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xchange rate"/>
    <sheet r:id="rId2" sheetId="2" name="UK-R-Dining Tables"/>
    <sheet r:id="rId3" sheetId="3" name="UK-T-Dining Tables"/>
    <sheet r:id="rId4" sheetId="4" name="UK-R-Seating"/>
    <sheet r:id="rId5" sheetId="5" name="UK-T-Seating"/>
    <sheet r:id="rId6" sheetId="6" name="EU-R-Dining Tables"/>
    <sheet r:id="rId7" sheetId="7" name="EU-T-Dining Tables"/>
    <sheet r:id="rId8" sheetId="8" name="UK-R-Console Tables"/>
    <sheet r:id="rId9" sheetId="9" name="UK-R-Coffee Tables"/>
    <sheet r:id="rId10" sheetId="10" name="US-NetT-Dining Tables"/>
    <sheet r:id="rId11" sheetId="11" name="US-NetT-Console Tables"/>
    <sheet r:id="rId12" sheetId="12" name="CA-NetT-Dining Tables"/>
    <sheet r:id="rId13" sheetId="13" name="UAE-R-Dining Tables"/>
    <sheet r:id="rId14" sheetId="14" name="UAE-T-Dining Tables"/>
    <sheet r:id="rId15" sheetId="15" name="US"/>
    <sheet r:id="rId16" sheetId="16" name="UK-T-Coffee Tables"/>
    <sheet r:id="rId17" sheetId="17" name="EU-R-Coffee Tables"/>
    <sheet r:id="rId18" sheetId="18" name="EU-T-Coffee Tables"/>
    <sheet r:id="rId19" sheetId="19" name="US-NetT-Coffee Tables"/>
    <sheet r:id="rId20" sheetId="20" name="CA-NetT-Coffee Tables"/>
    <sheet r:id="rId21" sheetId="21" name="UAE-R-Coffee Tables"/>
    <sheet r:id="rId22" sheetId="22" name="UAE-T-Coffee Tables"/>
    <sheet r:id="rId23" sheetId="23" name="UK-T-Console Tables"/>
    <sheet r:id="rId24" sheetId="24" name="EU-R-Console Tables"/>
    <sheet r:id="rId25" sheetId="25" name="EU-T-Console Tables"/>
    <sheet r:id="rId26" sheetId="26" name="CA-NetT-Console Tables"/>
    <sheet r:id="rId27" sheetId="27" name="UAE-R-Console Tables"/>
    <sheet r:id="rId28" sheetId="28" name="UAE-T-Console Tables"/>
    <sheet r:id="rId29" sheetId="29" name="UK-R-Side Tables"/>
    <sheet r:id="rId30" sheetId="30" name="UK-T-Side Tables"/>
    <sheet r:id="rId31" sheetId="31" name="EU-R-Side Tables"/>
    <sheet r:id="rId32" sheetId="32" name="EU-T-Side Tables"/>
    <sheet r:id="rId33" sheetId="33" name="US-NetT-Side Tables"/>
    <sheet r:id="rId34" sheetId="34" name="CA-NetT-Side Tables"/>
    <sheet r:id="rId35" sheetId="35" name="UAE-R-Side Tables"/>
    <sheet r:id="rId36" sheetId="36" name="UAE-T-Side Tables"/>
    <sheet r:id="rId37" sheetId="37" name="UK-R-Plinths"/>
    <sheet r:id="rId38" sheetId="38" name="UK-T-Plinths"/>
    <sheet r:id="rId39" sheetId="39" name="EU-R-Plinths"/>
    <sheet r:id="rId40" sheetId="40" name="EU-T-Plinths"/>
    <sheet r:id="rId41" sheetId="41" name="US-NetT-Plinths"/>
    <sheet r:id="rId42" sheetId="42" name="UAE-R-Plinths"/>
    <sheet r:id="rId43" sheetId="43" name="UAE-T-Plinths"/>
    <sheet r:id="rId44" sheetId="44" name="CA-NetT-Plinths"/>
    <sheet r:id="rId45" sheetId="45" name="EU-R-Seating"/>
    <sheet r:id="rId46" sheetId="46" name="US-NetT-Seating"/>
    <sheet r:id="rId47" sheetId="47" name="EU-T-Seating"/>
    <sheet r:id="rId48" sheetId="48" name="UAE-R-Seating"/>
    <sheet r:id="rId49" sheetId="49" name="UAE-T-Seating"/>
    <sheet r:id="rId50" sheetId="50" name="CA-NetT-Seating"/>
    <sheet r:id="rId51" sheetId="51" name="UK-R-Desks, Cabinets &amp;amp;amp; Screens"/>
    <sheet r:id="rId52" sheetId="52" name="UK-T-Desks, Cabinets &amp;amp;amp; Screens "/>
    <sheet r:id="rId53" sheetId="53" name="EU-R-Desks, Cabinets &amp;amp;amp; Screens"/>
    <sheet r:id="rId54" sheetId="54" name="EU-T-Desks, Cabinets &amp;amp;amp; Screens"/>
    <sheet r:id="rId55" sheetId="55" name="US-Desks, Cabinets &amp;amp;amp; Screens"/>
    <sheet r:id="rId56" sheetId="56" name="UAE-R-Desks, Cabinets &amp;amp;amp; Screens"/>
    <sheet r:id="rId57" sheetId="57" name="UAE-T-Desks, Cabinets &amp;amp;amp; Screens"/>
    <sheet r:id="rId58" sheetId="58" name="CA-Desks, Cabinets &amp;amp;amp; Screens"/>
    <sheet r:id="rId59" sheetId="59" name="UK-R-Bookshelves"/>
    <sheet r:id="rId60" sheetId="60" name="UK-T-Bookshelves"/>
    <sheet r:id="rId61" sheetId="61" name="EU-R-Bookshelves"/>
    <sheet r:id="rId62" sheetId="62" name="EU-T-Bookshelves"/>
    <sheet r:id="rId63" sheetId="63" name="US-NetT-Bookshelves"/>
    <sheet r:id="rId64" sheetId="64" name="UAE-R-Bookshelves"/>
    <sheet r:id="rId65" sheetId="65" name="UAE-T-Bookshelves"/>
    <sheet r:id="rId66" sheetId="66" name="CA-NetT-Bookshelves"/>
    <sheet r:id="rId67" sheetId="67" name="UK-R-Mirrors"/>
    <sheet r:id="rId68" sheetId="68" name="UK-T-Mirrors"/>
    <sheet r:id="rId69" sheetId="69" name="EU-R-Mirrors"/>
    <sheet r:id="rId70" sheetId="70" name="EU-T-Mirrors"/>
    <sheet r:id="rId71" sheetId="71" name="US-NetT-Mirrors"/>
    <sheet r:id="rId72" sheetId="72" name="UAE-R-Mirrors"/>
    <sheet r:id="rId73" sheetId="73" name="UAE-T-Mirrors"/>
    <sheet r:id="rId74" sheetId="74" name="CA-NetT-Mirrors"/>
    <sheet r:id="rId75" sheetId="75" name="UK-R-Lighting &amp;amp;amp; Accessories"/>
    <sheet r:id="rId76" sheetId="76" name="Euro Trade"/>
    <sheet r:id="rId77" sheetId="77" name="UK-T-Lighting &amp;amp;amp; Accessories "/>
    <sheet r:id="rId78" sheetId="78" name="Euro Retail "/>
    <sheet r:id="rId79" sheetId="79" name="EU-R-Lighting &amp;amp;amp; Accessories"/>
    <sheet r:id="rId80" sheetId="80" name="EU-T-Lighting &amp;amp;amp; Accessories "/>
    <sheet r:id="rId81" sheetId="81" name="Sheet1"/>
    <sheet r:id="rId82" sheetId="82" name="US-NetT-Lighting &amp;amp;amp; Accessories"/>
    <sheet r:id="rId83" sheetId="83" name="UAE-R-Lighting &amp;amp;amp; Accessories"/>
    <sheet r:id="rId84" sheetId="84" name="UAE-T-Lighting &amp;amp;amp; Accessories"/>
    <sheet r:id="rId85" sheetId="85" name="CA-NetT-Lighting &amp;amp;amp; Accessories"/>
  </sheets>
  <definedNames>
    <definedName name="Eur_per_GBP" localSheetId="0">'Exchange rate'!$C$2</definedName>
    <definedName name="Eur_per_GBP">'[1]Exchange rate'!$C$2</definedName>
    <definedName name="UK_VAT" localSheetId="10">'[2]Exchange rate'!$A$7</definedName>
    <definedName name="UK_VAT">'Exchange rate'!$A$7</definedName>
    <definedName name="UK_vat_rate" localSheetId="0">'Exchange rate'!$A$7</definedName>
    <definedName name="UK_vat_rate">'[1]Exchange rate'!$A$7</definedName>
    <definedName name="USD_per_GBP" localSheetId="63">'Exchange rate'!$B$2</definedName>
    <definedName name="USD_per_GBP" localSheetId="20">'Exchange rate'!$B$2</definedName>
    <definedName name="USD_per_GBP" localSheetId="26">'Exchange rate'!$B$2</definedName>
    <definedName name="USD_per_GBP" localSheetId="55">'Exchange rate'!$B$2</definedName>
    <definedName name="USD_per_GBP" localSheetId="12">'Exchange rate'!$B$2</definedName>
    <definedName name="USD_per_GBP" localSheetId="82">'Exchange rate'!$B$2</definedName>
    <definedName name="USD_per_GBP" localSheetId="71">'Exchange rate'!$B$2</definedName>
    <definedName name="USD_per_GBP" localSheetId="41">'Exchange rate'!$B$2</definedName>
    <definedName name="USD_per_GBP" localSheetId="47">'Exchange rate'!$B$2</definedName>
    <definedName name="USD_per_GBP" localSheetId="34">'Exchange rate'!$B$2</definedName>
    <definedName name="USD_per_GBP" localSheetId="64">'Exchange rate'!$B$2</definedName>
    <definedName name="USD_per_GBP" localSheetId="21">'Exchange rate'!$B$2</definedName>
    <definedName name="USD_per_GBP" localSheetId="27">'Exchange rate'!$B$2</definedName>
    <definedName name="USD_per_GBP" localSheetId="56">'Exchange rate'!$B$2</definedName>
    <definedName name="USD_per_GBP" localSheetId="13">'Exchange rate'!$B$2</definedName>
    <definedName name="USD_per_GBP" localSheetId="83">'Exchange rate'!$B$2</definedName>
    <definedName name="USD_per_GBP" localSheetId="72">'Exchange rate'!$B$2</definedName>
    <definedName name="USD_per_GBP" localSheetId="42">'Exchange rate'!$B$2</definedName>
    <definedName name="USD_per_GBP" localSheetId="48">'Exchange rate'!$B$2</definedName>
    <definedName name="USD_per_GBP" localSheetId="35">'Exchange rate'!$B$2</definedName>
    <definedName name="USD_per_GBP" localSheetId="10">'[2]Exchange rate'!$B$2</definedName>
    <definedName name="USD_per_GBP">'Exchange rate'!$B$2</definedName>
  </definedNames>
  <calcPr fullCalcOnLoad="1"/>
</workbook>
</file>

<file path=xl/sharedStrings.xml><?xml version="1.0" encoding="utf-8"?>
<sst xmlns="http://schemas.openxmlformats.org/spreadsheetml/2006/main" count="19540" uniqueCount="761">
  <si>
    <t>Lighting &amp; Accessories</t>
  </si>
  <si>
    <t xml:space="preserve"> </t>
  </si>
  <si>
    <r>
      <t/>
    </r>
    <r>
      <rPr>
        <b/>
        <sz val="28"/>
        <color rgb="FF323829"/>
        <rFont val="Perpetua"/>
        <family val="2"/>
      </rPr>
      <t>AVA</t>
    </r>
    <r>
      <rPr>
        <sz val="28"/>
        <color rgb="FF323829"/>
        <rFont val="Perpetua"/>
        <family val="2"/>
      </rPr>
      <t xml:space="preserve"> floor lamp</t>
    </r>
  </si>
  <si>
    <t xml:space="preserve">Height </t>
  </si>
  <si>
    <t>Price</t>
  </si>
  <si>
    <t xml:space="preserve">CMs </t>
  </si>
  <si>
    <t xml:space="preserve">Inches </t>
  </si>
  <si>
    <t xml:space="preserve">Prices above are with a steel base with a standard finish </t>
  </si>
  <si>
    <t>Add. cost for base in specialist finish:</t>
  </si>
  <si>
    <r>
      <t/>
    </r>
    <r>
      <rPr>
        <b/>
        <sz val="28"/>
        <color rgb="FF323829"/>
        <rFont val="Perpetua"/>
        <family val="2"/>
      </rPr>
      <t>AVA</t>
    </r>
    <r>
      <rPr>
        <sz val="28"/>
        <color rgb="FF323829"/>
        <rFont val="Perpetua"/>
        <family val="2"/>
      </rPr>
      <t xml:space="preserve"> table lamp</t>
    </r>
  </si>
  <si>
    <t>Size</t>
  </si>
  <si>
    <t>S</t>
  </si>
  <si>
    <t>15¾</t>
  </si>
  <si>
    <t>M</t>
  </si>
  <si>
    <t>19¾</t>
  </si>
  <si>
    <t>L</t>
  </si>
  <si>
    <t>23½</t>
  </si>
  <si>
    <r>
      <t/>
    </r>
    <r>
      <rPr>
        <b/>
        <sz val="28"/>
        <color rgb="FF323829"/>
        <rFont val="Perpetua"/>
        <family val="2"/>
      </rPr>
      <t>Capricorn</t>
    </r>
    <r>
      <rPr>
        <sz val="28"/>
        <color rgb="FF323829"/>
        <rFont val="Perpetua"/>
        <family val="2"/>
      </rPr>
      <t xml:space="preserve"> floor lamp</t>
    </r>
  </si>
  <si>
    <t>Prices above are with a steel base with a standard finish</t>
  </si>
  <si>
    <t>Add. cost for base in a specialist finish:</t>
  </si>
  <si>
    <r>
      <t/>
    </r>
    <r>
      <rPr>
        <b/>
        <sz val="28"/>
        <color rgb="FF323829"/>
        <rFont val="Perpetua"/>
        <family val="2"/>
      </rPr>
      <t>Galena</t>
    </r>
    <r>
      <rPr>
        <sz val="28"/>
        <color rgb="FF323829"/>
        <rFont val="Perpetua"/>
        <family val="2"/>
      </rPr>
      <t xml:space="preserve"> table lamp</t>
    </r>
  </si>
  <si>
    <t>H40 x D21</t>
  </si>
  <si>
    <t>H15¾ x D8¼</t>
  </si>
  <si>
    <r>
      <t/>
    </r>
    <r>
      <rPr>
        <b/>
        <sz val="28"/>
        <color rgb="FF323829"/>
        <rFont val="Perpetua"/>
        <family val="2"/>
      </rPr>
      <t>Galena</t>
    </r>
    <r>
      <rPr>
        <sz val="28"/>
        <color rgb="FF323829"/>
        <rFont val="Perpetua"/>
        <family val="2"/>
      </rPr>
      <t xml:space="preserve"> vase</t>
    </r>
  </si>
  <si>
    <t>H30 x D16</t>
  </si>
  <si>
    <t>H11¾ x D6¼</t>
  </si>
  <si>
    <t>Add. cost for vase in specialist finish:</t>
  </si>
  <si>
    <r>
      <t/>
    </r>
    <r>
      <rPr>
        <b/>
        <sz val="28"/>
        <color rgb="FF323829"/>
        <rFont val="Perpetua"/>
        <family val="2"/>
      </rPr>
      <t>Hug</t>
    </r>
    <r>
      <rPr>
        <sz val="28"/>
        <color rgb="FF323829"/>
        <rFont val="Perpetua"/>
        <family val="2"/>
      </rPr>
      <t xml:space="preserve"> pendant</t>
    </r>
  </si>
  <si>
    <t>Overall dimensions excl. flex</t>
  </si>
  <si>
    <t>W 16.5 x H 35</t>
  </si>
  <si>
    <t>W 6½ x H 13¾</t>
  </si>
  <si>
    <t xml:space="preserve">Price above is for pendant &amp; ceiling rose in aluminium in a standard finish </t>
  </si>
  <si>
    <t>Add. cost for a specialist finish:</t>
  </si>
  <si>
    <t>Height</t>
  </si>
  <si>
    <t xml:space="preserve">      Width </t>
  </si>
  <si>
    <r>
      <t/>
    </r>
    <r>
      <rPr>
        <b/>
        <sz val="28"/>
        <color rgb="FF323829"/>
        <rFont val="Perpetua"/>
        <family val="2"/>
      </rPr>
      <t xml:space="preserve">Lily </t>
    </r>
    <r>
      <rPr>
        <sz val="28"/>
        <color rgb="FF323829"/>
        <rFont val="Perpetua"/>
        <family val="2"/>
      </rPr>
      <t xml:space="preserve">Placemats </t>
    </r>
  </si>
  <si>
    <t>Dimensions</t>
  </si>
  <si>
    <t xml:space="preserve">Leather </t>
  </si>
  <si>
    <t>One Size</t>
  </si>
  <si>
    <t>D33cm</t>
  </si>
  <si>
    <t>Sold individually</t>
  </si>
  <si>
    <r>
      <t/>
    </r>
    <r>
      <rPr>
        <b/>
        <sz val="28"/>
        <color rgb="FF323829"/>
        <rFont val="Perpetua"/>
        <family val="2"/>
      </rPr>
      <t>Phoenix</t>
    </r>
    <r>
      <rPr>
        <sz val="28"/>
        <color rgb="FF323829"/>
        <rFont val="Perpetua"/>
        <family val="2"/>
      </rPr>
      <t xml:space="preserve"> chandelier</t>
    </r>
  </si>
  <si>
    <t>Overall dimensions excl. stem</t>
  </si>
  <si>
    <t xml:space="preserve">W 115 x H 27 </t>
  </si>
  <si>
    <t>W 45¼ x H 10½</t>
  </si>
  <si>
    <t>Price above is for aluminium finished in Anthracite or Bronze &amp; a polished brass stem &amp; ceiling rose</t>
  </si>
  <si>
    <t xml:space="preserve">     Width </t>
  </si>
  <si>
    <r>
      <t/>
    </r>
    <r>
      <rPr>
        <b/>
        <sz val="28"/>
        <color rgb="FF323829"/>
        <rFont val="Perpetua"/>
        <family val="2"/>
      </rPr>
      <t>Phoenix</t>
    </r>
    <r>
      <rPr>
        <sz val="28"/>
        <color rgb="FF323829"/>
        <rFont val="Perpetua"/>
        <family val="2"/>
      </rPr>
      <t xml:space="preserve"> pendant</t>
    </r>
  </si>
  <si>
    <t xml:space="preserve">W 15 x H 68 </t>
  </si>
  <si>
    <t>W 6 x H 28¾</t>
  </si>
  <si>
    <t xml:space="preserve">Add. cost for internal specialist finish </t>
  </si>
  <si>
    <t xml:space="preserve">    Width </t>
  </si>
  <si>
    <r>
      <t/>
    </r>
    <r>
      <rPr>
        <b/>
        <sz val="28"/>
        <color rgb="FF323829"/>
        <rFont val="Perpetua"/>
        <family val="2"/>
      </rPr>
      <t>Phoenix</t>
    </r>
    <r>
      <rPr>
        <sz val="28"/>
        <color rgb="FF323829"/>
        <rFont val="Perpetua"/>
        <family val="2"/>
      </rPr>
      <t xml:space="preserve"> pendant trio</t>
    </r>
  </si>
  <si>
    <t>Overall dimensions excl. ceiling rose</t>
  </si>
  <si>
    <t xml:space="preserve">W 42 x H 167 </t>
  </si>
  <si>
    <t>W 16½ x H 45¾</t>
  </si>
  <si>
    <t xml:space="preserve">  Width </t>
  </si>
  <si>
    <r>
      <t/>
    </r>
    <r>
      <rPr>
        <b/>
        <sz val="28"/>
        <color rgb="FF323829"/>
        <rFont val="Perpetua"/>
        <family val="2"/>
      </rPr>
      <t>Arizona</t>
    </r>
    <r>
      <rPr>
        <sz val="28"/>
        <color rgb="FF323829"/>
        <rFont val="Perpetua"/>
        <family val="2"/>
      </rPr>
      <t xml:space="preserve"> totem </t>
    </r>
  </si>
  <si>
    <t xml:space="preserve">Size </t>
  </si>
  <si>
    <t xml:space="preserve">Price </t>
  </si>
  <si>
    <t>H238cm</t>
  </si>
  <si>
    <t>H310cm</t>
  </si>
  <si>
    <t xml:space="preserve">Price above is for totem made in Corten Steel </t>
  </si>
  <si>
    <r>
      <t/>
    </r>
    <r>
      <rPr>
        <b/>
        <sz val="28"/>
        <color rgb="FF323829"/>
        <rFont val="Perpetua"/>
        <family val="2"/>
      </rPr>
      <t>AVA</t>
    </r>
    <r>
      <rPr>
        <sz val="28"/>
        <color rgb="FF323829"/>
        <rFont val="Perpetua"/>
        <family val="2"/>
      </rPr>
      <t xml:space="preserve">  candlestick</t>
    </r>
  </si>
  <si>
    <t xml:space="preserve">Steel </t>
  </si>
  <si>
    <t>Polished Bronze</t>
  </si>
  <si>
    <r>
      <t/>
    </r>
    <r>
      <rPr>
        <b/>
        <sz val="28"/>
        <color rgb="FF323829"/>
        <rFont val="Perpetua"/>
        <family val="2"/>
      </rPr>
      <t>Capricorn</t>
    </r>
    <r>
      <rPr>
        <sz val="28"/>
        <color rgb="FF323829"/>
        <rFont val="Perpetua"/>
        <family val="2"/>
      </rPr>
      <t xml:space="preserve"> candlestick</t>
    </r>
  </si>
  <si>
    <t>Hatstand</t>
  </si>
  <si>
    <t>H178</t>
  </si>
  <si>
    <t>H70</t>
  </si>
  <si>
    <t xml:space="preserve">Price above is for a steel base with a standard finish </t>
  </si>
  <si>
    <t>Add. cost for vase in a specialist finish:</t>
  </si>
  <si>
    <t>CMs</t>
  </si>
  <si>
    <r>
      <t/>
    </r>
    <r>
      <rPr>
        <b/>
        <sz val="28"/>
        <color rgb="FF323829"/>
        <rFont val="Perpetua"/>
        <family val="2"/>
      </rPr>
      <t xml:space="preserve">Lily </t>
    </r>
    <r>
      <rPr>
        <sz val="28"/>
        <color rgb="FF323829"/>
        <rFont val="Perpetua"/>
        <family val="2"/>
      </rPr>
      <t>placemats</t>
    </r>
  </si>
  <si>
    <t>Leather</t>
  </si>
  <si>
    <r>
      <t/>
    </r>
    <r>
      <rPr>
        <b/>
        <sz val="28"/>
        <color rgb="FF323829"/>
        <rFont val="Perpetua"/>
        <family val="2"/>
      </rPr>
      <t xml:space="preserve">Lily </t>
    </r>
    <r>
      <rPr>
        <sz val="28"/>
        <color rgb="FF323829"/>
        <rFont val="Perpetua"/>
        <family val="2"/>
      </rPr>
      <t>door handles</t>
    </r>
  </si>
  <si>
    <t>Standard finish</t>
  </si>
  <si>
    <t>Hand polished bronze</t>
  </si>
  <si>
    <t>D5</t>
  </si>
  <si>
    <t>Additional cost for a specialist finish:</t>
  </si>
  <si>
    <t>Mirrors</t>
  </si>
  <si>
    <t>Albany</t>
  </si>
  <si>
    <t>Rectangular</t>
  </si>
  <si>
    <t>Standard Mirror</t>
  </si>
  <si>
    <t>Inches</t>
  </si>
  <si>
    <t>63 x 90</t>
  </si>
  <si>
    <t xml:space="preserve">25 x 35 ½  </t>
  </si>
  <si>
    <t>77 x 110</t>
  </si>
  <si>
    <t xml:space="preserve">30 ½ x 43 ½ </t>
  </si>
  <si>
    <t>Prices above are for a metal frame in a standard finish</t>
  </si>
  <si>
    <t>Additional cost for frame in a specialist finish:</t>
  </si>
  <si>
    <t>Empire</t>
  </si>
  <si>
    <t>54 x 90</t>
  </si>
  <si>
    <t xml:space="preserve">21 ½ x 35 ½  </t>
  </si>
  <si>
    <t xml:space="preserve">66 x 110 </t>
  </si>
  <si>
    <t xml:space="preserve">26 x 43 ½   </t>
  </si>
  <si>
    <t>Additional costs for frame in a specialist finish:</t>
  </si>
  <si>
    <t>Jewel</t>
  </si>
  <si>
    <t xml:space="preserve">Rectangular </t>
  </si>
  <si>
    <t>Antiqued Mirror</t>
  </si>
  <si>
    <t>86 x 109</t>
  </si>
  <si>
    <t xml:space="preserve">34 x 43  </t>
  </si>
  <si>
    <t>Lexington</t>
  </si>
  <si>
    <t>24 ¾ x 35 ½</t>
  </si>
  <si>
    <t>30 ½ x 43 ½</t>
  </si>
  <si>
    <t>Additional cost for Hand-polished Bronze:</t>
  </si>
  <si>
    <t>Round</t>
  </si>
  <si>
    <t>75 D</t>
  </si>
  <si>
    <t xml:space="preserve">D29 ½ </t>
  </si>
  <si>
    <t>90 D</t>
  </si>
  <si>
    <t>D35 ½</t>
  </si>
  <si>
    <t>110 D</t>
  </si>
  <si>
    <t>D43 ½</t>
  </si>
  <si>
    <t>Lily</t>
  </si>
  <si>
    <t>D40</t>
  </si>
  <si>
    <t>D15 ¾</t>
  </si>
  <si>
    <t>D60</t>
  </si>
  <si>
    <t xml:space="preserve">D23 ½ </t>
  </si>
  <si>
    <t>D80</t>
  </si>
  <si>
    <t xml:space="preserve">D31 ½ </t>
  </si>
  <si>
    <t>XL</t>
  </si>
  <si>
    <t>D90</t>
  </si>
  <si>
    <t xml:space="preserve">D35½ </t>
  </si>
  <si>
    <t>XXL</t>
  </si>
  <si>
    <t>D110</t>
  </si>
  <si>
    <t>D43¼</t>
  </si>
  <si>
    <t>S,M</t>
  </si>
  <si>
    <t>L, XL, XXL</t>
  </si>
  <si>
    <t>Additional cost for Polished Bronze or Brass:</t>
  </si>
  <si>
    <t xml:space="preserve">Madison </t>
  </si>
  <si>
    <t xml:space="preserve">24 ¾ x 35 ½ </t>
  </si>
  <si>
    <t xml:space="preserve">30 ½ x 43 ½  </t>
  </si>
  <si>
    <t>Papillon</t>
  </si>
  <si>
    <t>70 x 110</t>
  </si>
  <si>
    <t xml:space="preserve">27 ½ x 43 ½ </t>
  </si>
  <si>
    <t>Additional cost for frame in a Limited Edition 'Butterfly' finish:</t>
  </si>
  <si>
    <t>Phoenix</t>
  </si>
  <si>
    <t xml:space="preserve">Price above is for a metal frame with a Black and Gold finish </t>
  </si>
  <si>
    <t>XXXL</t>
  </si>
  <si>
    <t xml:space="preserve">D150 </t>
  </si>
  <si>
    <t>D59</t>
  </si>
  <si>
    <t>L, XL, XXL, XXXL</t>
  </si>
  <si>
    <t>Cloud</t>
  </si>
  <si>
    <t>77 x 170</t>
  </si>
  <si>
    <t>30 ½ x 67</t>
  </si>
  <si>
    <t xml:space="preserve">Antiqued mirror </t>
  </si>
  <si>
    <t>D150</t>
  </si>
  <si>
    <t>Bookshelves</t>
  </si>
  <si>
    <t>Madison</t>
  </si>
  <si>
    <t xml:space="preserve"> Glass </t>
  </si>
  <si>
    <t>48 x 15 ¾ x H71</t>
  </si>
  <si>
    <t>122 x 40 x H180</t>
  </si>
  <si>
    <t>Melrose</t>
  </si>
  <si>
    <t xml:space="preserve">Glass </t>
  </si>
  <si>
    <t>59 x 13 ¾ x H74 ¾</t>
  </si>
  <si>
    <t>150 x 35 x H190</t>
  </si>
  <si>
    <t>Additional cost for a standard finish:</t>
  </si>
  <si>
    <t>150 x 35 x H194</t>
  </si>
  <si>
    <t>Desks, Cabinets &amp; Screens</t>
  </si>
  <si>
    <t>Desk</t>
  </si>
  <si>
    <t xml:space="preserve">TF Leather </t>
  </si>
  <si>
    <t xml:space="preserve">CMs (H75) </t>
  </si>
  <si>
    <t>Inches (H29 ½)</t>
  </si>
  <si>
    <t>110 x 55</t>
  </si>
  <si>
    <t>43 ¼ x 21 ½</t>
  </si>
  <si>
    <t>140 x 70</t>
  </si>
  <si>
    <t>55 x 27½</t>
  </si>
  <si>
    <t>*Leather colours available on request</t>
  </si>
  <si>
    <t>Price above is for a steel frame with a standard finish</t>
  </si>
  <si>
    <t>Balzac</t>
  </si>
  <si>
    <t xml:space="preserve">CMs (H76) </t>
  </si>
  <si>
    <t>Inches (H30)</t>
  </si>
  <si>
    <t>145 x 75</t>
  </si>
  <si>
    <t>57 x 29 ½</t>
  </si>
  <si>
    <t xml:space="preserve">Price above is for dull polished steel or steel with a standard finish </t>
  </si>
  <si>
    <t>Odessa</t>
  </si>
  <si>
    <t>Cabinet</t>
  </si>
  <si>
    <t>Steel detail</t>
  </si>
  <si>
    <t>Bronze detail</t>
  </si>
  <si>
    <t>Low</t>
  </si>
  <si>
    <t>180 x 45 x H69</t>
  </si>
  <si>
    <t>71 x 17½ x H27¼</t>
  </si>
  <si>
    <t>High</t>
  </si>
  <si>
    <t>180 x 45 x H86</t>
  </si>
  <si>
    <t>71 x 17½ x H34</t>
  </si>
  <si>
    <t>Screen</t>
  </si>
  <si>
    <t>225 x H205</t>
  </si>
  <si>
    <t>88½ x H80½</t>
  </si>
  <si>
    <t>Additional cost for screen in a specialist finish:</t>
  </si>
  <si>
    <t xml:space="preserve">Additional cost for screen in a Limited Edition </t>
  </si>
  <si>
    <t xml:space="preserve"> 'Butterfly' finish:</t>
  </si>
  <si>
    <t>Chairs</t>
  </si>
  <si>
    <t>Angel</t>
  </si>
  <si>
    <t xml:space="preserve">Overall Height </t>
  </si>
  <si>
    <t xml:space="preserve">Seat Height </t>
  </si>
  <si>
    <t xml:space="preserve">Seat Depth </t>
  </si>
  <si>
    <t xml:space="preserve">Seat Width </t>
  </si>
  <si>
    <t>Price in COM</t>
  </si>
  <si>
    <t>Price in COL</t>
  </si>
  <si>
    <t>TF Leather</t>
  </si>
  <si>
    <t>35 ½ in</t>
  </si>
  <si>
    <t>19 ¼ in</t>
  </si>
  <si>
    <t>17 ¾  in</t>
  </si>
  <si>
    <t xml:space="preserve">90cm </t>
  </si>
  <si>
    <t xml:space="preserve">49cm </t>
  </si>
  <si>
    <t>45cm</t>
  </si>
  <si>
    <r>
      <t>Fabric quantity needed</t>
    </r>
    <r>
      <rPr>
        <sz val="20"/>
        <color rgb="FF323829"/>
        <rFont val="Calibri"/>
        <family val="2"/>
        <scheme val="minor"/>
      </rPr>
      <t>: 1.5 sq m / 1.8 sq yd / 16 sq ft per chair (fabric), half a hide per chair (leather)</t>
    </r>
  </si>
  <si>
    <t>Prices above are for a steel frame in a standard finish</t>
  </si>
  <si>
    <r>
      <t xml:space="preserve">Berlin </t>
    </r>
    <r>
      <rPr>
        <sz val="28"/>
        <color rgb="FF323829"/>
        <rFont val="Perpetua"/>
        <family val="2"/>
      </rPr>
      <t xml:space="preserve">dining </t>
    </r>
  </si>
  <si>
    <t>36 ¼ in</t>
  </si>
  <si>
    <t>18 in</t>
  </si>
  <si>
    <t>19 in</t>
  </si>
  <si>
    <t xml:space="preserve">92cm </t>
  </si>
  <si>
    <t xml:space="preserve">46cm </t>
  </si>
  <si>
    <t xml:space="preserve">48cm </t>
  </si>
  <si>
    <r>
      <t>Fabric quantity needed</t>
    </r>
    <r>
      <rPr>
        <sz val="20"/>
        <color rgb="FF323829"/>
        <rFont val="Calibri"/>
        <family val="2"/>
        <scheme val="minor"/>
      </rPr>
      <t>: 1 sq m / 1.2 sq yd / 11sq ft per chair (fabric), half a hide per chair (leather)</t>
    </r>
  </si>
  <si>
    <r>
      <t xml:space="preserve">Jak </t>
    </r>
    <r>
      <rPr>
        <sz val="28"/>
        <color rgb="FF323829"/>
        <rFont val="Perpetua"/>
        <family val="2"/>
      </rPr>
      <t xml:space="preserve">dining </t>
    </r>
  </si>
  <si>
    <t>34 ¾ in</t>
  </si>
  <si>
    <t>17 ½in</t>
  </si>
  <si>
    <t xml:space="preserve">88.5cm </t>
  </si>
  <si>
    <t xml:space="preserve">44.5cm </t>
  </si>
  <si>
    <t xml:space="preserve">45.5cm </t>
  </si>
  <si>
    <r>
      <t/>
    </r>
    <r>
      <rPr>
        <u/>
        <sz val="20"/>
        <color rgb="FF323829"/>
        <rFont val="Calibri"/>
        <family val="2"/>
        <scheme val="minor"/>
      </rPr>
      <t>Fabric quantity needed</t>
    </r>
    <r>
      <rPr>
        <sz val="20"/>
        <color rgb="FF323829"/>
        <rFont val="Calibri"/>
        <family val="2"/>
        <scheme val="minor"/>
      </rPr>
      <t>: 0.75 sqm / 0.9 sq yd / 8 sq ft per chair (fabric), 1/4 a hide per chair (leather)</t>
    </r>
  </si>
  <si>
    <t>Prices above are for an aluminium frame in a standard finish</t>
  </si>
  <si>
    <r>
      <t xml:space="preserve">Phoenix </t>
    </r>
    <r>
      <rPr>
        <sz val="28"/>
        <color rgb="FF323829"/>
        <rFont val="Perpetua"/>
        <family val="2"/>
      </rPr>
      <t>dining</t>
    </r>
  </si>
  <si>
    <t>36 ½ in</t>
  </si>
  <si>
    <t xml:space="preserve">93cm </t>
  </si>
  <si>
    <r>
      <t/>
    </r>
    <r>
      <rPr>
        <u/>
        <sz val="20"/>
        <color rgb="FF323829"/>
        <rFont val="Calibri"/>
        <family val="2"/>
        <scheme val="minor"/>
      </rPr>
      <t>Fabric quantity needed</t>
    </r>
    <r>
      <rPr>
        <sz val="20"/>
        <color rgb="FF323829"/>
        <rFont val="Calibri"/>
        <family val="2"/>
        <scheme val="minor"/>
      </rPr>
      <t>: 2.6 sq m / 3.1 sq yd / 28 sq ft per chair (fabric), half a hide per chair (leather)</t>
    </r>
  </si>
  <si>
    <t>Tiffany</t>
  </si>
  <si>
    <t>33 ¾  in</t>
  </si>
  <si>
    <t xml:space="preserve">17 in </t>
  </si>
  <si>
    <t>17 ¼ in</t>
  </si>
  <si>
    <t xml:space="preserve">86cm </t>
  </si>
  <si>
    <t xml:space="preserve">43cm </t>
  </si>
  <si>
    <t xml:space="preserve">44cm </t>
  </si>
  <si>
    <r>
      <t>Vienna</t>
    </r>
    <r>
      <rPr>
        <sz val="28"/>
        <color rgb="FF323829"/>
        <rFont val="Perpetua"/>
        <family val="2"/>
      </rPr>
      <t xml:space="preserve"> carver</t>
    </r>
  </si>
  <si>
    <t xml:space="preserve">Overall Width </t>
  </si>
  <si>
    <t>S    35 ½ in</t>
  </si>
  <si>
    <t xml:space="preserve">22 ½ in </t>
  </si>
  <si>
    <t>90cm</t>
  </si>
  <si>
    <t xml:space="preserve">57cm </t>
  </si>
  <si>
    <t>48.5cm</t>
  </si>
  <si>
    <t>43cm</t>
  </si>
  <si>
    <t>48cm</t>
  </si>
  <si>
    <t>L    35 ½ in</t>
  </si>
  <si>
    <t>24 ½ in</t>
  </si>
  <si>
    <t>21 in</t>
  </si>
  <si>
    <t xml:space="preserve">62cm </t>
  </si>
  <si>
    <t>53cm</t>
  </si>
  <si>
    <r>
      <t/>
    </r>
    <r>
      <rPr>
        <u/>
        <sz val="20"/>
        <color rgb="FF323829"/>
        <rFont val="Calibri"/>
        <family val="2"/>
        <scheme val="minor"/>
      </rPr>
      <t>Fabric quantity needed</t>
    </r>
    <r>
      <rPr>
        <sz val="20"/>
        <color rgb="FF323829"/>
        <rFont val="Calibri"/>
        <family val="2"/>
        <scheme val="minor"/>
      </rPr>
      <t>: 1.25 sqm / 1.5 sq yd / 13.5 sq ft per chair (fabric), half a hide per chair (leather)</t>
    </r>
  </si>
  <si>
    <t>Vienna</t>
  </si>
  <si>
    <r>
      <t/>
    </r>
    <r>
      <rPr>
        <u/>
        <sz val="20"/>
        <color rgb="FF323829"/>
        <rFont val="Calibri"/>
        <family val="2"/>
        <scheme val="minor"/>
      </rPr>
      <t>Fabric quantity needed</t>
    </r>
    <r>
      <rPr>
        <sz val="20"/>
        <color rgb="FF323829"/>
        <rFont val="Calibri"/>
        <family val="2"/>
        <scheme val="minor"/>
      </rPr>
      <t>: 1sq m / 1.2 sq yd / 11 sq ft per chair (fabric), half a hide per chair (leather)</t>
    </r>
  </si>
  <si>
    <r>
      <t xml:space="preserve">Atlantic </t>
    </r>
    <r>
      <rPr>
        <sz val="28"/>
        <color rgb="FF323829"/>
        <rFont val="Perpetua"/>
        <family val="2"/>
      </rPr>
      <t xml:space="preserve">bench </t>
    </r>
  </si>
  <si>
    <t xml:space="preserve">17 ¾  in / 45cm </t>
  </si>
  <si>
    <t xml:space="preserve">15 ¾  in / 40cm </t>
  </si>
  <si>
    <t>59  in / 150cm</t>
  </si>
  <si>
    <t xml:space="preserve"> 71 in / 180cm</t>
  </si>
  <si>
    <t xml:space="preserve">Prices above are for a steel frame in a standard finish </t>
  </si>
  <si>
    <t>Birch ply with Atlantic blue veneer, and walnut lipping</t>
  </si>
  <si>
    <r>
      <t xml:space="preserve">Exe </t>
    </r>
    <r>
      <rPr>
        <sz val="28"/>
        <color rgb="FF323829"/>
        <rFont val="Perpetua"/>
        <family val="2"/>
      </rPr>
      <t xml:space="preserve">bench </t>
    </r>
  </si>
  <si>
    <t xml:space="preserve">82 ¾  in / 210cm </t>
  </si>
  <si>
    <t>102 ¼ in / 260cm</t>
  </si>
  <si>
    <t xml:space="preserve">Prices above are for a steel frame in a standard finish with solid wood top </t>
  </si>
  <si>
    <r>
      <t xml:space="preserve">Berlin </t>
    </r>
    <r>
      <rPr>
        <sz val="28"/>
        <color rgb="FF323829"/>
        <rFont val="Perpetua"/>
        <family val="2"/>
      </rPr>
      <t xml:space="preserve">easy </t>
    </r>
  </si>
  <si>
    <t xml:space="preserve">Price in COM </t>
  </si>
  <si>
    <t xml:space="preserve">TF Bridle Leather </t>
  </si>
  <si>
    <t>32 ¼ in</t>
  </si>
  <si>
    <t>21 ½ in</t>
  </si>
  <si>
    <t>23 ¼ in</t>
  </si>
  <si>
    <t>82cm</t>
  </si>
  <si>
    <t>55cm</t>
  </si>
  <si>
    <t xml:space="preserve">59cm </t>
  </si>
  <si>
    <r>
      <t xml:space="preserve">Ariel </t>
    </r>
    <r>
      <rPr>
        <sz val="28"/>
        <color rgb="FF323829"/>
        <rFont val="Perpetua"/>
        <family val="2"/>
      </rPr>
      <t xml:space="preserve">stool </t>
    </r>
  </si>
  <si>
    <t>Price in COS</t>
  </si>
  <si>
    <t>19 ¾  in</t>
  </si>
  <si>
    <t>15 ¾  in</t>
  </si>
  <si>
    <t xml:space="preserve">50cm </t>
  </si>
  <si>
    <t xml:space="preserve">40cm </t>
  </si>
  <si>
    <r>
      <t/>
    </r>
    <r>
      <rPr>
        <u/>
        <sz val="20"/>
        <color rgb="FF323829"/>
        <rFont val="Calibri"/>
        <family val="2"/>
        <scheme val="minor"/>
      </rPr>
      <t>Fabric quantity needed</t>
    </r>
    <r>
      <rPr>
        <sz val="20"/>
        <color rgb="FF323829"/>
        <rFont val="Calibri"/>
        <family val="2"/>
        <scheme val="minor"/>
      </rPr>
      <t xml:space="preserve">: 1 sq m / 1.2 sq yd / 11 sq ft per stool (fabric), 1/4 a hide per stool (leather) </t>
    </r>
  </si>
  <si>
    <t>1 hide per stool (sheepskin)</t>
  </si>
  <si>
    <t>Additional cost for base in a specialist finish:</t>
  </si>
  <si>
    <r>
      <t xml:space="preserve">Atlantic </t>
    </r>
    <r>
      <rPr>
        <sz val="28"/>
        <color rgb="FF323829"/>
        <rFont val="Perpetua"/>
        <family val="2"/>
      </rPr>
      <t xml:space="preserve">stool </t>
    </r>
  </si>
  <si>
    <t>40cm</t>
  </si>
  <si>
    <r>
      <t xml:space="preserve">Lily </t>
    </r>
    <r>
      <rPr>
        <sz val="28"/>
        <color rgb="FF323829"/>
        <rFont val="Perpetua"/>
        <family val="2"/>
      </rPr>
      <t xml:space="preserve">stool </t>
    </r>
  </si>
  <si>
    <r>
      <t xml:space="preserve">Papillon </t>
    </r>
    <r>
      <rPr>
        <sz val="28"/>
        <color rgb="FF323829"/>
        <rFont val="Perpetua"/>
        <family val="2"/>
      </rPr>
      <t xml:space="preserve">stool </t>
    </r>
  </si>
  <si>
    <t>Additional cost for base in a Special Edition</t>
  </si>
  <si>
    <r>
      <t xml:space="preserve">Phoenix </t>
    </r>
    <r>
      <rPr>
        <sz val="28"/>
        <color rgb="FF323829"/>
        <rFont val="Perpetua"/>
        <family val="2"/>
      </rPr>
      <t xml:space="preserve">stool </t>
    </r>
  </si>
  <si>
    <t>28 ¾  in</t>
  </si>
  <si>
    <t xml:space="preserve">14 in </t>
  </si>
  <si>
    <t>73cm</t>
  </si>
  <si>
    <t xml:space="preserve">36cm </t>
  </si>
  <si>
    <t>36cm</t>
  </si>
  <si>
    <r>
      <t/>
    </r>
    <r>
      <rPr>
        <u/>
        <sz val="20"/>
        <color rgb="FF323829"/>
        <rFont val="Calibri"/>
        <family val="2"/>
        <scheme val="minor"/>
      </rPr>
      <t>Fabric quantity needed</t>
    </r>
    <r>
      <rPr>
        <sz val="20"/>
        <color rgb="FF323829"/>
        <rFont val="Calibri"/>
        <family val="2"/>
        <scheme val="minor"/>
      </rPr>
      <t>: 1 sq m / 1.2 sq yd / 11 sq ft per stool (fabric), 1/4 a hide per stool (leather)</t>
    </r>
  </si>
  <si>
    <r>
      <t xml:space="preserve">Vienna </t>
    </r>
    <r>
      <rPr>
        <sz val="28"/>
        <color rgb="FF323829"/>
        <rFont val="Perpetua"/>
        <family val="2"/>
      </rPr>
      <t>bar stool</t>
    </r>
  </si>
  <si>
    <t xml:space="preserve">S           46 ½ in </t>
  </si>
  <si>
    <t xml:space="preserve">29 in </t>
  </si>
  <si>
    <t>17 in</t>
  </si>
  <si>
    <t xml:space="preserve">19 in </t>
  </si>
  <si>
    <t xml:space="preserve">             118cm </t>
  </si>
  <si>
    <t>57cm</t>
  </si>
  <si>
    <t xml:space="preserve">74cm </t>
  </si>
  <si>
    <t xml:space="preserve">L           46 ½ in </t>
  </si>
  <si>
    <t xml:space="preserve">21 in </t>
  </si>
  <si>
    <t xml:space="preserve">             118cm</t>
  </si>
  <si>
    <t xml:space="preserve">         </t>
  </si>
  <si>
    <t>17 ¾  in / 150cm</t>
  </si>
  <si>
    <t xml:space="preserve">S           90cm </t>
  </si>
  <si>
    <t>L           90cm</t>
  </si>
  <si>
    <t xml:space="preserve">S           118cm </t>
  </si>
  <si>
    <t>74cm</t>
  </si>
  <si>
    <t>L           118cm</t>
  </si>
  <si>
    <t>62cm</t>
  </si>
  <si>
    <t>150cm</t>
  </si>
  <si>
    <t>180cm</t>
  </si>
  <si>
    <t>210cm</t>
  </si>
  <si>
    <t>260cm</t>
  </si>
  <si>
    <t>Plinths</t>
  </si>
  <si>
    <t xml:space="preserve">Capricorn </t>
  </si>
  <si>
    <t xml:space="preserve"> Rectangular</t>
  </si>
  <si>
    <t xml:space="preserve">Dimensions </t>
  </si>
  <si>
    <t>Glass Top</t>
  </si>
  <si>
    <t>35 x 23 x H110</t>
  </si>
  <si>
    <t>14 x 9 x H43</t>
  </si>
  <si>
    <t>40 x 26 x H120</t>
  </si>
  <si>
    <t>16 x 10 x H47</t>
  </si>
  <si>
    <t>Prices above are for a steel base with a standard finish</t>
  </si>
  <si>
    <r>
      <t>Additional cost for base in a specialist finish:</t>
    </r>
    <r>
      <rPr>
        <b/>
        <sz val="20"/>
        <color rgb="FF323829"/>
        <rFont val="Calibri (Body)"/>
        <family val="2"/>
      </rPr>
      <t xml:space="preserve"> </t>
    </r>
  </si>
  <si>
    <t>Antiqued Glass Top</t>
  </si>
  <si>
    <t>CMs (H105)</t>
  </si>
  <si>
    <t>Inches (H41)</t>
  </si>
  <si>
    <t>50 x 30</t>
  </si>
  <si>
    <t xml:space="preserve">19 ½ x 12 </t>
  </si>
  <si>
    <t>Price above is for a steel base with a standard finish</t>
  </si>
  <si>
    <t>Siena</t>
  </si>
  <si>
    <t xml:space="preserve"> Wood or Marble Top</t>
  </si>
  <si>
    <t xml:space="preserve">  Inches</t>
  </si>
  <si>
    <t>(Excluding Calacatta Oro marble)</t>
  </si>
  <si>
    <t>45 x 25 x H100</t>
  </si>
  <si>
    <t xml:space="preserve"> 14 x 9 x H43</t>
  </si>
  <si>
    <t>50 x 30 x H105</t>
  </si>
  <si>
    <t xml:space="preserve">17 ¾  x 9 ¾ x H39 ¼ </t>
  </si>
  <si>
    <t xml:space="preserve">19 ¾ x 11 ¾ x H41 ¼ </t>
  </si>
  <si>
    <t>35 x 23 x 110</t>
  </si>
  <si>
    <t>40 x 26 x 120</t>
  </si>
  <si>
    <t>Standard Glass Top</t>
  </si>
  <si>
    <t>Wood or Marble Top</t>
  </si>
  <si>
    <t xml:space="preserve">Cocktail/Side Tables </t>
  </si>
  <si>
    <r>
      <t xml:space="preserve">Apollo </t>
    </r>
    <r>
      <rPr>
        <sz val="28"/>
        <color rgb="FF323829"/>
        <rFont val="Perpetua"/>
        <family val="2"/>
      </rPr>
      <t>side</t>
    </r>
  </si>
  <si>
    <t>Square</t>
  </si>
  <si>
    <t>Glass Top + Shelf</t>
  </si>
  <si>
    <t xml:space="preserve">Marble Top </t>
  </si>
  <si>
    <t>CMs (H50)</t>
  </si>
  <si>
    <t>Inches (H19 ¾ )</t>
  </si>
  <si>
    <t>(excluding Calacatta oro/Limurian Blue)</t>
  </si>
  <si>
    <t>40 x 40</t>
  </si>
  <si>
    <t>15 ¾ x 15 ¾</t>
  </si>
  <si>
    <t>50 x 50</t>
  </si>
  <si>
    <t>19 ¾ x 19 ¾</t>
  </si>
  <si>
    <t>60 x 60</t>
  </si>
  <si>
    <t xml:space="preserve">23 ½ x 23 ½  </t>
  </si>
  <si>
    <t>Additional cost for Hand-polished Stainless Steel:</t>
  </si>
  <si>
    <r>
      <t xml:space="preserve">Ariel </t>
    </r>
    <r>
      <rPr>
        <sz val="28"/>
        <color rgb="FF000000"/>
        <rFont val="Perpetua"/>
        <family val="2"/>
      </rPr>
      <t xml:space="preserve">side </t>
    </r>
  </si>
  <si>
    <t xml:space="preserve">Glass Top </t>
  </si>
  <si>
    <t>Marble top</t>
  </si>
  <si>
    <t xml:space="preserve">50 x 50 </t>
  </si>
  <si>
    <t>Prices above are for steel with a standard finish</t>
  </si>
  <si>
    <t xml:space="preserve">Round </t>
  </si>
  <si>
    <t>D50</t>
  </si>
  <si>
    <t xml:space="preserve">D19 ¾ </t>
  </si>
  <si>
    <r>
      <t xml:space="preserve">Balzac </t>
    </r>
    <r>
      <rPr>
        <sz val="28"/>
        <color rgb="FF323829"/>
        <rFont val="Perpetua"/>
        <family val="2"/>
      </rPr>
      <t>side</t>
    </r>
  </si>
  <si>
    <t>Bronze or Brass Top</t>
  </si>
  <si>
    <t>29 x 29 x H50</t>
  </si>
  <si>
    <t>11½ x 11½ x H19 ¾</t>
  </si>
  <si>
    <t>29 x 29 x H68</t>
  </si>
  <si>
    <t>11½ x 11½ x H26 ¾</t>
  </si>
  <si>
    <t>31 x 31 x H61</t>
  </si>
  <si>
    <t>12¼ x 24 x H24</t>
  </si>
  <si>
    <r>
      <t xml:space="preserve">Cloud </t>
    </r>
    <r>
      <rPr>
        <sz val="28"/>
        <color rgb="FF323829"/>
        <rFont val="Perpetua"/>
        <family val="2"/>
      </rPr>
      <t>side</t>
    </r>
  </si>
  <si>
    <t xml:space="preserve">Marble top </t>
  </si>
  <si>
    <t xml:space="preserve">S  </t>
  </si>
  <si>
    <t>60 x 41 H50</t>
  </si>
  <si>
    <t>23½ x 16 x H19 ¾</t>
  </si>
  <si>
    <t>73 x 50 x H68</t>
  </si>
  <si>
    <t>28¾ xH19¾ xH26 ¾</t>
  </si>
  <si>
    <t>Prices above are with a steel frame with a standard finish</t>
  </si>
  <si>
    <t>Additional cost for Bronze legs:</t>
  </si>
  <si>
    <r>
      <t>Edge</t>
    </r>
    <r>
      <rPr>
        <sz val="28"/>
        <color rgb="FF323829"/>
        <rFont val="Perpetua"/>
        <family val="2"/>
      </rPr>
      <t xml:space="preserve"> side</t>
    </r>
  </si>
  <si>
    <t xml:space="preserve">Steel Top </t>
  </si>
  <si>
    <t>Marble Top</t>
  </si>
  <si>
    <t>Gold plated or Bronze Top</t>
  </si>
  <si>
    <t>31 x 31</t>
  </si>
  <si>
    <t>12 x 12</t>
  </si>
  <si>
    <r>
      <t>Flint</t>
    </r>
    <r>
      <rPr>
        <sz val="28"/>
        <color rgb="FF000000"/>
        <rFont val="Perpetua"/>
        <family val="2"/>
      </rPr>
      <t xml:space="preserve"> side</t>
    </r>
  </si>
  <si>
    <t>Antiqued Glass or Marble Top</t>
  </si>
  <si>
    <t>Additional cost for base in a specialist finishes:</t>
  </si>
  <si>
    <r>
      <t>Hanover</t>
    </r>
    <r>
      <rPr>
        <sz val="28"/>
        <color rgb="FF000000"/>
        <rFont val="Perpetua"/>
        <family val="2"/>
      </rPr>
      <t xml:space="preserve"> side</t>
    </r>
  </si>
  <si>
    <t>40 D</t>
  </si>
  <si>
    <t xml:space="preserve">D15 ¾  </t>
  </si>
  <si>
    <t>50 D</t>
  </si>
  <si>
    <t>60 D</t>
  </si>
  <si>
    <t>D23</t>
  </si>
  <si>
    <r>
      <t>Lexington</t>
    </r>
    <r>
      <rPr>
        <sz val="28"/>
        <color rgb="FF323829"/>
        <rFont val="Perpetua"/>
        <family val="2"/>
      </rPr>
      <t xml:space="preserve"> side</t>
    </r>
  </si>
  <si>
    <t>Antiqued Glass Top Only</t>
  </si>
  <si>
    <r>
      <t>Lexington</t>
    </r>
    <r>
      <rPr>
        <sz val="28"/>
        <color rgb="FF323829"/>
        <rFont val="Perpetua"/>
        <family val="2"/>
      </rPr>
      <t xml:space="preserve"> nest</t>
    </r>
  </si>
  <si>
    <t>Round - 3 Tables</t>
  </si>
  <si>
    <t>D32.5 x H50</t>
  </si>
  <si>
    <t>D12 ¾  x H19 ¾</t>
  </si>
  <si>
    <t>D43 x H53.5</t>
  </si>
  <si>
    <t>D17 x H21</t>
  </si>
  <si>
    <t>D55 x H57</t>
  </si>
  <si>
    <t>D21 ½  x H22 ½</t>
  </si>
  <si>
    <r>
      <t>Lily</t>
    </r>
    <r>
      <rPr>
        <sz val="28"/>
        <color rgb="FF323829"/>
        <rFont val="Perpetua"/>
        <family val="2"/>
      </rPr>
      <t xml:space="preserve"> cocktail</t>
    </r>
  </si>
  <si>
    <t>Steel Top with Black Patina</t>
  </si>
  <si>
    <t>Bronze, Garden, Glass or Moon Top</t>
  </si>
  <si>
    <t>D23 x H60</t>
  </si>
  <si>
    <t>D9 x H23</t>
  </si>
  <si>
    <t>D28 x H50</t>
  </si>
  <si>
    <t>D11 x H19 ¾</t>
  </si>
  <si>
    <t>D33 x H40</t>
  </si>
  <si>
    <t>D13 x H15 ¾</t>
  </si>
  <si>
    <t>Prices above are with a steel base finished in Anthracite</t>
  </si>
  <si>
    <t>Additional cost for base in Brass or Bronze:</t>
  </si>
  <si>
    <t>Additional cost for base and stem in 'Moon' finish</t>
  </si>
  <si>
    <r>
      <t>Lily</t>
    </r>
    <r>
      <rPr>
        <sz val="28"/>
        <color rgb="FF323829"/>
        <rFont val="Perpetua"/>
        <family val="2"/>
      </rPr>
      <t xml:space="preserve"> side</t>
    </r>
  </si>
  <si>
    <t>Bronze Top</t>
  </si>
  <si>
    <t xml:space="preserve">D49 x H50 </t>
  </si>
  <si>
    <t>D19¼ x H19 ¾</t>
  </si>
  <si>
    <r>
      <t>Madison</t>
    </r>
    <r>
      <rPr>
        <sz val="28"/>
        <color rgb="FF000000"/>
        <rFont val="Perpetua"/>
        <family val="2"/>
      </rPr>
      <t xml:space="preserve"> side</t>
    </r>
  </si>
  <si>
    <t xml:space="preserve"> Glass Top + Shelf</t>
  </si>
  <si>
    <t>Antiqued Glass</t>
  </si>
  <si>
    <t xml:space="preserve">Antiqued Glass </t>
  </si>
  <si>
    <r>
      <t xml:space="preserve">Opera </t>
    </r>
    <r>
      <rPr>
        <sz val="28"/>
        <color rgb="FF323829"/>
        <rFont val="Perpetua"/>
        <family val="2"/>
      </rPr>
      <t>side</t>
    </r>
  </si>
  <si>
    <t>CMs (H65)</t>
  </si>
  <si>
    <t>Inches (H25 ½ )</t>
  </si>
  <si>
    <r>
      <t xml:space="preserve">Papillon </t>
    </r>
    <r>
      <rPr>
        <sz val="28"/>
        <color rgb="FF323829"/>
        <rFont val="Perpetua"/>
        <family val="2"/>
      </rPr>
      <t>bedside table</t>
    </r>
  </si>
  <si>
    <t>45 D x H65</t>
  </si>
  <si>
    <t>D17 ¾ x H25 ½</t>
  </si>
  <si>
    <t>Additional cost for base in a Special Edition 'Butterfly'</t>
  </si>
  <si>
    <t>finish with coloured glass:</t>
  </si>
  <si>
    <r>
      <t xml:space="preserve">Papillon </t>
    </r>
    <r>
      <rPr>
        <sz val="28"/>
        <color rgb="FF323829"/>
        <rFont val="Perpetua"/>
        <family val="2"/>
      </rPr>
      <t>cocktail trolley</t>
    </r>
  </si>
  <si>
    <t xml:space="preserve">Diachroic Glass Top </t>
  </si>
  <si>
    <t>CMs (H85)</t>
  </si>
  <si>
    <t>55 D</t>
  </si>
  <si>
    <t>D 21 ½</t>
  </si>
  <si>
    <t>finish with dichroic glass:</t>
  </si>
  <si>
    <r>
      <t xml:space="preserve">Papillon </t>
    </r>
    <r>
      <rPr>
        <sz val="28"/>
        <color rgb="FF323829"/>
        <rFont val="Perpetua"/>
        <family val="2"/>
      </rPr>
      <t>side</t>
    </r>
  </si>
  <si>
    <t>50 D x H50</t>
  </si>
  <si>
    <t xml:space="preserve">D19 ¾ x H19 ¾ </t>
  </si>
  <si>
    <t>60 D x H60</t>
  </si>
  <si>
    <t>D23 x H23</t>
  </si>
  <si>
    <t>finish with dichroic glass top:</t>
  </si>
  <si>
    <r>
      <t xml:space="preserve">Siena </t>
    </r>
    <r>
      <rPr>
        <sz val="28"/>
        <color rgb="FF323829"/>
        <rFont val="Perpetua"/>
        <family val="2"/>
      </rPr>
      <t>side</t>
    </r>
  </si>
  <si>
    <t>Bronze, Garden or Glass or Moon Top</t>
  </si>
  <si>
    <t xml:space="preserve">Additional cost for Bronze legs </t>
  </si>
  <si>
    <r>
      <t xml:space="preserve">Devon </t>
    </r>
    <r>
      <rPr>
        <sz val="28"/>
        <color rgb="FF000000"/>
        <rFont val="Perpetua"/>
        <family val="2"/>
      </rPr>
      <t xml:space="preserve">side  </t>
    </r>
  </si>
  <si>
    <t xml:space="preserve">Glass Top + Shelf </t>
  </si>
  <si>
    <t>Prices above are for steel base with a standard finish</t>
  </si>
  <si>
    <r>
      <t xml:space="preserve">Papillon </t>
    </r>
    <r>
      <rPr>
        <sz val="28"/>
        <color rgb="FF323829"/>
        <rFont val="Perpetua"/>
        <family val="2"/>
      </rPr>
      <t>bedside</t>
    </r>
  </si>
  <si>
    <t>finish with dichroic glass :</t>
  </si>
  <si>
    <t>Additional cost for Bronze legs</t>
  </si>
  <si>
    <r>
      <t xml:space="preserve">Papillon </t>
    </r>
    <r>
      <rPr>
        <sz val="28"/>
        <color rgb="FF323829"/>
        <rFont val="Perpetua"/>
        <family val="2"/>
      </rPr>
      <t xml:space="preserve">bedside table </t>
    </r>
  </si>
  <si>
    <t>Inches (H33 ½ )</t>
  </si>
  <si>
    <t>29 x 29 H50</t>
  </si>
  <si>
    <t>31 x 61 x H61</t>
  </si>
  <si>
    <t>40D</t>
  </si>
  <si>
    <t>50D</t>
  </si>
  <si>
    <t>60D</t>
  </si>
  <si>
    <t>D49 x H50</t>
  </si>
  <si>
    <r>
      <t>Papillon</t>
    </r>
    <r>
      <rPr>
        <sz val="28"/>
        <color rgb="FF323829"/>
        <rFont val="Perpetua"/>
        <family val="2"/>
      </rPr>
      <t xml:space="preserve"> bedside table</t>
    </r>
  </si>
  <si>
    <t>31 x 61 H61</t>
  </si>
  <si>
    <t>Papillon bedside table</t>
  </si>
  <si>
    <t>(Excluding Calacatta Oro/Limurian Blue)</t>
  </si>
  <si>
    <t>Additional cost for base in a specialist finishe:</t>
  </si>
  <si>
    <t xml:space="preserve">Console Tables </t>
  </si>
  <si>
    <t xml:space="preserve">Albany </t>
  </si>
  <si>
    <t xml:space="preserve"> Rectangular with drawers </t>
  </si>
  <si>
    <t>CMs (H76)</t>
  </si>
  <si>
    <t xml:space="preserve">122 x 40 </t>
  </si>
  <si>
    <t xml:space="preserve">48 x 15 ¾ </t>
  </si>
  <si>
    <t xml:space="preserve">145 x 45 </t>
  </si>
  <si>
    <t xml:space="preserve">57 x 17 ¾ </t>
  </si>
  <si>
    <t xml:space="preserve">170 x 50 </t>
  </si>
  <si>
    <t xml:space="preserve">67 x 19 ¾ </t>
  </si>
  <si>
    <t>Avalon</t>
  </si>
  <si>
    <t xml:space="preserve"> Rectangular </t>
  </si>
  <si>
    <t>145 x 40 x H76</t>
  </si>
  <si>
    <t>57 x 175¾ x H30</t>
  </si>
  <si>
    <t>170 x 45 x H85</t>
  </si>
  <si>
    <t>67 x 17 ¾ x H33 ½</t>
  </si>
  <si>
    <t>Prices above are for a steel base with a standard finish &amp; UV bonded top</t>
  </si>
  <si>
    <t xml:space="preserve"> glass bonded to a stainless steel, bronze or brass plate</t>
  </si>
  <si>
    <t>Additional cost for base in bronze:</t>
  </si>
  <si>
    <t>glass bonded to a bronze plate</t>
  </si>
  <si>
    <t xml:space="preserve">Avebury </t>
  </si>
  <si>
    <t>57 x 15 ¾ x H30</t>
  </si>
  <si>
    <t xml:space="preserve">Wood Top </t>
  </si>
  <si>
    <t>122 x 40 x 76</t>
  </si>
  <si>
    <t>48 x 15 ¾ x H30</t>
  </si>
  <si>
    <t>145 x 45 x 85</t>
  </si>
  <si>
    <t>57 x 17 ¾ x H33 ½</t>
  </si>
  <si>
    <t>170 x 50 x 85</t>
  </si>
  <si>
    <t>67 x 19 ¾ x H33 ½</t>
  </si>
  <si>
    <r>
      <t>Additional cost of Hand-polished Stainless Steel:</t>
    </r>
    <r>
      <rPr>
        <sz val="20"/>
        <color rgb="FF323829"/>
        <rFont val="Calibri (Body)"/>
        <family val="2"/>
      </rPr>
      <t/>
    </r>
  </si>
  <si>
    <t>Echo</t>
  </si>
  <si>
    <t xml:space="preserve">Inches (H33 ½) </t>
  </si>
  <si>
    <t>Additional cost for base in specialist finish:</t>
  </si>
  <si>
    <t xml:space="preserve">Edge </t>
  </si>
  <si>
    <t xml:space="preserve">Glass top </t>
  </si>
  <si>
    <t>Wood Top</t>
  </si>
  <si>
    <t xml:space="preserve">Inches (H30) </t>
  </si>
  <si>
    <t>170 x 50</t>
  </si>
  <si>
    <t>Fitzroy</t>
  </si>
  <si>
    <t>122 x 40</t>
  </si>
  <si>
    <t>145 x 45</t>
  </si>
  <si>
    <t>Flint</t>
  </si>
  <si>
    <t>Hanover</t>
  </si>
  <si>
    <t>100 x 30</t>
  </si>
  <si>
    <t>39 ½ x 12</t>
  </si>
  <si>
    <t>122 x 30</t>
  </si>
  <si>
    <t>48 x 12</t>
  </si>
  <si>
    <t>145 x 35</t>
  </si>
  <si>
    <t>57 x 14</t>
  </si>
  <si>
    <t>170 x 45</t>
  </si>
  <si>
    <t xml:space="preserve">67 x 17 ¾ </t>
  </si>
  <si>
    <t xml:space="preserve"> Demi Lune</t>
  </si>
  <si>
    <t>Marbe Top</t>
  </si>
  <si>
    <t>100 x 35 x H84</t>
  </si>
  <si>
    <t>39 ½ x 13¾ x H33</t>
  </si>
  <si>
    <t>120 x 40 x H84</t>
  </si>
  <si>
    <t>47½  x 15¾  x H33</t>
  </si>
  <si>
    <t>160 x 48 x H84</t>
  </si>
  <si>
    <t>63 x 19  x H33</t>
  </si>
  <si>
    <t>Versailles</t>
  </si>
  <si>
    <t>145 x 45 x H76</t>
  </si>
  <si>
    <t>57 x 17 ¾ x H30</t>
  </si>
  <si>
    <t>170 x 50 x H85</t>
  </si>
  <si>
    <t>Glass top</t>
  </si>
  <si>
    <t xml:space="preserve">Additional cost for Bronze frame: </t>
  </si>
  <si>
    <t xml:space="preserve">145 X 45 </t>
  </si>
  <si>
    <t>122 x 40 x H76</t>
  </si>
  <si>
    <t>145 x 45 x H85</t>
  </si>
  <si>
    <t>Antiqued Glass  Top</t>
  </si>
  <si>
    <t>Coffee Tables</t>
  </si>
  <si>
    <t>Apollo</t>
  </si>
  <si>
    <t>CMs (H42)</t>
  </si>
  <si>
    <t>Inches (H16 ½)</t>
  </si>
  <si>
    <t>110 x 60</t>
  </si>
  <si>
    <t xml:space="preserve">43 ¼ x 23 ½ </t>
  </si>
  <si>
    <t>120 x 70</t>
  </si>
  <si>
    <t xml:space="preserve">47 ½ x 27 </t>
  </si>
  <si>
    <t>140 x 80</t>
  </si>
  <si>
    <t xml:space="preserve">55 x 31 ½ </t>
  </si>
  <si>
    <t>100 x 100</t>
  </si>
  <si>
    <t xml:space="preserve">39 ½ x 39 ½ </t>
  </si>
  <si>
    <t xml:space="preserve">M </t>
  </si>
  <si>
    <t>110 x 110</t>
  </si>
  <si>
    <t>43 ¼ x 43 ¼</t>
  </si>
  <si>
    <t xml:space="preserve">120 x 120 </t>
  </si>
  <si>
    <t>47 ¼ x 47 ¼</t>
  </si>
  <si>
    <t xml:space="preserve">XL </t>
  </si>
  <si>
    <t xml:space="preserve">140 x140 </t>
  </si>
  <si>
    <t>55 x 55</t>
  </si>
  <si>
    <t>Bronze or Brass top</t>
  </si>
  <si>
    <t>65 x 65</t>
  </si>
  <si>
    <t>25 ½ x 25 ½</t>
  </si>
  <si>
    <t xml:space="preserve">39 ½ x 39 </t>
  </si>
  <si>
    <t>(excluding Calacatta Oro)</t>
  </si>
  <si>
    <t>43 ¼ x 23 ½</t>
  </si>
  <si>
    <t>47 ½ x 27 ½</t>
  </si>
  <si>
    <t>55 x 31 ½</t>
  </si>
  <si>
    <t xml:space="preserve">Additional cost for base in a specialist finish: </t>
  </si>
  <si>
    <t>39 ½ x 39 ½</t>
  </si>
  <si>
    <t>120 x 120</t>
  </si>
  <si>
    <t>140 x 140</t>
  </si>
  <si>
    <t>100 D</t>
  </si>
  <si>
    <t>D39 ½</t>
  </si>
  <si>
    <t>120 D</t>
  </si>
  <si>
    <t xml:space="preserve">D47 ¼ </t>
  </si>
  <si>
    <t>140 D</t>
  </si>
  <si>
    <t>D55</t>
  </si>
  <si>
    <t xml:space="preserve">43 ¼ x 43 ¼ </t>
  </si>
  <si>
    <t xml:space="preserve">47 ¼ x 47 ¼ </t>
  </si>
  <si>
    <t>Ottoman</t>
  </si>
  <si>
    <t>COM</t>
  </si>
  <si>
    <t>CMs (H39)</t>
  </si>
  <si>
    <t>Inches (H15 ¼)</t>
  </si>
  <si>
    <t>D43 ¼</t>
  </si>
  <si>
    <t>D120</t>
  </si>
  <si>
    <t>47 ½</t>
  </si>
  <si>
    <t xml:space="preserve">L  </t>
  </si>
  <si>
    <t xml:space="preserve">D130  </t>
  </si>
  <si>
    <t xml:space="preserve">Fabric quantity needed: 1.3 sq m / 2 sq yd / 20 sq ft (fabric), 1 large hide (leather) </t>
  </si>
  <si>
    <t>CMs (H38)</t>
  </si>
  <si>
    <t>Inches (H15)</t>
  </si>
  <si>
    <t>Oval</t>
  </si>
  <si>
    <t>110 x 64</t>
  </si>
  <si>
    <t>43 ¼ x 25</t>
  </si>
  <si>
    <t xml:space="preserve">47 x 27 ½ </t>
  </si>
  <si>
    <t>140 x  82</t>
  </si>
  <si>
    <t xml:space="preserve">55 x 32 ¼ </t>
  </si>
  <si>
    <t>Memphis</t>
  </si>
  <si>
    <t xml:space="preserve"> Glass Top</t>
  </si>
  <si>
    <t>D140</t>
  </si>
  <si>
    <t xml:space="preserve">Phoenix </t>
  </si>
  <si>
    <t xml:space="preserve">Antiqued Glass Top </t>
  </si>
  <si>
    <t xml:space="preserve"> Marble Top</t>
  </si>
  <si>
    <t xml:space="preserve">Oval </t>
  </si>
  <si>
    <t>(excludes Calacatta Oro)</t>
  </si>
  <si>
    <t>141 x 97</t>
  </si>
  <si>
    <t>55 ½ x 38</t>
  </si>
  <si>
    <t>Additional cost for Bronze frame:</t>
  </si>
  <si>
    <t>(Excluding Calacatta Oro /Limurian Blue)</t>
  </si>
  <si>
    <t>Onyx Top</t>
  </si>
  <si>
    <t xml:space="preserve">141 x 97 </t>
  </si>
  <si>
    <t xml:space="preserve">Antiqued glass Top </t>
  </si>
  <si>
    <t>(excludes Calacatta oro)</t>
  </si>
  <si>
    <t xml:space="preserve"> 120 x 120</t>
  </si>
  <si>
    <t xml:space="preserve">140 D </t>
  </si>
  <si>
    <t>D130</t>
  </si>
  <si>
    <t>110 X 64</t>
  </si>
  <si>
    <t>120 X 70</t>
  </si>
  <si>
    <t>140 X 82</t>
  </si>
  <si>
    <t>D100</t>
  </si>
  <si>
    <t xml:space="preserve">Antiqued glass top </t>
  </si>
  <si>
    <t>140 x 82</t>
  </si>
  <si>
    <t xml:space="preserve">Dining Tables </t>
  </si>
  <si>
    <t xml:space="preserve">Angel </t>
  </si>
  <si>
    <t>CMs (H75)</t>
  </si>
  <si>
    <t>(excluding Calacatta Oro/Limurian Blue)</t>
  </si>
  <si>
    <t>190 x 100</t>
  </si>
  <si>
    <t xml:space="preserve">75 x 39 ½ </t>
  </si>
  <si>
    <t xml:space="preserve">220 x 110  </t>
  </si>
  <si>
    <t xml:space="preserve">86 ½ x 43 ¼ </t>
  </si>
  <si>
    <t xml:space="preserve">250 x 120 </t>
  </si>
  <si>
    <t xml:space="preserve">98 ½ x 47 ¼   </t>
  </si>
  <si>
    <t xml:space="preserve">300 x 120 </t>
  </si>
  <si>
    <t xml:space="preserve">118  x 47 ¼ </t>
  </si>
  <si>
    <t xml:space="preserve">Prices above are with a steel base with a standard finish. </t>
  </si>
  <si>
    <t xml:space="preserve">Wood top </t>
  </si>
  <si>
    <t>D47 ¼</t>
  </si>
  <si>
    <t xml:space="preserve">150 D </t>
  </si>
  <si>
    <t>170 D</t>
  </si>
  <si>
    <t>D67</t>
  </si>
  <si>
    <t>Ariel</t>
  </si>
  <si>
    <t xml:space="preserve"> Glass Top </t>
  </si>
  <si>
    <t>150 D</t>
  </si>
  <si>
    <t>Atlantic</t>
  </si>
  <si>
    <t>Wood top *</t>
  </si>
  <si>
    <t>76 x 39 ½</t>
  </si>
  <si>
    <t>220 x 100</t>
  </si>
  <si>
    <t>86½ x 39 ½</t>
  </si>
  <si>
    <t>98 ½ x 47 ¼</t>
  </si>
  <si>
    <t xml:space="preserve">300 x 110 </t>
  </si>
  <si>
    <t>118  x 43 ¼</t>
  </si>
  <si>
    <t>*Birch ply with Fenix veneer, and walnut lipping</t>
  </si>
  <si>
    <r>
      <t/>
    </r>
    <r>
      <rPr>
        <b/>
        <sz val="28"/>
        <color rgb="FF323829"/>
        <rFont val="Perpetua"/>
        <family val="2"/>
      </rPr>
      <t>AVA</t>
    </r>
    <r>
      <rPr>
        <sz val="28"/>
        <color rgb="FF323829"/>
        <rFont val="Perpetua"/>
        <family val="2"/>
      </rPr>
      <t xml:space="preserve"> glass top</t>
    </r>
  </si>
  <si>
    <t>Additional cost for base made in bronze:</t>
  </si>
  <si>
    <r>
      <t/>
    </r>
    <r>
      <rPr>
        <b/>
        <sz val="28"/>
        <color rgb="FF323829"/>
        <rFont val="Perpetua"/>
        <family val="2"/>
      </rPr>
      <t>AVA</t>
    </r>
    <r>
      <rPr>
        <sz val="28"/>
        <color rgb="FF323829"/>
        <rFont val="Perpetua"/>
        <family val="2"/>
      </rPr>
      <t xml:space="preserve"> stone </t>
    </r>
  </si>
  <si>
    <t xml:space="preserve">170 D </t>
  </si>
  <si>
    <r>
      <t/>
    </r>
    <r>
      <rPr>
        <b/>
        <sz val="28"/>
        <color rgb="FF323829"/>
        <rFont val="Perpetua"/>
        <family val="2"/>
      </rPr>
      <t>AVA</t>
    </r>
    <r>
      <rPr>
        <sz val="28"/>
        <color rgb="FF323829"/>
        <rFont val="Perpetua"/>
        <family val="2"/>
      </rPr>
      <t xml:space="preserve"> Wood  </t>
    </r>
  </si>
  <si>
    <r>
      <t>Avalon</t>
    </r>
    <r>
      <rPr>
        <sz val="28"/>
        <color rgb="FF313728"/>
        <rFont val="Perpetua"/>
        <family val="2"/>
      </rPr>
      <t xml:space="preserve"> glass top</t>
    </r>
  </si>
  <si>
    <t>75 x 39 ½</t>
  </si>
  <si>
    <t xml:space="preserve">220 x 100  </t>
  </si>
  <si>
    <t>86 ½ x 39 ½</t>
  </si>
  <si>
    <t xml:space="preserve">250 x 100 </t>
  </si>
  <si>
    <t xml:space="preserve">98 ½ x 39 ½  </t>
  </si>
  <si>
    <t>300 x 110</t>
  </si>
  <si>
    <r>
      <t xml:space="preserve">Avebury </t>
    </r>
    <r>
      <rPr>
        <sz val="28"/>
        <color rgb="FF323829"/>
        <rFont val="Perpetua"/>
        <family val="2"/>
      </rPr>
      <t>wood or marble top</t>
    </r>
  </si>
  <si>
    <t>190 x 110</t>
  </si>
  <si>
    <t>75  x 43 ¼</t>
  </si>
  <si>
    <t>220 x 120</t>
  </si>
  <si>
    <t>86 ½ x 47 ¼</t>
  </si>
  <si>
    <t>300 x 140</t>
  </si>
  <si>
    <t>118 x 55</t>
  </si>
  <si>
    <r>
      <t xml:space="preserve">Capricorn </t>
    </r>
    <r>
      <rPr>
        <sz val="28"/>
        <color rgb="FF313728"/>
        <rFont val="Perpetua"/>
        <family val="2"/>
      </rPr>
      <t>glass top</t>
    </r>
  </si>
  <si>
    <t>Additional cost for base in Hand-polished Stainless Steel:</t>
  </si>
  <si>
    <t xml:space="preserve">Add. cost for a steel, brass or bronze top plate: </t>
  </si>
  <si>
    <r>
      <t xml:space="preserve">Capricorn </t>
    </r>
    <r>
      <rPr>
        <sz val="28"/>
        <color rgb="FF000000"/>
        <rFont val="Perpetua"/>
        <family val="2"/>
      </rPr>
      <t>wood or marble top</t>
    </r>
    <r>
      <rPr>
        <b/>
        <sz val="28"/>
        <color rgb="FF000000"/>
        <rFont val="Perpetua"/>
        <family val="2"/>
      </rPr>
      <t xml:space="preserve"> </t>
    </r>
  </si>
  <si>
    <r>
      <t xml:space="preserve">Capricorn </t>
    </r>
    <r>
      <rPr>
        <sz val="28"/>
        <color rgb="FF000000"/>
        <rFont val="Perpetua"/>
        <family val="2"/>
      </rPr>
      <t>glass top</t>
    </r>
    <r>
      <rPr>
        <b/>
        <sz val="28"/>
        <color rgb="FF000000"/>
        <rFont val="Perpetua"/>
        <family val="2"/>
      </rPr>
      <t xml:space="preserve"> </t>
    </r>
  </si>
  <si>
    <t xml:space="preserve">  </t>
  </si>
  <si>
    <t>Prices above are with a steel base with a standard finish.</t>
  </si>
  <si>
    <t xml:space="preserve"> Round </t>
  </si>
  <si>
    <t xml:space="preserve">S   </t>
  </si>
  <si>
    <t xml:space="preserve">100 D </t>
  </si>
  <si>
    <t xml:space="preserve">Additional cost for base in Hand-polished Stainless Steel: </t>
  </si>
  <si>
    <r>
      <t xml:space="preserve">Echo </t>
    </r>
    <r>
      <rPr>
        <sz val="28"/>
        <color rgb="FF323829"/>
        <rFont val="Perpetua"/>
        <family val="2"/>
      </rPr>
      <t xml:space="preserve">glass top </t>
    </r>
  </si>
  <si>
    <t>Prices above are with a steel base with a standard finish:</t>
  </si>
  <si>
    <r>
      <t xml:space="preserve">Echo </t>
    </r>
    <r>
      <rPr>
        <sz val="28"/>
        <color rgb="FF323829"/>
        <rFont val="Perpetua"/>
        <family val="2"/>
      </rPr>
      <t>wood or marble top</t>
    </r>
  </si>
  <si>
    <t>Wood top</t>
  </si>
  <si>
    <t>Edge</t>
  </si>
  <si>
    <t xml:space="preserve"> Glass Top  </t>
  </si>
  <si>
    <t>Additional cost for base made in Bronze:</t>
  </si>
  <si>
    <r>
      <t xml:space="preserve">Edge </t>
    </r>
    <r>
      <rPr>
        <sz val="28"/>
        <color rgb="FF323829"/>
        <rFont val="Perpetua"/>
        <family val="2"/>
      </rPr>
      <t xml:space="preserve">wood or marble top </t>
    </r>
  </si>
  <si>
    <r>
      <t/>
    </r>
    <r>
      <rPr>
        <b/>
        <sz val="28"/>
        <color rgb="FF323829"/>
        <rFont val="Perpetua"/>
        <family val="2"/>
      </rPr>
      <t>Exe</t>
    </r>
    <r>
      <rPr>
        <sz val="28"/>
        <color rgb="FF323829"/>
        <rFont val="Perpetua"/>
        <family val="2"/>
      </rPr>
      <t xml:space="preserve"> glass top single pedestal</t>
    </r>
  </si>
  <si>
    <r>
      <t/>
    </r>
    <r>
      <rPr>
        <b/>
        <sz val="28"/>
        <color rgb="FF323829"/>
        <rFont val="Perpetua"/>
        <family val="2"/>
      </rPr>
      <t>Exe</t>
    </r>
    <r>
      <rPr>
        <sz val="28"/>
        <color rgb="FF323829"/>
        <rFont val="Perpetua"/>
        <family val="2"/>
      </rPr>
      <t xml:space="preserve"> wood top single pedestal</t>
    </r>
  </si>
  <si>
    <r>
      <t/>
    </r>
    <r>
      <rPr>
        <b/>
        <sz val="28"/>
        <color rgb="FF323829"/>
        <rFont val="Perpetua"/>
        <family val="2"/>
      </rPr>
      <t>Exe</t>
    </r>
    <r>
      <rPr>
        <sz val="28"/>
        <color rgb="FF323829"/>
        <rFont val="Perpetua"/>
        <family val="2"/>
      </rPr>
      <t xml:space="preserve"> glass top double pedestal</t>
    </r>
  </si>
  <si>
    <r>
      <t/>
    </r>
    <r>
      <rPr>
        <b/>
        <sz val="28"/>
        <color rgb="FF323829"/>
        <rFont val="Perpetua"/>
        <family val="2"/>
      </rPr>
      <t>Exe</t>
    </r>
    <r>
      <rPr>
        <sz val="28"/>
        <color rgb="FF323829"/>
        <rFont val="Perpetua"/>
        <family val="2"/>
      </rPr>
      <t xml:space="preserve"> wood top souble pedestal</t>
    </r>
  </si>
  <si>
    <t>(exclusing Calacatta oro/Limurian Blue)</t>
  </si>
  <si>
    <t xml:space="preserve">Additional cost for base in a Special Edition </t>
  </si>
  <si>
    <t>Oval single pedestal base</t>
  </si>
  <si>
    <t>Lozenge-shaped</t>
  </si>
  <si>
    <t>Additional cost for base in Bronze:</t>
  </si>
  <si>
    <t>(barrel shape with chamfered edge)</t>
  </si>
  <si>
    <t>(barrel shape with rolled edge)</t>
  </si>
  <si>
    <t xml:space="preserve">Ariel </t>
  </si>
  <si>
    <t>250 x 120</t>
  </si>
  <si>
    <r>
      <t/>
    </r>
    <r>
      <rPr>
        <b/>
        <sz val="28"/>
        <color rgb="FF323829"/>
        <rFont val="Perpetua"/>
        <family val="2"/>
      </rPr>
      <t>AVA</t>
    </r>
    <r>
      <rPr>
        <sz val="28"/>
        <color rgb="FF323829"/>
        <rFont val="Perpetua"/>
        <family val="2"/>
      </rPr>
      <t xml:space="preserve"> Wood </t>
    </r>
  </si>
  <si>
    <t xml:space="preserve">190 x 100 </t>
  </si>
  <si>
    <r>
      <t>Avalon</t>
    </r>
    <r>
      <rPr>
        <sz val="28"/>
        <color rgb="FF313728"/>
        <rFont val="Perpetua"/>
        <family val="2"/>
      </rPr>
      <t xml:space="preserve"> wood or marble top </t>
    </r>
  </si>
  <si>
    <t>(Excluding Calacatta Oro/Limurian Blue marble)</t>
  </si>
  <si>
    <r>
      <t>Echo</t>
    </r>
    <r>
      <rPr>
        <sz val="28"/>
        <color rgb="FF323829"/>
        <rFont val="Perpetua"/>
        <family val="2"/>
      </rPr>
      <t xml:space="preserve"> glass top </t>
    </r>
  </si>
  <si>
    <r>
      <t xml:space="preserve">Echo </t>
    </r>
    <r>
      <rPr>
        <sz val="28"/>
        <color rgb="FF323829"/>
        <rFont val="Perpetua"/>
        <family val="2"/>
      </rPr>
      <t xml:space="preserve">wood or marble top </t>
    </r>
  </si>
  <si>
    <r>
      <t/>
    </r>
    <r>
      <rPr>
        <b/>
        <sz val="28"/>
        <color rgb="FF323829"/>
        <rFont val="Perpetua"/>
        <family val="2"/>
      </rPr>
      <t>Exe</t>
    </r>
    <r>
      <rPr>
        <sz val="28"/>
        <color rgb="FF323829"/>
        <rFont val="Perpetua"/>
        <family val="2"/>
      </rPr>
      <t xml:space="preserve"> wood top double pedestal</t>
    </r>
  </si>
  <si>
    <t xml:space="preserve">*Birch ply with Fenix veneer, and walnut lipping </t>
  </si>
  <si>
    <t>Prices above are for a steel base in a standard finish</t>
  </si>
  <si>
    <r>
      <t/>
    </r>
    <r>
      <rPr>
        <b/>
        <sz val="28"/>
        <color rgb="FF323829"/>
        <rFont val="Perpetua"/>
        <family val="2"/>
      </rPr>
      <t>Exe</t>
    </r>
    <r>
      <rPr>
        <sz val="28"/>
        <color rgb="FF323829"/>
        <rFont val="Perpetua"/>
        <family val="2"/>
      </rPr>
      <t xml:space="preserve"> glass top single pedestal </t>
    </r>
  </si>
  <si>
    <r>
      <t/>
    </r>
    <r>
      <rPr>
        <b/>
        <sz val="28"/>
        <color rgb="FF323829"/>
        <rFont val="Perpetua"/>
        <family val="2"/>
      </rPr>
      <t>Exe</t>
    </r>
    <r>
      <rPr>
        <sz val="28"/>
        <color rgb="FF323829"/>
        <rFont val="Perpetua"/>
        <family val="2"/>
      </rPr>
      <t xml:space="preserve"> wood top single pedestal </t>
    </r>
  </si>
  <si>
    <r>
      <t/>
    </r>
    <r>
      <rPr>
        <b/>
        <sz val="28"/>
        <color rgb="FF323829"/>
        <rFont val="Perpetua"/>
        <family val="2"/>
      </rPr>
      <t>AVA</t>
    </r>
    <r>
      <rPr>
        <sz val="28"/>
        <color rgb="FF323829"/>
        <rFont val="Perpetua"/>
        <family val="2"/>
      </rPr>
      <t xml:space="preserve"> Wood</t>
    </r>
  </si>
  <si>
    <r>
      <t>Avalon</t>
    </r>
    <r>
      <rPr>
        <sz val="28"/>
        <color rgb="FF313728"/>
        <rFont val="Perpetua"/>
        <family val="2"/>
      </rPr>
      <t xml:space="preserve"> wood or marble top</t>
    </r>
  </si>
  <si>
    <t xml:space="preserve">Prices above are for a steel base with a standard finish </t>
  </si>
  <si>
    <t xml:space="preserve">Echo wood or marble top </t>
  </si>
  <si>
    <t xml:space="preserve">Additional cost for base made in Bronze: </t>
  </si>
  <si>
    <t>(excluding Calacatta Oro/Limurian Blue )</t>
  </si>
  <si>
    <t xml:space="preserve">D130 </t>
  </si>
  <si>
    <t>Antiqued Glass top</t>
  </si>
  <si>
    <t>Wood top*</t>
  </si>
  <si>
    <t xml:space="preserve">190 x 100cm </t>
  </si>
  <si>
    <t>190 x110</t>
  </si>
  <si>
    <t>(Excluding Calacatta oro/Llimurian Blue)</t>
  </si>
  <si>
    <r>
      <t/>
    </r>
    <r>
      <rPr>
        <b/>
        <sz val="28"/>
        <color rgb="FF323829"/>
        <rFont val="Perpetua"/>
        <family val="2"/>
      </rPr>
      <t xml:space="preserve">Ariel </t>
    </r>
    <r>
      <rPr>
        <sz val="28"/>
        <color rgb="FF323829"/>
        <rFont val="Perpetua"/>
        <family val="2"/>
      </rPr>
      <t>glass top</t>
    </r>
  </si>
  <si>
    <r>
      <t>Echo</t>
    </r>
    <r>
      <rPr>
        <sz val="28"/>
        <color rgb="FF323829"/>
        <rFont val="Perpetua"/>
        <family val="2"/>
      </rPr>
      <t xml:space="preserve"> glass  top</t>
    </r>
  </si>
  <si>
    <t>(Exluding Calacatta Oro/Limurian Blue)</t>
  </si>
  <si>
    <r>
      <t xml:space="preserve">Jak </t>
    </r>
    <r>
      <rPr>
        <sz val="28"/>
        <color rgb="FF323829"/>
        <rFont val="Perpetua"/>
        <family val="2"/>
      </rPr>
      <t>dining</t>
    </r>
  </si>
  <si>
    <t>TF leather</t>
  </si>
  <si>
    <t xml:space="preserve">Bridle Leather </t>
  </si>
  <si>
    <t>190x100</t>
  </si>
  <si>
    <t>220x100</t>
  </si>
  <si>
    <r>
      <t/>
    </r>
    <r>
      <rPr>
        <b/>
        <sz val="28"/>
        <color rgb="FF323829"/>
        <rFont val="Perpetua"/>
        <family val="2"/>
      </rPr>
      <t>AVA</t>
    </r>
    <r>
      <rPr>
        <sz val="28"/>
        <color rgb="FF323829"/>
        <rFont val="Perpetua"/>
        <family val="2"/>
      </rPr>
      <t xml:space="preserve"> wood</t>
    </r>
  </si>
  <si>
    <t xml:space="preserve">120 D </t>
  </si>
  <si>
    <t>model</t>
  </si>
  <si>
    <t>shape</t>
  </si>
  <si>
    <t>size</t>
  </si>
  <si>
    <t>dimensions</t>
  </si>
  <si>
    <t>height</t>
  </si>
  <si>
    <t>price</t>
  </si>
  <si>
    <t>top</t>
  </si>
  <si>
    <t>top_1</t>
  </si>
  <si>
    <t>top_2</t>
  </si>
  <si>
    <t>top_3</t>
  </si>
  <si>
    <t>notes</t>
  </si>
  <si>
    <t>pad</t>
  </si>
  <si>
    <t/>
  </si>
  <si>
    <r>
      <t xml:space="preserve">Avalon </t>
    </r>
    <r>
      <rPr>
        <sz val="28"/>
        <color rgb="FF313728"/>
        <rFont val="Perpetua"/>
        <family val="2"/>
      </rPr>
      <t xml:space="preserve">wood or marble top </t>
    </r>
  </si>
  <si>
    <r>
      <t xml:space="preserve">Echo </t>
    </r>
    <r>
      <rPr>
        <sz val="28"/>
        <color rgb="FF323829"/>
        <rFont val="Perpetua"/>
        <family val="2"/>
      </rPr>
      <t>Glass Top</t>
    </r>
  </si>
  <si>
    <r>
      <t>Echo</t>
    </r>
    <r>
      <rPr>
        <sz val="28"/>
        <color rgb="FF323829"/>
        <rFont val="Perpetua"/>
        <family val="2"/>
      </rPr>
      <t xml:space="preserve"> wood or marble top</t>
    </r>
  </si>
  <si>
    <r>
      <t xml:space="preserve">Edge </t>
    </r>
    <r>
      <rPr>
        <sz val="28"/>
        <color rgb="FF323829"/>
        <rFont val="Perpetua"/>
        <family val="2"/>
      </rPr>
      <t xml:space="preserve">glass top </t>
    </r>
  </si>
  <si>
    <t xml:space="preserve">     </t>
  </si>
  <si>
    <t>£</t>
  </si>
  <si>
    <t>$</t>
  </si>
  <si>
    <t>Euros</t>
  </si>
  <si>
    <t>UK vat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</si>
</sst>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$#,##0_);($#,##0)"/>
    <numFmt numFmtId="165" formatCode="[$$-45c]#,##0"/>
    <numFmt numFmtId="166" formatCode="#,##0.0"/>
    <numFmt numFmtId="167" formatCode="#,##0%"/>
  </numFmts>
  <fonts count="68" x14ac:knownFonts="1">
    <font>
      <sz val="11"/>
      <color theme="1"/>
      <name val="Calibri"/>
      <family val="2"/>
      <scheme val="minor"/>
    </font>
    <font>
      <sz val="28"/>
      <color rgb="FF000000"/>
      <name val="Calibri"/>
      <family val="2"/>
    </font>
    <font>
      <sz val="2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28"/>
      <color rgb="FF323829"/>
      <name val="Perpetua"/>
      <family val="2"/>
    </font>
    <font>
      <sz val="36"/>
      <color rgb="FF323829"/>
      <name val="Perpetua"/>
      <family val="2"/>
    </font>
    <font>
      <b/>
      <sz val="36"/>
      <color rgb="FF323829"/>
      <name val="Perpetua"/>
      <family val="2"/>
    </font>
    <font>
      <sz val="12"/>
      <color rgb="FF323829"/>
      <name val="Calibri"/>
      <family val="2"/>
    </font>
    <font>
      <sz val="20"/>
      <color rgb="FFffffff"/>
      <name val="Calibri"/>
      <family val="2"/>
    </font>
    <font>
      <i/>
      <sz val="20"/>
      <color rgb="FF000000"/>
      <name val="Calibri"/>
      <family val="2"/>
    </font>
    <font>
      <sz val="18"/>
      <color rgb="FF000000"/>
      <name val="Calibri"/>
      <family val="2"/>
    </font>
    <font>
      <sz val="20"/>
      <color rgb="FF323829"/>
      <name val="Calibri"/>
      <family val="2"/>
    </font>
    <font>
      <b/>
      <sz val="20"/>
      <color rgb="FF323829"/>
      <name val="Calibri"/>
      <family val="2"/>
    </font>
    <font>
      <b/>
      <u/>
      <sz val="20"/>
      <color rgb="FF000000"/>
      <name val="Calibri"/>
      <family val="2"/>
    </font>
    <font>
      <i/>
      <sz val="18"/>
      <color rgb="FF000000"/>
      <name val="Calibri"/>
      <family val="2"/>
    </font>
    <font>
      <u/>
      <sz val="20"/>
      <color rgb="FF000000"/>
      <name val="Calibri"/>
      <family val="2"/>
    </font>
    <font>
      <sz val="14"/>
      <color rgb="FF323829"/>
      <name val="Calibri"/>
      <family val="2"/>
    </font>
    <font>
      <sz val="14"/>
      <color rgb="FFff0000"/>
      <name val="Calibri"/>
      <family val="2"/>
    </font>
    <font>
      <sz val="14"/>
      <color rgb="FF000000"/>
      <name val="Calibri"/>
      <family val="2"/>
    </font>
    <font>
      <i/>
      <sz val="20"/>
      <color rgb="FF404040"/>
      <name val="Calibri"/>
      <family val="2"/>
    </font>
    <font>
      <b/>
      <sz val="20"/>
      <color rgb="FF000000"/>
      <name val="Calibri"/>
      <family val="2"/>
    </font>
    <font>
      <b/>
      <u/>
      <sz val="18"/>
      <color rgb="FF000000"/>
      <name val="Calibri"/>
      <family val="2"/>
    </font>
    <font>
      <b/>
      <u/>
      <sz val="20"/>
      <color rgb="FF323829"/>
      <name val="Calibri"/>
      <family val="2"/>
    </font>
    <font>
      <b/>
      <sz val="28"/>
      <color rgb="FF323829"/>
      <name val="Perpetua"/>
      <family val="2"/>
    </font>
    <font>
      <b/>
      <sz val="20"/>
      <color rgb="FFffffff"/>
      <name val="Calibri"/>
      <family val="2"/>
    </font>
    <font>
      <i/>
      <sz val="20"/>
      <color rgb="FF323829"/>
      <name val="Calibri"/>
      <family val="2"/>
    </font>
    <font>
      <sz val="20"/>
      <color rgb="FF404040"/>
      <name val="Calibri"/>
      <family val="2"/>
    </font>
    <font>
      <sz val="20"/>
      <color rgb="FFff0000"/>
      <name val="Calibri"/>
      <family val="2"/>
    </font>
    <font>
      <b/>
      <sz val="20"/>
      <color rgb="FFff0000"/>
      <name val="Calibri"/>
      <family val="2"/>
    </font>
    <font>
      <sz val="22"/>
      <color rgb="FF000000"/>
      <name val="Calibri"/>
      <family val="2"/>
    </font>
    <font>
      <b/>
      <sz val="20"/>
      <color rgb="FFbd582c"/>
      <name val="Calibri"/>
      <family val="2"/>
    </font>
    <font>
      <i/>
      <sz val="20"/>
      <color rgb="FF313728"/>
      <name val="Calibri"/>
      <family val="2"/>
    </font>
    <font>
      <u/>
      <sz val="20"/>
      <color rgb="FF323829"/>
      <name val="Calibri"/>
      <family val="2"/>
    </font>
    <font>
      <b/>
      <u/>
      <sz val="20"/>
      <color rgb="FF313728"/>
      <name val="Calibri"/>
      <family val="2"/>
    </font>
    <font>
      <b/>
      <sz val="14"/>
      <color rgb="FF000000"/>
      <name val="Calibri"/>
      <family val="2"/>
    </font>
    <font>
      <b/>
      <i/>
      <sz val="20"/>
      <color rgb="FF000000"/>
      <name val="Calibri"/>
      <family val="2"/>
    </font>
    <font>
      <b/>
      <u/>
      <sz val="20"/>
      <color rgb="FF313728"/>
      <name val="Calibri (Body)_x0000_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rgb="FF323829"/>
      <name val="Perpetua"/>
      <family val="2"/>
    </font>
    <font>
      <i/>
      <sz val="18"/>
      <color rgb="FF323829"/>
      <name val="Calibri"/>
      <family val="2"/>
    </font>
    <font>
      <i/>
      <sz val="18"/>
      <color rgb="FF404040"/>
      <name val="Calibri"/>
      <family val="2"/>
    </font>
    <font>
      <b/>
      <sz val="28"/>
      <color rgb="FF313728"/>
      <name val="Perpetua"/>
      <family val="2"/>
    </font>
    <font>
      <sz val="20"/>
      <color rgb="FF313728"/>
      <name val="Perpetua"/>
      <family val="2"/>
    </font>
    <font>
      <sz val="20"/>
      <color rgb="FF313728"/>
      <name val="Calibri"/>
      <family val="2"/>
    </font>
    <font>
      <i/>
      <sz val="16"/>
      <color rgb="FF000000"/>
      <name val="Calibri"/>
      <family val="2"/>
    </font>
    <font>
      <sz val="20"/>
      <color rgb="FFffc000"/>
      <name val="Calibri"/>
      <family val="2"/>
    </font>
    <font>
      <b/>
      <sz val="20"/>
      <color rgb="FFffc000"/>
      <name val="Calibri"/>
      <family val="2"/>
    </font>
    <font>
      <b/>
      <sz val="20"/>
      <color rgb="FF313728"/>
      <name val="Calibri"/>
      <family val="2"/>
    </font>
    <font>
      <b/>
      <sz val="28"/>
      <color rgb="FF000000"/>
      <name val="Perpetua"/>
      <family val="2"/>
    </font>
    <font>
      <sz val="28"/>
      <color rgb="FF323829"/>
      <name val="Calibri"/>
      <family val="2"/>
    </font>
    <font>
      <sz val="18"/>
      <color rgb="FF323829"/>
      <name val="Calibri"/>
      <family val="2"/>
    </font>
    <font>
      <sz val="20"/>
      <color rgb="FFff0000"/>
      <name val="Perpetua"/>
      <family val="2"/>
    </font>
    <font>
      <sz val="20"/>
      <color rgb="FFff0000"/>
      <name val="Calibri (Body)"/>
      <family val="2"/>
    </font>
    <font>
      <sz val="20"/>
      <color rgb="FF454545"/>
      <name val="Calibri"/>
      <family val="2"/>
    </font>
    <font>
      <sz val="20"/>
      <color rgb="FFff0000"/>
      <name val="Calibri (Body)_x0000_"/>
      <family val="2"/>
    </font>
    <font>
      <sz val="18"/>
      <color rgb="FFffffff"/>
      <name val="Calibri"/>
      <family val="2"/>
    </font>
    <font>
      <sz val="36"/>
      <color rgb="FF000000"/>
      <name val="Calibri"/>
      <family val="2"/>
    </font>
    <font>
      <sz val="20"/>
      <color rgb="FFffffff"/>
      <name val="Calibri (Body)"/>
      <family val="2"/>
    </font>
    <font>
      <sz val="20"/>
      <color rgb="FF000000"/>
      <name val="Perpetua"/>
      <family val="2"/>
    </font>
    <font>
      <sz val="36"/>
      <color rgb="FF323829"/>
      <name val="Calibri"/>
      <family val="2"/>
    </font>
    <font>
      <b/>
      <sz val="12"/>
      <color rgb="FF000000"/>
      <name val="Calibri"/>
      <family val="2"/>
    </font>
    <font>
      <sz val="36"/>
      <color rgb="FFff0000"/>
      <name val="Perpetua"/>
      <family val="2"/>
    </font>
    <font>
      <sz val="18"/>
      <color rgb="FFff0000"/>
      <name val="Calibri"/>
      <family val="2"/>
    </font>
    <font>
      <sz val="12"/>
      <color rgb="FFff0000"/>
      <name val="Calibri"/>
      <family val="2"/>
    </font>
    <font>
      <sz val="20"/>
      <color rgb="FF000000"/>
      <name val="Calibri (Body)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7f7f7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3" applyNumberFormat="1" borderId="2" applyBorder="1" fontId="8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3" applyBorder="1" fontId="9" applyFont="1" fillId="2" applyFill="1" applyAlignment="1">
      <alignment horizontal="left"/>
    </xf>
    <xf xfId="0" numFmtId="3" applyNumberFormat="1" borderId="4" applyBorder="1" fontId="9" applyFont="1" fillId="2" applyFill="1" applyAlignment="1">
      <alignment horizontal="center"/>
    </xf>
    <xf xfId="0" numFmtId="3" applyNumberFormat="1" borderId="5" applyBorder="1" fontId="9" applyFont="1" fillId="2" applyFill="1" applyAlignment="1">
      <alignment horizontal="center"/>
    </xf>
    <xf xfId="0" numFmtId="164" applyNumberFormat="1" borderId="4" applyBorder="1" fontId="9" applyFont="1" fillId="2" applyFill="1" applyAlignment="1">
      <alignment horizontal="center"/>
    </xf>
    <xf xfId="0" numFmtId="0" borderId="1" applyBorder="1" fontId="9" applyFont="1" fillId="0" applyAlignment="1">
      <alignment horizontal="left"/>
    </xf>
    <xf xfId="0" numFmtId="3" applyNumberFormat="1" borderId="1" applyBorder="1" fontId="10" applyFont="1" fillId="0" applyAlignment="1">
      <alignment horizontal="center"/>
    </xf>
    <xf xfId="0" numFmtId="164" applyNumberFormat="1" borderId="1" applyBorder="1" fontId="9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2" applyFont="1" fillId="0" applyAlignment="1">
      <alignment horizontal="center"/>
    </xf>
    <xf xfId="0" numFmtId="164" applyNumberFormat="1" borderId="1" applyBorder="1" fontId="13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2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4" applyFont="1" fillId="0" applyAlignment="1">
      <alignment horizontal="left"/>
    </xf>
    <xf xfId="0" numFmtId="3" applyNumberFormat="1" borderId="1" applyBorder="1" fontId="15" applyFont="1" fillId="0" applyAlignment="1">
      <alignment horizontal="left"/>
    </xf>
    <xf xfId="0" numFmtId="3" applyNumberFormat="1" borderId="1" applyBorder="1" fontId="16" applyFont="1" fillId="0" applyAlignment="1">
      <alignment horizontal="left"/>
    </xf>
    <xf xfId="0" numFmtId="3" applyNumberFormat="1" borderId="1" applyBorder="1" fontId="17" applyFont="1" fillId="0" applyAlignment="1">
      <alignment horizontal="left"/>
    </xf>
    <xf xfId="0" numFmtId="0" borderId="1" applyBorder="1" fontId="17" applyFont="1" fillId="0" applyAlignment="1">
      <alignment horizontal="left"/>
    </xf>
    <xf xfId="0" numFmtId="3" applyNumberFormat="1" borderId="1" applyBorder="1" fontId="13" applyFont="1" fillId="0" applyAlignment="1">
      <alignment horizontal="center"/>
    </xf>
    <xf xfId="0" numFmtId="3" applyNumberFormat="1" borderId="6" applyBorder="1" fontId="2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164" applyNumberFormat="1" borderId="6" applyBorder="1" fontId="13" applyFont="1" fillId="0" applyAlignment="1">
      <alignment horizontal="center"/>
    </xf>
    <xf xfId="0" numFmtId="3" applyNumberFormat="1" borderId="1" applyBorder="1" fontId="17" applyFont="1" fillId="0" applyAlignment="1">
      <alignment horizontal="center"/>
    </xf>
    <xf xfId="0" numFmtId="0" borderId="5" applyBorder="1" fontId="9" applyFont="1" fillId="2" applyFill="1" applyAlignment="1">
      <alignment horizontal="right"/>
    </xf>
    <xf xfId="0" numFmtId="0" borderId="1" applyBorder="1" fontId="9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6" applyBorder="1" fontId="18" applyFont="1" fillId="0" applyAlignment="1">
      <alignment horizontal="left"/>
    </xf>
    <xf xfId="0" numFmtId="3" applyNumberFormat="1" borderId="1" applyBorder="1" fontId="19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3" applyNumberFormat="1" borderId="6" applyBorder="1" fontId="17" applyFont="1" fillId="0" applyAlignment="1">
      <alignment horizontal="left"/>
    </xf>
    <xf xfId="0" numFmtId="3" applyNumberFormat="1" borderId="1" applyBorder="1" fontId="18" applyFont="1" fillId="0" applyAlignment="1">
      <alignment horizontal="left"/>
    </xf>
    <xf xfId="0" numFmtId="3" applyNumberFormat="1" borderId="1" applyBorder="1" fontId="20" applyFont="1" fillId="0" applyAlignment="1">
      <alignment horizontal="left"/>
    </xf>
    <xf xfId="0" numFmtId="3" applyNumberFormat="1" borderId="2" applyBorder="1" fontId="12" applyFont="1" fillId="0" applyAlignment="1">
      <alignment horizontal="center"/>
    </xf>
    <xf xfId="0" numFmtId="0" borderId="3" applyBorder="1" fontId="4" applyFont="1" fillId="2" applyFill="1" applyAlignment="1">
      <alignment horizontal="center" wrapText="1"/>
    </xf>
    <xf xfId="0" numFmtId="0" borderId="3" applyBorder="1" fontId="9" applyFont="1" fillId="2" applyFill="1" applyAlignment="1">
      <alignment horizontal="center" wrapText="1"/>
    </xf>
    <xf xfId="0" numFmtId="164" applyNumberFormat="1" borderId="4" applyBorder="1" fontId="9" applyFont="1" fillId="2" applyFill="1" applyAlignment="1">
      <alignment horizontal="center" wrapText="1"/>
    </xf>
    <xf xfId="0" numFmtId="0" borderId="1" applyBorder="1" fontId="19" applyFont="1" fillId="0" applyAlignment="1">
      <alignment horizontal="right"/>
    </xf>
    <xf xfId="0" numFmtId="0" borderId="1" applyBorder="1" fontId="19" applyFont="1" fillId="0" applyAlignment="1">
      <alignment horizontal="left"/>
    </xf>
    <xf xfId="0" numFmtId="3" applyNumberFormat="1" borderId="6" applyBorder="1" fontId="12" applyFont="1" fillId="0" applyAlignment="1">
      <alignment horizontal="center"/>
    </xf>
    <xf xfId="0" numFmtId="3" applyNumberFormat="1" borderId="6" applyBorder="1" fontId="12" applyFont="1" fillId="0" applyAlignment="1">
      <alignment horizontal="left"/>
    </xf>
    <xf xfId="0" numFmtId="3" applyNumberFormat="1" borderId="4" applyBorder="1" fontId="9" applyFont="1" fillId="2" applyFill="1" applyAlignment="1">
      <alignment horizontal="center" wrapText="1"/>
    </xf>
    <xf xfId="0" numFmtId="3" applyNumberFormat="1" borderId="5" applyBorder="1" fontId="9" applyFont="1" fillId="2" applyFill="1" applyAlignment="1">
      <alignment horizontal="center" wrapText="1"/>
    </xf>
    <xf xfId="0" numFmtId="0" borderId="1" applyBorder="1" fontId="11" applyFont="1" fillId="0" applyAlignment="1">
      <alignment horizontal="center"/>
    </xf>
    <xf xfId="0" numFmtId="3" applyNumberFormat="1" borderId="7" applyBorder="1" fontId="9" applyFont="1" fillId="2" applyFill="1" applyAlignment="1">
      <alignment horizontal="center" wrapText="1"/>
    </xf>
    <xf xfId="0" numFmtId="3" applyNumberFormat="1" borderId="1" applyBorder="1" fontId="9" applyFont="1" fillId="0" applyAlignment="1">
      <alignment horizontal="left"/>
    </xf>
    <xf xfId="0" numFmtId="164" applyNumberFormat="1" borderId="1" applyBorder="1" fontId="21" applyFont="1" fillId="0" applyAlignment="1">
      <alignment horizontal="center"/>
    </xf>
    <xf xfId="0" numFmtId="3" applyNumberFormat="1" borderId="1" applyBorder="1" fontId="21" applyFont="1" fillId="0" applyAlignment="1">
      <alignment horizontal="center"/>
    </xf>
    <xf xfId="0" numFmtId="3" applyNumberFormat="1" borderId="1" applyBorder="1" fontId="15" applyFont="1" fillId="0" applyAlignment="1">
      <alignment horizontal="center"/>
    </xf>
    <xf xfId="0" numFmtId="3" applyNumberFormat="1" borderId="1" applyBorder="1" fontId="22" applyFont="1" fillId="0" applyAlignment="1">
      <alignment horizontal="left"/>
    </xf>
    <xf xfId="0" numFmtId="3" applyNumberFormat="1" borderId="1" applyBorder="1" fontId="23" applyFont="1" fillId="0" applyAlignment="1">
      <alignment horizontal="center"/>
    </xf>
    <xf xfId="0" numFmtId="0" borderId="1" applyBorder="1" fontId="11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12" applyFont="1" fillId="0" applyAlignment="1">
      <alignment horizontal="center" wrapText="1"/>
    </xf>
    <xf xfId="0" numFmtId="0" borderId="2" applyBorder="1" fontId="8" applyFont="1" fillId="0" applyAlignment="1">
      <alignment horizontal="left"/>
    </xf>
    <xf xfId="0" numFmtId="3" applyNumberFormat="1" borderId="3" applyBorder="1" fontId="9" applyFont="1" fillId="2" applyFill="1" applyAlignment="1">
      <alignment horizontal="center"/>
    </xf>
    <xf xfId="0" numFmtId="164" applyNumberFormat="1" borderId="7" applyBorder="1" fontId="9" applyFont="1" fillId="2" applyFill="1" applyAlignment="1">
      <alignment horizontal="center" wrapText="1"/>
    </xf>
    <xf xfId="0" numFmtId="0" borderId="1" applyBorder="1" fontId="1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3" applyFont="1" fillId="0" applyAlignment="1">
      <alignment horizontal="right"/>
    </xf>
    <xf xfId="0" numFmtId="164" applyNumberFormat="1" borderId="2" applyBorder="1" fontId="6" applyFont="1" fillId="0" applyAlignment="1">
      <alignment horizontal="left"/>
    </xf>
    <xf xfId="0" numFmtId="3" applyNumberFormat="1" borderId="3" applyBorder="1" fontId="9" applyFont="1" fillId="2" applyFill="1" applyAlignment="1">
      <alignment horizontal="left"/>
    </xf>
    <xf xfId="0" numFmtId="164" applyNumberFormat="1" borderId="3" applyBorder="1" fontId="9" applyFont="1" fillId="2" applyFill="1" applyAlignment="1">
      <alignment horizontal="left"/>
    </xf>
    <xf xfId="0" numFmtId="164" applyNumberFormat="1" borderId="1" applyBorder="1" fontId="12" applyFont="1" fillId="0" applyAlignment="1">
      <alignment horizontal="left"/>
    </xf>
    <xf xfId="0" numFmtId="164" applyNumberFormat="1" borderId="1" applyBorder="1" fontId="17" applyFont="1" fillId="0" applyAlignment="1">
      <alignment horizontal="left"/>
    </xf>
    <xf xfId="0" numFmtId="164" applyNumberFormat="1" borderId="8" applyBorder="1" fontId="13" applyFont="1" fillId="3" applyFill="1" applyAlignment="1">
      <alignment horizontal="center"/>
    </xf>
    <xf xfId="0" numFmtId="165" applyNumberFormat="1" borderId="1" applyBorder="1" fontId="12" applyFont="1" fillId="0" applyAlignment="1">
      <alignment horizontal="center"/>
    </xf>
    <xf xfId="0" numFmtId="164" applyNumberFormat="1" borderId="1" applyBorder="1" fontId="4" applyFont="1" fillId="0" applyAlignment="1">
      <alignment horizontal="right"/>
    </xf>
    <xf xfId="0" numFmtId="164" applyNumberFormat="1" borderId="1" applyBorder="1" fontId="12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164" applyNumberFormat="1" borderId="1" applyBorder="1" fontId="18" applyFont="1" fillId="0" applyAlignment="1">
      <alignment horizontal="left"/>
    </xf>
    <xf xfId="0" numFmtId="164" applyNumberFormat="1" borderId="2" applyBorder="1" fontId="8" applyFont="1" fillId="0" applyAlignment="1">
      <alignment horizontal="left"/>
    </xf>
    <xf xfId="0" numFmtId="164" applyNumberFormat="1" borderId="3" applyBorder="1" fontId="13" applyFont="1" fillId="3" applyFill="1" applyAlignment="1">
      <alignment horizontal="center"/>
    </xf>
    <xf xfId="0" numFmtId="0" borderId="2" applyBorder="1" fontId="24" applyFont="1" fillId="0" applyAlignment="1">
      <alignment horizontal="left"/>
    </xf>
    <xf xfId="0" numFmtId="3" applyNumberFormat="1" borderId="9" applyBorder="1" fontId="4" applyFont="1" fillId="0" applyAlignment="1">
      <alignment horizontal="center"/>
    </xf>
    <xf xfId="0" numFmtId="3" applyNumberFormat="1" borderId="3" applyBorder="1" fontId="13" applyFont="1" fillId="3" applyFill="1" applyAlignment="1">
      <alignment horizontal="center"/>
    </xf>
    <xf xfId="0" numFmtId="3" applyNumberFormat="1" borderId="6" applyBorder="1" fontId="2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center"/>
    </xf>
    <xf xfId="0" numFmtId="164" applyNumberFormat="1" borderId="2" applyBorder="1" fontId="12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164" applyNumberFormat="1" borderId="2" applyBorder="1" fontId="7" applyFont="1" fillId="0" applyAlignment="1">
      <alignment horizontal="left"/>
    </xf>
    <xf xfId="0" numFmtId="164" applyNumberFormat="1" borderId="1" applyBorder="1" fontId="12" applyFont="1" fillId="0" applyAlignment="1">
      <alignment horizontal="center" wrapText="1"/>
    </xf>
    <xf xfId="0" numFmtId="164" applyNumberFormat="1" borderId="6" applyBorder="1" fontId="12" applyFont="1" fillId="0" applyAlignment="1">
      <alignment horizontal="center"/>
    </xf>
    <xf xfId="0" numFmtId="0" borderId="1" applyBorder="1" fontId="14" applyFont="1" fillId="0" applyAlignment="1">
      <alignment horizontal="left"/>
    </xf>
    <xf xfId="0" numFmtId="0" borderId="1" applyBorder="1" fontId="15" applyFont="1" fillId="0" applyAlignment="1">
      <alignment horizontal="left"/>
    </xf>
    <xf xfId="0" numFmtId="0" borderId="1" applyBorder="1" fontId="16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164" applyNumberFormat="1" borderId="8" applyBorder="1" fontId="13" applyFont="1" fillId="4" applyFill="1" applyAlignment="1">
      <alignment horizontal="center"/>
    </xf>
    <xf xfId="0" numFmtId="0" borderId="7" applyBorder="1" fontId="9" applyFont="1" fillId="2" applyFill="1" applyAlignment="1">
      <alignment horizontal="center"/>
    </xf>
    <xf xfId="0" numFmtId="0" borderId="3" applyBorder="1" fontId="9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12" applyFont="1" fillId="0" applyAlignment="1">
      <alignment horizontal="center"/>
    </xf>
    <xf xfId="0" numFmtId="0" borderId="7" applyBorder="1" fontId="9" applyFont="1" fillId="2" applyFill="1" applyAlignment="1">
      <alignment horizontal="center" wrapText="1"/>
    </xf>
    <xf xfId="0" numFmtId="0" borderId="4" applyBorder="1" fontId="9" applyFont="1" fillId="2" applyFill="1" applyAlignment="1">
      <alignment horizontal="center" wrapText="1"/>
    </xf>
    <xf xfId="0" numFmtId="0" borderId="1" applyBorder="1" fontId="10" applyFont="1" fillId="0" applyAlignment="1">
      <alignment horizontal="center"/>
    </xf>
    <xf xfId="0" numFmtId="0" borderId="1" applyBorder="1" fontId="15" applyFont="1" fillId="0" applyAlignment="1">
      <alignment horizontal="center"/>
    </xf>
    <xf xfId="0" numFmtId="0" borderId="1" applyBorder="1" fontId="22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6" applyBorder="1" fontId="21" applyFont="1" fillId="0" applyAlignment="1">
      <alignment horizontal="left"/>
    </xf>
    <xf xfId="0" numFmtId="3" applyNumberFormat="1" borderId="6" applyBorder="1" fontId="13" applyFont="1" fillId="0" applyAlignment="1">
      <alignment horizontal="center"/>
    </xf>
    <xf xfId="0" numFmtId="3" applyNumberFormat="1" borderId="8" applyBorder="1" fontId="13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12" applyFont="1" fillId="0" applyAlignment="1">
      <alignment horizontal="left"/>
    </xf>
    <xf xfId="0" numFmtId="164" applyNumberFormat="1" borderId="2" applyBorder="1" fontId="12" applyFont="1" fillId="0" applyAlignment="1">
      <alignment horizontal="left"/>
    </xf>
    <xf xfId="0" numFmtId="0" borderId="3" applyBorder="1" fontId="25" applyFont="1" fillId="2" applyFill="1" applyAlignment="1">
      <alignment horizontal="left"/>
    </xf>
    <xf xfId="0" numFmtId="0" borderId="5" applyBorder="1" fontId="9" applyFont="1" fillId="2" applyFill="1" applyAlignment="1">
      <alignment horizontal="center" wrapText="1"/>
    </xf>
    <xf xfId="0" numFmtId="164" applyNumberFormat="1" borderId="7" applyBorder="1" fontId="9" applyFont="1" fillId="2" applyFill="1" applyAlignment="1">
      <alignment horizontal="center"/>
    </xf>
    <xf xfId="0" numFmtId="0" borderId="1" applyBorder="1" fontId="21" applyFont="1" fillId="0" applyAlignment="1">
      <alignment horizontal="left"/>
    </xf>
    <xf xfId="0" numFmtId="0" borderId="1" applyBorder="1" fontId="26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7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4" applyNumberFormat="1" borderId="1" applyBorder="1" fontId="12" applyFont="1" fillId="0" applyAlignment="1">
      <alignment horizontal="right"/>
    </xf>
    <xf xfId="0" numFmtId="0" borderId="1" applyBorder="1" fontId="23" applyFont="1" fillId="0" applyAlignment="1">
      <alignment horizontal="left"/>
    </xf>
    <xf xfId="0" numFmtId="0" borderId="6" applyBorder="1" fontId="12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164" applyNumberFormat="1" borderId="6" applyBorder="1" fontId="2" applyFont="1" fillId="0" applyAlignment="1">
      <alignment horizontal="left"/>
    </xf>
    <xf xfId="0" numFmtId="0" borderId="6" applyBorder="1" fontId="24" applyFont="1" fillId="0" applyAlignment="1">
      <alignment horizontal="left"/>
    </xf>
    <xf xfId="0" numFmtId="0" borderId="6" applyBorder="1" fontId="12" applyFont="1" fillId="0" applyAlignment="1">
      <alignment horizontal="center"/>
    </xf>
    <xf xfId="0" numFmtId="164" applyNumberFormat="1" borderId="6" applyBorder="1" fontId="12" applyFont="1" fillId="0" applyAlignment="1">
      <alignment horizontal="left"/>
    </xf>
    <xf xfId="0" numFmtId="0" borderId="1" applyBorder="1" fontId="20" applyFont="1" fillId="0" applyAlignment="1">
      <alignment horizontal="left"/>
    </xf>
    <xf xfId="0" numFmtId="164" applyNumberFormat="1" borderId="3" applyBorder="1" fontId="9" applyFont="1" fillId="2" applyFill="1" applyAlignment="1">
      <alignment horizontal="center"/>
    </xf>
    <xf xfId="0" numFmtId="164" applyNumberFormat="1" borderId="4" applyBorder="1" fontId="9" applyFont="1" fillId="2" applyFill="1" applyAlignment="1">
      <alignment horizontal="left"/>
    </xf>
    <xf xfId="0" numFmtId="0" borderId="1" applyBorder="1" fontId="28" applyFont="1" fillId="0" applyAlignment="1">
      <alignment horizontal="center"/>
    </xf>
    <xf xfId="0" numFmtId="4" applyNumberFormat="1" borderId="1" applyBorder="1" fontId="13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1" applyBorder="1" fontId="29" applyFont="1" fillId="0" applyAlignment="1">
      <alignment horizontal="center"/>
    </xf>
    <xf xfId="0" numFmtId="164" applyNumberFormat="1" borderId="6" applyBorder="1" fontId="2" applyFont="1" fillId="0" applyAlignment="1">
      <alignment horizontal="center"/>
    </xf>
    <xf xfId="0" numFmtId="3" applyNumberFormat="1" borderId="6" applyBorder="1" fontId="21" applyFont="1" fillId="0" applyAlignment="1">
      <alignment horizontal="center"/>
    </xf>
    <xf xfId="0" numFmtId="164" applyNumberFormat="1" borderId="0" fontId="0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1" applyBorder="1" fontId="26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12" applyFont="1" fillId="0" applyAlignment="1">
      <alignment horizontal="left"/>
    </xf>
    <xf xfId="0" numFmtId="3" applyNumberFormat="1" borderId="7" applyBorder="1" fontId="9" applyFont="1" fillId="2" applyFill="1" applyAlignment="1">
      <alignment horizontal="center"/>
    </xf>
    <xf xfId="0" numFmtId="3" applyNumberFormat="1" borderId="4" applyBorder="1" fontId="9" applyFont="1" fillId="2" applyFill="1" applyAlignment="1">
      <alignment horizontal="left"/>
    </xf>
    <xf xfId="0" numFmtId="3" applyNumberFormat="1" borderId="6" applyBorder="1" fontId="2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1" applyBorder="1" fontId="30" applyFont="1" fillId="0" applyAlignment="1">
      <alignment horizontal="center"/>
    </xf>
    <xf xfId="0" numFmtId="0" borderId="1" applyBorder="1" fontId="30" applyFont="1" fillId="0" applyAlignment="1">
      <alignment horizontal="left"/>
    </xf>
    <xf xfId="0" numFmtId="164" applyNumberFormat="1" borderId="1" applyBorder="1" fontId="30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164" applyNumberFormat="1" borderId="2" applyBorder="1" fontId="4" applyFont="1" fillId="0" applyAlignment="1">
      <alignment horizontal="left"/>
    </xf>
    <xf xfId="0" numFmtId="164" applyNumberFormat="1" borderId="3" applyBorder="1" fontId="9" applyFont="1" fillId="2" applyFill="1" applyAlignment="1">
      <alignment horizontal="left" wrapText="1"/>
    </xf>
    <xf xfId="0" numFmtId="0" borderId="3" applyBorder="1" fontId="9" applyFont="1" fillId="2" applyFill="1" applyAlignment="1">
      <alignment horizontal="left" wrapText="1"/>
    </xf>
    <xf xfId="0" numFmtId="0" borderId="1" applyBorder="1" fontId="26" applyFont="1" fillId="0" applyAlignment="1">
      <alignment horizontal="right"/>
    </xf>
    <xf xfId="0" numFmtId="0" borderId="1" applyBorder="1" fontId="27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164" applyNumberFormat="1" borderId="6" applyBorder="1" fontId="21" applyFont="1" fillId="0" applyAlignment="1">
      <alignment horizontal="right"/>
    </xf>
    <xf xfId="0" numFmtId="3" applyNumberFormat="1" borderId="1" applyBorder="1" fontId="31" applyFont="1" fillId="0" applyAlignment="1">
      <alignment horizontal="center"/>
    </xf>
    <xf xfId="0" numFmtId="164" applyNumberFormat="1" borderId="1" applyBorder="1" fontId="21" applyFont="1" fillId="0" applyAlignment="1">
      <alignment horizontal="center" vertical="top"/>
    </xf>
    <xf xfId="0" numFmtId="164" applyNumberFormat="1" borderId="1" applyBorder="1" fontId="4" applyFont="1" fillId="0" applyAlignment="1">
      <alignment horizontal="left"/>
    </xf>
    <xf xfId="0" numFmtId="164" applyNumberFormat="1" borderId="1" applyBorder="1" fontId="21" applyFont="1" fillId="0" applyAlignment="1">
      <alignment horizontal="right"/>
    </xf>
    <xf xfId="0" numFmtId="0" borderId="6" applyBorder="1" fontId="21" applyFont="1" fillId="0" applyAlignment="1">
      <alignment horizontal="center"/>
    </xf>
    <xf xfId="0" numFmtId="164" applyNumberFormat="1" borderId="6" applyBorder="1" fontId="21" applyFont="1" fillId="0" applyAlignment="1">
      <alignment horizontal="left"/>
    </xf>
    <xf xfId="0" numFmtId="3" applyNumberFormat="1" borderId="1" applyBorder="1" fontId="30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3" applyNumberFormat="1" borderId="3" applyBorder="1" fontId="9" applyFont="1" fillId="2" applyFill="1" applyAlignment="1">
      <alignment horizontal="left" wrapText="1"/>
    </xf>
    <xf xfId="0" numFmtId="0" borderId="5" applyBorder="1" fontId="9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  <xf xfId="0" numFmtId="0" borderId="1" applyBorder="1" fontId="32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164" applyNumberFormat="1" borderId="6" applyBorder="1" fontId="21" applyFont="1" fillId="0" applyAlignment="1">
      <alignment horizontal="center"/>
    </xf>
    <xf xfId="0" numFmtId="3" applyNumberFormat="1" borderId="1" applyBorder="1" fontId="21" applyFont="1" fillId="0" applyAlignment="1">
      <alignment horizontal="right"/>
    </xf>
    <xf xfId="0" numFmtId="0" borderId="6" applyBorder="1" fontId="4" applyFont="1" fillId="0" applyAlignment="1">
      <alignment horizontal="left"/>
    </xf>
    <xf xfId="0" numFmtId="164" applyNumberFormat="1" borderId="6" applyBorder="1" fontId="4" applyFont="1" fillId="0" applyAlignment="1">
      <alignment horizontal="left"/>
    </xf>
    <xf xfId="0" numFmtId="0" borderId="3" applyBorder="1" fontId="4" applyFont="1" fillId="3" applyFill="1" applyAlignment="1">
      <alignment horizontal="left"/>
    </xf>
    <xf xfId="0" numFmtId="164" applyNumberFormat="1" borderId="3" applyBorder="1" fontId="4" applyFont="1" fillId="3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3" applyBorder="1" fontId="4" applyFont="1" fillId="3" applyFill="1" applyAlignment="1">
      <alignment horizontal="left"/>
    </xf>
    <xf xfId="0" numFmtId="3" applyNumberFormat="1" borderId="1" applyBorder="1" fontId="21" applyFont="1" fillId="0" applyAlignment="1">
      <alignment horizontal="center" vertical="top"/>
    </xf>
    <xf xfId="0" numFmtId="164" applyNumberFormat="1" borderId="1" applyBorder="1" fontId="30" applyFont="1" fillId="0" applyAlignment="1">
      <alignment horizontal="center"/>
    </xf>
    <xf xfId="0" numFmtId="0" borderId="2" applyBorder="1" fontId="8" applyFont="1" fillId="0" applyAlignment="1">
      <alignment horizontal="center"/>
    </xf>
    <xf xfId="0" numFmtId="164" applyNumberFormat="1" borderId="2" applyBorder="1" fontId="8" applyFont="1" fillId="0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3" applyBorder="1" fontId="25" applyFont="1" fillId="2" applyFill="1" applyAlignment="1">
      <alignment horizontal="center"/>
    </xf>
    <xf xfId="0" numFmtId="164" applyNumberFormat="1" borderId="1" applyBorder="1" fontId="21" applyFont="1" fillId="0" applyAlignment="1">
      <alignment horizontal="left"/>
    </xf>
    <xf xfId="0" numFmtId="0" borderId="1" applyBorder="1" fontId="33" applyFont="1" fillId="0" applyAlignment="1">
      <alignment horizontal="left"/>
    </xf>
    <xf xfId="0" numFmtId="0" borderId="1" applyBorder="1" fontId="34" applyFont="1" fillId="0" applyAlignment="1">
      <alignment horizontal="left"/>
    </xf>
    <xf xfId="0" numFmtId="0" borderId="1" applyBorder="1" fontId="35" applyFont="1" fillId="0" applyAlignment="1">
      <alignment horizontal="left"/>
    </xf>
    <xf xfId="0" numFmtId="0" borderId="1" applyBorder="1" fontId="19" applyFont="1" fillId="0" applyAlignment="1">
      <alignment horizontal="center"/>
    </xf>
    <xf xfId="0" numFmtId="0" borderId="1" applyBorder="1" fontId="17" applyFont="1" fillId="0" applyAlignment="1">
      <alignment horizontal="center"/>
    </xf>
    <xf xfId="0" numFmtId="0" borderId="0" fontId="0" fillId="0" applyAlignment="1">
      <alignment wrapText="1"/>
    </xf>
    <xf xfId="0" numFmtId="0" borderId="3" applyBorder="1" fontId="2" applyFont="1" fillId="2" applyFill="1" applyAlignment="1">
      <alignment horizontal="center" wrapText="1"/>
    </xf>
    <xf xfId="0" numFmtId="0" borderId="3" applyBorder="1" fontId="25" applyFont="1" fillId="2" applyFill="1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1" applyBorder="1" fontId="36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1" applyFont="1" fillId="0" applyAlignment="1">
      <alignment horizontal="left" wrapText="1"/>
    </xf>
    <xf xfId="0" numFmtId="164" applyNumberFormat="1" borderId="1" applyBorder="1" fontId="21" applyFont="1" fillId="0" applyAlignment="1">
      <alignment horizontal="center" vertical="top" wrapText="1"/>
    </xf>
    <xf xfId="0" numFmtId="0" borderId="5" applyBorder="1" fontId="9" applyFont="1" fillId="2" applyFill="1" applyAlignment="1">
      <alignment horizontal="center"/>
    </xf>
    <xf xfId="0" numFmtId="0" borderId="1" applyBorder="1" fontId="37" applyFont="1" fillId="0" applyAlignment="1">
      <alignment horizontal="left"/>
    </xf>
    <xf xfId="0" numFmtId="164" applyNumberFormat="1" borderId="1" applyBorder="1" fontId="21" applyFont="1" fillId="0" applyAlignment="1">
      <alignment horizontal="center" wrapText="1"/>
    </xf>
    <xf xfId="0" numFmtId="0" borderId="1" applyBorder="1" fontId="38" applyFont="1" fillId="0" applyAlignment="1">
      <alignment horizontal="left"/>
    </xf>
    <xf xfId="0" numFmtId="164" applyNumberFormat="1" borderId="1" applyBorder="1" fontId="38" applyFont="1" fillId="0" applyAlignment="1">
      <alignment horizontal="left"/>
    </xf>
    <xf xfId="0" numFmtId="0" borderId="1" applyBorder="1" fontId="12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164" applyNumberFormat="1" borderId="1" applyBorder="1" fontId="4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164" applyNumberFormat="1" borderId="1" applyBorder="1" fontId="3" applyFont="1" fillId="0" applyAlignment="1">
      <alignment horizontal="right" wrapText="1"/>
    </xf>
    <xf xfId="0" numFmtId="0" borderId="2" applyBorder="1" fontId="6" applyFont="1" fillId="0" applyAlignment="1">
      <alignment horizontal="center"/>
    </xf>
    <xf xfId="0" numFmtId="0" borderId="1" applyBorder="1" fontId="39" applyFont="1" fillId="0" applyAlignment="1">
      <alignment horizontal="center"/>
    </xf>
    <xf xfId="0" numFmtId="0" borderId="1" applyBorder="1" fontId="39" applyFont="1" fillId="0" applyAlignment="1">
      <alignment horizontal="left"/>
    </xf>
    <xf xfId="0" numFmtId="164" applyNumberFormat="1" borderId="1" applyBorder="1" fontId="39" applyFont="1" fillId="0" applyAlignment="1">
      <alignment horizontal="center"/>
    </xf>
    <xf xfId="0" numFmtId="3" applyNumberFormat="1" borderId="1" applyBorder="1" fontId="30" applyFont="1" fillId="0" applyAlignment="1">
      <alignment horizontal="center"/>
    </xf>
    <xf xfId="0" numFmtId="3" applyNumberFormat="1" borderId="2" applyBorder="1" fontId="8" applyFont="1" fillId="0" applyAlignment="1">
      <alignment horizontal="center"/>
    </xf>
    <xf xfId="0" numFmtId="3" applyNumberFormat="1" borderId="1" applyBorder="1" fontId="10" applyFont="1" fillId="0" applyAlignment="1">
      <alignment horizontal="left"/>
    </xf>
    <xf xfId="0" numFmtId="3" applyNumberFormat="1" borderId="1" applyBorder="1" fontId="4" applyFont="1" fillId="0" applyAlignment="1">
      <alignment horizontal="center" wrapText="1"/>
    </xf>
    <xf xfId="0" numFmtId="3" applyNumberFormat="1" borderId="1" applyBorder="1" fontId="39" applyFont="1" fillId="0" applyAlignment="1">
      <alignment horizontal="center"/>
    </xf>
    <xf xfId="0" numFmtId="0" borderId="2" applyBorder="1" fontId="40" applyFont="1" fillId="0" applyAlignment="1">
      <alignment horizontal="left"/>
    </xf>
    <xf xfId="0" numFmtId="0" borderId="4" applyBorder="1" fontId="9" applyFont="1" fillId="2" applyFill="1" applyAlignment="1">
      <alignment horizontal="center"/>
    </xf>
    <xf xfId="0" numFmtId="164" applyNumberFormat="1" borderId="3" applyBorder="1" fontId="9" applyFont="1" fillId="2" applyFill="1" applyAlignment="1">
      <alignment horizontal="center" wrapText="1"/>
    </xf>
    <xf xfId="0" numFmtId="3" applyNumberFormat="1" borderId="1" applyBorder="1" fontId="28" applyFont="1" fillId="0" applyAlignment="1">
      <alignment horizontal="center"/>
    </xf>
    <xf xfId="0" numFmtId="0" borderId="1" applyBorder="1" fontId="41" applyFont="1" fillId="0" applyAlignment="1">
      <alignment horizontal="left"/>
    </xf>
    <xf xfId="0" numFmtId="164" applyNumberFormat="1" borderId="1" applyBorder="1" fontId="28" applyFont="1" fillId="0" applyAlignment="1">
      <alignment horizontal="center" wrapText="1"/>
    </xf>
    <xf xfId="0" numFmtId="0" borderId="1" applyBorder="1" fontId="28" applyFont="1" fillId="0" applyAlignment="1">
      <alignment horizontal="center" wrapText="1"/>
    </xf>
    <xf xfId="0" numFmtId="0" borderId="1" applyBorder="1" fontId="42" applyFont="1" fillId="0" applyAlignment="1">
      <alignment horizontal="left"/>
    </xf>
    <xf xfId="0" numFmtId="164" applyNumberFormat="1" borderId="1" applyBorder="1" fontId="28" applyFont="1" fillId="0" applyAlignment="1">
      <alignment horizontal="center"/>
    </xf>
    <xf xfId="0" numFmtId="0" borderId="2" applyBorder="1" fontId="43" applyFont="1" fillId="0" applyAlignment="1">
      <alignment horizontal="left"/>
    </xf>
    <xf xfId="0" numFmtId="0" borderId="2" applyBorder="1" fontId="44" applyFont="1" fillId="0" applyAlignment="1">
      <alignment horizontal="left"/>
    </xf>
    <xf xfId="0" numFmtId="0" borderId="2" applyBorder="1" fontId="45" applyFont="1" fillId="0" applyAlignment="1">
      <alignment horizontal="left"/>
    </xf>
    <xf xfId="0" numFmtId="0" borderId="2" applyBorder="1" fontId="45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164" applyNumberFormat="1" borderId="2" applyBorder="1" fontId="45" applyFont="1" fillId="0" applyAlignment="1">
      <alignment horizontal="left"/>
    </xf>
    <xf xfId="0" numFmtId="164" applyNumberFormat="1" borderId="5" applyBorder="1" fontId="9" applyFont="1" fillId="2" applyFill="1" applyAlignment="1">
      <alignment horizontal="center" wrapText="1"/>
    </xf>
    <xf xfId="0" numFmtId="0" borderId="1" applyBorder="1" fontId="45" applyFont="1" fillId="0" applyAlignment="1">
      <alignment horizontal="center"/>
    </xf>
    <xf xfId="0" numFmtId="0" borderId="1" applyBorder="1" fontId="46" applyFont="1" fillId="0" applyAlignment="1">
      <alignment horizontal="right"/>
    </xf>
    <xf xfId="0" numFmtId="0" borderId="1" applyBorder="1" fontId="27" applyFont="1" fillId="0" applyAlignment="1">
      <alignment horizontal="right"/>
    </xf>
    <xf xfId="0" numFmtId="164" applyNumberFormat="1" borderId="1" applyBorder="1" fontId="34" applyFont="1" fillId="0" applyAlignment="1">
      <alignment horizontal="left"/>
    </xf>
    <xf xfId="0" numFmtId="164" applyNumberFormat="1" borderId="1" applyBorder="1" fontId="42" applyFont="1" fillId="0" applyAlignment="1">
      <alignment horizontal="left"/>
    </xf>
    <xf xfId="0" numFmtId="0" borderId="6" applyBorder="1" fontId="45" applyFont="1" fillId="0" applyAlignment="1">
      <alignment horizontal="left"/>
    </xf>
    <xf xfId="0" numFmtId="3" applyNumberFormat="1" borderId="6" applyBorder="1" fontId="29" applyFont="1" fillId="0" applyAlignment="1">
      <alignment horizontal="center"/>
    </xf>
    <xf xfId="0" numFmtId="164" applyNumberFormat="1" borderId="1" applyBorder="1" fontId="15" applyFont="1" fillId="0" applyAlignment="1">
      <alignment horizontal="left"/>
    </xf>
    <xf xfId="0" numFmtId="164" applyNumberFormat="1" borderId="1" applyBorder="1" fontId="13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0" borderId="1" applyBorder="1" fontId="32" applyFont="1" fillId="0" applyAlignment="1">
      <alignment horizontal="center"/>
    </xf>
    <xf xfId="0" numFmtId="164" applyNumberFormat="1" borderId="4" applyBorder="1" fontId="9" applyFont="1" fillId="2" applyFill="1" applyAlignment="1">
      <alignment horizontal="left" wrapText="1"/>
    </xf>
    <xf xfId="0" numFmtId="164" applyNumberFormat="1" borderId="6" applyBorder="1" fontId="45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1" applyBorder="1" fontId="28" applyFont="1" fillId="0" applyAlignment="1">
      <alignment horizontal="center" wrapText="1"/>
    </xf>
    <xf xfId="0" numFmtId="164" applyNumberFormat="1" borderId="2" applyBorder="1" fontId="47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" applyBorder="1" fontId="47" applyFont="1" fillId="0" applyAlignment="1">
      <alignment horizontal="center"/>
    </xf>
    <xf xfId="0" numFmtId="3" applyNumberFormat="1" borderId="1" applyBorder="1" fontId="48" applyFont="1" fillId="0" applyAlignment="1">
      <alignment horizontal="center"/>
    </xf>
    <xf xfId="0" numFmtId="164" applyNumberFormat="1" borderId="1" applyBorder="1" fontId="47" applyFont="1" fillId="0" applyAlignment="1">
      <alignment horizontal="left"/>
    </xf>
    <xf xfId="0" numFmtId="164" applyNumberFormat="1" borderId="6" applyBorder="1" fontId="47" applyFont="1" fillId="0" applyAlignment="1">
      <alignment horizontal="left"/>
    </xf>
    <xf xfId="0" numFmtId="3" applyNumberFormat="1" borderId="2" applyBorder="1" fontId="47" applyFont="1" fillId="0" applyAlignment="1">
      <alignment horizontal="left"/>
    </xf>
    <xf xfId="0" numFmtId="3" applyNumberFormat="1" borderId="7" applyBorder="1" fontId="47" applyFont="1" fillId="2" applyFill="1" applyAlignment="1">
      <alignment horizontal="center" wrapText="1"/>
    </xf>
    <xf xfId="0" numFmtId="3" applyNumberFormat="1" borderId="3" applyBorder="1" fontId="9" applyFont="1" fillId="2" applyFill="1" applyAlignment="1">
      <alignment horizontal="center" wrapText="1"/>
    </xf>
    <xf xfId="0" numFmtId="3" applyNumberFormat="1" borderId="6" applyBorder="1" fontId="47" applyFont="1" fillId="0" applyAlignment="1">
      <alignment horizontal="left"/>
    </xf>
    <xf xfId="0" numFmtId="3" applyNumberFormat="1" borderId="4" applyBorder="1" fontId="47" applyFont="1" fillId="2" applyFill="1" applyAlignment="1">
      <alignment horizontal="center" wrapText="1"/>
    </xf>
    <xf xfId="0" numFmtId="3" applyNumberFormat="1" borderId="2" applyBorder="1" fontId="45" applyFont="1" fillId="0" applyAlignment="1">
      <alignment horizontal="left"/>
    </xf>
    <xf xfId="0" numFmtId="3" applyNumberFormat="1" borderId="4" applyBorder="1" fontId="9" applyFont="1" fillId="2" applyFill="1" applyAlignment="1">
      <alignment horizontal="left" wrapText="1"/>
    </xf>
    <xf xfId="0" numFmtId="3" applyNumberFormat="1" borderId="1" applyBorder="1" fontId="45" applyFont="1" fillId="0" applyAlignment="1">
      <alignment horizontal="center"/>
    </xf>
    <xf xfId="0" numFmtId="3" applyNumberFormat="1" borderId="1" applyBorder="1" fontId="49" applyFont="1" fillId="0" applyAlignment="1">
      <alignment horizontal="center"/>
    </xf>
    <xf xfId="0" numFmtId="3" applyNumberFormat="1" borderId="1" applyBorder="1" fontId="34" applyFont="1" fillId="0" applyAlignment="1">
      <alignment horizontal="left"/>
    </xf>
    <xf xfId="0" numFmtId="3" applyNumberFormat="1" borderId="1" applyBorder="1" fontId="42" applyFont="1" fillId="0" applyAlignment="1">
      <alignment horizontal="left"/>
    </xf>
    <xf xfId="0" numFmtId="3" applyNumberFormat="1" borderId="6" applyBorder="1" fontId="45" applyFont="1" fillId="0" applyAlignment="1">
      <alignment horizontal="left"/>
    </xf>
    <xf xfId="0" numFmtId="0" borderId="1" applyBorder="1" fontId="45" applyFont="1" fillId="0" applyAlignment="1">
      <alignment horizontal="left"/>
    </xf>
    <xf xfId="0" numFmtId="3" applyNumberFormat="1" borderId="1" applyBorder="1" fontId="45" applyFont="1" fillId="0" applyAlignment="1">
      <alignment horizontal="left"/>
    </xf>
    <xf xfId="0" numFmtId="164" applyNumberFormat="1" borderId="1" applyBorder="1" fontId="46" applyFont="1" fillId="0" applyAlignment="1">
      <alignment horizontal="left"/>
    </xf>
    <xf xfId="0" numFmtId="0" borderId="2" applyBorder="1" fontId="50" applyFont="1" fillId="0" applyAlignment="1">
      <alignment horizontal="left"/>
    </xf>
    <xf xfId="0" numFmtId="164" applyNumberFormat="1" borderId="1" applyBorder="1" fontId="10" applyFont="1" fillId="0" applyAlignment="1">
      <alignment horizontal="center"/>
    </xf>
    <xf xfId="0" numFmtId="164" applyNumberFormat="1" borderId="1" applyBorder="1" fontId="17" applyFont="1" fillId="0" applyAlignment="1">
      <alignment horizontal="center"/>
    </xf>
    <xf xfId="0" numFmtId="164" applyNumberFormat="1" borderId="1" applyBorder="1" fontId="19" applyFont="1" fillId="0" applyAlignment="1">
      <alignment horizontal="center"/>
    </xf>
    <xf xfId="0" numFmtId="0" borderId="2" applyBorder="1" fontId="51" applyFont="1" fillId="0" applyAlignment="1">
      <alignment horizontal="left"/>
    </xf>
    <xf xfId="0" numFmtId="0" borderId="2" applyBorder="1" fontId="51" applyFont="1" fillId="0" applyAlignment="1">
      <alignment horizontal="center"/>
    </xf>
    <xf xfId="0" numFmtId="164" applyNumberFormat="1" borderId="2" applyBorder="1" fontId="51" applyFont="1" fillId="0" applyAlignment="1">
      <alignment horizontal="left"/>
    </xf>
    <xf xfId="0" numFmtId="0" borderId="1" applyBorder="1" fontId="12" applyFont="1" fillId="0" applyAlignment="1">
      <alignment horizontal="right"/>
    </xf>
    <xf xfId="0" numFmtId="0" borderId="1" applyBorder="1" fontId="52" applyFont="1" fillId="0" applyAlignment="1">
      <alignment horizontal="left"/>
    </xf>
    <xf xfId="0" numFmtId="0" borderId="1" applyBorder="1" fontId="52" applyFont="1" fillId="0" applyAlignment="1">
      <alignment horizontal="right"/>
    </xf>
    <xf xfId="0" numFmtId="0" borderId="1" applyBorder="1" fontId="52" applyFont="1" fillId="0" applyAlignment="1">
      <alignment horizontal="center"/>
    </xf>
    <xf xfId="0" numFmtId="0" borderId="1" applyBorder="1" fontId="28" applyFont="1" fillId="0" applyAlignment="1">
      <alignment horizontal="left"/>
    </xf>
    <xf xfId="0" numFmtId="3" applyNumberFormat="1" borderId="1" applyBorder="1" fontId="28" applyFont="1" fillId="0" applyAlignment="1">
      <alignment horizontal="right"/>
    </xf>
    <xf xfId="0" numFmtId="164" applyNumberFormat="1" borderId="1" applyBorder="1" fontId="28" applyFont="1" fillId="0" applyAlignment="1">
      <alignment horizontal="left"/>
    </xf>
    <xf xfId="0" numFmtId="0" borderId="2" applyBorder="1" fontId="53" applyFont="1" fillId="0" applyAlignment="1">
      <alignment horizontal="left"/>
    </xf>
    <xf xfId="0" numFmtId="164" applyNumberFormat="1" borderId="1" applyBorder="1" fontId="46" applyFont="1" fillId="0" applyAlignment="1">
      <alignment horizontal="center"/>
    </xf>
    <xf xfId="0" numFmtId="4" applyNumberFormat="1" borderId="1" applyBorder="1" fontId="28" applyFont="1" fillId="0" applyAlignment="1">
      <alignment horizontal="right"/>
    </xf>
    <xf xfId="0" numFmtId="0" borderId="6" applyBorder="1" fontId="28" applyFont="1" fillId="0" applyAlignment="1">
      <alignment horizontal="center"/>
    </xf>
    <xf xfId="0" numFmtId="164" applyNumberFormat="1" borderId="6" applyBorder="1" fontId="28" applyFont="1" fillId="0" applyAlignment="1">
      <alignment horizontal="left"/>
    </xf>
    <xf xfId="0" numFmtId="164" applyNumberFormat="1" borderId="4" applyBorder="1" fontId="9" applyFont="1" fillId="2" applyFill="1" applyAlignment="1">
      <alignment horizontal="right" wrapText="1"/>
    </xf>
    <xf xfId="0" numFmtId="164" applyNumberFormat="1" borderId="1" applyBorder="1" fontId="54" applyFont="1" fillId="0" applyAlignment="1">
      <alignment horizontal="center"/>
    </xf>
    <xf xfId="0" numFmtId="0" borderId="1" applyBorder="1" fontId="10" applyFont="1" fillId="0" applyAlignment="1">
      <alignment horizontal="right"/>
    </xf>
    <xf xfId="0" numFmtId="0" borderId="1" applyBorder="1" fontId="55" applyFont="1" fillId="0" applyAlignment="1">
      <alignment horizontal="left"/>
    </xf>
    <xf xfId="0" numFmtId="3" applyNumberFormat="1" borderId="1" applyBorder="1" fontId="13" applyFont="1" fillId="0" applyAlignment="1">
      <alignment horizontal="right"/>
    </xf>
    <xf xfId="0" numFmtId="164" applyNumberFormat="1" borderId="2" applyBorder="1" fontId="56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6" applyBorder="1" fontId="26" applyFont="1" fillId="0" applyAlignment="1">
      <alignment horizontal="left"/>
    </xf>
    <xf xfId="0" numFmtId="164" applyNumberFormat="1" borderId="4" applyBorder="1" fontId="57" applyFont="1" fillId="2" applyFill="1" applyAlignment="1">
      <alignment horizontal="center"/>
    </xf>
    <xf xfId="0" numFmtId="164" applyNumberFormat="1" borderId="1" applyBorder="1" fontId="46" applyFont="1" fillId="0" applyAlignment="1">
      <alignment horizontal="right"/>
    </xf>
    <xf xfId="0" numFmtId="164" applyNumberFormat="1" borderId="1" applyBorder="1" fontId="13" applyFont="1" fillId="0" applyAlignment="1">
      <alignment horizontal="center" vertical="top"/>
    </xf>
    <xf xfId="0" numFmtId="0" borderId="2" applyBorder="1" fontId="58" applyFont="1" fillId="0" applyAlignment="1">
      <alignment horizontal="left"/>
    </xf>
    <xf xfId="0" numFmtId="164" applyNumberFormat="1" borderId="7" applyBorder="1" fontId="59" applyFont="1" fillId="2" applyFill="1" applyAlignment="1">
      <alignment horizontal="center" wrapText="1"/>
    </xf>
    <xf xfId="0" numFmtId="0" borderId="6" applyBorder="1" fontId="27" applyFont="1" fillId="0" applyAlignment="1">
      <alignment horizontal="left"/>
    </xf>
    <xf xfId="0" numFmtId="0" borderId="1" applyBorder="1" fontId="55" applyFont="1" fillId="0" applyAlignment="1">
      <alignment horizontal="center"/>
    </xf>
    <xf xfId="0" numFmtId="3" applyNumberFormat="1" borderId="1" applyBorder="1" fontId="46" applyFont="1" fillId="0" applyAlignment="1">
      <alignment horizontal="left"/>
    </xf>
    <xf xfId="0" numFmtId="3" applyNumberFormat="1" borderId="1" applyBorder="1" fontId="19" applyFont="1" fillId="0" applyAlignment="1">
      <alignment horizontal="center"/>
    </xf>
    <xf xfId="0" numFmtId="3" applyNumberFormat="1" borderId="2" applyBorder="1" fontId="51" applyFont="1" fillId="0" applyAlignment="1">
      <alignment horizontal="left"/>
    </xf>
    <xf xfId="0" numFmtId="3" applyNumberFormat="1" borderId="7" applyBorder="1" fontId="59" applyFont="1" fillId="2" applyFill="1" applyAlignment="1">
      <alignment horizontal="center" wrapText="1"/>
    </xf>
    <xf xfId="0" numFmtId="3" applyNumberFormat="1" borderId="1" applyBorder="1" fontId="28" applyFont="1" fillId="0" applyAlignment="1">
      <alignment horizontal="left"/>
    </xf>
    <xf xfId="0" numFmtId="3" applyNumberFormat="1" borderId="1" applyBorder="1" fontId="46" applyFont="1" fillId="0" applyAlignment="1">
      <alignment horizontal="center"/>
    </xf>
    <xf xfId="0" numFmtId="3" applyNumberFormat="1" borderId="6" applyBorder="1" fontId="28" applyFont="1" fillId="0" applyAlignment="1">
      <alignment horizontal="left"/>
    </xf>
    <xf xfId="0" numFmtId="3" applyNumberFormat="1" borderId="4" applyBorder="1" fontId="9" applyFont="1" fillId="2" applyFill="1" applyAlignment="1">
      <alignment horizontal="right" wrapText="1"/>
    </xf>
    <xf xfId="0" numFmtId="3" applyNumberFormat="1" borderId="1" applyBorder="1" fontId="54" applyFont="1" fillId="0" applyAlignment="1">
      <alignment horizontal="center"/>
    </xf>
    <xf xfId="0" numFmtId="3" applyNumberFormat="1" borderId="2" applyBorder="1" fontId="56" applyFont="1" fillId="0" applyAlignment="1">
      <alignment horizontal="left"/>
    </xf>
    <xf xfId="0" numFmtId="0" borderId="10" applyBorder="1" fontId="12" applyFont="1" fillId="0" applyAlignment="1">
      <alignment horizontal="left"/>
    </xf>
    <xf xfId="0" numFmtId="0" borderId="10" applyBorder="1" fontId="12" applyFont="1" fillId="0" applyAlignment="1">
      <alignment horizontal="center"/>
    </xf>
    <xf xfId="0" numFmtId="3" applyNumberFormat="1" borderId="10" applyBorder="1" fontId="12" applyFont="1" fillId="0" applyAlignment="1">
      <alignment horizontal="left"/>
    </xf>
    <xf xfId="0" numFmtId="3" applyNumberFormat="1" borderId="4" applyBorder="1" fontId="57" applyFont="1" fillId="2" applyFill="1" applyAlignment="1">
      <alignment horizontal="center"/>
    </xf>
    <xf xfId="0" numFmtId="3" applyNumberFormat="1" borderId="1" applyBorder="1" fontId="46" applyFont="1" fillId="0" applyAlignment="1">
      <alignment horizontal="right"/>
    </xf>
    <xf xfId="0" numFmtId="3" applyNumberFormat="1" borderId="1" applyBorder="1" fontId="13" applyFont="1" fillId="0" applyAlignment="1">
      <alignment horizontal="center" vertical="top"/>
    </xf>
    <xf xfId="0" numFmtId="164" applyNumberFormat="1" borderId="1" applyBorder="1" fontId="46" applyFont="1" fillId="0" applyAlignment="1">
      <alignment horizontal="left" wrapText="1"/>
    </xf>
    <xf xfId="0" numFmtId="164" applyNumberFormat="1" borderId="1" applyBorder="1" fontId="26" applyFont="1" fillId="0" applyAlignment="1">
      <alignment horizontal="left"/>
    </xf>
    <xf xfId="0" numFmtId="3" applyNumberFormat="1" borderId="1" applyBorder="1" fontId="26" applyFont="1" fillId="0" applyAlignment="1">
      <alignment horizontal="left"/>
    </xf>
    <xf xfId="0" numFmtId="164" applyNumberFormat="1" borderId="1" applyBorder="1" fontId="26" applyFont="1" fillId="0" applyAlignment="1">
      <alignment horizontal="left" wrapText="1"/>
    </xf>
    <xf xfId="0" numFmtId="3" applyNumberFormat="1" borderId="1" applyBorder="1" fontId="26" applyFont="1" fillId="0" applyAlignment="1">
      <alignment horizontal="left" wrapText="1"/>
    </xf>
    <xf xfId="0" numFmtId="0" borderId="1" applyBorder="1" fontId="26" applyFont="1" fillId="0" applyAlignment="1">
      <alignment horizontal="left" wrapText="1"/>
    </xf>
    <xf xfId="0" numFmtId="164" applyNumberFormat="1" borderId="1" applyBorder="1" fontId="28" applyFont="1" fillId="0" applyAlignment="1">
      <alignment horizontal="right"/>
    </xf>
    <xf xfId="0" numFmtId="0" borderId="2" applyBorder="1" fontId="60" applyFont="1" fillId="0" applyAlignment="1">
      <alignment horizontal="left"/>
    </xf>
    <xf xfId="0" numFmtId="164" applyNumberFormat="1" borderId="1" applyBorder="1" fontId="46" applyFont="1" fillId="0" applyAlignment="1">
      <alignment horizontal="center" wrapText="1"/>
    </xf>
    <xf xfId="0" numFmtId="0" borderId="2" applyBorder="1" fontId="30" applyFont="1" fillId="0" applyAlignment="1">
      <alignment horizontal="left"/>
    </xf>
    <xf xfId="0" numFmtId="0" borderId="2" applyBorder="1" fontId="61" applyFont="1" fillId="0" applyAlignment="1">
      <alignment horizontal="left"/>
    </xf>
    <xf xfId="0" numFmtId="0" borderId="6" applyBorder="1" fontId="42" applyFont="1" fillId="0" applyAlignment="1">
      <alignment horizontal="left"/>
    </xf>
    <xf xfId="0" numFmtId="3" applyNumberFormat="1" borderId="4" applyBorder="1" fontId="9" applyFont="1" fillId="5" applyFill="1" applyAlignment="1">
      <alignment horizontal="center"/>
    </xf>
    <xf xfId="0" numFmtId="164" applyNumberFormat="1" borderId="3" applyBorder="1" fontId="9" applyFont="1" fillId="5" applyFill="1" applyAlignment="1">
      <alignment horizontal="center"/>
    </xf>
    <xf xfId="0" numFmtId="3" applyNumberFormat="1" borderId="1" applyBorder="1" fontId="46" applyFont="1" fillId="0" applyAlignment="1">
      <alignment horizontal="left" wrapText="1"/>
    </xf>
    <xf xfId="0" numFmtId="3" applyNumberFormat="1" borderId="1" applyBorder="1" fontId="46" applyFont="1" fillId="0" applyAlignment="1">
      <alignment horizontal="center" wrapText="1"/>
    </xf>
    <xf xfId="0" numFmtId="0" borderId="2" applyBorder="1" fontId="39" applyFont="1" fillId="0" applyAlignment="1">
      <alignment horizontal="left"/>
    </xf>
    <xf xfId="0" numFmtId="3" applyNumberFormat="1" borderId="2" applyBorder="1" fontId="12" applyFont="1" fillId="0" applyAlignment="1">
      <alignment horizontal="right"/>
    </xf>
    <xf xfId="0" numFmtId="0" borderId="1" applyBorder="1" fontId="62" applyFont="1" fillId="0" applyAlignment="1">
      <alignment horizontal="left"/>
    </xf>
    <xf xfId="0" numFmtId="3" applyNumberFormat="1" borderId="1" applyBorder="1" fontId="10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3" applyNumberFormat="1" borderId="1" applyBorder="1" fontId="27" applyFont="1" fillId="0" applyAlignment="1">
      <alignment horizontal="left"/>
    </xf>
    <xf xfId="0" numFmtId="164" applyNumberFormat="1" borderId="1" applyBorder="1" fontId="10" applyFont="1" fillId="0" applyAlignment="1">
      <alignment horizontal="center" wrapText="1"/>
    </xf>
    <xf xfId="0" numFmtId="0" borderId="2" applyBorder="1" fontId="63" applyFont="1" fillId="0" applyAlignment="1">
      <alignment horizontal="left"/>
    </xf>
    <xf xfId="0" numFmtId="3" applyNumberFormat="1" borderId="1" applyBorder="1" fontId="39" applyFont="1" fillId="0" applyAlignment="1">
      <alignment horizontal="left"/>
    </xf>
    <xf xfId="0" numFmtId="164" applyNumberFormat="1" borderId="1" applyBorder="1" fontId="39" applyFont="1" fillId="0" applyAlignment="1">
      <alignment horizontal="left"/>
    </xf>
    <xf xfId="0" numFmtId="3" applyNumberFormat="1" borderId="6" applyBorder="1" fontId="16" applyFont="1" fillId="0" applyAlignment="1">
      <alignment horizontal="center"/>
    </xf>
    <xf xfId="0" numFmtId="0" borderId="1" applyBorder="1" fontId="50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64" applyFont="1" fillId="0" applyAlignment="1">
      <alignment horizontal="left"/>
    </xf>
    <xf xfId="0" numFmtId="3" applyNumberFormat="1" borderId="1" applyBorder="1" fontId="32" applyFont="1" fillId="0" applyAlignment="1">
      <alignment horizontal="left"/>
    </xf>
    <xf xfId="0" numFmtId="3" applyNumberFormat="1" borderId="6" applyBorder="1" fontId="28" applyFont="1" fillId="0" applyAlignment="1">
      <alignment horizontal="center"/>
    </xf>
    <xf xfId="0" numFmtId="3" applyNumberFormat="1" borderId="6" applyBorder="1" fontId="28" applyFont="1" fillId="0" applyAlignment="1">
      <alignment horizontal="right"/>
    </xf>
    <xf xfId="0" numFmtId="3" applyNumberFormat="1" borderId="1" applyBorder="1" fontId="9" applyFont="1" fillId="0" applyAlignment="1">
      <alignment horizontal="center"/>
    </xf>
    <xf xfId="0" numFmtId="3" applyNumberFormat="1" borderId="9" applyBorder="1" fontId="4" applyFont="1" fillId="0" applyAlignment="1">
      <alignment horizontal="left"/>
    </xf>
    <xf xfId="0" numFmtId="164" applyNumberFormat="1" borderId="1" applyBorder="1" fontId="10" applyFont="1" fillId="0" applyAlignment="1">
      <alignment horizontal="left" wrapText="1"/>
    </xf>
    <xf xfId="0" numFmtId="164" applyNumberFormat="1" borderId="1" applyBorder="1" fontId="38" applyFont="1" fillId="0" applyAlignment="1">
      <alignment horizontal="left" wrapText="1"/>
    </xf>
    <xf xfId="0" numFmtId="0" borderId="6" applyBorder="1" fontId="16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164" applyNumberFormat="1" borderId="1" applyBorder="1" fontId="1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1" applyBorder="1" fontId="9" applyFont="1" fillId="0" applyAlignment="1">
      <alignment horizontal="left"/>
    </xf>
    <xf xfId="0" numFmtId="3" applyNumberFormat="1" borderId="1" applyBorder="1" fontId="10" applyFont="1" fillId="0" applyAlignment="1">
      <alignment horizontal="center" wrapText="1"/>
    </xf>
    <xf xfId="0" numFmtId="164" applyNumberFormat="1" borderId="2" applyBorder="1" fontId="6" applyFont="1" fillId="0" applyAlignment="1">
      <alignment horizontal="center"/>
    </xf>
    <xf xfId="0" numFmtId="164" applyNumberFormat="1" borderId="5" applyBorder="1" fontId="9" applyFont="1" fillId="2" applyFill="1" applyAlignment="1">
      <alignment horizontal="center"/>
    </xf>
    <xf xfId="0" numFmtId="164" applyNumberFormat="1" borderId="1" applyBorder="1" fontId="27" applyFont="1" fillId="0" applyAlignment="1">
      <alignment horizontal="left"/>
    </xf>
    <xf xfId="0" numFmtId="164" applyNumberFormat="1" borderId="1" applyBorder="1" fontId="32" applyFont="1" fillId="0" applyAlignment="1">
      <alignment horizontal="center"/>
    </xf>
    <xf xfId="0" numFmtId="164" applyNumberFormat="1" borderId="1" applyBorder="1" fontId="9" applyFont="1" fillId="0" applyAlignment="1">
      <alignment horizontal="center" wrapText="1"/>
    </xf>
    <xf xfId="0" numFmtId="0" borderId="3" applyBorder="1" fontId="11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center"/>
    </xf>
    <xf xfId="0" numFmtId="166" applyNumberFormat="1" borderId="1" applyBorder="1" fontId="11" applyFont="1" fillId="0" applyAlignment="1">
      <alignment horizontal="center"/>
    </xf>
    <xf xfId="0" numFmtId="0" borderId="2" applyBorder="1" fontId="65" applyFont="1" fillId="0" applyAlignment="1">
      <alignment horizontal="left"/>
    </xf>
    <xf xfId="0" numFmtId="164" applyNumberFormat="1" borderId="2" applyBorder="1" fontId="63" applyFont="1" fillId="0" applyAlignment="1">
      <alignment horizontal="center"/>
    </xf>
    <xf xfId="0" numFmtId="164" applyNumberFormat="1" borderId="2" applyBorder="1" fontId="65" applyFont="1" fillId="0" applyAlignment="1">
      <alignment horizontal="center"/>
    </xf>
    <xf xfId="0" numFmtId="164" applyNumberFormat="1" borderId="6" applyBorder="1" fontId="4" applyFont="1" fillId="0" applyAlignment="1">
      <alignment horizontal="center"/>
    </xf>
    <xf xfId="0" numFmtId="164" applyNumberFormat="1" borderId="1" applyBorder="1" fontId="45" applyFont="1" fillId="0" applyAlignment="1">
      <alignment horizontal="left"/>
    </xf>
    <xf xfId="0" numFmtId="164" applyNumberFormat="1" borderId="1" applyBorder="1" fontId="66" applyFont="1" fillId="0" applyAlignment="1">
      <alignment horizontal="left"/>
    </xf>
    <xf xfId="0" numFmtId="164" applyNumberFormat="1" borderId="3" applyBorder="1" fontId="2" applyFont="1" fillId="2" applyFill="1" applyAlignment="1">
      <alignment horizontal="center"/>
    </xf>
    <xf xfId="0" numFmtId="164" applyNumberFormat="1" borderId="5" applyBorder="1" fontId="9" applyFont="1" fillId="2" applyFill="1" applyAlignment="1">
      <alignment horizontal="left"/>
    </xf>
    <xf xfId="0" numFmtId="164" applyNumberFormat="1" borderId="1" applyBorder="1" fontId="27" applyFont="1" fillId="0" applyAlignment="1">
      <alignment horizontal="center"/>
    </xf>
    <xf xfId="0" numFmtId="164" applyNumberFormat="1" borderId="1" applyBorder="1" fontId="27" applyFont="1" fillId="0" applyAlignment="1">
      <alignment horizontal="right"/>
    </xf>
    <xf xfId="0" numFmtId="164" applyNumberFormat="1" borderId="1" applyBorder="1" fontId="32" applyFont="1" fillId="0" applyAlignment="1">
      <alignment horizontal="left"/>
    </xf>
    <xf xfId="0" numFmtId="164" applyNumberFormat="1" borderId="1" applyBorder="1" fontId="49" applyFont="1" fillId="0" applyAlignment="1">
      <alignment horizontal="center"/>
    </xf>
    <xf xfId="0" numFmtId="0" borderId="2" applyBorder="1" fontId="63" applyFont="1" fillId="0" applyAlignment="1">
      <alignment horizontal="center"/>
    </xf>
    <xf xfId="0" numFmtId="0" borderId="1" applyBorder="1" fontId="66" applyFont="1" fillId="0" applyAlignment="1">
      <alignment horizontal="left"/>
    </xf>
    <xf xfId="0" numFmtId="0" borderId="9" applyBorder="1" fontId="4" applyFont="1" fillId="0" applyAlignment="1">
      <alignment horizontal="center"/>
    </xf>
    <xf xfId="0" numFmtId="164" applyNumberFormat="1" borderId="8" applyBorder="1" fontId="21" applyFont="1" fillId="3" applyFill="1" applyAlignment="1">
      <alignment horizontal="center"/>
    </xf>
    <xf xfId="0" numFmtId="0" borderId="6" applyBorder="1" fontId="4" applyFont="1" fillId="0" applyAlignment="1">
      <alignment horizontal="center"/>
    </xf>
    <xf xfId="0" numFmtId="0" borderId="6" applyBorder="1" fontId="34" applyFont="1" fillId="0" applyAlignment="1">
      <alignment horizontal="left"/>
    </xf>
    <xf xfId="0" numFmtId="164" applyNumberFormat="1" borderId="3" applyBorder="1" fontId="21" applyFont="1" fillId="3" applyFill="1" applyAlignment="1">
      <alignment horizontal="center"/>
    </xf>
    <xf xfId="0" numFmtId="3" applyNumberFormat="1" borderId="1" applyBorder="1" fontId="38" applyFont="1" fillId="0" applyAlignment="1">
      <alignment horizontal="left"/>
    </xf>
    <xf xfId="0" numFmtId="3" applyNumberFormat="1" borderId="1" applyBorder="1" fontId="3" applyFont="1" fillId="0" applyAlignment="1">
      <alignment horizontal="right" wrapText="1"/>
    </xf>
    <xf xfId="0" numFmtId="3" applyNumberFormat="1" borderId="1" applyBorder="1" fontId="32" applyFont="1" fillId="0" applyAlignment="1">
      <alignment horizontal="center"/>
    </xf>
    <xf xfId="0" numFmtId="3" applyNumberFormat="1" borderId="1" applyBorder="1" fontId="9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center"/>
    </xf>
    <xf xfId="0" numFmtId="3" applyNumberFormat="1" borderId="2" applyBorder="1" fontId="65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3" applyNumberFormat="1" borderId="5" applyBorder="1" fontId="9" applyFont="1" fillId="2" applyFill="1" applyAlignment="1">
      <alignment horizontal="left"/>
    </xf>
    <xf xfId="0" numFmtId="3" applyNumberFormat="1" borderId="1" applyBorder="1" fontId="12" applyFont="1" fillId="0" applyAlignment="1">
      <alignment horizontal="left" wrapText="1"/>
    </xf>
    <xf xfId="0" numFmtId="0" borderId="0" fontId="0" fillId="0" quotePrefix="1" applyAlignment="1">
      <alignment horizontal="general"/>
    </xf>
    <xf xfId="0" numFmtId="164" applyNumberFormat="1" borderId="3" applyBorder="1" fontId="2" applyFont="1" fillId="3" applyFill="1" applyAlignment="1">
      <alignment horizontal="center"/>
    </xf>
    <xf xfId="0" numFmtId="0" borderId="1" applyBorder="1" fontId="24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3" applyNumberFormat="1" borderId="1" applyBorder="1" fontId="8" applyFont="1" fillId="0" applyAlignment="1">
      <alignment horizontal="center"/>
    </xf>
    <xf xfId="0" numFmtId="164" applyNumberFormat="1" borderId="1" applyBorder="1" fontId="8" applyFont="1" fillId="0" applyAlignment="1">
      <alignment horizontal="center"/>
    </xf>
    <xf xfId="0" numFmtId="167" applyNumberFormat="1" borderId="1" applyBorder="1" fontId="67" applyFont="1" fillId="0" applyAlignment="1">
      <alignment horizontal="left"/>
    </xf>
    <xf xfId="0" numFmtId="4" applyNumberFormat="1" borderId="1" applyBorder="1" fontId="67" applyFont="1" fillId="0" applyAlignment="1">
      <alignment horizontal="left"/>
    </xf>
    <xf xfId="0" numFmtId="3" applyNumberFormat="1" borderId="1" applyBorder="1" fontId="67" applyFont="1" fillId="0" applyAlignment="1">
      <alignment horizontal="right"/>
    </xf>
    <xf xfId="0" numFmtId="4" applyNumberFormat="1" borderId="1" applyBorder="1" fontId="67" applyFont="1" fillId="0" applyAlignment="1">
      <alignment horizontal="right"/>
    </xf>
    <xf xfId="0" numFmtId="167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7" applyNumberFormat="1" borderId="1" applyBorder="1" fontId="67" applyFont="1" fillId="0" applyAlignment="1">
      <alignment horizontal="right"/>
    </xf>
    <xf xfId="0" numFmtId="167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worksheets/sheet83.xml" Type="http://schemas.openxmlformats.org/officeDocument/2006/relationships/worksheet" Id="rId83"/><Relationship Target="worksheets/sheet84.xml" Type="http://schemas.openxmlformats.org/officeDocument/2006/relationships/worksheet" Id="rId84"/><Relationship Target="worksheets/sheet85.xml" Type="http://schemas.openxmlformats.org/officeDocument/2006/relationships/worksheet" Id="rId85"/><Relationship Target="sharedStrings.xml" Type="http://schemas.openxmlformats.org/officeDocument/2006/relationships/sharedStrings" Id="rId86"/><Relationship Target="styles.xml" Type="http://schemas.openxmlformats.org/officeDocument/2006/relationships/styles" Id="rId87"/><Relationship Target="theme/theme1.xml" Type="http://schemas.openxmlformats.org/officeDocument/2006/relationships/theme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32" width="12.43357142857143" customWidth="1" bestFit="1"/>
    <col min="2" max="2" style="433" width="12.43357142857143" customWidth="1" bestFit="1"/>
    <col min="3" max="3" style="433" width="12.43357142857143" customWidth="1" bestFit="1"/>
  </cols>
  <sheetData>
    <row x14ac:dyDescent="0.25" r="1" customHeight="1" ht="17.25">
      <c r="A1" s="425" t="s">
        <v>757</v>
      </c>
      <c r="B1" s="426" t="s">
        <v>758</v>
      </c>
      <c r="C1" s="426" t="s">
        <v>759</v>
      </c>
    </row>
    <row x14ac:dyDescent="0.25" r="2" customHeight="1" ht="17.25">
      <c r="A2" s="427">
        <v>1</v>
      </c>
      <c r="B2" s="428">
        <v>1.4</v>
      </c>
      <c r="C2" s="428">
        <v>1.2</v>
      </c>
    </row>
    <row x14ac:dyDescent="0.25" r="3" customHeight="1" ht="17.25">
      <c r="A3" s="429"/>
      <c r="B3" s="430"/>
      <c r="C3" s="430"/>
    </row>
    <row x14ac:dyDescent="0.25" r="4" customHeight="1" ht="17.25">
      <c r="A4" s="429"/>
      <c r="B4" s="430"/>
      <c r="C4" s="430"/>
    </row>
    <row x14ac:dyDescent="0.25" r="5" customHeight="1" ht="17.25">
      <c r="A5" s="429"/>
      <c r="B5" s="430"/>
      <c r="C5" s="430"/>
    </row>
    <row x14ac:dyDescent="0.25" r="6" customHeight="1" ht="17.25">
      <c r="A6" s="425" t="s">
        <v>760</v>
      </c>
      <c r="B6" s="430"/>
      <c r="C6" s="430"/>
    </row>
    <row x14ac:dyDescent="0.25" r="7" customHeight="1" ht="17.25">
      <c r="A7" s="431">
        <v>0.2</v>
      </c>
      <c r="B7" s="430"/>
      <c r="C7" s="4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1"/>
  <sheetViews>
    <sheetView workbookViewId="0" tabSelected="1"/>
  </sheetViews>
  <sheetFormatPr defaultRowHeight="15" x14ac:dyDescent="0.25"/>
  <cols>
    <col min="1" max="1" style="77" width="14.005" customWidth="1" bestFit="1"/>
    <col min="2" max="2" style="76" width="12.43357142857143" customWidth="1" bestFit="1"/>
    <col min="3" max="3" style="77" width="10.576428571428572" customWidth="1" bestFit="1"/>
    <col min="4" max="4" style="265" width="22.14785714285714" customWidth="1" bestFit="1"/>
    <col min="5" max="5" style="76" width="12.43357142857143" customWidth="1" bestFit="1"/>
    <col min="6" max="6" style="76" width="12.43357142857143" customWidth="1" bestFit="1"/>
    <col min="7" max="7" style="76" width="12.43357142857143" customWidth="1" bestFit="1"/>
    <col min="8" max="8" style="79" width="30.576428571428572" customWidth="1" bestFit="1"/>
    <col min="9" max="9" style="79" width="31.290714285714284" customWidth="1" bestFit="1"/>
    <col min="10" max="10" style="80" width="12.43357142857143" customWidth="1" bestFit="1"/>
    <col min="11" max="11" style="76" width="12.43357142857143" customWidth="1" bestFit="1"/>
    <col min="12" max="12" style="76" width="31.433571428571426" customWidth="1" bestFit="1"/>
  </cols>
  <sheetData>
    <row x14ac:dyDescent="0.25" r="1" customHeight="1" ht="17.25">
      <c r="A1" s="23" t="s">
        <v>739</v>
      </c>
      <c r="B1" s="3" t="s">
        <v>740</v>
      </c>
      <c r="C1" s="23" t="s">
        <v>741</v>
      </c>
      <c r="D1" s="261" t="s">
        <v>742</v>
      </c>
      <c r="E1" s="3" t="s">
        <v>743</v>
      </c>
      <c r="F1" s="3" t="s">
        <v>744</v>
      </c>
      <c r="G1" s="3" t="s">
        <v>745</v>
      </c>
      <c r="H1" s="6" t="s">
        <v>746</v>
      </c>
      <c r="I1" s="6" t="s">
        <v>747</v>
      </c>
      <c r="J1" s="103" t="s">
        <v>748</v>
      </c>
      <c r="K1" s="3" t="s">
        <v>749</v>
      </c>
      <c r="L1" s="3" t="s">
        <v>750</v>
      </c>
    </row>
    <row x14ac:dyDescent="0.25" r="2" customHeight="1" ht="48">
      <c r="A2" s="96" t="s">
        <v>626</v>
      </c>
      <c r="B2" s="3"/>
      <c r="C2" s="10"/>
      <c r="D2" s="227"/>
      <c r="E2" s="419" t="s">
        <v>751</v>
      </c>
      <c r="F2" s="3"/>
      <c r="G2" s="3"/>
      <c r="H2" s="232"/>
      <c r="I2" s="232"/>
      <c r="J2" s="199"/>
      <c r="K2" s="3"/>
      <c r="L2" s="3"/>
    </row>
    <row x14ac:dyDescent="0.25" r="3" customHeight="1" ht="30">
      <c r="A3" s="15" t="s">
        <v>484</v>
      </c>
      <c r="B3" s="3"/>
      <c r="C3" s="112" t="s">
        <v>58</v>
      </c>
      <c r="D3" s="237" t="s">
        <v>319</v>
      </c>
      <c r="E3" s="419" t="s">
        <v>751</v>
      </c>
      <c r="F3" s="3"/>
      <c r="G3" s="3"/>
      <c r="H3" s="159" t="s">
        <v>508</v>
      </c>
      <c r="I3" s="159" t="s">
        <v>378</v>
      </c>
      <c r="J3" s="85"/>
      <c r="K3" s="3"/>
      <c r="L3" s="3"/>
    </row>
    <row x14ac:dyDescent="0.25" r="4" customHeight="1" ht="30">
      <c r="A4" s="114"/>
      <c r="B4" s="3"/>
      <c r="C4" s="4"/>
      <c r="D4" s="119" t="s">
        <v>627</v>
      </c>
      <c r="E4" s="3"/>
      <c r="F4" s="3"/>
      <c r="G4" s="3"/>
      <c r="H4" s="20"/>
      <c r="I4" s="322" t="s">
        <v>628</v>
      </c>
      <c r="J4" s="103"/>
      <c r="K4" s="3"/>
      <c r="L4" s="3"/>
    </row>
    <row x14ac:dyDescent="0.25" r="5" customHeight="1" ht="30">
      <c r="A5" s="114"/>
      <c r="B5" s="3"/>
      <c r="C5" s="74" t="s">
        <v>11</v>
      </c>
      <c r="D5" s="74" t="s">
        <v>629</v>
      </c>
      <c r="E5" s="3"/>
      <c r="F5" s="3"/>
      <c r="G5" s="3"/>
      <c r="H5" s="63">
        <v>11170</v>
      </c>
      <c r="I5" s="63">
        <v>14630</v>
      </c>
      <c r="J5" s="103"/>
      <c r="K5" s="3"/>
      <c r="L5" s="3"/>
    </row>
    <row x14ac:dyDescent="0.25" r="6" customHeight="1" ht="30">
      <c r="A6" s="114"/>
      <c r="B6" s="3"/>
      <c r="C6" s="74" t="s">
        <v>13</v>
      </c>
      <c r="D6" s="74" t="s">
        <v>631</v>
      </c>
      <c r="E6" s="3"/>
      <c r="F6" s="3"/>
      <c r="G6" s="3"/>
      <c r="H6" s="63">
        <v>12850</v>
      </c>
      <c r="I6" s="63">
        <v>16830</v>
      </c>
      <c r="J6" s="45"/>
      <c r="K6" s="3"/>
      <c r="L6" s="3"/>
    </row>
    <row x14ac:dyDescent="0.25" r="7" customHeight="1" ht="30">
      <c r="A7" s="114"/>
      <c r="B7" s="3"/>
      <c r="C7" s="74" t="s">
        <v>15</v>
      </c>
      <c r="D7" s="74" t="s">
        <v>633</v>
      </c>
      <c r="E7" s="3"/>
      <c r="F7" s="3"/>
      <c r="G7" s="3"/>
      <c r="H7" s="63">
        <v>14770</v>
      </c>
      <c r="I7" s="63">
        <v>19350</v>
      </c>
      <c r="J7" s="45"/>
      <c r="K7" s="3"/>
      <c r="L7" s="3"/>
    </row>
    <row x14ac:dyDescent="0.25" r="8" customHeight="1" ht="30">
      <c r="A8" s="114"/>
      <c r="B8" s="3"/>
      <c r="C8" s="74" t="s">
        <v>120</v>
      </c>
      <c r="D8" s="74" t="s">
        <v>635</v>
      </c>
      <c r="E8" s="3"/>
      <c r="F8" s="3"/>
      <c r="G8" s="3"/>
      <c r="H8" s="63">
        <v>18470</v>
      </c>
      <c r="I8" s="63">
        <v>24190</v>
      </c>
      <c r="J8" s="45"/>
      <c r="K8" s="3"/>
      <c r="L8" s="3"/>
    </row>
    <row x14ac:dyDescent="0.25" r="9" customHeight="1" ht="30">
      <c r="A9" s="114"/>
      <c r="B9" s="3"/>
      <c r="C9" s="4"/>
      <c r="D9" s="4"/>
      <c r="E9" s="3"/>
      <c r="F9" s="3"/>
      <c r="G9" s="3"/>
      <c r="H9" s="7"/>
      <c r="I9" s="7"/>
      <c r="J9" s="103"/>
      <c r="K9" s="3"/>
      <c r="L9" s="3"/>
    </row>
    <row x14ac:dyDescent="0.25" r="10" customHeight="1" ht="30">
      <c r="A10" s="114"/>
      <c r="B10" s="3"/>
      <c r="C10" s="107" t="s">
        <v>637</v>
      </c>
      <c r="D10" s="4"/>
      <c r="E10" s="3"/>
      <c r="F10" s="3"/>
      <c r="G10" s="3"/>
      <c r="H10" s="7"/>
      <c r="I10" s="7"/>
      <c r="J10" s="103"/>
      <c r="K10" s="3"/>
      <c r="L10" s="3"/>
    </row>
    <row x14ac:dyDescent="0.25" r="11" customHeight="1" ht="30">
      <c r="A11" s="114"/>
      <c r="B11" s="3"/>
      <c r="C11" s="108"/>
      <c r="D11" s="228"/>
      <c r="E11" s="3"/>
      <c r="F11" s="3"/>
      <c r="G11" s="3"/>
      <c r="H11" s="235"/>
      <c r="I11" s="7"/>
      <c r="J11" s="103"/>
      <c r="K11" s="3"/>
      <c r="L11" s="3"/>
    </row>
    <row x14ac:dyDescent="0.25" r="12" customHeight="1" ht="30">
      <c r="A12" s="114"/>
      <c r="B12" s="3"/>
      <c r="C12" s="229"/>
      <c r="D12" s="228"/>
      <c r="E12" s="3"/>
      <c r="F12" s="3"/>
      <c r="G12" s="3"/>
      <c r="H12" s="235"/>
      <c r="I12" s="235"/>
      <c r="J12" s="103"/>
      <c r="K12" s="3"/>
      <c r="L12" s="3"/>
    </row>
    <row x14ac:dyDescent="0.25" r="13" customHeight="1" ht="30">
      <c r="A13" s="114"/>
      <c r="B13" s="3"/>
      <c r="C13" s="110" t="s">
        <v>280</v>
      </c>
      <c r="D13" s="140"/>
      <c r="E13" s="3"/>
      <c r="F13" s="3"/>
      <c r="G13" s="3"/>
      <c r="H13" s="161"/>
      <c r="I13" s="153">
        <v>1330</v>
      </c>
      <c r="J13" s="103"/>
      <c r="K13" s="3"/>
      <c r="L13" s="3"/>
    </row>
    <row x14ac:dyDescent="0.25" r="14" customHeight="1" ht="30">
      <c r="A14" s="114"/>
      <c r="B14" s="3"/>
      <c r="C14" s="108"/>
      <c r="D14" s="4"/>
      <c r="E14" s="3"/>
      <c r="F14" s="3"/>
      <c r="G14" s="3"/>
      <c r="H14" s="7"/>
      <c r="I14" s="7"/>
      <c r="J14" s="103"/>
      <c r="K14" s="3"/>
      <c r="L14" s="3"/>
    </row>
    <row x14ac:dyDescent="0.25" r="15" customHeight="1" ht="30">
      <c r="A15" s="114"/>
      <c r="B15" s="3"/>
      <c r="C15" s="108"/>
      <c r="D15" s="4"/>
      <c r="E15" s="3"/>
      <c r="F15" s="3"/>
      <c r="G15" s="3"/>
      <c r="H15" s="7"/>
      <c r="I15" s="7"/>
      <c r="J15" s="103"/>
      <c r="K15" s="3"/>
      <c r="L15" s="3"/>
    </row>
    <row x14ac:dyDescent="0.25" r="16" customHeight="1" ht="26.25">
      <c r="A16" s="23"/>
      <c r="B16" s="3"/>
      <c r="C16" s="108"/>
      <c r="D16" s="261"/>
      <c r="E16" s="3"/>
      <c r="F16" s="3"/>
      <c r="G16" s="3"/>
      <c r="H16" s="38"/>
      <c r="I16" s="323"/>
      <c r="J16" s="291"/>
      <c r="K16" s="3"/>
      <c r="L16" s="3"/>
    </row>
    <row x14ac:dyDescent="0.25" r="17" customHeight="1" ht="48">
      <c r="A17" s="96" t="s">
        <v>626</v>
      </c>
      <c r="B17" s="3"/>
      <c r="C17" s="10"/>
      <c r="D17" s="227"/>
      <c r="E17" s="3"/>
      <c r="F17" s="3"/>
      <c r="G17" s="3"/>
      <c r="H17" s="232"/>
      <c r="I17" s="232"/>
      <c r="J17" s="199"/>
      <c r="K17" s="3"/>
      <c r="L17" s="3"/>
    </row>
    <row x14ac:dyDescent="0.25" r="18" customHeight="1" ht="17.25">
      <c r="A18" s="15" t="s">
        <v>106</v>
      </c>
      <c r="B18" s="3"/>
      <c r="C18" s="112" t="s">
        <v>58</v>
      </c>
      <c r="D18" s="237" t="s">
        <v>319</v>
      </c>
      <c r="E18" s="3"/>
      <c r="F18" s="3"/>
      <c r="G18" s="3"/>
      <c r="H18" s="159" t="s">
        <v>507</v>
      </c>
      <c r="I18" s="159" t="s">
        <v>638</v>
      </c>
      <c r="J18" s="146" t="s">
        <v>378</v>
      </c>
      <c r="K18" s="3"/>
      <c r="L18" s="3"/>
    </row>
    <row x14ac:dyDescent="0.25" r="19" customHeight="1" ht="17.25">
      <c r="A19" s="114"/>
      <c r="B19" s="3"/>
      <c r="C19" s="4"/>
      <c r="D19" s="119" t="s">
        <v>627</v>
      </c>
      <c r="E19" s="3"/>
      <c r="F19" s="3"/>
      <c r="G19" s="3"/>
      <c r="H19" s="20"/>
      <c r="I19" s="322"/>
      <c r="J19" s="338" t="s">
        <v>628</v>
      </c>
      <c r="K19" s="3"/>
      <c r="L19" s="3"/>
    </row>
    <row x14ac:dyDescent="0.25" r="20" customHeight="1" ht="17.25">
      <c r="A20" s="114"/>
      <c r="B20" s="3"/>
      <c r="C20" s="74" t="s">
        <v>11</v>
      </c>
      <c r="D20" s="74" t="s">
        <v>574</v>
      </c>
      <c r="E20" s="3"/>
      <c r="F20" s="3"/>
      <c r="G20" s="3"/>
      <c r="H20" s="63">
        <v>4930</v>
      </c>
      <c r="I20" s="63">
        <v>7150</v>
      </c>
      <c r="J20" s="63">
        <v>9370</v>
      </c>
      <c r="K20" s="3"/>
      <c r="L20" s="3"/>
    </row>
    <row x14ac:dyDescent="0.25" r="21" customHeight="1" ht="17.25">
      <c r="A21" s="114"/>
      <c r="B21" s="3"/>
      <c r="C21" s="74" t="s">
        <v>13</v>
      </c>
      <c r="D21" s="74" t="s">
        <v>576</v>
      </c>
      <c r="E21" s="3"/>
      <c r="F21" s="3"/>
      <c r="G21" s="3"/>
      <c r="H21" s="63">
        <v>5670</v>
      </c>
      <c r="I21" s="63">
        <v>8230</v>
      </c>
      <c r="J21" s="63">
        <v>10780</v>
      </c>
      <c r="K21" s="3"/>
      <c r="L21" s="3"/>
    </row>
    <row x14ac:dyDescent="0.25" r="22" customHeight="1" ht="17.25">
      <c r="A22" s="114"/>
      <c r="B22" s="3"/>
      <c r="C22" s="74" t="s">
        <v>15</v>
      </c>
      <c r="D22" s="74" t="s">
        <v>640</v>
      </c>
      <c r="E22" s="3"/>
      <c r="F22" s="3"/>
      <c r="G22" s="3"/>
      <c r="H22" s="63">
        <v>7090</v>
      </c>
      <c r="I22" s="63">
        <v>11280</v>
      </c>
      <c r="J22" s="63">
        <v>13470</v>
      </c>
      <c r="K22" s="3"/>
      <c r="L22" s="3"/>
    </row>
    <row x14ac:dyDescent="0.25" r="23" customHeight="1" ht="17.25">
      <c r="A23" s="114"/>
      <c r="B23" s="3"/>
      <c r="C23" s="74" t="s">
        <v>120</v>
      </c>
      <c r="D23" s="74" t="s">
        <v>641</v>
      </c>
      <c r="E23" s="3"/>
      <c r="F23" s="3"/>
      <c r="G23" s="3"/>
      <c r="H23" s="63">
        <v>8150</v>
      </c>
      <c r="I23" s="63">
        <v>11820</v>
      </c>
      <c r="J23" s="63">
        <v>15490</v>
      </c>
      <c r="K23" s="3"/>
      <c r="L23" s="3"/>
    </row>
    <row x14ac:dyDescent="0.25" r="24" customHeight="1" ht="25.350000000000005">
      <c r="A24" s="114"/>
      <c r="B24" s="3"/>
      <c r="C24" s="4"/>
      <c r="D24" s="4"/>
      <c r="E24" s="3"/>
      <c r="F24" s="3"/>
      <c r="G24" s="3"/>
      <c r="H24" s="7"/>
      <c r="I24" s="7"/>
      <c r="J24" s="103"/>
      <c r="K24" s="3"/>
      <c r="L24" s="3"/>
    </row>
    <row x14ac:dyDescent="0.25" r="25" customHeight="1" ht="25.350000000000005">
      <c r="A25" s="114"/>
      <c r="B25" s="3"/>
      <c r="C25" s="107" t="s">
        <v>637</v>
      </c>
      <c r="D25" s="4"/>
      <c r="E25" s="3"/>
      <c r="F25" s="3"/>
      <c r="G25" s="3"/>
      <c r="H25" s="7"/>
      <c r="I25" s="7"/>
      <c r="J25" s="103"/>
      <c r="K25" s="3"/>
      <c r="L25" s="3"/>
    </row>
    <row x14ac:dyDescent="0.25" r="26" customHeight="1" ht="25.350000000000005">
      <c r="A26" s="114"/>
      <c r="B26" s="3"/>
      <c r="C26" s="108"/>
      <c r="D26" s="228"/>
      <c r="E26" s="3"/>
      <c r="F26" s="3"/>
      <c r="G26" s="3"/>
      <c r="H26" s="235"/>
      <c r="I26" s="7"/>
      <c r="J26" s="103"/>
      <c r="K26" s="3"/>
      <c r="L26" s="3"/>
    </row>
    <row x14ac:dyDescent="0.25" r="27" customHeight="1" ht="24.75">
      <c r="A27" s="114"/>
      <c r="B27" s="3"/>
      <c r="C27" s="229"/>
      <c r="D27" s="228"/>
      <c r="E27" s="3"/>
      <c r="F27" s="3"/>
      <c r="G27" s="3"/>
      <c r="H27" s="235"/>
      <c r="I27" s="235"/>
      <c r="J27" s="103"/>
      <c r="K27" s="3"/>
      <c r="L27" s="3"/>
    </row>
    <row x14ac:dyDescent="0.25" r="28" customHeight="1" ht="25.350000000000005">
      <c r="A28" s="114"/>
      <c r="B28" s="3"/>
      <c r="C28" s="110" t="s">
        <v>280</v>
      </c>
      <c r="D28" s="140"/>
      <c r="E28" s="3"/>
      <c r="F28" s="3"/>
      <c r="G28" s="3"/>
      <c r="H28" s="161"/>
      <c r="I28" s="153">
        <v>1330</v>
      </c>
      <c r="J28" s="103"/>
      <c r="K28" s="3"/>
      <c r="L28" s="3"/>
    </row>
    <row x14ac:dyDescent="0.25" r="29" customHeight="1" ht="25.350000000000005">
      <c r="A29" s="114"/>
      <c r="B29" s="3"/>
      <c r="C29" s="114"/>
      <c r="D29" s="4"/>
      <c r="E29" s="3"/>
      <c r="F29" s="3"/>
      <c r="G29" s="3"/>
      <c r="H29" s="7"/>
      <c r="I29" s="63"/>
      <c r="J29" s="103"/>
      <c r="K29" s="3"/>
      <c r="L29" s="3"/>
    </row>
    <row x14ac:dyDescent="0.25" r="30" customHeight="1" ht="25.350000000000005">
      <c r="A30" s="114"/>
      <c r="B30" s="3"/>
      <c r="C30" s="108"/>
      <c r="D30" s="4"/>
      <c r="E30" s="3"/>
      <c r="F30" s="3"/>
      <c r="G30" s="3"/>
      <c r="H30" s="7"/>
      <c r="I30" s="7"/>
      <c r="J30" s="103"/>
      <c r="K30" s="3"/>
      <c r="L30" s="3"/>
    </row>
    <row x14ac:dyDescent="0.25" r="31" customHeight="1" ht="25.350000000000005">
      <c r="A31" s="23"/>
      <c r="B31" s="3"/>
      <c r="C31" s="108"/>
      <c r="D31" s="261"/>
      <c r="E31" s="3"/>
      <c r="F31" s="3"/>
      <c r="G31" s="3"/>
      <c r="H31" s="38"/>
      <c r="I31" s="323"/>
      <c r="J31" s="291"/>
      <c r="K31" s="3"/>
      <c r="L31" s="3"/>
    </row>
    <row x14ac:dyDescent="0.25" r="32" customHeight="1" ht="17.25">
      <c r="A32" s="96" t="s">
        <v>704</v>
      </c>
      <c r="B32" s="3"/>
      <c r="C32" s="10"/>
      <c r="D32" s="227"/>
      <c r="E32" s="3"/>
      <c r="F32" s="3"/>
      <c r="G32" s="3"/>
      <c r="H32" s="232"/>
      <c r="I32" s="232"/>
      <c r="J32" s="199"/>
      <c r="K32" s="3"/>
      <c r="L32" s="3"/>
    </row>
    <row x14ac:dyDescent="0.25" r="33" customHeight="1" ht="17.25">
      <c r="A33" s="15" t="s">
        <v>106</v>
      </c>
      <c r="B33" s="3"/>
      <c r="C33" s="112" t="s">
        <v>58</v>
      </c>
      <c r="D33" s="112" t="s">
        <v>36</v>
      </c>
      <c r="E33" s="3"/>
      <c r="F33" s="3"/>
      <c r="G33" s="3"/>
      <c r="H33" s="159" t="s">
        <v>644</v>
      </c>
      <c r="I33" s="72" t="s">
        <v>495</v>
      </c>
      <c r="J33" s="146" t="s">
        <v>350</v>
      </c>
      <c r="K33" s="3"/>
      <c r="L33" s="3"/>
    </row>
    <row x14ac:dyDescent="0.25" r="34" customHeight="1" ht="17.25">
      <c r="A34" s="114"/>
      <c r="B34" s="3"/>
      <c r="C34" s="74"/>
      <c r="D34" s="262" t="s">
        <v>627</v>
      </c>
      <c r="E34" s="3"/>
      <c r="F34" s="3"/>
      <c r="G34" s="3"/>
      <c r="H34" s="411"/>
      <c r="I34" s="63"/>
      <c r="J34" s="338" t="s">
        <v>628</v>
      </c>
      <c r="K34" s="3"/>
      <c r="L34" s="3"/>
    </row>
    <row x14ac:dyDescent="0.25" r="35" customHeight="1" ht="17.25">
      <c r="A35" s="114"/>
      <c r="B35" s="3"/>
      <c r="C35" s="74" t="s">
        <v>11</v>
      </c>
      <c r="D35" s="252" t="s">
        <v>574</v>
      </c>
      <c r="E35" s="3"/>
      <c r="F35" s="3"/>
      <c r="G35" s="3"/>
      <c r="H35" s="281">
        <v>4930</v>
      </c>
      <c r="I35" s="63">
        <v>7150</v>
      </c>
      <c r="J35" s="63">
        <v>9370</v>
      </c>
      <c r="K35" s="3"/>
      <c r="L35" s="3"/>
    </row>
    <row x14ac:dyDescent="0.25" r="36" customHeight="1" ht="17.25">
      <c r="A36" s="114"/>
      <c r="B36" s="3"/>
      <c r="C36" s="74" t="s">
        <v>13</v>
      </c>
      <c r="D36" s="74" t="s">
        <v>576</v>
      </c>
      <c r="E36" s="3"/>
      <c r="F36" s="3"/>
      <c r="G36" s="3"/>
      <c r="H36" s="34">
        <v>5670</v>
      </c>
      <c r="I36" s="63">
        <v>8230</v>
      </c>
      <c r="J36" s="63">
        <v>10780</v>
      </c>
      <c r="K36" s="3"/>
      <c r="L36" s="3"/>
    </row>
    <row x14ac:dyDescent="0.25" r="37" customHeight="1" ht="17.25">
      <c r="A37" s="114"/>
      <c r="B37" s="3"/>
      <c r="C37" s="74" t="s">
        <v>15</v>
      </c>
      <c r="D37" s="74" t="s">
        <v>645</v>
      </c>
      <c r="E37" s="3"/>
      <c r="F37" s="3"/>
      <c r="G37" s="3"/>
      <c r="H37" s="34">
        <v>7090</v>
      </c>
      <c r="I37" s="63">
        <v>10280</v>
      </c>
      <c r="J37" s="63">
        <v>13470</v>
      </c>
      <c r="K37" s="3"/>
      <c r="L37" s="3"/>
    </row>
    <row x14ac:dyDescent="0.25" r="38" customHeight="1" ht="17.25">
      <c r="A38" s="114"/>
      <c r="B38" s="3"/>
      <c r="C38" s="74" t="s">
        <v>120</v>
      </c>
      <c r="D38" s="4" t="s">
        <v>641</v>
      </c>
      <c r="E38" s="3"/>
      <c r="F38" s="3"/>
      <c r="G38" s="3"/>
      <c r="H38" s="62">
        <v>8150</v>
      </c>
      <c r="I38" s="62">
        <v>11820</v>
      </c>
      <c r="J38" s="62">
        <v>15490</v>
      </c>
      <c r="K38" s="3"/>
      <c r="L38" s="3"/>
    </row>
    <row x14ac:dyDescent="0.25" r="39" customHeight="1" ht="25.350000000000005">
      <c r="A39" s="114"/>
      <c r="B39" s="3"/>
      <c r="C39" s="74"/>
      <c r="D39" s="74"/>
      <c r="E39" s="3"/>
      <c r="F39" s="3"/>
      <c r="G39" s="3"/>
      <c r="H39" s="24"/>
      <c r="I39" s="6"/>
      <c r="J39" s="103"/>
      <c r="K39" s="3"/>
      <c r="L39" s="3"/>
    </row>
    <row x14ac:dyDescent="0.25" r="40" customHeight="1" ht="25.350000000000005">
      <c r="A40" s="114"/>
      <c r="B40" s="3"/>
      <c r="C40" s="74"/>
      <c r="D40" s="74"/>
      <c r="E40" s="3"/>
      <c r="F40" s="3"/>
      <c r="G40" s="3"/>
      <c r="H40" s="24"/>
      <c r="I40" s="6"/>
      <c r="J40" s="103"/>
      <c r="K40" s="3"/>
      <c r="L40" s="3"/>
    </row>
    <row x14ac:dyDescent="0.25" r="41" customHeight="1" ht="25.350000000000005">
      <c r="A41" s="114"/>
      <c r="B41" s="3"/>
      <c r="C41" s="74"/>
      <c r="D41" s="4"/>
      <c r="E41" s="3"/>
      <c r="F41" s="3"/>
      <c r="G41" s="3"/>
      <c r="H41" s="7"/>
      <c r="I41" s="6"/>
      <c r="J41" s="103"/>
      <c r="K41" s="3"/>
      <c r="L41" s="3"/>
    </row>
    <row x14ac:dyDescent="0.25" r="42" customHeight="1" ht="25.350000000000005">
      <c r="A42" s="114"/>
      <c r="B42" s="3"/>
      <c r="C42" s="138" t="s">
        <v>325</v>
      </c>
      <c r="D42" s="4"/>
      <c r="E42" s="3"/>
      <c r="F42" s="3"/>
      <c r="G42" s="3"/>
      <c r="H42" s="7"/>
      <c r="I42" s="6"/>
      <c r="J42" s="103"/>
      <c r="K42" s="3"/>
      <c r="L42" s="3"/>
    </row>
    <row x14ac:dyDescent="0.25" r="43" customHeight="1" ht="25.350000000000005">
      <c r="A43" s="114"/>
      <c r="B43" s="3"/>
      <c r="C43" s="243"/>
      <c r="D43" s="4"/>
      <c r="E43" s="3"/>
      <c r="F43" s="3"/>
      <c r="G43" s="3"/>
      <c r="H43" s="7"/>
      <c r="I43" s="6"/>
      <c r="J43" s="103"/>
      <c r="K43" s="3"/>
      <c r="L43" s="3"/>
    </row>
    <row x14ac:dyDescent="0.25" r="44" customHeight="1" ht="25.350000000000005">
      <c r="A44" s="114"/>
      <c r="B44" s="3"/>
      <c r="C44" s="243"/>
      <c r="D44" s="261"/>
      <c r="E44" s="3"/>
      <c r="F44" s="3"/>
      <c r="G44" s="3"/>
      <c r="H44" s="6"/>
      <c r="I44" s="6"/>
      <c r="J44" s="103"/>
      <c r="K44" s="3"/>
      <c r="L44" s="3"/>
    </row>
    <row x14ac:dyDescent="0.25" r="45" customHeight="1" ht="25.350000000000005">
      <c r="A45" s="114"/>
      <c r="B45" s="3"/>
      <c r="C45" s="23"/>
      <c r="D45" s="261"/>
      <c r="E45" s="3"/>
      <c r="F45" s="3"/>
      <c r="G45" s="3"/>
      <c r="H45" s="6"/>
      <c r="I45" s="6"/>
      <c r="J45" s="103"/>
      <c r="K45" s="3"/>
      <c r="L45" s="3"/>
    </row>
    <row x14ac:dyDescent="0.25" r="46" customHeight="1" ht="25.350000000000005">
      <c r="A46" s="114"/>
      <c r="B46" s="3"/>
      <c r="C46" s="139" t="s">
        <v>280</v>
      </c>
      <c r="D46" s="140"/>
      <c r="E46" s="3"/>
      <c r="F46" s="3"/>
      <c r="G46" s="3"/>
      <c r="H46" s="161"/>
      <c r="I46" s="153">
        <v>1330</v>
      </c>
      <c r="J46" s="103"/>
      <c r="K46" s="3"/>
      <c r="L46" s="3"/>
    </row>
    <row x14ac:dyDescent="0.25" r="47" customHeight="1" ht="25.350000000000005">
      <c r="A47" s="114"/>
      <c r="B47" s="3"/>
      <c r="C47" s="108"/>
      <c r="D47" s="4"/>
      <c r="E47" s="3"/>
      <c r="F47" s="3"/>
      <c r="G47" s="3"/>
      <c r="H47" s="7"/>
      <c r="I47" s="6"/>
      <c r="J47" s="103"/>
      <c r="K47" s="3"/>
      <c r="L47" s="3"/>
    </row>
    <row x14ac:dyDescent="0.25" r="48" customHeight="1" ht="25.350000000000005">
      <c r="A48" s="114"/>
      <c r="B48" s="3"/>
      <c r="C48" s="23"/>
      <c r="D48" s="261"/>
      <c r="E48" s="3"/>
      <c r="F48" s="3"/>
      <c r="G48" s="3"/>
      <c r="H48" s="6"/>
      <c r="I48" s="6"/>
      <c r="J48" s="103"/>
      <c r="K48" s="3"/>
      <c r="L48" s="3"/>
    </row>
    <row x14ac:dyDescent="0.25" r="49" customHeight="1" ht="24.75">
      <c r="A49" s="114"/>
      <c r="B49" s="3"/>
      <c r="C49" s="28"/>
      <c r="D49" s="4"/>
      <c r="E49" s="3"/>
      <c r="F49" s="3"/>
      <c r="G49" s="3"/>
      <c r="H49" s="7"/>
      <c r="I49" s="63"/>
      <c r="J49" s="101"/>
      <c r="K49" s="3"/>
      <c r="L49" s="3"/>
    </row>
    <row x14ac:dyDescent="0.25" r="50" customHeight="1" ht="52.35">
      <c r="A50" s="96" t="s">
        <v>646</v>
      </c>
      <c r="B50" s="3"/>
      <c r="C50" s="10"/>
      <c r="D50" s="227"/>
      <c r="E50" s="3"/>
      <c r="F50" s="3"/>
      <c r="G50" s="3"/>
      <c r="H50" s="232"/>
      <c r="I50" s="232"/>
      <c r="J50" s="199"/>
      <c r="K50" s="3"/>
      <c r="L50" s="3"/>
    </row>
    <row x14ac:dyDescent="0.25" r="51" customHeight="1" ht="25.350000000000005">
      <c r="A51" s="15" t="s">
        <v>82</v>
      </c>
      <c r="B51" s="3"/>
      <c r="C51" s="112" t="s">
        <v>58</v>
      </c>
      <c r="D51" s="112" t="s">
        <v>36</v>
      </c>
      <c r="E51" s="3"/>
      <c r="F51" s="3"/>
      <c r="G51" s="3"/>
      <c r="H51" s="159" t="s">
        <v>725</v>
      </c>
      <c r="I51" s="72"/>
      <c r="J51" s="85"/>
      <c r="K51" s="3"/>
      <c r="L51" s="3"/>
    </row>
    <row x14ac:dyDescent="0.25" r="52" customHeight="1" ht="25.350000000000005">
      <c r="A52" s="114"/>
      <c r="B52" s="3"/>
      <c r="C52" s="74"/>
      <c r="D52" s="262" t="s">
        <v>627</v>
      </c>
      <c r="E52" s="3"/>
      <c r="F52" s="3"/>
      <c r="G52" s="3"/>
      <c r="H52" s="411"/>
      <c r="I52" s="6"/>
      <c r="J52" s="103"/>
      <c r="K52" s="3"/>
      <c r="L52" s="3"/>
    </row>
    <row x14ac:dyDescent="0.25" r="53" customHeight="1" ht="25.350000000000005">
      <c r="A53" s="114"/>
      <c r="B53" s="3"/>
      <c r="C53" s="74" t="s">
        <v>11</v>
      </c>
      <c r="D53" s="74" t="s">
        <v>735</v>
      </c>
      <c r="E53" s="3"/>
      <c r="F53" s="3"/>
      <c r="G53" s="3"/>
      <c r="H53" s="34">
        <v>5010</v>
      </c>
      <c r="I53" s="6"/>
      <c r="J53" s="103"/>
      <c r="K53" s="3"/>
      <c r="L53" s="3"/>
    </row>
    <row x14ac:dyDescent="0.25" r="54" customHeight="1" ht="25.350000000000005">
      <c r="A54" s="114"/>
      <c r="B54" s="3"/>
      <c r="C54" s="74" t="s">
        <v>13</v>
      </c>
      <c r="D54" s="74" t="s">
        <v>736</v>
      </c>
      <c r="E54" s="3"/>
      <c r="F54" s="3"/>
      <c r="G54" s="3"/>
      <c r="H54" s="34">
        <v>6010</v>
      </c>
      <c r="I54" s="6"/>
      <c r="J54" s="103"/>
      <c r="K54" s="3"/>
      <c r="L54" s="3"/>
    </row>
    <row x14ac:dyDescent="0.25" r="55" customHeight="1" ht="25.350000000000005">
      <c r="A55" s="114"/>
      <c r="B55" s="3"/>
      <c r="C55" s="74" t="s">
        <v>15</v>
      </c>
      <c r="D55" s="4" t="s">
        <v>705</v>
      </c>
      <c r="E55" s="3"/>
      <c r="F55" s="3"/>
      <c r="G55" s="3"/>
      <c r="H55" s="63">
        <v>7010</v>
      </c>
      <c r="I55" s="6"/>
      <c r="J55" s="103"/>
      <c r="K55" s="3"/>
      <c r="L55" s="3"/>
    </row>
    <row x14ac:dyDescent="0.25" r="56" customHeight="1" ht="25.350000000000005">
      <c r="A56" s="114"/>
      <c r="B56" s="3"/>
      <c r="C56" s="74" t="s">
        <v>120</v>
      </c>
      <c r="D56" s="74" t="s">
        <v>652</v>
      </c>
      <c r="E56" s="3"/>
      <c r="F56" s="3"/>
      <c r="G56" s="3"/>
      <c r="H56" s="25">
        <v>8010</v>
      </c>
      <c r="I56" s="6"/>
      <c r="J56" s="103"/>
      <c r="K56" s="3"/>
      <c r="L56" s="3"/>
    </row>
    <row x14ac:dyDescent="0.25" r="57" customHeight="1" ht="25.350000000000005">
      <c r="A57" s="114"/>
      <c r="B57" s="3"/>
      <c r="C57" s="74"/>
      <c r="D57" s="74"/>
      <c r="E57" s="3"/>
      <c r="F57" s="3"/>
      <c r="G57" s="3"/>
      <c r="H57" s="24"/>
      <c r="I57" s="6"/>
      <c r="J57" s="103"/>
      <c r="K57" s="3"/>
      <c r="L57" s="3"/>
    </row>
    <row x14ac:dyDescent="0.25" r="58" customHeight="1" ht="25.350000000000005">
      <c r="A58" s="114"/>
      <c r="B58" s="3"/>
      <c r="C58" s="74"/>
      <c r="D58" s="4"/>
      <c r="E58" s="3"/>
      <c r="F58" s="3"/>
      <c r="G58" s="3"/>
      <c r="H58" s="7"/>
      <c r="I58" s="6"/>
      <c r="J58" s="103"/>
      <c r="K58" s="3"/>
      <c r="L58" s="3"/>
    </row>
    <row x14ac:dyDescent="0.25" r="59" customHeight="1" ht="25.350000000000005">
      <c r="A59" s="114"/>
      <c r="B59" s="3"/>
      <c r="C59" s="138" t="s">
        <v>325</v>
      </c>
      <c r="D59" s="4"/>
      <c r="E59" s="3"/>
      <c r="F59" s="3"/>
      <c r="G59" s="3"/>
      <c r="H59" s="7"/>
      <c r="I59" s="6"/>
      <c r="J59" s="103"/>
      <c r="K59" s="3"/>
      <c r="L59" s="3"/>
    </row>
    <row x14ac:dyDescent="0.25" r="60" customHeight="1" ht="25.350000000000005">
      <c r="A60" s="114"/>
      <c r="B60" s="3"/>
      <c r="C60" s="243"/>
      <c r="D60" s="4"/>
      <c r="E60" s="3"/>
      <c r="F60" s="3"/>
      <c r="G60" s="3"/>
      <c r="H60" s="7"/>
      <c r="I60" s="6"/>
      <c r="J60" s="103"/>
      <c r="K60" s="3"/>
      <c r="L60" s="3"/>
    </row>
    <row x14ac:dyDescent="0.25" r="61" customHeight="1" ht="25.350000000000005">
      <c r="A61" s="114"/>
      <c r="B61" s="3"/>
      <c r="C61" s="243" t="s">
        <v>654</v>
      </c>
      <c r="D61" s="261"/>
      <c r="E61" s="3"/>
      <c r="F61" s="3"/>
      <c r="G61" s="3"/>
      <c r="H61" s="6"/>
      <c r="I61" s="6"/>
      <c r="J61" s="103"/>
      <c r="K61" s="3"/>
      <c r="L61" s="3"/>
    </row>
    <row x14ac:dyDescent="0.25" r="62" customHeight="1" ht="25.350000000000005">
      <c r="A62" s="114"/>
      <c r="B62" s="3"/>
      <c r="C62" s="243"/>
      <c r="D62" s="261"/>
      <c r="E62" s="3"/>
      <c r="F62" s="3"/>
      <c r="G62" s="3"/>
      <c r="H62" s="6"/>
      <c r="I62" s="6"/>
      <c r="J62" s="103"/>
      <c r="K62" s="3"/>
      <c r="L62" s="3"/>
    </row>
    <row x14ac:dyDescent="0.25" r="63" customHeight="1" ht="25.350000000000005">
      <c r="A63" s="114"/>
      <c r="B63" s="3"/>
      <c r="C63" s="243"/>
      <c r="D63" s="261"/>
      <c r="E63" s="3"/>
      <c r="F63" s="3"/>
      <c r="G63" s="3"/>
      <c r="H63" s="6"/>
      <c r="I63" s="6"/>
      <c r="J63" s="103"/>
      <c r="K63" s="3"/>
      <c r="L63" s="3"/>
    </row>
    <row x14ac:dyDescent="0.25" r="64" customHeight="1" ht="25.350000000000005">
      <c r="A64" s="114"/>
      <c r="B64" s="3"/>
      <c r="C64" s="243"/>
      <c r="D64" s="261"/>
      <c r="E64" s="3"/>
      <c r="F64" s="3"/>
      <c r="G64" s="3"/>
      <c r="H64" s="6"/>
      <c r="I64" s="6"/>
      <c r="J64" s="103"/>
      <c r="K64" s="3"/>
      <c r="L64" s="3"/>
    </row>
    <row x14ac:dyDescent="0.25" r="65" customHeight="1" ht="25.350000000000005">
      <c r="A65" s="114"/>
      <c r="B65" s="3"/>
      <c r="C65" s="108"/>
      <c r="D65" s="4"/>
      <c r="E65" s="3"/>
      <c r="F65" s="3"/>
      <c r="G65" s="3"/>
      <c r="H65" s="7"/>
      <c r="I65" s="6"/>
      <c r="J65" s="103"/>
      <c r="K65" s="3"/>
      <c r="L65" s="3"/>
    </row>
    <row x14ac:dyDescent="0.25" r="66" customHeight="1" ht="25.350000000000005">
      <c r="A66" s="114"/>
      <c r="B66" s="3"/>
      <c r="C66" s="108"/>
      <c r="D66" s="4"/>
      <c r="E66" s="3"/>
      <c r="F66" s="3"/>
      <c r="G66" s="3"/>
      <c r="H66" s="7"/>
      <c r="I66" s="6"/>
      <c r="J66" s="103"/>
      <c r="K66" s="3"/>
      <c r="L66" s="3"/>
    </row>
    <row x14ac:dyDescent="0.25" r="67" customHeight="1" ht="25.350000000000005">
      <c r="A67" s="114"/>
      <c r="B67" s="3"/>
      <c r="C67" s="108"/>
      <c r="D67" s="4"/>
      <c r="E67" s="3"/>
      <c r="F67" s="3"/>
      <c r="G67" s="3"/>
      <c r="H67" s="7"/>
      <c r="I67" s="6"/>
      <c r="J67" s="103"/>
      <c r="K67" s="3"/>
      <c r="L67" s="3"/>
    </row>
    <row x14ac:dyDescent="0.25" r="68" customHeight="1" ht="25.350000000000005">
      <c r="A68" s="114"/>
      <c r="B68" s="3"/>
      <c r="C68" s="108"/>
      <c r="D68" s="4"/>
      <c r="E68" s="3"/>
      <c r="F68" s="3"/>
      <c r="G68" s="3"/>
      <c r="H68" s="7"/>
      <c r="I68" s="6"/>
      <c r="J68" s="103"/>
      <c r="K68" s="3"/>
      <c r="L68" s="3"/>
    </row>
    <row x14ac:dyDescent="0.25" r="69" customHeight="1" ht="25.350000000000005">
      <c r="A69" s="114"/>
      <c r="B69" s="3"/>
      <c r="C69" s="108"/>
      <c r="D69" s="4"/>
      <c r="E69" s="3"/>
      <c r="F69" s="3"/>
      <c r="G69" s="3"/>
      <c r="H69" s="7"/>
      <c r="I69" s="6"/>
      <c r="J69" s="103"/>
      <c r="K69" s="3"/>
      <c r="L69" s="3"/>
    </row>
    <row x14ac:dyDescent="0.25" r="70" customHeight="1" ht="52.35">
      <c r="A70" s="96" t="s">
        <v>646</v>
      </c>
      <c r="B70" s="3"/>
      <c r="C70" s="10"/>
      <c r="D70" s="227"/>
      <c r="E70" s="3"/>
      <c r="F70" s="3"/>
      <c r="G70" s="3"/>
      <c r="H70" s="232"/>
      <c r="I70" s="232"/>
      <c r="J70" s="199"/>
      <c r="K70" s="3"/>
      <c r="L70" s="3"/>
    </row>
    <row x14ac:dyDescent="0.25" r="71" customHeight="1" ht="25.350000000000005">
      <c r="A71" s="15" t="s">
        <v>106</v>
      </c>
      <c r="B71" s="3"/>
      <c r="C71" s="112" t="s">
        <v>58</v>
      </c>
      <c r="D71" s="112" t="s">
        <v>36</v>
      </c>
      <c r="E71" s="3"/>
      <c r="F71" s="3"/>
      <c r="G71" s="3"/>
      <c r="H71" s="159" t="s">
        <v>725</v>
      </c>
      <c r="I71" s="72"/>
      <c r="J71" s="85"/>
      <c r="K71" s="3"/>
      <c r="L71" s="3"/>
    </row>
    <row x14ac:dyDescent="0.25" r="72" customHeight="1" ht="25.350000000000005">
      <c r="A72" s="114"/>
      <c r="B72" s="3"/>
      <c r="C72" s="74"/>
      <c r="D72" s="262" t="s">
        <v>627</v>
      </c>
      <c r="E72" s="3"/>
      <c r="F72" s="3"/>
      <c r="G72" s="3"/>
      <c r="H72" s="411"/>
      <c r="I72" s="6"/>
      <c r="J72" s="103"/>
      <c r="K72" s="3"/>
      <c r="L72" s="3"/>
    </row>
    <row x14ac:dyDescent="0.25" r="73" customHeight="1" ht="25.350000000000005">
      <c r="A73" s="114"/>
      <c r="B73" s="3"/>
      <c r="C73" s="74" t="s">
        <v>13</v>
      </c>
      <c r="D73" s="74" t="s">
        <v>576</v>
      </c>
      <c r="E73" s="3"/>
      <c r="F73" s="3"/>
      <c r="G73" s="3"/>
      <c r="H73" s="34">
        <v>4010</v>
      </c>
      <c r="I73" s="6"/>
      <c r="J73" s="103"/>
      <c r="K73" s="3"/>
      <c r="L73" s="3"/>
    </row>
    <row x14ac:dyDescent="0.25" r="74" customHeight="1" ht="25.350000000000005">
      <c r="A74" s="114"/>
      <c r="B74" s="3"/>
      <c r="C74" s="74" t="s">
        <v>15</v>
      </c>
      <c r="D74" s="74" t="s">
        <v>645</v>
      </c>
      <c r="E74" s="3"/>
      <c r="F74" s="3"/>
      <c r="G74" s="3"/>
      <c r="H74" s="34">
        <v>4710</v>
      </c>
      <c r="I74" s="6"/>
      <c r="J74" s="103"/>
      <c r="K74" s="3"/>
      <c r="L74" s="3"/>
    </row>
    <row x14ac:dyDescent="0.25" r="75" customHeight="1" ht="25.350000000000005">
      <c r="A75" s="114"/>
      <c r="B75" s="3"/>
      <c r="C75" s="74" t="s">
        <v>120</v>
      </c>
      <c r="D75" s="4" t="s">
        <v>641</v>
      </c>
      <c r="E75" s="3"/>
      <c r="F75" s="3"/>
      <c r="G75" s="3"/>
      <c r="H75" s="62">
        <v>5570</v>
      </c>
      <c r="I75" s="6"/>
      <c r="J75" s="103"/>
      <c r="K75" s="3"/>
      <c r="L75" s="3"/>
    </row>
    <row x14ac:dyDescent="0.25" r="76" customHeight="1" ht="25.350000000000005">
      <c r="A76" s="114"/>
      <c r="B76" s="3"/>
      <c r="C76" s="74"/>
      <c r="D76" s="74"/>
      <c r="E76" s="3"/>
      <c r="F76" s="3"/>
      <c r="G76" s="3"/>
      <c r="H76" s="24"/>
      <c r="I76" s="6"/>
      <c r="J76" s="103"/>
      <c r="K76" s="3"/>
      <c r="L76" s="3"/>
    </row>
    <row x14ac:dyDescent="0.25" r="77" customHeight="1" ht="25.350000000000005">
      <c r="A77" s="114"/>
      <c r="B77" s="3"/>
      <c r="C77" s="74"/>
      <c r="D77" s="74"/>
      <c r="E77" s="3"/>
      <c r="F77" s="3"/>
      <c r="G77" s="3"/>
      <c r="H77" s="24"/>
      <c r="I77" s="6"/>
      <c r="J77" s="103"/>
      <c r="K77" s="3"/>
      <c r="L77" s="3"/>
    </row>
    <row x14ac:dyDescent="0.25" r="78" customHeight="1" ht="25.350000000000005">
      <c r="A78" s="114"/>
      <c r="B78" s="3"/>
      <c r="C78" s="74"/>
      <c r="D78" s="4"/>
      <c r="E78" s="3"/>
      <c r="F78" s="3"/>
      <c r="G78" s="3"/>
      <c r="H78" s="7"/>
      <c r="I78" s="6"/>
      <c r="J78" s="103"/>
      <c r="K78" s="3"/>
      <c r="L78" s="3"/>
    </row>
    <row x14ac:dyDescent="0.25" r="79" customHeight="1" ht="25.350000000000005">
      <c r="A79" s="114"/>
      <c r="B79" s="3"/>
      <c r="C79" s="138" t="s">
        <v>325</v>
      </c>
      <c r="D79" s="4"/>
      <c r="E79" s="3"/>
      <c r="F79" s="3"/>
      <c r="G79" s="3"/>
      <c r="H79" s="7"/>
      <c r="I79" s="6"/>
      <c r="J79" s="103"/>
      <c r="K79" s="3"/>
      <c r="L79" s="3"/>
    </row>
    <row x14ac:dyDescent="0.25" r="80" customHeight="1" ht="25.350000000000005">
      <c r="A80" s="114"/>
      <c r="B80" s="3"/>
      <c r="C80" s="243"/>
      <c r="D80" s="4"/>
      <c r="E80" s="3"/>
      <c r="F80" s="3"/>
      <c r="G80" s="3"/>
      <c r="H80" s="7"/>
      <c r="I80" s="6"/>
      <c r="J80" s="103"/>
      <c r="K80" s="3"/>
      <c r="L80" s="3"/>
    </row>
    <row x14ac:dyDescent="0.25" r="81" customHeight="1" ht="25.350000000000005">
      <c r="A81" s="114"/>
      <c r="B81" s="3"/>
      <c r="C81" s="243" t="s">
        <v>654</v>
      </c>
      <c r="D81" s="261"/>
      <c r="E81" s="3"/>
      <c r="F81" s="3"/>
      <c r="G81" s="3"/>
      <c r="H81" s="6"/>
      <c r="I81" s="6"/>
      <c r="J81" s="103"/>
      <c r="K81" s="3"/>
      <c r="L81" s="3"/>
    </row>
    <row x14ac:dyDescent="0.25" r="82" customHeight="1" ht="25.350000000000005">
      <c r="A82" s="114"/>
      <c r="B82" s="3"/>
      <c r="C82" s="108"/>
      <c r="D82" s="4"/>
      <c r="E82" s="3"/>
      <c r="F82" s="3"/>
      <c r="G82" s="3"/>
      <c r="H82" s="7"/>
      <c r="I82" s="6"/>
      <c r="J82" s="103"/>
      <c r="K82" s="3"/>
      <c r="L82" s="3"/>
    </row>
    <row x14ac:dyDescent="0.25" r="83" customHeight="1" ht="25.350000000000005">
      <c r="A83" s="114"/>
      <c r="B83" s="3"/>
      <c r="C83" s="28"/>
      <c r="D83" s="4"/>
      <c r="E83" s="3"/>
      <c r="F83" s="3"/>
      <c r="G83" s="3"/>
      <c r="H83" s="7"/>
      <c r="I83" s="63"/>
      <c r="J83" s="101"/>
      <c r="K83" s="3"/>
      <c r="L83" s="3"/>
    </row>
    <row x14ac:dyDescent="0.25" r="84" customHeight="1" ht="25.350000000000005">
      <c r="A84" s="114"/>
      <c r="B84" s="3"/>
      <c r="C84" s="28"/>
      <c r="D84" s="4"/>
      <c r="E84" s="3"/>
      <c r="F84" s="3"/>
      <c r="G84" s="3"/>
      <c r="H84" s="7"/>
      <c r="I84" s="63"/>
      <c r="J84" s="101"/>
      <c r="K84" s="3"/>
      <c r="L84" s="3"/>
    </row>
    <row x14ac:dyDescent="0.25" r="85" customHeight="1" ht="25.350000000000005">
      <c r="A85" s="114"/>
      <c r="B85" s="3"/>
      <c r="C85" s="28"/>
      <c r="D85" s="4"/>
      <c r="E85" s="3"/>
      <c r="F85" s="3"/>
      <c r="G85" s="3"/>
      <c r="H85" s="7"/>
      <c r="I85" s="63"/>
      <c r="J85" s="101"/>
      <c r="K85" s="3"/>
      <c r="L85" s="3"/>
    </row>
    <row x14ac:dyDescent="0.25" r="86" customHeight="1" ht="25.350000000000005">
      <c r="A86" s="114"/>
      <c r="B86" s="3"/>
      <c r="C86" s="28"/>
      <c r="D86" s="4"/>
      <c r="E86" s="3"/>
      <c r="F86" s="3"/>
      <c r="G86" s="3"/>
      <c r="H86" s="7"/>
      <c r="I86" s="63"/>
      <c r="J86" s="101"/>
      <c r="K86" s="3"/>
      <c r="L86" s="3"/>
    </row>
    <row x14ac:dyDescent="0.25" r="87" customHeight="1" ht="25.350000000000005">
      <c r="A87" s="114"/>
      <c r="B87" s="3"/>
      <c r="C87" s="28"/>
      <c r="D87" s="4"/>
      <c r="E87" s="3"/>
      <c r="F87" s="3"/>
      <c r="G87" s="3"/>
      <c r="H87" s="7"/>
      <c r="I87" s="63"/>
      <c r="J87" s="101"/>
      <c r="K87" s="3"/>
      <c r="L87" s="3"/>
    </row>
    <row x14ac:dyDescent="0.25" r="88" customHeight="1" ht="25.350000000000005">
      <c r="A88" s="19"/>
      <c r="B88" s="3"/>
      <c r="C88" s="243"/>
      <c r="D88" s="4"/>
      <c r="E88" s="3"/>
      <c r="F88" s="3"/>
      <c r="G88" s="3"/>
      <c r="H88" s="7"/>
      <c r="I88" s="371"/>
      <c r="J88" s="386"/>
      <c r="K88" s="3"/>
      <c r="L88" s="3"/>
    </row>
    <row x14ac:dyDescent="0.25" r="89" customHeight="1" ht="17.25">
      <c r="A89" s="9" t="s">
        <v>655</v>
      </c>
      <c r="B89" s="3"/>
      <c r="C89" s="10"/>
      <c r="D89" s="227"/>
      <c r="E89" s="3"/>
      <c r="F89" s="3"/>
      <c r="G89" s="3"/>
      <c r="H89" s="232"/>
      <c r="I89" s="232"/>
      <c r="J89" s="199"/>
      <c r="K89" s="3"/>
      <c r="L89" s="3"/>
    </row>
    <row x14ac:dyDescent="0.25" r="90" customHeight="1" ht="17.25">
      <c r="A90" s="15" t="s">
        <v>106</v>
      </c>
      <c r="B90" s="3"/>
      <c r="C90" s="112" t="s">
        <v>58</v>
      </c>
      <c r="D90" s="112" t="s">
        <v>36</v>
      </c>
      <c r="E90" s="3"/>
      <c r="F90" s="3"/>
      <c r="G90" s="3"/>
      <c r="H90" s="159" t="s">
        <v>644</v>
      </c>
      <c r="I90" s="72"/>
      <c r="J90" s="85"/>
      <c r="K90" s="3"/>
      <c r="L90" s="3"/>
    </row>
    <row x14ac:dyDescent="0.25" r="91" customHeight="1" ht="28.350000000000005">
      <c r="A91" s="114"/>
      <c r="B91" s="3"/>
      <c r="C91" s="74"/>
      <c r="D91" s="262" t="s">
        <v>627</v>
      </c>
      <c r="E91" s="3"/>
      <c r="F91" s="3"/>
      <c r="G91" s="3"/>
      <c r="H91" s="411"/>
      <c r="I91" s="6"/>
      <c r="J91" s="103"/>
      <c r="K91" s="3"/>
      <c r="L91" s="3"/>
    </row>
    <row x14ac:dyDescent="0.25" r="92" customHeight="1" ht="17.25">
      <c r="A92" s="114"/>
      <c r="B92" s="3"/>
      <c r="C92" s="74" t="s">
        <v>11</v>
      </c>
      <c r="D92" s="74" t="s">
        <v>574</v>
      </c>
      <c r="E92" s="3"/>
      <c r="F92" s="3"/>
      <c r="G92" s="3"/>
      <c r="H92" s="34">
        <v>5250</v>
      </c>
      <c r="I92" s="6"/>
      <c r="J92" s="103"/>
      <c r="K92" s="3"/>
      <c r="L92" s="3"/>
    </row>
    <row x14ac:dyDescent="0.25" r="93" customHeight="1" ht="17.25">
      <c r="A93" s="114"/>
      <c r="B93" s="3"/>
      <c r="C93" s="74" t="s">
        <v>13</v>
      </c>
      <c r="D93" s="74" t="s">
        <v>576</v>
      </c>
      <c r="E93" s="3"/>
      <c r="F93" s="3"/>
      <c r="G93" s="3"/>
      <c r="H93" s="34">
        <v>6040</v>
      </c>
      <c r="I93" s="6"/>
      <c r="J93" s="103"/>
      <c r="K93" s="3"/>
      <c r="L93" s="3"/>
    </row>
    <row x14ac:dyDescent="0.25" r="94" customHeight="1" ht="17.25">
      <c r="A94" s="114"/>
      <c r="B94" s="3"/>
      <c r="C94" s="74" t="s">
        <v>15</v>
      </c>
      <c r="D94" s="74" t="s">
        <v>645</v>
      </c>
      <c r="E94" s="3"/>
      <c r="F94" s="3"/>
      <c r="G94" s="3"/>
      <c r="H94" s="34">
        <v>7550</v>
      </c>
      <c r="I94" s="6"/>
      <c r="J94" s="103"/>
      <c r="K94" s="3"/>
      <c r="L94" s="3"/>
    </row>
    <row x14ac:dyDescent="0.25" r="95" customHeight="1" ht="17.25">
      <c r="A95" s="114"/>
      <c r="B95" s="3"/>
      <c r="C95" s="74" t="s">
        <v>120</v>
      </c>
      <c r="D95" s="74" t="s">
        <v>658</v>
      </c>
      <c r="E95" s="3"/>
      <c r="F95" s="3"/>
      <c r="G95" s="3"/>
      <c r="H95" s="25">
        <v>8680</v>
      </c>
      <c r="I95" s="6"/>
      <c r="J95" s="103"/>
      <c r="K95" s="3"/>
      <c r="L95" s="3"/>
    </row>
    <row x14ac:dyDescent="0.25" r="96" customHeight="1" ht="25.350000000000005">
      <c r="A96" s="114"/>
      <c r="B96" s="3"/>
      <c r="C96" s="74"/>
      <c r="D96" s="74"/>
      <c r="E96" s="3"/>
      <c r="F96" s="3"/>
      <c r="G96" s="3"/>
      <c r="H96" s="24"/>
      <c r="I96" s="6"/>
      <c r="J96" s="103"/>
      <c r="K96" s="3"/>
      <c r="L96" s="3"/>
    </row>
    <row x14ac:dyDescent="0.25" r="97" customHeight="1" ht="25.350000000000005">
      <c r="A97" s="114"/>
      <c r="B97" s="3"/>
      <c r="C97" s="74"/>
      <c r="D97" s="4"/>
      <c r="E97" s="3"/>
      <c r="F97" s="3"/>
      <c r="G97" s="3"/>
      <c r="H97" s="7"/>
      <c r="I97" s="6"/>
      <c r="J97" s="103"/>
      <c r="K97" s="3"/>
      <c r="L97" s="3"/>
    </row>
    <row x14ac:dyDescent="0.25" r="98" customHeight="1" ht="25.350000000000005">
      <c r="A98" s="114"/>
      <c r="B98" s="3"/>
      <c r="C98" s="138" t="s">
        <v>489</v>
      </c>
      <c r="D98" s="4"/>
      <c r="E98" s="3"/>
      <c r="F98" s="3"/>
      <c r="G98" s="3"/>
      <c r="H98" s="7"/>
      <c r="I98" s="6"/>
      <c r="J98" s="103"/>
      <c r="K98" s="3"/>
      <c r="L98" s="3"/>
    </row>
    <row x14ac:dyDescent="0.25" r="99" customHeight="1" ht="25.350000000000005">
      <c r="A99" s="114"/>
      <c r="B99" s="3"/>
      <c r="C99" s="243" t="s">
        <v>490</v>
      </c>
      <c r="D99" s="4"/>
      <c r="E99" s="3"/>
      <c r="F99" s="3"/>
      <c r="G99" s="3"/>
      <c r="H99" s="7"/>
      <c r="I99" s="6"/>
      <c r="J99" s="103"/>
      <c r="K99" s="3"/>
      <c r="L99" s="3"/>
    </row>
    <row x14ac:dyDescent="0.25" r="100" customHeight="1" ht="25.350000000000005">
      <c r="A100" s="114"/>
      <c r="B100" s="3"/>
      <c r="C100" s="243"/>
      <c r="D100" s="261"/>
      <c r="E100" s="3"/>
      <c r="F100" s="3"/>
      <c r="G100" s="3"/>
      <c r="H100" s="6"/>
      <c r="I100" s="6"/>
      <c r="J100" s="103"/>
      <c r="K100" s="3"/>
      <c r="L100" s="3"/>
    </row>
    <row x14ac:dyDescent="0.25" r="101" customHeight="1" ht="25.350000000000005">
      <c r="A101" s="114"/>
      <c r="B101" s="3"/>
      <c r="C101" s="23"/>
      <c r="D101" s="261"/>
      <c r="E101" s="3"/>
      <c r="F101" s="3"/>
      <c r="G101" s="3"/>
      <c r="H101" s="6"/>
      <c r="I101" s="6"/>
      <c r="J101" s="103"/>
      <c r="K101" s="3"/>
      <c r="L101" s="3"/>
    </row>
    <row x14ac:dyDescent="0.25" r="102" customHeight="1" ht="25.350000000000005">
      <c r="A102" s="114"/>
      <c r="B102" s="3"/>
      <c r="C102" s="139" t="s">
        <v>280</v>
      </c>
      <c r="D102" s="140"/>
      <c r="E102" s="3"/>
      <c r="F102" s="3"/>
      <c r="G102" s="3"/>
      <c r="H102" s="161"/>
      <c r="I102" s="153">
        <v>1200</v>
      </c>
      <c r="J102" s="103"/>
      <c r="K102" s="3"/>
      <c r="L102" s="3"/>
    </row>
    <row x14ac:dyDescent="0.25" r="103" customHeight="1" ht="25.350000000000005">
      <c r="A103" s="114"/>
      <c r="B103" s="3"/>
      <c r="C103" s="108"/>
      <c r="D103" s="4"/>
      <c r="E103" s="3"/>
      <c r="F103" s="3"/>
      <c r="G103" s="3"/>
      <c r="H103" s="7"/>
      <c r="I103" s="6"/>
      <c r="J103" s="103"/>
      <c r="K103" s="3"/>
      <c r="L103" s="3"/>
    </row>
    <row x14ac:dyDescent="0.25" r="104" customHeight="1" ht="25.350000000000005">
      <c r="A104" s="114"/>
      <c r="B104" s="3"/>
      <c r="C104" s="23"/>
      <c r="D104" s="261"/>
      <c r="E104" s="3"/>
      <c r="F104" s="3"/>
      <c r="G104" s="3"/>
      <c r="H104" s="6"/>
      <c r="I104" s="6"/>
      <c r="J104" s="103"/>
      <c r="K104" s="3"/>
      <c r="L104" s="3"/>
    </row>
    <row x14ac:dyDescent="0.25" r="105" customHeight="1" ht="25.350000000000005">
      <c r="A105" s="114"/>
      <c r="B105" s="3"/>
      <c r="C105" s="139" t="s">
        <v>656</v>
      </c>
      <c r="D105" s="140"/>
      <c r="E105" s="3"/>
      <c r="F105" s="3"/>
      <c r="G105" s="3"/>
      <c r="H105" s="161"/>
      <c r="I105" s="153">
        <v>4960</v>
      </c>
      <c r="J105" s="101"/>
      <c r="K105" s="3"/>
      <c r="L105" s="3"/>
    </row>
    <row x14ac:dyDescent="0.25" r="106" customHeight="1" ht="30">
      <c r="A106" s="19"/>
      <c r="B106" s="3"/>
      <c r="C106" s="243" t="s">
        <v>492</v>
      </c>
      <c r="D106" s="4"/>
      <c r="E106" s="3"/>
      <c r="F106" s="3"/>
      <c r="G106" s="3"/>
      <c r="H106" s="7"/>
      <c r="I106" s="371"/>
      <c r="J106" s="386"/>
      <c r="K106" s="3"/>
      <c r="L106" s="3"/>
    </row>
    <row x14ac:dyDescent="0.25" r="107" customHeight="1" ht="17.25">
      <c r="A107" s="9" t="s">
        <v>657</v>
      </c>
      <c r="B107" s="3"/>
      <c r="C107" s="10"/>
      <c r="D107" s="227"/>
      <c r="E107" s="3"/>
      <c r="F107" s="3"/>
      <c r="G107" s="3"/>
      <c r="H107" s="232"/>
      <c r="I107" s="232"/>
      <c r="J107" s="199"/>
      <c r="K107" s="3"/>
      <c r="L107" s="3"/>
    </row>
    <row x14ac:dyDescent="0.25" r="108" customHeight="1" ht="17.25">
      <c r="A108" s="15" t="s">
        <v>106</v>
      </c>
      <c r="B108" s="3"/>
      <c r="C108" s="112" t="s">
        <v>58</v>
      </c>
      <c r="D108" s="237" t="s">
        <v>36</v>
      </c>
      <c r="E108" s="3"/>
      <c r="F108" s="3"/>
      <c r="G108" s="3"/>
      <c r="H108" s="159" t="s">
        <v>388</v>
      </c>
      <c r="I108" s="413"/>
      <c r="J108" s="388"/>
      <c r="K108" s="3"/>
      <c r="L108" s="3"/>
    </row>
    <row x14ac:dyDescent="0.25" r="109" customHeight="1" ht="17.25">
      <c r="A109" s="114"/>
      <c r="B109" s="3"/>
      <c r="C109" s="74"/>
      <c r="D109" s="262" t="s">
        <v>627</v>
      </c>
      <c r="E109" s="3"/>
      <c r="F109" s="3"/>
      <c r="G109" s="3"/>
      <c r="H109" s="322" t="s">
        <v>628</v>
      </c>
      <c r="I109" s="6"/>
      <c r="J109" s="103"/>
      <c r="K109" s="3"/>
      <c r="L109" s="3"/>
    </row>
    <row x14ac:dyDescent="0.25" r="110" customHeight="1" ht="17.25">
      <c r="A110" s="114"/>
      <c r="B110" s="3"/>
      <c r="C110" s="74" t="s">
        <v>11</v>
      </c>
      <c r="D110" s="74" t="s">
        <v>574</v>
      </c>
      <c r="E110" s="3"/>
      <c r="F110" s="3"/>
      <c r="G110" s="3"/>
      <c r="H110" s="34">
        <v>9980</v>
      </c>
      <c r="I110" s="6"/>
      <c r="J110" s="389"/>
      <c r="K110" s="3"/>
      <c r="L110" s="3"/>
    </row>
    <row x14ac:dyDescent="0.25" r="111" customHeight="1" ht="17.25">
      <c r="A111" s="114"/>
      <c r="B111" s="3"/>
      <c r="C111" s="74" t="s">
        <v>13</v>
      </c>
      <c r="D111" s="74" t="s">
        <v>576</v>
      </c>
      <c r="E111" s="3"/>
      <c r="F111" s="3"/>
      <c r="G111" s="3"/>
      <c r="H111" s="34">
        <v>11470</v>
      </c>
      <c r="I111" s="6"/>
      <c r="J111" s="389"/>
      <c r="K111" s="3"/>
      <c r="L111" s="3"/>
    </row>
    <row x14ac:dyDescent="0.25" r="112" customHeight="1" ht="25.350000000000005">
      <c r="A112" s="114"/>
      <c r="B112" s="3"/>
      <c r="C112" s="74" t="s">
        <v>15</v>
      </c>
      <c r="D112" s="74" t="s">
        <v>645</v>
      </c>
      <c r="E112" s="3"/>
      <c r="F112" s="3"/>
      <c r="G112" s="3"/>
      <c r="H112" s="34">
        <v>14340</v>
      </c>
      <c r="I112" s="6"/>
      <c r="J112" s="389"/>
      <c r="K112" s="3"/>
      <c r="L112" s="3"/>
    </row>
    <row x14ac:dyDescent="0.25" r="113" customHeight="1" ht="25.350000000000005">
      <c r="A113" s="114"/>
      <c r="B113" s="3"/>
      <c r="C113" s="74" t="s">
        <v>120</v>
      </c>
      <c r="D113" s="4" t="s">
        <v>641</v>
      </c>
      <c r="E113" s="3"/>
      <c r="F113" s="3"/>
      <c r="G113" s="3"/>
      <c r="H113" s="62">
        <v>16490</v>
      </c>
      <c r="I113" s="7"/>
      <c r="J113" s="103"/>
      <c r="K113" s="3"/>
      <c r="L113" s="3"/>
    </row>
    <row x14ac:dyDescent="0.25" r="114" customHeight="1" ht="26.25">
      <c r="A114" s="114"/>
      <c r="B114" s="3"/>
      <c r="C114" s="28"/>
      <c r="D114" s="4"/>
      <c r="E114" s="3"/>
      <c r="F114" s="3"/>
      <c r="G114" s="3"/>
      <c r="H114" s="7"/>
      <c r="I114" s="7"/>
      <c r="J114" s="103"/>
      <c r="K114" s="3"/>
      <c r="L114" s="3"/>
    </row>
    <row x14ac:dyDescent="0.25" r="115" customHeight="1" ht="26.25">
      <c r="A115" s="114"/>
      <c r="B115" s="3"/>
      <c r="C115" s="138" t="s">
        <v>18</v>
      </c>
      <c r="D115" s="4"/>
      <c r="E115" s="3"/>
      <c r="F115" s="3"/>
      <c r="G115" s="3"/>
      <c r="H115" s="7"/>
      <c r="I115" s="7"/>
      <c r="J115" s="103"/>
      <c r="K115" s="3"/>
      <c r="L115" s="3"/>
    </row>
    <row x14ac:dyDescent="0.25" r="116" customHeight="1" ht="26.25">
      <c r="A116" s="114"/>
      <c r="B116" s="3"/>
      <c r="C116" s="108"/>
      <c r="D116" s="4"/>
      <c r="E116" s="3"/>
      <c r="F116" s="3"/>
      <c r="G116" s="3"/>
      <c r="H116" s="7"/>
      <c r="I116" s="7"/>
      <c r="J116" s="103"/>
      <c r="K116" s="3"/>
      <c r="L116" s="3"/>
    </row>
    <row x14ac:dyDescent="0.25" r="117" customHeight="1" ht="26.25">
      <c r="A117" s="114"/>
      <c r="B117" s="3"/>
      <c r="C117" s="243"/>
      <c r="D117" s="261"/>
      <c r="E117" s="3"/>
      <c r="F117" s="3"/>
      <c r="G117" s="3"/>
      <c r="H117" s="7"/>
      <c r="I117" s="7"/>
      <c r="J117" s="103"/>
      <c r="K117" s="3"/>
      <c r="L117" s="3"/>
    </row>
    <row x14ac:dyDescent="0.25" r="118" customHeight="1" ht="26.25">
      <c r="A118" s="114"/>
      <c r="B118" s="3"/>
      <c r="C118" s="139" t="s">
        <v>505</v>
      </c>
      <c r="D118" s="140"/>
      <c r="E118" s="3"/>
      <c r="F118" s="3"/>
      <c r="G118" s="3"/>
      <c r="H118" s="161"/>
      <c r="I118" s="153">
        <v>1200</v>
      </c>
      <c r="J118" s="103"/>
      <c r="K118" s="3"/>
      <c r="L118" s="3"/>
    </row>
    <row x14ac:dyDescent="0.25" r="119" customHeight="1" ht="26.25">
      <c r="A119" s="114"/>
      <c r="B119" s="3"/>
      <c r="C119" s="243"/>
      <c r="D119" s="261"/>
      <c r="E119" s="3"/>
      <c r="F119" s="3"/>
      <c r="G119" s="3"/>
      <c r="H119" s="6"/>
      <c r="I119" s="6"/>
      <c r="J119" s="103"/>
      <c r="K119" s="3"/>
      <c r="L119" s="3"/>
    </row>
    <row x14ac:dyDescent="0.25" r="120" customHeight="1" ht="26.25">
      <c r="A120" s="114"/>
      <c r="B120" s="3"/>
      <c r="C120" s="23"/>
      <c r="D120" s="261"/>
      <c r="E120" s="3"/>
      <c r="F120" s="3"/>
      <c r="G120" s="3"/>
      <c r="H120" s="6"/>
      <c r="I120" s="6"/>
      <c r="J120" s="103"/>
      <c r="K120" s="3"/>
      <c r="L120" s="3"/>
    </row>
    <row x14ac:dyDescent="0.25" r="121" customHeight="1" ht="25.350000000000005">
      <c r="A121" s="114"/>
      <c r="B121" s="3"/>
      <c r="C121" s="139" t="s">
        <v>656</v>
      </c>
      <c r="D121" s="140"/>
      <c r="E121" s="3"/>
      <c r="F121" s="3"/>
      <c r="G121" s="3"/>
      <c r="H121" s="161"/>
      <c r="I121" s="153">
        <v>4960</v>
      </c>
      <c r="J121" s="103"/>
      <c r="K121" s="3"/>
      <c r="L121" s="3"/>
    </row>
    <row x14ac:dyDescent="0.25" r="122" customHeight="1" ht="25.350000000000005">
      <c r="A122" s="114"/>
      <c r="B122" s="3"/>
      <c r="C122" s="28"/>
      <c r="D122" s="4"/>
      <c r="E122" s="3"/>
      <c r="F122" s="3"/>
      <c r="G122" s="3"/>
      <c r="H122" s="7"/>
      <c r="I122" s="63"/>
      <c r="J122" s="103"/>
      <c r="K122" s="3"/>
      <c r="L122" s="3"/>
    </row>
    <row x14ac:dyDescent="0.25" r="123" customHeight="1" ht="17.25">
      <c r="A123" s="9" t="s">
        <v>737</v>
      </c>
      <c r="B123" s="3"/>
      <c r="C123" s="10"/>
      <c r="D123" s="227"/>
      <c r="E123" s="3"/>
      <c r="F123" s="3"/>
      <c r="G123" s="3"/>
      <c r="H123" s="232"/>
      <c r="I123" s="232"/>
      <c r="J123" s="199"/>
      <c r="K123" s="3"/>
      <c r="L123" s="3"/>
    </row>
    <row x14ac:dyDescent="0.25" r="124" customHeight="1" ht="17.25">
      <c r="A124" s="15" t="s">
        <v>106</v>
      </c>
      <c r="B124" s="3"/>
      <c r="C124" s="112" t="s">
        <v>58</v>
      </c>
      <c r="D124" s="237" t="s">
        <v>36</v>
      </c>
      <c r="E124" s="3"/>
      <c r="F124" s="3"/>
      <c r="G124" s="3"/>
      <c r="H124" s="159" t="s">
        <v>495</v>
      </c>
      <c r="I124" s="413"/>
      <c r="J124" s="388"/>
      <c r="K124" s="3"/>
      <c r="L124" s="3"/>
    </row>
    <row x14ac:dyDescent="0.25" r="125" customHeight="1" ht="17.25">
      <c r="A125" s="114"/>
      <c r="B125" s="3"/>
      <c r="C125" s="74"/>
      <c r="D125" s="262" t="s">
        <v>627</v>
      </c>
      <c r="E125" s="3"/>
      <c r="F125" s="3"/>
      <c r="G125" s="3"/>
      <c r="H125" s="322"/>
      <c r="I125" s="6"/>
      <c r="J125" s="103"/>
      <c r="K125" s="3"/>
      <c r="L125" s="3"/>
    </row>
    <row x14ac:dyDescent="0.25" r="126" customHeight="1" ht="17.25">
      <c r="A126" s="114"/>
      <c r="B126" s="3"/>
      <c r="C126" s="74" t="s">
        <v>11</v>
      </c>
      <c r="D126" s="74" t="s">
        <v>574</v>
      </c>
      <c r="E126" s="3"/>
      <c r="F126" s="3"/>
      <c r="G126" s="3"/>
      <c r="H126" s="34">
        <v>7610</v>
      </c>
      <c r="I126" s="6"/>
      <c r="J126" s="389"/>
      <c r="K126" s="3"/>
      <c r="L126" s="3"/>
    </row>
    <row x14ac:dyDescent="0.25" r="127" customHeight="1" ht="17.25">
      <c r="A127" s="114"/>
      <c r="B127" s="3"/>
      <c r="C127" s="74" t="s">
        <v>13</v>
      </c>
      <c r="D127" s="74" t="s">
        <v>576</v>
      </c>
      <c r="E127" s="3"/>
      <c r="F127" s="3"/>
      <c r="G127" s="3"/>
      <c r="H127" s="34">
        <v>8760</v>
      </c>
      <c r="I127" s="6"/>
      <c r="J127" s="389"/>
      <c r="K127" s="3"/>
      <c r="L127" s="3"/>
    </row>
    <row x14ac:dyDescent="0.25" r="128" customHeight="1" ht="25.350000000000005">
      <c r="A128" s="114"/>
      <c r="B128" s="3"/>
      <c r="C128" s="74" t="s">
        <v>15</v>
      </c>
      <c r="D128" s="74" t="s">
        <v>645</v>
      </c>
      <c r="E128" s="3"/>
      <c r="F128" s="3"/>
      <c r="G128" s="3"/>
      <c r="H128" s="34">
        <v>10940</v>
      </c>
      <c r="I128" s="6"/>
      <c r="J128" s="389"/>
      <c r="K128" s="3"/>
      <c r="L128" s="3"/>
    </row>
    <row x14ac:dyDescent="0.25" r="129" customHeight="1" ht="25.350000000000005">
      <c r="A129" s="114"/>
      <c r="B129" s="3"/>
      <c r="C129" s="28" t="s">
        <v>120</v>
      </c>
      <c r="D129" s="4" t="s">
        <v>658</v>
      </c>
      <c r="E129" s="3"/>
      <c r="F129" s="3"/>
      <c r="G129" s="3"/>
      <c r="H129" s="62">
        <v>12580</v>
      </c>
      <c r="I129" s="7"/>
      <c r="J129" s="103"/>
      <c r="K129" s="3"/>
      <c r="L129" s="3"/>
    </row>
    <row x14ac:dyDescent="0.25" r="130" customHeight="1" ht="26.25">
      <c r="A130" s="114"/>
      <c r="B130" s="3"/>
      <c r="C130" s="28"/>
      <c r="D130" s="4"/>
      <c r="E130" s="3"/>
      <c r="F130" s="3"/>
      <c r="G130" s="3"/>
      <c r="H130" s="7"/>
      <c r="I130" s="7"/>
      <c r="J130" s="103"/>
      <c r="K130" s="3"/>
      <c r="L130" s="3"/>
    </row>
    <row x14ac:dyDescent="0.25" r="131" customHeight="1" ht="26.25">
      <c r="A131" s="114"/>
      <c r="B131" s="3"/>
      <c r="C131" s="138" t="s">
        <v>18</v>
      </c>
      <c r="D131" s="4"/>
      <c r="E131" s="3"/>
      <c r="F131" s="3"/>
      <c r="G131" s="3"/>
      <c r="H131" s="7"/>
      <c r="I131" s="7"/>
      <c r="J131" s="103"/>
      <c r="K131" s="3"/>
      <c r="L131" s="3"/>
    </row>
    <row x14ac:dyDescent="0.25" r="132" customHeight="1" ht="26.25">
      <c r="A132" s="114"/>
      <c r="B132" s="3"/>
      <c r="C132" s="108"/>
      <c r="D132" s="4"/>
      <c r="E132" s="3"/>
      <c r="F132" s="3"/>
      <c r="G132" s="3"/>
      <c r="H132" s="7"/>
      <c r="I132" s="7"/>
      <c r="J132" s="103"/>
      <c r="K132" s="3"/>
      <c r="L132" s="3"/>
    </row>
    <row x14ac:dyDescent="0.25" r="133" customHeight="1" ht="26.25">
      <c r="A133" s="114"/>
      <c r="B133" s="3"/>
      <c r="C133" s="243"/>
      <c r="D133" s="261"/>
      <c r="E133" s="3"/>
      <c r="F133" s="3"/>
      <c r="G133" s="3"/>
      <c r="H133" s="7"/>
      <c r="I133" s="7"/>
      <c r="J133" s="103"/>
      <c r="K133" s="3"/>
      <c r="L133" s="3"/>
    </row>
    <row x14ac:dyDescent="0.25" r="134" customHeight="1" ht="26.25">
      <c r="A134" s="114"/>
      <c r="B134" s="3"/>
      <c r="C134" s="139" t="s">
        <v>505</v>
      </c>
      <c r="D134" s="140"/>
      <c r="E134" s="3"/>
      <c r="F134" s="3"/>
      <c r="G134" s="3"/>
      <c r="H134" s="161"/>
      <c r="I134" s="153">
        <v>1200</v>
      </c>
      <c r="J134" s="103"/>
      <c r="K134" s="3"/>
      <c r="L134" s="3"/>
    </row>
    <row x14ac:dyDescent="0.25" r="135" customHeight="1" ht="26.25">
      <c r="A135" s="114"/>
      <c r="B135" s="3"/>
      <c r="C135" s="243"/>
      <c r="D135" s="261"/>
      <c r="E135" s="3"/>
      <c r="F135" s="3"/>
      <c r="G135" s="3"/>
      <c r="H135" s="6"/>
      <c r="I135" s="6"/>
      <c r="J135" s="103"/>
      <c r="K135" s="3"/>
      <c r="L135" s="3"/>
    </row>
    <row x14ac:dyDescent="0.25" r="136" customHeight="1" ht="26.25">
      <c r="A136" s="114"/>
      <c r="B136" s="3"/>
      <c r="C136" s="23"/>
      <c r="D136" s="261"/>
      <c r="E136" s="3"/>
      <c r="F136" s="3"/>
      <c r="G136" s="3"/>
      <c r="H136" s="6"/>
      <c r="I136" s="6"/>
      <c r="J136" s="103"/>
      <c r="K136" s="3"/>
      <c r="L136" s="3"/>
    </row>
    <row x14ac:dyDescent="0.25" r="137" customHeight="1" ht="25.350000000000005">
      <c r="A137" s="114"/>
      <c r="B137" s="3"/>
      <c r="C137" s="139" t="s">
        <v>656</v>
      </c>
      <c r="D137" s="140"/>
      <c r="E137" s="3"/>
      <c r="F137" s="3"/>
      <c r="G137" s="3"/>
      <c r="H137" s="161"/>
      <c r="I137" s="153">
        <v>4960</v>
      </c>
      <c r="J137" s="103"/>
      <c r="K137" s="3"/>
      <c r="L137" s="3"/>
    </row>
    <row x14ac:dyDescent="0.25" r="138" customHeight="1" ht="25.350000000000005">
      <c r="A138" s="114"/>
      <c r="B138" s="3"/>
      <c r="C138" s="28"/>
      <c r="D138" s="4"/>
      <c r="E138" s="3"/>
      <c r="F138" s="3"/>
      <c r="G138" s="3"/>
      <c r="H138" s="7"/>
      <c r="I138" s="63"/>
      <c r="J138" s="103"/>
      <c r="K138" s="3"/>
      <c r="L138" s="3"/>
    </row>
    <row x14ac:dyDescent="0.25" r="139" customHeight="1" ht="25.350000000000005">
      <c r="A139" s="114"/>
      <c r="B139" s="3"/>
      <c r="C139" s="28"/>
      <c r="D139" s="4"/>
      <c r="E139" s="3"/>
      <c r="F139" s="3"/>
      <c r="G139" s="3"/>
      <c r="H139" s="7"/>
      <c r="I139" s="63"/>
      <c r="J139" s="103"/>
      <c r="K139" s="3"/>
      <c r="L139" s="3"/>
    </row>
    <row x14ac:dyDescent="0.25" r="140" customHeight="1" ht="25.350000000000005">
      <c r="A140" s="114"/>
      <c r="B140" s="3"/>
      <c r="C140" s="28"/>
      <c r="D140" s="4"/>
      <c r="E140" s="3"/>
      <c r="F140" s="3"/>
      <c r="G140" s="3"/>
      <c r="H140" s="7"/>
      <c r="I140" s="63"/>
      <c r="J140" s="103"/>
      <c r="K140" s="3"/>
      <c r="L140" s="3"/>
    </row>
    <row x14ac:dyDescent="0.25" r="141" customHeight="1" ht="17.25">
      <c r="A141" s="245" t="s">
        <v>660</v>
      </c>
      <c r="B141" s="3"/>
      <c r="C141" s="10"/>
      <c r="D141" s="227"/>
      <c r="E141" s="3"/>
      <c r="F141" s="3"/>
      <c r="G141" s="3"/>
      <c r="H141" s="232"/>
      <c r="I141" s="232"/>
      <c r="J141" s="199"/>
      <c r="K141" s="3"/>
      <c r="L141" s="3"/>
    </row>
    <row x14ac:dyDescent="0.25" r="142" customHeight="1" ht="25.350000000000005">
      <c r="A142" s="15" t="s">
        <v>318</v>
      </c>
      <c r="B142" s="3"/>
      <c r="C142" s="112" t="s">
        <v>58</v>
      </c>
      <c r="D142" s="237" t="s">
        <v>36</v>
      </c>
      <c r="E142" s="3"/>
      <c r="F142" s="3"/>
      <c r="G142" s="3"/>
      <c r="H142" s="159" t="s">
        <v>644</v>
      </c>
      <c r="I142" s="72"/>
      <c r="J142" s="85"/>
      <c r="K142" s="3"/>
      <c r="L142" s="3"/>
    </row>
    <row x14ac:dyDescent="0.25" r="143" customHeight="1" ht="25.350000000000005">
      <c r="A143" s="114"/>
      <c r="B143" s="3"/>
      <c r="C143" s="74"/>
      <c r="D143" s="262" t="s">
        <v>627</v>
      </c>
      <c r="E143" s="3"/>
      <c r="F143" s="3"/>
      <c r="G143" s="3"/>
      <c r="H143" s="411"/>
      <c r="I143" s="6"/>
      <c r="J143" s="91"/>
      <c r="K143" s="3"/>
      <c r="L143" s="3"/>
    </row>
    <row x14ac:dyDescent="0.25" r="144" customHeight="1" ht="25.350000000000005">
      <c r="A144" s="114"/>
      <c r="B144" s="3"/>
      <c r="C144" s="74" t="s">
        <v>11</v>
      </c>
      <c r="D144" s="252" t="s">
        <v>707</v>
      </c>
      <c r="E144" s="3"/>
      <c r="F144" s="3"/>
      <c r="G144" s="3"/>
      <c r="H144" s="281">
        <v>7160</v>
      </c>
      <c r="I144" s="6"/>
      <c r="J144" s="91"/>
      <c r="K144" s="3"/>
      <c r="L144" s="3"/>
    </row>
    <row x14ac:dyDescent="0.25" r="145" customHeight="1" ht="25.350000000000005">
      <c r="A145" s="114"/>
      <c r="B145" s="3"/>
      <c r="C145" s="74" t="s">
        <v>13</v>
      </c>
      <c r="D145" s="74" t="s">
        <v>662</v>
      </c>
      <c r="E145" s="3"/>
      <c r="F145" s="3"/>
      <c r="G145" s="3"/>
      <c r="H145" s="34">
        <v>7720</v>
      </c>
      <c r="I145" s="6"/>
      <c r="J145" s="24"/>
      <c r="K145" s="3"/>
      <c r="L145" s="3"/>
    </row>
    <row x14ac:dyDescent="0.25" r="146" customHeight="1" ht="25.350000000000005">
      <c r="A146" s="114"/>
      <c r="B146" s="3"/>
      <c r="C146" s="74" t="s">
        <v>15</v>
      </c>
      <c r="D146" s="74" t="s">
        <v>664</v>
      </c>
      <c r="E146" s="3"/>
      <c r="F146" s="3"/>
      <c r="G146" s="3"/>
      <c r="H146" s="34">
        <v>9240</v>
      </c>
      <c r="I146" s="6"/>
      <c r="J146" s="24"/>
      <c r="K146" s="3"/>
      <c r="L146" s="3"/>
    </row>
    <row x14ac:dyDescent="0.25" r="147" customHeight="1" ht="25.350000000000005">
      <c r="A147" s="114"/>
      <c r="B147" s="3"/>
      <c r="C147" s="74" t="s">
        <v>120</v>
      </c>
      <c r="D147" s="74" t="s">
        <v>666</v>
      </c>
      <c r="E147" s="3"/>
      <c r="F147" s="3"/>
      <c r="G147" s="3"/>
      <c r="H147" s="34">
        <v>11000</v>
      </c>
      <c r="I147" s="6"/>
      <c r="J147" s="24"/>
      <c r="K147" s="3"/>
      <c r="L147" s="3"/>
    </row>
    <row x14ac:dyDescent="0.25" r="148" customHeight="1" ht="25.350000000000005">
      <c r="A148" s="114"/>
      <c r="B148" s="3"/>
      <c r="C148" s="28"/>
      <c r="D148" s="4"/>
      <c r="E148" s="3"/>
      <c r="F148" s="3"/>
      <c r="G148" s="3"/>
      <c r="H148" s="7"/>
      <c r="I148" s="6"/>
      <c r="J148" s="101"/>
      <c r="K148" s="3"/>
      <c r="L148" s="3"/>
    </row>
    <row x14ac:dyDescent="0.25" r="149" customHeight="1" ht="25.350000000000005">
      <c r="A149" s="114"/>
      <c r="B149" s="3"/>
      <c r="C149" s="138" t="s">
        <v>489</v>
      </c>
      <c r="D149" s="4"/>
      <c r="E149" s="3"/>
      <c r="F149" s="3"/>
      <c r="G149" s="3"/>
      <c r="H149" s="7"/>
      <c r="I149" s="6"/>
      <c r="J149" s="101"/>
      <c r="K149" s="3"/>
      <c r="L149" s="3"/>
    </row>
    <row x14ac:dyDescent="0.25" r="150" customHeight="1" ht="25.350000000000005">
      <c r="A150" s="114"/>
      <c r="B150" s="3"/>
      <c r="C150" s="243" t="s">
        <v>490</v>
      </c>
      <c r="D150" s="4"/>
      <c r="E150" s="3"/>
      <c r="F150" s="3"/>
      <c r="G150" s="3"/>
      <c r="H150" s="7"/>
      <c r="I150" s="6"/>
      <c r="J150" s="101"/>
      <c r="K150" s="3"/>
      <c r="L150" s="3"/>
    </row>
    <row x14ac:dyDescent="0.25" r="151" customHeight="1" ht="25.350000000000005">
      <c r="A151" s="114"/>
      <c r="B151" s="3"/>
      <c r="C151" s="243"/>
      <c r="D151" s="261"/>
      <c r="E151" s="3"/>
      <c r="F151" s="3"/>
      <c r="G151" s="3"/>
      <c r="H151" s="6"/>
      <c r="I151" s="6"/>
      <c r="J151" s="101"/>
      <c r="K151" s="3"/>
      <c r="L151" s="3"/>
    </row>
    <row x14ac:dyDescent="0.25" r="152" customHeight="1" ht="25.350000000000005">
      <c r="A152" s="114"/>
      <c r="B152" s="3"/>
      <c r="C152" s="243"/>
      <c r="D152" s="261"/>
      <c r="E152" s="3"/>
      <c r="F152" s="3"/>
      <c r="G152" s="3"/>
      <c r="H152" s="6"/>
      <c r="I152" s="6"/>
      <c r="J152" s="101"/>
      <c r="K152" s="3"/>
      <c r="L152" s="3"/>
    </row>
    <row x14ac:dyDescent="0.25" r="153" customHeight="1" ht="25.350000000000005">
      <c r="A153" s="114"/>
      <c r="B153" s="3"/>
      <c r="C153" s="139" t="s">
        <v>280</v>
      </c>
      <c r="D153" s="140"/>
      <c r="E153" s="3"/>
      <c r="F153" s="3"/>
      <c r="G153" s="3"/>
      <c r="H153" s="161"/>
      <c r="I153" s="153">
        <v>1910</v>
      </c>
      <c r="J153" s="101"/>
      <c r="K153" s="3"/>
      <c r="L153" s="3"/>
    </row>
    <row x14ac:dyDescent="0.25" r="154" customHeight="1" ht="25.350000000000005">
      <c r="A154" s="114"/>
      <c r="B154" s="3"/>
      <c r="C154" s="243"/>
      <c r="D154" s="4"/>
      <c r="E154" s="3"/>
      <c r="F154" s="3"/>
      <c r="G154" s="3"/>
      <c r="H154" s="7"/>
      <c r="I154" s="6"/>
      <c r="J154" s="101"/>
      <c r="K154" s="3"/>
      <c r="L154" s="3"/>
    </row>
    <row x14ac:dyDescent="0.25" r="155" customHeight="1" ht="48">
      <c r="A155" s="114"/>
      <c r="B155" s="3"/>
      <c r="C155" s="139" t="s">
        <v>491</v>
      </c>
      <c r="D155" s="140"/>
      <c r="E155" s="3"/>
      <c r="F155" s="3"/>
      <c r="G155" s="3"/>
      <c r="H155" s="161"/>
      <c r="I155" s="153">
        <v>6620</v>
      </c>
      <c r="J155" s="101"/>
      <c r="K155" s="3"/>
      <c r="L155" s="3"/>
    </row>
    <row x14ac:dyDescent="0.25" r="156" customHeight="1" ht="48">
      <c r="A156" s="114"/>
      <c r="B156" s="3"/>
      <c r="C156" s="243" t="s">
        <v>492</v>
      </c>
      <c r="D156" s="4"/>
      <c r="E156" s="3"/>
      <c r="F156" s="3"/>
      <c r="G156" s="3"/>
      <c r="H156" s="7"/>
      <c r="I156" s="63"/>
      <c r="J156" s="101"/>
      <c r="K156" s="3"/>
      <c r="L156" s="3"/>
    </row>
    <row x14ac:dyDescent="0.25" r="157" customHeight="1" ht="17.25">
      <c r="A157" s="245" t="s">
        <v>752</v>
      </c>
      <c r="B157" s="3"/>
      <c r="C157" s="10"/>
      <c r="D157" s="227"/>
      <c r="E157" s="3"/>
      <c r="F157" s="3"/>
      <c r="G157" s="3"/>
      <c r="H157" s="232"/>
      <c r="I157" s="232"/>
      <c r="J157" s="199"/>
      <c r="K157" s="3"/>
      <c r="L157" s="3"/>
    </row>
    <row x14ac:dyDescent="0.25" r="158" customHeight="1" ht="25.350000000000005">
      <c r="A158" s="15" t="s">
        <v>318</v>
      </c>
      <c r="B158" s="3"/>
      <c r="C158" s="112" t="s">
        <v>58</v>
      </c>
      <c r="D158" s="237" t="s">
        <v>36</v>
      </c>
      <c r="E158" s="3"/>
      <c r="F158" s="3"/>
      <c r="G158" s="3"/>
      <c r="H158" s="159" t="s">
        <v>508</v>
      </c>
      <c r="I158" s="72" t="s">
        <v>388</v>
      </c>
      <c r="J158" s="85"/>
      <c r="K158" s="3"/>
      <c r="L158" s="3"/>
    </row>
    <row x14ac:dyDescent="0.25" r="159" customHeight="1" ht="25.350000000000005">
      <c r="A159" s="114"/>
      <c r="B159" s="3"/>
      <c r="C159" s="74"/>
      <c r="D159" s="262" t="s">
        <v>627</v>
      </c>
      <c r="E159" s="3"/>
      <c r="F159" s="3"/>
      <c r="G159" s="3"/>
      <c r="H159" s="411"/>
      <c r="I159" s="322" t="s">
        <v>628</v>
      </c>
      <c r="J159" s="91"/>
      <c r="K159" s="3"/>
      <c r="L159" s="3"/>
    </row>
    <row x14ac:dyDescent="0.25" r="160" customHeight="1" ht="25.350000000000005">
      <c r="A160" s="114"/>
      <c r="B160" s="3"/>
      <c r="C160" s="74" t="s">
        <v>11</v>
      </c>
      <c r="D160" s="252" t="s">
        <v>707</v>
      </c>
      <c r="E160" s="3"/>
      <c r="F160" s="3"/>
      <c r="G160" s="3"/>
      <c r="H160" s="281">
        <v>10380</v>
      </c>
      <c r="I160" s="63">
        <v>13600</v>
      </c>
      <c r="J160" s="91"/>
      <c r="K160" s="3"/>
      <c r="L160" s="3"/>
    </row>
    <row x14ac:dyDescent="0.25" r="161" customHeight="1" ht="25.350000000000005">
      <c r="A161" s="114"/>
      <c r="B161" s="3"/>
      <c r="C161" s="74" t="s">
        <v>13</v>
      </c>
      <c r="D161" s="74" t="s">
        <v>662</v>
      </c>
      <c r="E161" s="3"/>
      <c r="F161" s="3"/>
      <c r="G161" s="3"/>
      <c r="H161" s="34">
        <v>11940</v>
      </c>
      <c r="I161" s="63">
        <v>15640</v>
      </c>
      <c r="J161" s="24"/>
      <c r="K161" s="3"/>
      <c r="L161" s="3"/>
    </row>
    <row x14ac:dyDescent="0.25" r="162" customHeight="1" ht="25.350000000000005">
      <c r="A162" s="114"/>
      <c r="B162" s="3"/>
      <c r="C162" s="74" t="s">
        <v>15</v>
      </c>
      <c r="D162" s="74" t="s">
        <v>664</v>
      </c>
      <c r="E162" s="3"/>
      <c r="F162" s="3"/>
      <c r="G162" s="3"/>
      <c r="H162" s="34">
        <v>13370</v>
      </c>
      <c r="I162" s="63">
        <v>17980</v>
      </c>
      <c r="J162" s="24"/>
      <c r="K162" s="3"/>
      <c r="L162" s="3"/>
    </row>
    <row x14ac:dyDescent="0.25" r="163" customHeight="1" ht="25.350000000000005">
      <c r="A163" s="114"/>
      <c r="B163" s="3"/>
      <c r="C163" s="74" t="s">
        <v>120</v>
      </c>
      <c r="D163" s="74" t="s">
        <v>666</v>
      </c>
      <c r="E163" s="3"/>
      <c r="F163" s="3"/>
      <c r="G163" s="3"/>
      <c r="H163" s="34">
        <v>17160</v>
      </c>
      <c r="I163" s="63">
        <v>22480</v>
      </c>
      <c r="J163" s="24"/>
      <c r="K163" s="3"/>
      <c r="L163" s="3"/>
    </row>
    <row x14ac:dyDescent="0.25" r="164" customHeight="1" ht="25.350000000000005">
      <c r="A164" s="114"/>
      <c r="B164" s="3"/>
      <c r="C164" s="28"/>
      <c r="D164" s="4"/>
      <c r="E164" s="3"/>
      <c r="F164" s="3"/>
      <c r="G164" s="3"/>
      <c r="H164" s="7"/>
      <c r="I164" s="6"/>
      <c r="J164" s="101"/>
      <c r="K164" s="3"/>
      <c r="L164" s="3"/>
    </row>
    <row x14ac:dyDescent="0.25" r="165" customHeight="1" ht="25.350000000000005">
      <c r="A165" s="114"/>
      <c r="B165" s="3"/>
      <c r="C165" s="138" t="s">
        <v>719</v>
      </c>
      <c r="D165" s="4"/>
      <c r="E165" s="3"/>
      <c r="F165" s="3"/>
      <c r="G165" s="3"/>
      <c r="H165" s="7"/>
      <c r="I165" s="6"/>
      <c r="J165" s="101"/>
      <c r="K165" s="3"/>
      <c r="L165" s="3"/>
    </row>
    <row x14ac:dyDescent="0.25" r="166" customHeight="1" ht="25.350000000000005">
      <c r="A166" s="114"/>
      <c r="B166" s="3"/>
      <c r="C166" s="243"/>
      <c r="D166" s="261"/>
      <c r="E166" s="3"/>
      <c r="F166" s="3"/>
      <c r="G166" s="3"/>
      <c r="H166" s="6"/>
      <c r="I166" s="6"/>
      <c r="J166" s="101"/>
      <c r="K166" s="3"/>
      <c r="L166" s="3"/>
    </row>
    <row x14ac:dyDescent="0.25" r="167" customHeight="1" ht="25.350000000000005">
      <c r="A167" s="114"/>
      <c r="B167" s="3"/>
      <c r="C167" s="243"/>
      <c r="D167" s="261"/>
      <c r="E167" s="3"/>
      <c r="F167" s="3"/>
      <c r="G167" s="3"/>
      <c r="H167" s="6"/>
      <c r="I167" s="6"/>
      <c r="J167" s="101"/>
      <c r="K167" s="3"/>
      <c r="L167" s="3"/>
    </row>
    <row x14ac:dyDescent="0.25" r="168" customHeight="1" ht="25.350000000000005">
      <c r="A168" s="114"/>
      <c r="B168" s="3"/>
      <c r="C168" s="139" t="s">
        <v>280</v>
      </c>
      <c r="D168" s="140"/>
      <c r="E168" s="3"/>
      <c r="F168" s="3"/>
      <c r="G168" s="3"/>
      <c r="H168" s="161"/>
      <c r="I168" s="153">
        <v>1910</v>
      </c>
      <c r="J168" s="101"/>
      <c r="K168" s="3"/>
      <c r="L168" s="3"/>
    </row>
    <row x14ac:dyDescent="0.25" r="169" customHeight="1" ht="25.350000000000005">
      <c r="A169" s="114"/>
      <c r="B169" s="3"/>
      <c r="C169" s="243"/>
      <c r="D169" s="4"/>
      <c r="E169" s="3"/>
      <c r="F169" s="3"/>
      <c r="G169" s="3"/>
      <c r="H169" s="7"/>
      <c r="I169" s="6"/>
      <c r="J169" s="101"/>
      <c r="K169" s="3"/>
      <c r="L169" s="3"/>
    </row>
    <row x14ac:dyDescent="0.25" r="170" customHeight="1" ht="48">
      <c r="A170" s="114"/>
      <c r="B170" s="3"/>
      <c r="C170" s="139" t="s">
        <v>491</v>
      </c>
      <c r="D170" s="140"/>
      <c r="E170" s="3"/>
      <c r="F170" s="3"/>
      <c r="G170" s="3"/>
      <c r="H170" s="161"/>
      <c r="I170" s="153">
        <v>6620</v>
      </c>
      <c r="J170" s="101"/>
      <c r="K170" s="3"/>
      <c r="L170" s="3"/>
    </row>
    <row x14ac:dyDescent="0.25" r="171" customHeight="1" ht="17.25">
      <c r="A171" s="114"/>
      <c r="B171" s="3"/>
      <c r="C171" s="23"/>
      <c r="D171" s="4"/>
      <c r="E171" s="3"/>
      <c r="F171" s="3"/>
      <c r="G171" s="3"/>
      <c r="H171" s="7"/>
      <c r="I171" s="6"/>
      <c r="J171" s="101"/>
      <c r="K171" s="3"/>
      <c r="L171" s="3"/>
    </row>
    <row x14ac:dyDescent="0.25" r="172" customHeight="1" ht="17.25">
      <c r="A172" s="96" t="s">
        <v>667</v>
      </c>
      <c r="B172" s="3"/>
      <c r="C172" s="10"/>
      <c r="D172" s="227"/>
      <c r="E172" s="3"/>
      <c r="F172" s="3"/>
      <c r="G172" s="3"/>
      <c r="H172" s="232"/>
      <c r="I172" s="232"/>
      <c r="J172" s="199"/>
      <c r="K172" s="3"/>
      <c r="L172" s="3"/>
    </row>
    <row x14ac:dyDescent="0.25" r="173" customHeight="1" ht="25.350000000000005">
      <c r="A173" s="15" t="s">
        <v>594</v>
      </c>
      <c r="B173" s="3"/>
      <c r="C173" s="112" t="s">
        <v>58</v>
      </c>
      <c r="D173" s="237" t="s">
        <v>36</v>
      </c>
      <c r="E173" s="3"/>
      <c r="F173" s="3"/>
      <c r="G173" s="3"/>
      <c r="H173" s="159" t="s">
        <v>508</v>
      </c>
      <c r="I173" s="72" t="s">
        <v>388</v>
      </c>
      <c r="J173" s="18"/>
      <c r="K173" s="3"/>
      <c r="L173" s="3"/>
    </row>
    <row x14ac:dyDescent="0.25" r="174" customHeight="1" ht="25.350000000000005">
      <c r="A174" s="114"/>
      <c r="B174" s="3"/>
      <c r="C174" s="74"/>
      <c r="D174" s="262" t="s">
        <v>627</v>
      </c>
      <c r="E174" s="3"/>
      <c r="F174" s="3"/>
      <c r="G174" s="3"/>
      <c r="H174" s="411"/>
      <c r="I174" s="322" t="s">
        <v>628</v>
      </c>
      <c r="J174" s="91"/>
      <c r="K174" s="3"/>
      <c r="L174" s="3"/>
    </row>
    <row x14ac:dyDescent="0.25" r="175" customHeight="1" ht="17.25">
      <c r="A175" s="114"/>
      <c r="B175" s="3"/>
      <c r="C175" s="74" t="s">
        <v>11</v>
      </c>
      <c r="D175" s="74" t="s">
        <v>668</v>
      </c>
      <c r="E175" s="3"/>
      <c r="F175" s="3"/>
      <c r="G175" s="3"/>
      <c r="H175" s="63">
        <v>11540</v>
      </c>
      <c r="I175" s="34">
        <v>15110</v>
      </c>
      <c r="J175" s="24"/>
      <c r="K175" s="3"/>
      <c r="L175" s="3"/>
    </row>
    <row x14ac:dyDescent="0.25" r="176" customHeight="1" ht="17.25">
      <c r="A176" s="114"/>
      <c r="B176" s="3"/>
      <c r="C176" s="74" t="s">
        <v>13</v>
      </c>
      <c r="D176" s="74" t="s">
        <v>670</v>
      </c>
      <c r="E176" s="3"/>
      <c r="F176" s="3"/>
      <c r="G176" s="3"/>
      <c r="H176" s="63">
        <v>13270</v>
      </c>
      <c r="I176" s="34">
        <v>17380</v>
      </c>
      <c r="J176" s="24"/>
      <c r="K176" s="3"/>
      <c r="L176" s="3"/>
    </row>
    <row x14ac:dyDescent="0.25" r="177" customHeight="1" ht="17.25">
      <c r="A177" s="114"/>
      <c r="B177" s="3"/>
      <c r="C177" s="74" t="s">
        <v>15</v>
      </c>
      <c r="D177" s="74" t="s">
        <v>633</v>
      </c>
      <c r="E177" s="3"/>
      <c r="F177" s="3"/>
      <c r="G177" s="3"/>
      <c r="H177" s="63">
        <v>15266</v>
      </c>
      <c r="I177" s="34">
        <v>19980</v>
      </c>
      <c r="J177" s="24"/>
      <c r="K177" s="3"/>
      <c r="L177" s="3"/>
    </row>
    <row x14ac:dyDescent="0.25" r="178" customHeight="1" ht="25.350000000000005">
      <c r="A178" s="114"/>
      <c r="B178" s="3"/>
      <c r="C178" s="74" t="s">
        <v>120</v>
      </c>
      <c r="D178" s="4" t="s">
        <v>672</v>
      </c>
      <c r="E178" s="3"/>
      <c r="F178" s="3"/>
      <c r="G178" s="3"/>
      <c r="H178" s="62">
        <v>19070</v>
      </c>
      <c r="I178" s="34">
        <v>24980</v>
      </c>
      <c r="J178" s="101"/>
      <c r="K178" s="3"/>
      <c r="L178" s="3"/>
    </row>
    <row x14ac:dyDescent="0.25" r="179" customHeight="1" ht="25.350000000000005">
      <c r="A179" s="114"/>
      <c r="B179" s="3"/>
      <c r="C179" s="28"/>
      <c r="D179" s="4"/>
      <c r="E179" s="3"/>
      <c r="F179" s="3"/>
      <c r="G179" s="3"/>
      <c r="H179" s="6"/>
      <c r="I179" s="6"/>
      <c r="J179" s="101"/>
      <c r="K179" s="3"/>
      <c r="L179" s="3"/>
    </row>
    <row x14ac:dyDescent="0.25" r="180" customHeight="1" ht="25.350000000000005">
      <c r="A180" s="114"/>
      <c r="B180" s="3"/>
      <c r="C180" s="138" t="s">
        <v>18</v>
      </c>
      <c r="D180" s="4"/>
      <c r="E180" s="3"/>
      <c r="F180" s="3"/>
      <c r="G180" s="3"/>
      <c r="H180" s="7"/>
      <c r="I180" s="6"/>
      <c r="J180" s="101"/>
      <c r="K180" s="3"/>
      <c r="L180" s="3"/>
    </row>
    <row x14ac:dyDescent="0.25" r="181" customHeight="1" ht="25.350000000000005">
      <c r="A181" s="114"/>
      <c r="B181" s="3"/>
      <c r="C181" s="108"/>
      <c r="D181" s="4"/>
      <c r="E181" s="3"/>
      <c r="F181" s="3"/>
      <c r="G181" s="3"/>
      <c r="H181" s="7"/>
      <c r="I181" s="6"/>
      <c r="J181" s="101"/>
      <c r="K181" s="3"/>
      <c r="L181" s="3"/>
    </row>
    <row x14ac:dyDescent="0.25" r="182" customHeight="1" ht="25.350000000000005">
      <c r="A182" s="114"/>
      <c r="B182" s="3"/>
      <c r="C182" s="23"/>
      <c r="D182" s="261"/>
      <c r="E182" s="3"/>
      <c r="F182" s="3"/>
      <c r="G182" s="3"/>
      <c r="H182" s="6"/>
      <c r="I182" s="6"/>
      <c r="J182" s="101"/>
      <c r="K182" s="3"/>
      <c r="L182" s="3"/>
    </row>
    <row x14ac:dyDescent="0.25" r="183" customHeight="1" ht="25.350000000000005">
      <c r="A183" s="114"/>
      <c r="B183" s="3"/>
      <c r="C183" s="139" t="s">
        <v>505</v>
      </c>
      <c r="D183" s="140"/>
      <c r="E183" s="3"/>
      <c r="F183" s="3"/>
      <c r="G183" s="3"/>
      <c r="H183" s="161"/>
      <c r="I183" s="153">
        <v>1200</v>
      </c>
      <c r="J183" s="101"/>
      <c r="K183" s="3"/>
      <c r="L183" s="3"/>
    </row>
    <row x14ac:dyDescent="0.25" r="184" customHeight="1" ht="25.350000000000005">
      <c r="A184" s="114"/>
      <c r="B184" s="3"/>
      <c r="C184" s="243"/>
      <c r="D184" s="4"/>
      <c r="E184" s="3"/>
      <c r="F184" s="3"/>
      <c r="G184" s="3"/>
      <c r="H184" s="7"/>
      <c r="I184" s="6"/>
      <c r="J184" s="101"/>
      <c r="K184" s="3"/>
      <c r="L184" s="3"/>
    </row>
    <row x14ac:dyDescent="0.25" r="185" customHeight="1" ht="25.350000000000005">
      <c r="A185" s="114"/>
      <c r="B185" s="3"/>
      <c r="C185" s="23"/>
      <c r="D185" s="261"/>
      <c r="E185" s="3"/>
      <c r="F185" s="3"/>
      <c r="G185" s="3"/>
      <c r="H185" s="6"/>
      <c r="I185" s="6"/>
      <c r="J185" s="101"/>
      <c r="K185" s="3"/>
      <c r="L185" s="3"/>
    </row>
    <row x14ac:dyDescent="0.25" r="186" customHeight="1" ht="25.350000000000005">
      <c r="A186" s="114"/>
      <c r="B186" s="3"/>
      <c r="C186" s="139" t="s">
        <v>491</v>
      </c>
      <c r="D186" s="140"/>
      <c r="E186" s="3"/>
      <c r="F186" s="3"/>
      <c r="G186" s="3"/>
      <c r="H186" s="161"/>
      <c r="I186" s="153">
        <v>4960</v>
      </c>
      <c r="J186" s="101"/>
      <c r="K186" s="3"/>
      <c r="L186" s="3"/>
    </row>
    <row x14ac:dyDescent="0.25" r="187" customHeight="1" ht="25.350000000000005">
      <c r="A187" s="114"/>
      <c r="B187" s="3"/>
      <c r="C187" s="243"/>
      <c r="D187" s="4"/>
      <c r="E187" s="3"/>
      <c r="F187" s="3"/>
      <c r="G187" s="3"/>
      <c r="H187" s="7"/>
      <c r="I187" s="6"/>
      <c r="J187" s="101"/>
      <c r="K187" s="3"/>
      <c r="L187" s="3"/>
    </row>
    <row x14ac:dyDescent="0.25" r="188" customHeight="1" ht="17.25">
      <c r="A188" s="245" t="s">
        <v>674</v>
      </c>
      <c r="B188" s="3"/>
      <c r="C188" s="361"/>
      <c r="D188" s="402"/>
      <c r="E188" s="3"/>
      <c r="F188" s="3"/>
      <c r="G188" s="3"/>
      <c r="H188" s="414"/>
      <c r="I188" s="414"/>
      <c r="J188" s="392"/>
      <c r="K188" s="3"/>
      <c r="L188" s="3"/>
    </row>
    <row x14ac:dyDescent="0.25" r="189" customHeight="1" ht="17.25">
      <c r="A189" s="15" t="s">
        <v>318</v>
      </c>
      <c r="B189" s="3"/>
      <c r="C189" s="112" t="s">
        <v>58</v>
      </c>
      <c r="D189" s="237" t="s">
        <v>36</v>
      </c>
      <c r="E189" s="3"/>
      <c r="F189" s="3"/>
      <c r="G189" s="3"/>
      <c r="H189" s="159" t="s">
        <v>601</v>
      </c>
      <c r="I189" s="16"/>
      <c r="J189" s="146"/>
      <c r="K189" s="3"/>
      <c r="L189" s="3"/>
    </row>
    <row x14ac:dyDescent="0.25" r="190" customHeight="1" ht="25.350000000000005">
      <c r="A190" s="114"/>
      <c r="B190" s="3"/>
      <c r="C190" s="74"/>
      <c r="D190" s="262" t="s">
        <v>627</v>
      </c>
      <c r="E190" s="3"/>
      <c r="F190" s="3"/>
      <c r="G190" s="3"/>
      <c r="H190" s="24"/>
      <c r="I190" s="24"/>
      <c r="J190" s="101"/>
      <c r="K190" s="3"/>
      <c r="L190" s="3"/>
    </row>
    <row x14ac:dyDescent="0.25" r="191" customHeight="1" ht="25.350000000000005">
      <c r="A191" s="114"/>
      <c r="B191" s="3"/>
      <c r="C191" s="74" t="s">
        <v>11</v>
      </c>
      <c r="D191" s="74" t="s">
        <v>629</v>
      </c>
      <c r="E191" s="3"/>
      <c r="F191" s="3"/>
      <c r="G191" s="3"/>
      <c r="H191" s="34">
        <v>7160</v>
      </c>
      <c r="I191" s="63"/>
      <c r="J191" s="101"/>
      <c r="K191" s="3"/>
      <c r="L191" s="3"/>
    </row>
    <row x14ac:dyDescent="0.25" r="192" customHeight="1" ht="17.25">
      <c r="A192" s="114"/>
      <c r="B192" s="3"/>
      <c r="C192" s="74" t="s">
        <v>13</v>
      </c>
      <c r="D192" s="74" t="s">
        <v>662</v>
      </c>
      <c r="E192" s="3"/>
      <c r="F192" s="3"/>
      <c r="G192" s="3"/>
      <c r="H192" s="34">
        <v>8230</v>
      </c>
      <c r="I192" s="63"/>
      <c r="J192" s="101"/>
      <c r="K192" s="3"/>
      <c r="L192" s="3"/>
    </row>
    <row x14ac:dyDescent="0.25" r="193" customHeight="1" ht="17.25">
      <c r="A193" s="114"/>
      <c r="B193" s="3"/>
      <c r="C193" s="74" t="s">
        <v>15</v>
      </c>
      <c r="D193" s="74" t="s">
        <v>664</v>
      </c>
      <c r="E193" s="3"/>
      <c r="F193" s="3"/>
      <c r="G193" s="3"/>
      <c r="H193" s="34">
        <v>9470</v>
      </c>
      <c r="I193" s="63"/>
      <c r="J193" s="101"/>
      <c r="K193" s="3"/>
      <c r="L193" s="3"/>
    </row>
    <row x14ac:dyDescent="0.25" r="194" customHeight="1" ht="17.25">
      <c r="A194" s="114"/>
      <c r="B194" s="3"/>
      <c r="C194" s="74" t="s">
        <v>120</v>
      </c>
      <c r="D194" s="4" t="s">
        <v>652</v>
      </c>
      <c r="E194" s="3"/>
      <c r="F194" s="3"/>
      <c r="G194" s="3"/>
      <c r="H194" s="34">
        <v>11380</v>
      </c>
      <c r="I194" s="63"/>
      <c r="J194" s="101"/>
      <c r="K194" s="3"/>
      <c r="L194" s="3"/>
    </row>
    <row x14ac:dyDescent="0.25" r="195" customHeight="1" ht="25.350000000000005">
      <c r="A195" s="114"/>
      <c r="B195" s="3"/>
      <c r="C195" s="28"/>
      <c r="D195" s="4"/>
      <c r="E195" s="3"/>
      <c r="F195" s="3"/>
      <c r="G195" s="3"/>
      <c r="H195" s="7"/>
      <c r="I195" s="7"/>
      <c r="J195" s="101"/>
      <c r="K195" s="3"/>
      <c r="L195" s="3"/>
    </row>
    <row x14ac:dyDescent="0.25" r="196" customHeight="1" ht="25.350000000000005">
      <c r="A196" s="114"/>
      <c r="B196" s="3"/>
      <c r="C196" s="138" t="s">
        <v>18</v>
      </c>
      <c r="D196" s="4"/>
      <c r="E196" s="3"/>
      <c r="F196" s="3"/>
      <c r="G196" s="3"/>
      <c r="H196" s="7"/>
      <c r="I196" s="7"/>
      <c r="J196" s="101"/>
      <c r="K196" s="3"/>
      <c r="L196" s="3"/>
    </row>
    <row x14ac:dyDescent="0.25" r="197" customHeight="1" ht="25.350000000000005">
      <c r="A197" s="114"/>
      <c r="B197" s="3"/>
      <c r="C197" s="108"/>
      <c r="D197" s="4"/>
      <c r="E197" s="3"/>
      <c r="F197" s="3"/>
      <c r="G197" s="3"/>
      <c r="H197" s="7"/>
      <c r="I197" s="7"/>
      <c r="J197" s="101"/>
      <c r="K197" s="3"/>
      <c r="L197" s="3"/>
    </row>
    <row x14ac:dyDescent="0.25" r="198" customHeight="1" ht="25.350000000000005">
      <c r="A198" s="114"/>
      <c r="B198" s="3"/>
      <c r="C198" s="23"/>
      <c r="D198" s="261"/>
      <c r="E198" s="3"/>
      <c r="F198" s="3"/>
      <c r="G198" s="3"/>
      <c r="H198" s="6"/>
      <c r="I198" s="6"/>
      <c r="J198" s="101"/>
      <c r="K198" s="3"/>
      <c r="L198" s="3"/>
    </row>
    <row x14ac:dyDescent="0.25" r="199" customHeight="1" ht="25.350000000000005">
      <c r="A199" s="114"/>
      <c r="B199" s="3"/>
      <c r="C199" s="139" t="s">
        <v>280</v>
      </c>
      <c r="D199" s="140"/>
      <c r="E199" s="3"/>
      <c r="F199" s="3"/>
      <c r="G199" s="3"/>
      <c r="H199" s="161"/>
      <c r="I199" s="153"/>
      <c r="J199" s="153">
        <v>1330</v>
      </c>
      <c r="K199" s="3"/>
      <c r="L199" s="3"/>
    </row>
    <row x14ac:dyDescent="0.25" r="200" customHeight="1" ht="25.350000000000005">
      <c r="A200" s="114"/>
      <c r="B200" s="3"/>
      <c r="C200" s="108"/>
      <c r="D200" s="4"/>
      <c r="E200" s="3"/>
      <c r="F200" s="3"/>
      <c r="G200" s="3"/>
      <c r="H200" s="7"/>
      <c r="I200" s="7"/>
      <c r="J200" s="101"/>
      <c r="K200" s="3"/>
      <c r="L200" s="3"/>
    </row>
    <row x14ac:dyDescent="0.25" r="201" customHeight="1" ht="25.350000000000005">
      <c r="A201" s="114"/>
      <c r="B201" s="3"/>
      <c r="C201" s="108"/>
      <c r="D201" s="261"/>
      <c r="E201" s="3"/>
      <c r="F201" s="3"/>
      <c r="G201" s="3"/>
      <c r="H201" s="6"/>
      <c r="I201" s="6"/>
      <c r="J201" s="101"/>
      <c r="K201" s="3"/>
      <c r="L201" s="3"/>
    </row>
    <row x14ac:dyDescent="0.25" r="202" customHeight="1" ht="25.350000000000005">
      <c r="A202" s="114"/>
      <c r="B202" s="3"/>
      <c r="C202" s="139" t="s">
        <v>675</v>
      </c>
      <c r="D202" s="140"/>
      <c r="E202" s="3"/>
      <c r="F202" s="3"/>
      <c r="G202" s="3"/>
      <c r="H202" s="161"/>
      <c r="I202" s="415"/>
      <c r="J202" s="153">
        <v>4670</v>
      </c>
      <c r="K202" s="3"/>
      <c r="L202" s="3"/>
    </row>
    <row x14ac:dyDescent="0.25" r="203" customHeight="1" ht="25.350000000000005">
      <c r="A203" s="114"/>
      <c r="B203" s="3"/>
      <c r="C203" s="28"/>
      <c r="D203" s="4"/>
      <c r="E203" s="3"/>
      <c r="F203" s="3"/>
      <c r="G203" s="3"/>
      <c r="H203" s="7"/>
      <c r="I203" s="6"/>
      <c r="J203" s="63"/>
      <c r="K203" s="3"/>
      <c r="L203" s="3"/>
    </row>
    <row x14ac:dyDescent="0.25" r="204" customHeight="1" ht="25.350000000000005">
      <c r="A204" s="114"/>
      <c r="B204" s="3"/>
      <c r="C204" s="28"/>
      <c r="D204" s="4"/>
      <c r="E204" s="3"/>
      <c r="F204" s="3"/>
      <c r="G204" s="3"/>
      <c r="H204" s="7"/>
      <c r="I204" s="6"/>
      <c r="J204" s="63"/>
      <c r="K204" s="3"/>
      <c r="L204" s="3"/>
    </row>
    <row x14ac:dyDescent="0.25" r="205" customHeight="1" ht="25.350000000000005">
      <c r="A205" s="114"/>
      <c r="B205" s="3"/>
      <c r="C205" s="139" t="s">
        <v>676</v>
      </c>
      <c r="D205" s="140"/>
      <c r="E205" s="3"/>
      <c r="F205" s="3"/>
      <c r="G205" s="3"/>
      <c r="H205" s="161"/>
      <c r="I205" s="415"/>
      <c r="J205" s="153">
        <v>1110</v>
      </c>
      <c r="K205" s="3"/>
      <c r="L205" s="3"/>
    </row>
    <row x14ac:dyDescent="0.25" r="206" customHeight="1" ht="25.350000000000005">
      <c r="A206" s="114"/>
      <c r="B206" s="3"/>
      <c r="C206" s="28"/>
      <c r="D206" s="4"/>
      <c r="E206" s="3"/>
      <c r="F206" s="3"/>
      <c r="G206" s="3"/>
      <c r="H206" s="7"/>
      <c r="I206" s="6"/>
      <c r="J206" s="63"/>
      <c r="K206" s="3"/>
      <c r="L206" s="3"/>
    </row>
    <row x14ac:dyDescent="0.25" r="207" customHeight="1" ht="25.350000000000005">
      <c r="A207" s="114"/>
      <c r="B207" s="3"/>
      <c r="C207" s="28"/>
      <c r="D207" s="4"/>
      <c r="E207" s="3"/>
      <c r="F207" s="3"/>
      <c r="G207" s="3"/>
      <c r="H207" s="7"/>
      <c r="I207" s="6"/>
      <c r="J207" s="63"/>
      <c r="K207" s="3"/>
      <c r="L207" s="3"/>
    </row>
    <row x14ac:dyDescent="0.25" r="208" customHeight="1" ht="25.350000000000005">
      <c r="A208" s="114"/>
      <c r="B208" s="3"/>
      <c r="C208" s="28"/>
      <c r="D208" s="4"/>
      <c r="E208" s="3"/>
      <c r="F208" s="3"/>
      <c r="G208" s="3"/>
      <c r="H208" s="7"/>
      <c r="I208" s="6"/>
      <c r="J208" s="63"/>
      <c r="K208" s="3"/>
      <c r="L208" s="3"/>
    </row>
    <row x14ac:dyDescent="0.25" r="209" customHeight="1" ht="25.350000000000005">
      <c r="A209" s="114"/>
      <c r="B209" s="3"/>
      <c r="C209" s="28"/>
      <c r="D209" s="4"/>
      <c r="E209" s="3"/>
      <c r="F209" s="3"/>
      <c r="G209" s="3"/>
      <c r="H209" s="7"/>
      <c r="I209" s="6"/>
      <c r="J209" s="63"/>
      <c r="K209" s="3"/>
      <c r="L209" s="3"/>
    </row>
    <row x14ac:dyDescent="0.25" r="210" customHeight="1" ht="25.350000000000005">
      <c r="A210" s="114"/>
      <c r="B210" s="3"/>
      <c r="C210" s="28"/>
      <c r="D210" s="4"/>
      <c r="E210" s="3"/>
      <c r="F210" s="3"/>
      <c r="G210" s="3"/>
      <c r="H210" s="7"/>
      <c r="I210" s="6"/>
      <c r="J210" s="63"/>
      <c r="K210" s="3"/>
      <c r="L210" s="3"/>
    </row>
    <row x14ac:dyDescent="0.25" r="211" customHeight="1" ht="17.25">
      <c r="A211" s="288" t="s">
        <v>677</v>
      </c>
      <c r="B211" s="3"/>
      <c r="C211" s="361"/>
      <c r="D211" s="402"/>
      <c r="E211" s="3"/>
      <c r="F211" s="3"/>
      <c r="G211" s="3"/>
      <c r="H211" s="414"/>
      <c r="I211" s="414"/>
      <c r="J211" s="392"/>
      <c r="K211" s="3"/>
      <c r="L211" s="3"/>
    </row>
    <row x14ac:dyDescent="0.25" r="212" customHeight="1" ht="17.25">
      <c r="A212" s="15" t="s">
        <v>318</v>
      </c>
      <c r="B212" s="3"/>
      <c r="C212" s="112" t="s">
        <v>58</v>
      </c>
      <c r="D212" s="237" t="s">
        <v>36</v>
      </c>
      <c r="E212" s="3"/>
      <c r="F212" s="3"/>
      <c r="G212" s="3"/>
      <c r="H212" s="159" t="s">
        <v>508</v>
      </c>
      <c r="I212" s="16" t="s">
        <v>388</v>
      </c>
      <c r="J212" s="18"/>
      <c r="K212" s="3"/>
      <c r="L212" s="3"/>
    </row>
    <row x14ac:dyDescent="0.25" r="213" customHeight="1" ht="25.350000000000005">
      <c r="A213" s="114"/>
      <c r="B213" s="3"/>
      <c r="C213" s="74"/>
      <c r="D213" s="262" t="s">
        <v>627</v>
      </c>
      <c r="E213" s="3"/>
      <c r="F213" s="3"/>
      <c r="G213" s="3"/>
      <c r="H213" s="6"/>
      <c r="I213" s="322" t="s">
        <v>628</v>
      </c>
      <c r="J213" s="101"/>
      <c r="K213" s="3"/>
      <c r="L213" s="3"/>
    </row>
    <row x14ac:dyDescent="0.25" r="214" customHeight="1" ht="25.350000000000005">
      <c r="A214" s="114"/>
      <c r="B214" s="3"/>
      <c r="C214" s="74" t="s">
        <v>11</v>
      </c>
      <c r="D214" s="74" t="s">
        <v>629</v>
      </c>
      <c r="E214" s="3"/>
      <c r="F214" s="3"/>
      <c r="G214" s="3"/>
      <c r="H214" s="63">
        <v>10380</v>
      </c>
      <c r="I214" s="34">
        <v>13600</v>
      </c>
      <c r="J214" s="101"/>
      <c r="K214" s="3"/>
      <c r="L214" s="3"/>
    </row>
    <row x14ac:dyDescent="0.25" r="215" customHeight="1" ht="17.25">
      <c r="A215" s="114"/>
      <c r="B215" s="3"/>
      <c r="C215" s="74" t="s">
        <v>13</v>
      </c>
      <c r="D215" s="74" t="s">
        <v>662</v>
      </c>
      <c r="E215" s="3"/>
      <c r="F215" s="3"/>
      <c r="G215" s="3"/>
      <c r="H215" s="63">
        <v>11940</v>
      </c>
      <c r="I215" s="34">
        <v>15640</v>
      </c>
      <c r="J215" s="101"/>
      <c r="K215" s="3"/>
      <c r="L215" s="3"/>
    </row>
    <row x14ac:dyDescent="0.25" r="216" customHeight="1" ht="28.350000000000005">
      <c r="A216" s="23"/>
      <c r="B216" s="3"/>
      <c r="C216" s="74" t="s">
        <v>15</v>
      </c>
      <c r="D216" s="74" t="s">
        <v>664</v>
      </c>
      <c r="E216" s="3"/>
      <c r="F216" s="3"/>
      <c r="G216" s="3"/>
      <c r="H216" s="63">
        <v>13730</v>
      </c>
      <c r="I216" s="34">
        <v>17980</v>
      </c>
      <c r="J216" s="101"/>
      <c r="K216" s="3"/>
      <c r="L216" s="3"/>
    </row>
    <row x14ac:dyDescent="0.25" r="217" customHeight="1" ht="17.25">
      <c r="A217" s="114"/>
      <c r="B217" s="3"/>
      <c r="C217" s="74" t="s">
        <v>120</v>
      </c>
      <c r="D217" s="4" t="s">
        <v>652</v>
      </c>
      <c r="E217" s="3"/>
      <c r="F217" s="3"/>
      <c r="G217" s="3"/>
      <c r="H217" s="63">
        <v>17160</v>
      </c>
      <c r="I217" s="34">
        <v>22480</v>
      </c>
      <c r="J217" s="101"/>
      <c r="K217" s="3"/>
      <c r="L217" s="3"/>
    </row>
    <row x14ac:dyDescent="0.25" r="218" customHeight="1" ht="17.25">
      <c r="A218" s="114"/>
      <c r="B218" s="3"/>
      <c r="C218" s="28"/>
      <c r="D218" s="4"/>
      <c r="E218" s="3"/>
      <c r="F218" s="3"/>
      <c r="G218" s="3"/>
      <c r="H218" s="7"/>
      <c r="I218" s="7"/>
      <c r="J218" s="101"/>
      <c r="K218" s="3"/>
      <c r="L218" s="3"/>
    </row>
    <row x14ac:dyDescent="0.25" r="219" customHeight="1" ht="17.25">
      <c r="A219" s="114"/>
      <c r="B219" s="3"/>
      <c r="C219" s="138" t="s">
        <v>18</v>
      </c>
      <c r="D219" s="4"/>
      <c r="E219" s="3"/>
      <c r="F219" s="3"/>
      <c r="G219" s="3"/>
      <c r="H219" s="7"/>
      <c r="I219" s="7"/>
      <c r="J219" s="101"/>
      <c r="K219" s="3"/>
      <c r="L219" s="3"/>
    </row>
    <row x14ac:dyDescent="0.25" r="220" customHeight="1" ht="17.25">
      <c r="A220" s="114"/>
      <c r="B220" s="3"/>
      <c r="C220" s="108"/>
      <c r="D220" s="4"/>
      <c r="E220" s="3"/>
      <c r="F220" s="3"/>
      <c r="G220" s="3"/>
      <c r="H220" s="7"/>
      <c r="I220" s="7"/>
      <c r="J220" s="101"/>
      <c r="K220" s="3"/>
      <c r="L220" s="3"/>
    </row>
    <row x14ac:dyDescent="0.25" r="221" customHeight="1" ht="17.25">
      <c r="A221" s="114"/>
      <c r="B221" s="3"/>
      <c r="C221" s="23"/>
      <c r="D221" s="261"/>
      <c r="E221" s="3"/>
      <c r="F221" s="3"/>
      <c r="G221" s="3"/>
      <c r="H221" s="6"/>
      <c r="I221" s="6"/>
      <c r="J221" s="101"/>
      <c r="K221" s="3"/>
      <c r="L221" s="3"/>
    </row>
    <row x14ac:dyDescent="0.25" r="222" customHeight="1" ht="25.350000000000005">
      <c r="A222" s="114"/>
      <c r="B222" s="3"/>
      <c r="C222" s="139" t="s">
        <v>280</v>
      </c>
      <c r="D222" s="140"/>
      <c r="E222" s="3"/>
      <c r="F222" s="3"/>
      <c r="G222" s="3"/>
      <c r="H222" s="161"/>
      <c r="I222" s="153"/>
      <c r="J222" s="153">
        <v>1330</v>
      </c>
      <c r="K222" s="3"/>
      <c r="L222" s="3"/>
    </row>
    <row x14ac:dyDescent="0.25" r="223" customHeight="1" ht="25.350000000000005">
      <c r="A223" s="114"/>
      <c r="B223" s="3"/>
      <c r="C223" s="108"/>
      <c r="D223" s="4"/>
      <c r="E223" s="3"/>
      <c r="F223" s="3"/>
      <c r="G223" s="3"/>
      <c r="H223" s="7"/>
      <c r="I223" s="7"/>
      <c r="J223" s="101"/>
      <c r="K223" s="3"/>
      <c r="L223" s="3"/>
    </row>
    <row x14ac:dyDescent="0.25" r="224" customHeight="1" ht="25.350000000000005">
      <c r="A224" s="114"/>
      <c r="B224" s="3"/>
      <c r="C224" s="108"/>
      <c r="D224" s="261"/>
      <c r="E224" s="3"/>
      <c r="F224" s="3"/>
      <c r="G224" s="3"/>
      <c r="H224" s="6"/>
      <c r="I224" s="6"/>
      <c r="J224" s="101"/>
      <c r="K224" s="3"/>
      <c r="L224" s="3"/>
    </row>
    <row x14ac:dyDescent="0.25" r="225" customHeight="1" ht="25.350000000000005">
      <c r="A225" s="114"/>
      <c r="B225" s="3"/>
      <c r="C225" s="139" t="s">
        <v>675</v>
      </c>
      <c r="D225" s="140"/>
      <c r="E225" s="3"/>
      <c r="F225" s="3"/>
      <c r="G225" s="3"/>
      <c r="H225" s="161"/>
      <c r="I225" s="415"/>
      <c r="J225" s="153">
        <v>4670</v>
      </c>
      <c r="K225" s="3"/>
      <c r="L225" s="3"/>
    </row>
    <row x14ac:dyDescent="0.25" r="226" customHeight="1" ht="25.350000000000005">
      <c r="A226" s="114"/>
      <c r="B226" s="3"/>
      <c r="C226" s="28"/>
      <c r="D226" s="4"/>
      <c r="E226" s="3"/>
      <c r="F226" s="3"/>
      <c r="G226" s="3"/>
      <c r="H226" s="7"/>
      <c r="I226" s="6"/>
      <c r="J226" s="63"/>
      <c r="K226" s="3"/>
      <c r="L226" s="3"/>
    </row>
    <row x14ac:dyDescent="0.25" r="227" customHeight="1" ht="17.25">
      <c r="A227" s="288" t="s">
        <v>678</v>
      </c>
      <c r="B227" s="3"/>
      <c r="C227" s="361"/>
      <c r="D227" s="402"/>
      <c r="E227" s="3"/>
      <c r="F227" s="3"/>
      <c r="G227" s="3"/>
      <c r="H227" s="414"/>
      <c r="I227" s="414"/>
      <c r="J227" s="392"/>
      <c r="K227" s="3"/>
      <c r="L227" s="3"/>
    </row>
    <row x14ac:dyDescent="0.25" r="228" customHeight="1" ht="17.25">
      <c r="A228" s="15" t="s">
        <v>606</v>
      </c>
      <c r="B228" s="3"/>
      <c r="C228" s="112" t="s">
        <v>58</v>
      </c>
      <c r="D228" s="237" t="s">
        <v>36</v>
      </c>
      <c r="E228" s="3"/>
      <c r="F228" s="3"/>
      <c r="G228" s="3"/>
      <c r="H228" s="159" t="s">
        <v>601</v>
      </c>
      <c r="I228" s="16" t="s">
        <v>679</v>
      </c>
      <c r="J228" s="18"/>
      <c r="K228" s="3"/>
      <c r="L228" s="3"/>
    </row>
    <row x14ac:dyDescent="0.25" r="229" customHeight="1" ht="17.25">
      <c r="A229" s="114"/>
      <c r="B229" s="3"/>
      <c r="C229" s="74"/>
      <c r="D229" s="262" t="s">
        <v>627</v>
      </c>
      <c r="E229" s="3"/>
      <c r="F229" s="3"/>
      <c r="G229" s="3"/>
      <c r="H229" s="24"/>
      <c r="I229" s="24"/>
      <c r="J229" s="101"/>
      <c r="K229" s="3"/>
      <c r="L229" s="3"/>
    </row>
    <row x14ac:dyDescent="0.25" r="230" customHeight="1" ht="17.25">
      <c r="A230" s="114"/>
      <c r="B230" s="3"/>
      <c r="C230" s="74" t="s">
        <v>11</v>
      </c>
      <c r="D230" s="74" t="s">
        <v>727</v>
      </c>
      <c r="E230" s="3"/>
      <c r="F230" s="3"/>
      <c r="G230" s="3"/>
      <c r="H230" s="34">
        <v>7800</v>
      </c>
      <c r="I230" s="63"/>
      <c r="J230" s="101"/>
      <c r="K230" s="3"/>
      <c r="L230" s="3"/>
    </row>
    <row x14ac:dyDescent="0.25" r="231" customHeight="1" ht="25.350000000000005">
      <c r="A231" s="114"/>
      <c r="B231" s="3"/>
      <c r="C231" s="74" t="s">
        <v>13</v>
      </c>
      <c r="D231" s="74" t="s">
        <v>670</v>
      </c>
      <c r="E231" s="3"/>
      <c r="F231" s="3"/>
      <c r="G231" s="3"/>
      <c r="H231" s="34">
        <v>8970</v>
      </c>
      <c r="I231" s="63"/>
      <c r="J231" s="101"/>
      <c r="K231" s="3"/>
      <c r="L231" s="3"/>
    </row>
    <row x14ac:dyDescent="0.25" r="232" customHeight="1" ht="25.350000000000005">
      <c r="A232" s="114"/>
      <c r="B232" s="3"/>
      <c r="C232" s="74" t="s">
        <v>15</v>
      </c>
      <c r="D232" s="74" t="s">
        <v>705</v>
      </c>
      <c r="E232" s="3"/>
      <c r="F232" s="3"/>
      <c r="G232" s="3"/>
      <c r="H232" s="34">
        <v>10310</v>
      </c>
      <c r="I232" s="63"/>
      <c r="J232" s="101"/>
      <c r="K232" s="3"/>
      <c r="L232" s="3"/>
    </row>
    <row x14ac:dyDescent="0.25" r="233" customHeight="1" ht="17.25">
      <c r="A233" s="114"/>
      <c r="B233" s="3"/>
      <c r="C233" s="74" t="s">
        <v>120</v>
      </c>
      <c r="D233" s="74" t="s">
        <v>672</v>
      </c>
      <c r="E233" s="3"/>
      <c r="F233" s="3"/>
      <c r="G233" s="3"/>
      <c r="H233" s="34">
        <v>12890</v>
      </c>
      <c r="I233" s="63"/>
      <c r="J233" s="101"/>
      <c r="K233" s="3"/>
      <c r="L233" s="3"/>
    </row>
    <row x14ac:dyDescent="0.25" r="234" customHeight="1" ht="28.350000000000005">
      <c r="A234" s="23"/>
      <c r="B234" s="3"/>
      <c r="C234" s="28"/>
      <c r="D234" s="4"/>
      <c r="E234" s="3"/>
      <c r="F234" s="3"/>
      <c r="G234" s="3"/>
      <c r="H234" s="7"/>
      <c r="I234" s="7"/>
      <c r="J234" s="101"/>
      <c r="K234" s="3"/>
      <c r="L234" s="3"/>
    </row>
    <row x14ac:dyDescent="0.25" r="235" customHeight="1" ht="17.25">
      <c r="A235" s="114"/>
      <c r="B235" s="3"/>
      <c r="C235" s="138" t="s">
        <v>680</v>
      </c>
      <c r="D235" s="4"/>
      <c r="E235" s="3"/>
      <c r="F235" s="3"/>
      <c r="G235" s="3"/>
      <c r="H235" s="7"/>
      <c r="I235" s="7"/>
      <c r="J235" s="101"/>
      <c r="K235" s="3"/>
      <c r="L235" s="3"/>
    </row>
    <row x14ac:dyDescent="0.25" r="236" customHeight="1" ht="17.25">
      <c r="A236" s="114"/>
      <c r="B236" s="3"/>
      <c r="C236" s="108"/>
      <c r="D236" s="261"/>
      <c r="E236" s="3"/>
      <c r="F236" s="3"/>
      <c r="G236" s="3"/>
      <c r="H236" s="7"/>
      <c r="I236" s="7"/>
      <c r="J236" s="101"/>
      <c r="K236" s="3"/>
      <c r="L236" s="3"/>
    </row>
    <row x14ac:dyDescent="0.25" r="237" customHeight="1" ht="17.25">
      <c r="A237" s="114"/>
      <c r="B237" s="3"/>
      <c r="C237" s="23"/>
      <c r="D237" s="261"/>
      <c r="E237" s="3"/>
      <c r="F237" s="3"/>
      <c r="G237" s="3"/>
      <c r="H237" s="6"/>
      <c r="I237" s="6"/>
      <c r="J237" s="101"/>
      <c r="K237" s="3"/>
      <c r="L237" s="3"/>
    </row>
    <row x14ac:dyDescent="0.25" r="238" customHeight="1" ht="17.25">
      <c r="A238" s="114"/>
      <c r="B238" s="3"/>
      <c r="C238" s="139" t="s">
        <v>280</v>
      </c>
      <c r="D238" s="140"/>
      <c r="E238" s="3"/>
      <c r="F238" s="3"/>
      <c r="G238" s="3"/>
      <c r="H238" s="161"/>
      <c r="I238" s="153"/>
      <c r="J238" s="153">
        <v>1330</v>
      </c>
      <c r="K238" s="3"/>
      <c r="L238" s="3"/>
    </row>
    <row x14ac:dyDescent="0.25" r="239" customHeight="1" ht="17.25">
      <c r="A239" s="114"/>
      <c r="B239" s="3"/>
      <c r="C239" s="108"/>
      <c r="D239" s="4"/>
      <c r="E239" s="3"/>
      <c r="F239" s="3"/>
      <c r="G239" s="3"/>
      <c r="H239" s="7"/>
      <c r="I239" s="7"/>
      <c r="J239" s="101"/>
      <c r="K239" s="3"/>
      <c r="L239" s="3"/>
    </row>
    <row x14ac:dyDescent="0.25" r="240" customHeight="1" ht="25.350000000000005">
      <c r="A240" s="114"/>
      <c r="B240" s="3"/>
      <c r="C240" s="108"/>
      <c r="D240" s="261"/>
      <c r="E240" s="3"/>
      <c r="F240" s="3"/>
      <c r="G240" s="3"/>
      <c r="H240" s="6"/>
      <c r="I240" s="6"/>
      <c r="J240" s="101"/>
      <c r="K240" s="3"/>
      <c r="L240" s="3"/>
    </row>
    <row x14ac:dyDescent="0.25" r="241" customHeight="1" ht="25.350000000000005">
      <c r="A241" s="114"/>
      <c r="B241" s="3"/>
      <c r="C241" s="139" t="s">
        <v>675</v>
      </c>
      <c r="D241" s="140"/>
      <c r="E241" s="3"/>
      <c r="F241" s="3"/>
      <c r="G241" s="3"/>
      <c r="H241" s="161"/>
      <c r="I241" s="415"/>
      <c r="J241" s="153">
        <v>4670</v>
      </c>
      <c r="K241" s="3"/>
      <c r="L241" s="3"/>
    </row>
    <row x14ac:dyDescent="0.25" r="242" customHeight="1" ht="25.350000000000005">
      <c r="A242" s="114"/>
      <c r="B242" s="3"/>
      <c r="C242" s="28"/>
      <c r="D242" s="4"/>
      <c r="E242" s="3"/>
      <c r="F242" s="3"/>
      <c r="G242" s="3"/>
      <c r="H242" s="7"/>
      <c r="I242" s="6"/>
      <c r="J242" s="63"/>
      <c r="K242" s="3"/>
      <c r="L242" s="3"/>
    </row>
    <row x14ac:dyDescent="0.25" r="243" customHeight="1" ht="25.350000000000005">
      <c r="A243" s="114"/>
      <c r="B243" s="3"/>
      <c r="C243" s="139" t="s">
        <v>676</v>
      </c>
      <c r="D243" s="140"/>
      <c r="E243" s="3"/>
      <c r="F243" s="3"/>
      <c r="G243" s="3"/>
      <c r="H243" s="161"/>
      <c r="I243" s="415"/>
      <c r="J243" s="153">
        <v>1110</v>
      </c>
      <c r="K243" s="3"/>
      <c r="L243" s="3"/>
    </row>
    <row x14ac:dyDescent="0.25" r="244" customHeight="1" ht="25.350000000000005">
      <c r="A244" s="23"/>
      <c r="B244" s="3"/>
      <c r="C244" s="23"/>
      <c r="D244" s="261"/>
      <c r="E244" s="3"/>
      <c r="F244" s="3"/>
      <c r="G244" s="3"/>
      <c r="H244" s="38"/>
      <c r="I244" s="6"/>
      <c r="J244" s="291"/>
      <c r="K244" s="3"/>
      <c r="L244" s="3"/>
    </row>
    <row x14ac:dyDescent="0.25" r="245" customHeight="1" ht="25.350000000000005">
      <c r="A245" s="23"/>
      <c r="B245" s="3"/>
      <c r="C245" s="23"/>
      <c r="D245" s="261"/>
      <c r="E245" s="3"/>
      <c r="F245" s="3"/>
      <c r="G245" s="3"/>
      <c r="H245" s="38"/>
      <c r="I245" s="6"/>
      <c r="J245" s="291"/>
      <c r="K245" s="3"/>
      <c r="L245" s="3"/>
    </row>
    <row x14ac:dyDescent="0.25" r="246" customHeight="1" ht="42.75">
      <c r="A246" s="288" t="s">
        <v>677</v>
      </c>
      <c r="B246" s="3"/>
      <c r="C246" s="361"/>
      <c r="D246" s="402"/>
      <c r="E246" s="3"/>
      <c r="F246" s="3"/>
      <c r="G246" s="3"/>
      <c r="H246" s="414"/>
      <c r="I246" s="414"/>
      <c r="J246" s="392"/>
      <c r="K246" s="3"/>
      <c r="L246" s="3"/>
    </row>
    <row x14ac:dyDescent="0.25" r="247" customHeight="1" ht="17.25">
      <c r="A247" s="15" t="s">
        <v>606</v>
      </c>
      <c r="B247" s="3"/>
      <c r="C247" s="112" t="s">
        <v>58</v>
      </c>
      <c r="D247" s="237" t="s">
        <v>36</v>
      </c>
      <c r="E247" s="3"/>
      <c r="F247" s="3"/>
      <c r="G247" s="3"/>
      <c r="H247" s="159" t="s">
        <v>508</v>
      </c>
      <c r="I247" s="16" t="s">
        <v>388</v>
      </c>
      <c r="J247" s="18"/>
      <c r="K247" s="3"/>
      <c r="L247" s="3"/>
    </row>
    <row x14ac:dyDescent="0.25" r="248" customHeight="1" ht="17.25">
      <c r="A248" s="114"/>
      <c r="B248" s="3"/>
      <c r="C248" s="74"/>
      <c r="D248" s="262" t="s">
        <v>627</v>
      </c>
      <c r="E248" s="3"/>
      <c r="F248" s="3"/>
      <c r="G248" s="3"/>
      <c r="H248" s="6"/>
      <c r="I248" s="322" t="s">
        <v>628</v>
      </c>
      <c r="J248" s="101"/>
      <c r="K248" s="3"/>
      <c r="L248" s="3"/>
    </row>
    <row x14ac:dyDescent="0.25" r="249" customHeight="1" ht="17.25">
      <c r="A249" s="114"/>
      <c r="B249" s="3"/>
      <c r="C249" s="74" t="s">
        <v>11</v>
      </c>
      <c r="D249" s="74" t="s">
        <v>727</v>
      </c>
      <c r="E249" s="3"/>
      <c r="F249" s="3"/>
      <c r="G249" s="3"/>
      <c r="H249" s="63">
        <v>11300</v>
      </c>
      <c r="I249" s="34">
        <v>14810</v>
      </c>
      <c r="J249" s="101"/>
      <c r="K249" s="3"/>
      <c r="L249" s="3"/>
    </row>
    <row x14ac:dyDescent="0.25" r="250" customHeight="1" ht="28.350000000000005">
      <c r="A250" s="23"/>
      <c r="B250" s="3"/>
      <c r="C250" s="74" t="s">
        <v>13</v>
      </c>
      <c r="D250" s="74" t="s">
        <v>670</v>
      </c>
      <c r="E250" s="3"/>
      <c r="F250" s="3"/>
      <c r="G250" s="3"/>
      <c r="H250" s="63">
        <v>13000</v>
      </c>
      <c r="I250" s="34">
        <v>17030</v>
      </c>
      <c r="J250" s="101"/>
      <c r="K250" s="3"/>
      <c r="L250" s="3"/>
    </row>
    <row x14ac:dyDescent="0.25" r="251" customHeight="1" ht="17.25">
      <c r="A251" s="114"/>
      <c r="B251" s="3"/>
      <c r="C251" s="74" t="s">
        <v>15</v>
      </c>
      <c r="D251" s="74" t="s">
        <v>705</v>
      </c>
      <c r="E251" s="3"/>
      <c r="F251" s="3"/>
      <c r="G251" s="3"/>
      <c r="H251" s="63">
        <v>14950</v>
      </c>
      <c r="I251" s="34">
        <v>19580</v>
      </c>
      <c r="J251" s="101"/>
      <c r="K251" s="3"/>
      <c r="L251" s="3"/>
    </row>
    <row x14ac:dyDescent="0.25" r="252" customHeight="1" ht="17.25">
      <c r="A252" s="114"/>
      <c r="B252" s="3"/>
      <c r="C252" s="74" t="s">
        <v>120</v>
      </c>
      <c r="D252" s="74" t="s">
        <v>672</v>
      </c>
      <c r="E252" s="3"/>
      <c r="F252" s="3"/>
      <c r="G252" s="3"/>
      <c r="H252" s="63">
        <v>18680</v>
      </c>
      <c r="I252" s="34">
        <v>24480</v>
      </c>
      <c r="J252" s="101"/>
      <c r="K252" s="3"/>
      <c r="L252" s="3"/>
    </row>
    <row x14ac:dyDescent="0.25" r="253" customHeight="1" ht="17.25">
      <c r="A253" s="114"/>
      <c r="B253" s="3"/>
      <c r="C253" s="28"/>
      <c r="D253" s="4"/>
      <c r="E253" s="3"/>
      <c r="F253" s="3"/>
      <c r="G253" s="3"/>
      <c r="H253" s="7"/>
      <c r="I253" s="7"/>
      <c r="J253" s="101"/>
      <c r="K253" s="3"/>
      <c r="L253" s="3"/>
    </row>
    <row x14ac:dyDescent="0.25" r="254" customHeight="1" ht="17.25">
      <c r="A254" s="114"/>
      <c r="B254" s="3"/>
      <c r="C254" s="138" t="s">
        <v>680</v>
      </c>
      <c r="D254" s="4"/>
      <c r="E254" s="3"/>
      <c r="F254" s="3"/>
      <c r="G254" s="3"/>
      <c r="H254" s="7"/>
      <c r="I254" s="7"/>
      <c r="J254" s="101"/>
      <c r="K254" s="3"/>
      <c r="L254" s="3"/>
    </row>
    <row x14ac:dyDescent="0.25" r="255" customHeight="1" ht="25.350000000000005">
      <c r="A255" s="114"/>
      <c r="B255" s="3"/>
      <c r="C255" s="108"/>
      <c r="D255" s="261"/>
      <c r="E255" s="3"/>
      <c r="F255" s="3"/>
      <c r="G255" s="3"/>
      <c r="H255" s="7"/>
      <c r="I255" s="7"/>
      <c r="J255" s="101"/>
      <c r="K255" s="3"/>
      <c r="L255" s="3"/>
    </row>
    <row x14ac:dyDescent="0.25" r="256" customHeight="1" ht="25.350000000000005">
      <c r="A256" s="114"/>
      <c r="B256" s="3"/>
      <c r="C256" s="23"/>
      <c r="D256" s="261"/>
      <c r="E256" s="3"/>
      <c r="F256" s="3"/>
      <c r="G256" s="3"/>
      <c r="H256" s="6"/>
      <c r="I256" s="6"/>
      <c r="J256" s="101"/>
      <c r="K256" s="3"/>
      <c r="L256" s="3"/>
    </row>
    <row x14ac:dyDescent="0.25" r="257" customHeight="1" ht="25.350000000000005">
      <c r="A257" s="114"/>
      <c r="B257" s="3"/>
      <c r="C257" s="139" t="s">
        <v>280</v>
      </c>
      <c r="D257" s="140"/>
      <c r="E257" s="3"/>
      <c r="F257" s="3"/>
      <c r="G257" s="3"/>
      <c r="H257" s="161"/>
      <c r="I257" s="153"/>
      <c r="J257" s="153">
        <v>1330</v>
      </c>
      <c r="K257" s="3"/>
      <c r="L257" s="3"/>
    </row>
    <row x14ac:dyDescent="0.25" r="258" customHeight="1" ht="25.350000000000005">
      <c r="A258" s="114"/>
      <c r="B258" s="3"/>
      <c r="C258" s="108"/>
      <c r="D258" s="4"/>
      <c r="E258" s="3"/>
      <c r="F258" s="3"/>
      <c r="G258" s="3"/>
      <c r="H258" s="7"/>
      <c r="I258" s="7"/>
      <c r="J258" s="101"/>
      <c r="K258" s="3"/>
      <c r="L258" s="3"/>
    </row>
    <row x14ac:dyDescent="0.25" r="259" customHeight="1" ht="25.350000000000005">
      <c r="A259" s="114"/>
      <c r="B259" s="3"/>
      <c r="C259" s="108"/>
      <c r="D259" s="261"/>
      <c r="E259" s="3"/>
      <c r="F259" s="3"/>
      <c r="G259" s="3"/>
      <c r="H259" s="6"/>
      <c r="I259" s="6"/>
      <c r="J259" s="101"/>
      <c r="K259" s="3"/>
      <c r="L259" s="3"/>
    </row>
    <row x14ac:dyDescent="0.25" r="260" customHeight="1" ht="24.75">
      <c r="A260" s="114"/>
      <c r="B260" s="3"/>
      <c r="C260" s="108"/>
      <c r="D260" s="261"/>
      <c r="E260" s="3"/>
      <c r="F260" s="3"/>
      <c r="G260" s="3"/>
      <c r="H260" s="6"/>
      <c r="I260" s="6"/>
      <c r="J260" s="101"/>
      <c r="K260" s="3"/>
      <c r="L260" s="3"/>
    </row>
    <row x14ac:dyDescent="0.25" r="261" customHeight="1" ht="25.350000000000005">
      <c r="A261" s="114"/>
      <c r="B261" s="3"/>
      <c r="C261" s="139" t="s">
        <v>675</v>
      </c>
      <c r="D261" s="140"/>
      <c r="E261" s="3"/>
      <c r="F261" s="3"/>
      <c r="G261" s="3"/>
      <c r="H261" s="161"/>
      <c r="I261" s="415"/>
      <c r="J261" s="153">
        <v>4670</v>
      </c>
      <c r="K261" s="3"/>
      <c r="L261" s="3"/>
    </row>
    <row x14ac:dyDescent="0.25" r="262" customHeight="1" ht="25.350000000000005">
      <c r="A262" s="114"/>
      <c r="B262" s="3"/>
      <c r="C262" s="28"/>
      <c r="D262" s="4"/>
      <c r="E262" s="3"/>
      <c r="F262" s="3"/>
      <c r="G262" s="3"/>
      <c r="H262" s="7"/>
      <c r="I262" s="6"/>
      <c r="J262" s="63"/>
      <c r="K262" s="3"/>
      <c r="L262" s="3"/>
    </row>
    <row x14ac:dyDescent="0.25" r="263" customHeight="1" ht="17.25">
      <c r="A263" s="288" t="s">
        <v>678</v>
      </c>
      <c r="B263" s="3"/>
      <c r="C263" s="361"/>
      <c r="D263" s="402"/>
      <c r="E263" s="3"/>
      <c r="F263" s="3"/>
      <c r="G263" s="3"/>
      <c r="H263" s="414"/>
      <c r="I263" s="414"/>
      <c r="J263" s="392"/>
      <c r="K263" s="3"/>
      <c r="L263" s="3"/>
    </row>
    <row x14ac:dyDescent="0.25" r="264" customHeight="1" ht="17.25">
      <c r="A264" s="15" t="s">
        <v>681</v>
      </c>
      <c r="B264" s="3"/>
      <c r="C264" s="112" t="s">
        <v>58</v>
      </c>
      <c r="D264" s="237" t="s">
        <v>36</v>
      </c>
      <c r="E264" s="3"/>
      <c r="F264" s="3"/>
      <c r="G264" s="3"/>
      <c r="H264" s="159" t="s">
        <v>601</v>
      </c>
      <c r="I264" s="16"/>
      <c r="J264" s="18"/>
      <c r="K264" s="3"/>
      <c r="L264" s="3"/>
    </row>
    <row x14ac:dyDescent="0.25" r="265" customHeight="1" ht="17.25">
      <c r="A265" s="114"/>
      <c r="B265" s="3"/>
      <c r="C265" s="74"/>
      <c r="D265" s="262" t="s">
        <v>627</v>
      </c>
      <c r="E265" s="3"/>
      <c r="F265" s="3"/>
      <c r="G265" s="3"/>
      <c r="H265" s="24"/>
      <c r="I265" s="24"/>
      <c r="J265" s="101"/>
      <c r="K265" s="3"/>
      <c r="L265" s="3"/>
    </row>
    <row x14ac:dyDescent="0.25" r="266" customHeight="1" ht="17.25">
      <c r="A266" s="114"/>
      <c r="B266" s="3"/>
      <c r="C266" s="74" t="s">
        <v>11</v>
      </c>
      <c r="D266" s="252" t="s">
        <v>574</v>
      </c>
      <c r="E266" s="3"/>
      <c r="F266" s="3"/>
      <c r="G266" s="3"/>
      <c r="H266" s="25">
        <v>4930</v>
      </c>
      <c r="I266" s="24"/>
      <c r="J266" s="101"/>
      <c r="K266" s="3"/>
      <c r="L266" s="3"/>
    </row>
    <row x14ac:dyDescent="0.25" r="267" customHeight="1" ht="27.600000000000005">
      <c r="A267" s="23"/>
      <c r="B267" s="3"/>
      <c r="C267" s="74" t="s">
        <v>13</v>
      </c>
      <c r="D267" s="74" t="s">
        <v>576</v>
      </c>
      <c r="E267" s="3"/>
      <c r="F267" s="3"/>
      <c r="G267" s="3"/>
      <c r="H267" s="34">
        <v>5670</v>
      </c>
      <c r="I267" s="63"/>
      <c r="J267" s="101"/>
      <c r="K267" s="3"/>
      <c r="L267" s="3"/>
    </row>
    <row x14ac:dyDescent="0.25" r="268" customHeight="1" ht="17.25">
      <c r="A268" s="114"/>
      <c r="B268" s="3"/>
      <c r="C268" s="74" t="s">
        <v>15</v>
      </c>
      <c r="D268" s="74" t="s">
        <v>645</v>
      </c>
      <c r="E268" s="3"/>
      <c r="F268" s="3"/>
      <c r="G268" s="3"/>
      <c r="H268" s="34">
        <v>7090</v>
      </c>
      <c r="I268" s="63"/>
      <c r="J268" s="101"/>
      <c r="K268" s="3"/>
      <c r="L268" s="3"/>
    </row>
    <row x14ac:dyDescent="0.25" r="269" customHeight="1" ht="17.25">
      <c r="A269" s="114"/>
      <c r="B269" s="3"/>
      <c r="C269" s="74" t="s">
        <v>120</v>
      </c>
      <c r="D269" s="74" t="s">
        <v>641</v>
      </c>
      <c r="E269" s="3"/>
      <c r="F269" s="3"/>
      <c r="G269" s="3"/>
      <c r="H269" s="34">
        <v>8150</v>
      </c>
      <c r="I269" s="63"/>
      <c r="J269" s="101"/>
      <c r="K269" s="3"/>
      <c r="L269" s="3"/>
    </row>
    <row x14ac:dyDescent="0.25" r="270" customHeight="1" ht="17.25">
      <c r="A270" s="114"/>
      <c r="B270" s="3"/>
      <c r="C270" s="28"/>
      <c r="D270" s="4"/>
      <c r="E270" s="3"/>
      <c r="F270" s="3"/>
      <c r="G270" s="3"/>
      <c r="H270" s="7"/>
      <c r="I270" s="7"/>
      <c r="J270" s="101"/>
      <c r="K270" s="3"/>
      <c r="L270" s="3"/>
    </row>
    <row x14ac:dyDescent="0.25" r="271" customHeight="1" ht="17.25">
      <c r="A271" s="114"/>
      <c r="B271" s="3"/>
      <c r="C271" s="138" t="s">
        <v>18</v>
      </c>
      <c r="D271" s="4"/>
      <c r="E271" s="3"/>
      <c r="F271" s="3"/>
      <c r="G271" s="3"/>
      <c r="H271" s="7"/>
      <c r="I271" s="7"/>
      <c r="J271" s="101"/>
      <c r="K271" s="3"/>
      <c r="L271" s="3"/>
    </row>
    <row x14ac:dyDescent="0.25" r="272" customHeight="1" ht="17.25">
      <c r="A272" s="114"/>
      <c r="B272" s="3"/>
      <c r="C272" s="108"/>
      <c r="D272" s="4"/>
      <c r="E272" s="3"/>
      <c r="F272" s="3"/>
      <c r="G272" s="3"/>
      <c r="H272" s="7"/>
      <c r="I272" s="7"/>
      <c r="J272" s="101"/>
      <c r="K272" s="3"/>
      <c r="L272" s="3"/>
    </row>
    <row x14ac:dyDescent="0.25" r="273" customHeight="1" ht="25.350000000000005">
      <c r="A273" s="114"/>
      <c r="B273" s="3"/>
      <c r="C273" s="23"/>
      <c r="D273" s="261"/>
      <c r="E273" s="3"/>
      <c r="F273" s="3"/>
      <c r="G273" s="3"/>
      <c r="H273" s="6"/>
      <c r="I273" s="6"/>
      <c r="J273" s="101"/>
      <c r="K273" s="3"/>
      <c r="L273" s="3"/>
    </row>
    <row x14ac:dyDescent="0.25" r="274" customHeight="1" ht="25.350000000000005">
      <c r="A274" s="114"/>
      <c r="B274" s="3"/>
      <c r="C274" s="139" t="s">
        <v>280</v>
      </c>
      <c r="D274" s="140"/>
      <c r="E274" s="3"/>
      <c r="F274" s="3"/>
      <c r="G274" s="3"/>
      <c r="H274" s="161"/>
      <c r="I274" s="153"/>
      <c r="J274" s="153">
        <v>1330</v>
      </c>
      <c r="K274" s="3"/>
      <c r="L274" s="3"/>
    </row>
    <row x14ac:dyDescent="0.25" r="275" customHeight="1" ht="25.350000000000005">
      <c r="A275" s="114"/>
      <c r="B275" s="3"/>
      <c r="C275" s="108"/>
      <c r="D275" s="4"/>
      <c r="E275" s="3"/>
      <c r="F275" s="3"/>
      <c r="G275" s="3"/>
      <c r="H275" s="7"/>
      <c r="I275" s="7"/>
      <c r="J275" s="101"/>
      <c r="K275" s="3"/>
      <c r="L275" s="3"/>
    </row>
    <row x14ac:dyDescent="0.25" r="276" customHeight="1" ht="25.350000000000005">
      <c r="A276" s="114"/>
      <c r="B276" s="3"/>
      <c r="C276" s="108"/>
      <c r="D276" s="261"/>
      <c r="E276" s="3"/>
      <c r="F276" s="3"/>
      <c r="G276" s="3"/>
      <c r="H276" s="6"/>
      <c r="I276" s="6"/>
      <c r="J276" s="101"/>
      <c r="K276" s="3"/>
      <c r="L276" s="3"/>
    </row>
    <row x14ac:dyDescent="0.25" r="277" customHeight="1" ht="25.350000000000005">
      <c r="A277" s="114"/>
      <c r="B277" s="3"/>
      <c r="C277" s="139" t="s">
        <v>684</v>
      </c>
      <c r="D277" s="140"/>
      <c r="E277" s="3"/>
      <c r="F277" s="3"/>
      <c r="G277" s="3"/>
      <c r="H277" s="161"/>
      <c r="I277" s="415"/>
      <c r="J277" s="153">
        <v>4670</v>
      </c>
      <c r="K277" s="3"/>
      <c r="L277" s="3"/>
    </row>
    <row x14ac:dyDescent="0.25" r="278" customHeight="1" ht="25.350000000000005">
      <c r="A278" s="114"/>
      <c r="B278" s="3"/>
      <c r="C278" s="114"/>
      <c r="D278" s="4"/>
      <c r="E278" s="3"/>
      <c r="F278" s="3"/>
      <c r="G278" s="3"/>
      <c r="H278" s="24"/>
      <c r="I278" s="7"/>
      <c r="J278" s="101"/>
      <c r="K278" s="3"/>
      <c r="L278" s="3"/>
    </row>
    <row x14ac:dyDescent="0.25" r="279" customHeight="1" ht="25.350000000000005">
      <c r="A279" s="114"/>
      <c r="B279" s="3"/>
      <c r="C279" s="139" t="s">
        <v>676</v>
      </c>
      <c r="D279" s="140"/>
      <c r="E279" s="3"/>
      <c r="F279" s="3"/>
      <c r="G279" s="3"/>
      <c r="H279" s="161"/>
      <c r="I279" s="415"/>
      <c r="J279" s="153">
        <v>1110</v>
      </c>
      <c r="K279" s="3"/>
      <c r="L279" s="3"/>
    </row>
    <row x14ac:dyDescent="0.25" r="280" customHeight="1" ht="25.350000000000005">
      <c r="A280" s="114"/>
      <c r="B280" s="3"/>
      <c r="C280" s="28"/>
      <c r="D280" s="4"/>
      <c r="E280" s="3"/>
      <c r="F280" s="3"/>
      <c r="G280" s="3"/>
      <c r="H280" s="7"/>
      <c r="I280" s="6"/>
      <c r="J280" s="63"/>
      <c r="K280" s="3"/>
      <c r="L280" s="3"/>
    </row>
    <row x14ac:dyDescent="0.25" r="281" customHeight="1" ht="25.350000000000005">
      <c r="A281" s="114"/>
      <c r="B281" s="3"/>
      <c r="C281" s="28"/>
      <c r="D281" s="4"/>
      <c r="E281" s="3"/>
      <c r="F281" s="3"/>
      <c r="G281" s="3"/>
      <c r="H281" s="7"/>
      <c r="I281" s="6"/>
      <c r="J281" s="63"/>
      <c r="K281" s="3"/>
      <c r="L281" s="3"/>
    </row>
    <row x14ac:dyDescent="0.25" r="282" customHeight="1" ht="17.25">
      <c r="A282" s="288" t="s">
        <v>677</v>
      </c>
      <c r="B282" s="3"/>
      <c r="C282" s="361"/>
      <c r="D282" s="402"/>
      <c r="E282" s="3"/>
      <c r="F282" s="3"/>
      <c r="G282" s="3"/>
      <c r="H282" s="414"/>
      <c r="I282" s="414"/>
      <c r="J282" s="392"/>
      <c r="K282" s="3"/>
      <c r="L282" s="3"/>
    </row>
    <row x14ac:dyDescent="0.25" r="283" customHeight="1" ht="17.25">
      <c r="A283" s="15" t="s">
        <v>681</v>
      </c>
      <c r="B283" s="3"/>
      <c r="C283" s="112" t="s">
        <v>58</v>
      </c>
      <c r="D283" s="237" t="s">
        <v>36</v>
      </c>
      <c r="E283" s="3"/>
      <c r="F283" s="3"/>
      <c r="G283" s="3"/>
      <c r="H283" s="159" t="s">
        <v>508</v>
      </c>
      <c r="I283" s="16" t="s">
        <v>388</v>
      </c>
      <c r="J283" s="18"/>
      <c r="K283" s="3"/>
      <c r="L283" s="3"/>
    </row>
    <row x14ac:dyDescent="0.25" r="284" customHeight="1" ht="17.25">
      <c r="A284" s="114"/>
      <c r="B284" s="3"/>
      <c r="C284" s="74"/>
      <c r="D284" s="262" t="s">
        <v>627</v>
      </c>
      <c r="E284" s="3"/>
      <c r="F284" s="3"/>
      <c r="G284" s="3"/>
      <c r="H284" s="6"/>
      <c r="I284" s="322" t="s">
        <v>628</v>
      </c>
      <c r="J284" s="103"/>
      <c r="K284" s="3"/>
      <c r="L284" s="3"/>
    </row>
    <row x14ac:dyDescent="0.25" r="285" customHeight="1" ht="17.25">
      <c r="A285" s="114"/>
      <c r="B285" s="3"/>
      <c r="C285" s="74" t="s">
        <v>11</v>
      </c>
      <c r="D285" s="252" t="s">
        <v>574</v>
      </c>
      <c r="E285" s="3"/>
      <c r="F285" s="3"/>
      <c r="G285" s="3"/>
      <c r="H285" s="62">
        <v>7150</v>
      </c>
      <c r="I285" s="62">
        <v>9370</v>
      </c>
      <c r="J285" s="103"/>
      <c r="K285" s="3"/>
      <c r="L285" s="3"/>
    </row>
    <row x14ac:dyDescent="0.25" r="286" customHeight="1" ht="17.25">
      <c r="A286" s="114"/>
      <c r="B286" s="3"/>
      <c r="C286" s="74" t="s">
        <v>13</v>
      </c>
      <c r="D286" s="74" t="s">
        <v>576</v>
      </c>
      <c r="E286" s="3"/>
      <c r="F286" s="3"/>
      <c r="G286" s="3"/>
      <c r="H286" s="34">
        <v>8230</v>
      </c>
      <c r="I286" s="34">
        <v>10780</v>
      </c>
      <c r="J286" s="34"/>
      <c r="K286" s="3"/>
      <c r="L286" s="3"/>
    </row>
    <row x14ac:dyDescent="0.25" r="287" customHeight="1" ht="17.25">
      <c r="A287" s="114"/>
      <c r="B287" s="3"/>
      <c r="C287" s="74" t="s">
        <v>15</v>
      </c>
      <c r="D287" s="74" t="s">
        <v>645</v>
      </c>
      <c r="E287" s="3"/>
      <c r="F287" s="3"/>
      <c r="G287" s="3"/>
      <c r="H287" s="34">
        <v>10280</v>
      </c>
      <c r="I287" s="34">
        <v>13470</v>
      </c>
      <c r="J287" s="34"/>
      <c r="K287" s="3"/>
      <c r="L287" s="3"/>
    </row>
    <row x14ac:dyDescent="0.25" r="288" customHeight="1" ht="17.25">
      <c r="A288" s="114"/>
      <c r="B288" s="3"/>
      <c r="C288" s="74" t="s">
        <v>120</v>
      </c>
      <c r="D288" s="74" t="s">
        <v>658</v>
      </c>
      <c r="E288" s="3"/>
      <c r="F288" s="3"/>
      <c r="G288" s="3"/>
      <c r="H288" s="34">
        <v>11820</v>
      </c>
      <c r="I288" s="34">
        <v>15490</v>
      </c>
      <c r="J288" s="34"/>
      <c r="K288" s="3"/>
      <c r="L288" s="3"/>
    </row>
    <row x14ac:dyDescent="0.25" r="289" customHeight="1" ht="17.25">
      <c r="A289" s="114"/>
      <c r="B289" s="3"/>
      <c r="C289" s="28"/>
      <c r="D289" s="4"/>
      <c r="E289" s="3"/>
      <c r="F289" s="3"/>
      <c r="G289" s="3"/>
      <c r="H289" s="7"/>
      <c r="I289" s="7"/>
      <c r="J289" s="101"/>
      <c r="K289" s="3"/>
      <c r="L289" s="3"/>
    </row>
    <row x14ac:dyDescent="0.25" r="290" customHeight="1" ht="17.25">
      <c r="A290" s="114"/>
      <c r="B290" s="3"/>
      <c r="C290" s="138" t="s">
        <v>18</v>
      </c>
      <c r="D290" s="4"/>
      <c r="E290" s="3"/>
      <c r="F290" s="3"/>
      <c r="G290" s="3"/>
      <c r="H290" s="7"/>
      <c r="I290" s="7"/>
      <c r="J290" s="101"/>
      <c r="K290" s="3"/>
      <c r="L290" s="3"/>
    </row>
    <row x14ac:dyDescent="0.25" r="291" customHeight="1" ht="17.25">
      <c r="A291" s="114"/>
      <c r="B291" s="3"/>
      <c r="C291" s="108"/>
      <c r="D291" s="4"/>
      <c r="E291" s="3"/>
      <c r="F291" s="3"/>
      <c r="G291" s="3"/>
      <c r="H291" s="7"/>
      <c r="I291" s="7"/>
      <c r="J291" s="101"/>
      <c r="K291" s="3"/>
      <c r="L291" s="3"/>
    </row>
    <row x14ac:dyDescent="0.25" r="292" customHeight="1" ht="17.25">
      <c r="A292" s="114"/>
      <c r="B292" s="3"/>
      <c r="C292" s="23"/>
      <c r="D292" s="261"/>
      <c r="E292" s="3"/>
      <c r="F292" s="3"/>
      <c r="G292" s="3"/>
      <c r="H292" s="6"/>
      <c r="I292" s="6"/>
      <c r="J292" s="101"/>
      <c r="K292" s="3"/>
      <c r="L292" s="3"/>
    </row>
    <row x14ac:dyDescent="0.25" r="293" customHeight="1" ht="25.350000000000005">
      <c r="A293" s="114"/>
      <c r="B293" s="3"/>
      <c r="C293" s="139" t="s">
        <v>280</v>
      </c>
      <c r="D293" s="140"/>
      <c r="E293" s="3"/>
      <c r="F293" s="3"/>
      <c r="G293" s="3"/>
      <c r="H293" s="161"/>
      <c r="I293" s="153"/>
      <c r="J293" s="153">
        <v>1330</v>
      </c>
      <c r="K293" s="3"/>
      <c r="L293" s="3"/>
    </row>
    <row x14ac:dyDescent="0.25" r="294" customHeight="1" ht="25.350000000000005">
      <c r="A294" s="114"/>
      <c r="B294" s="3"/>
      <c r="C294" s="108"/>
      <c r="D294" s="4"/>
      <c r="E294" s="3"/>
      <c r="F294" s="3"/>
      <c r="G294" s="3"/>
      <c r="H294" s="7"/>
      <c r="I294" s="7"/>
      <c r="J294" s="101"/>
      <c r="K294" s="3"/>
      <c r="L294" s="3"/>
    </row>
    <row x14ac:dyDescent="0.25" r="295" customHeight="1" ht="25.350000000000005">
      <c r="A295" s="114"/>
      <c r="B295" s="3"/>
      <c r="C295" s="108"/>
      <c r="D295" s="261"/>
      <c r="E295" s="3"/>
      <c r="F295" s="3"/>
      <c r="G295" s="3"/>
      <c r="H295" s="6"/>
      <c r="I295" s="6"/>
      <c r="J295" s="101"/>
      <c r="K295" s="3"/>
      <c r="L295" s="3"/>
    </row>
    <row x14ac:dyDescent="0.25" r="296" customHeight="1" ht="25.350000000000005">
      <c r="A296" s="114"/>
      <c r="B296" s="3"/>
      <c r="C296" s="139" t="s">
        <v>684</v>
      </c>
      <c r="D296" s="140"/>
      <c r="E296" s="3"/>
      <c r="F296" s="3"/>
      <c r="G296" s="3"/>
      <c r="H296" s="161"/>
      <c r="I296" s="415"/>
      <c r="J296" s="153">
        <v>4670</v>
      </c>
      <c r="K296" s="3"/>
      <c r="L296" s="3"/>
    </row>
    <row x14ac:dyDescent="0.25" r="297" customHeight="1" ht="25.350000000000005">
      <c r="A297" s="114"/>
      <c r="B297" s="3"/>
      <c r="C297" s="114"/>
      <c r="D297" s="4"/>
      <c r="E297" s="3"/>
      <c r="F297" s="3"/>
      <c r="G297" s="3"/>
      <c r="H297" s="24"/>
      <c r="I297" s="7"/>
      <c r="J297" s="101"/>
      <c r="K297" s="3"/>
      <c r="L297" s="3"/>
    </row>
    <row x14ac:dyDescent="0.25" r="298" customHeight="1" ht="17.25">
      <c r="A298" s="96" t="s">
        <v>753</v>
      </c>
      <c r="B298" s="3"/>
      <c r="C298" s="10"/>
      <c r="D298" s="227"/>
      <c r="E298" s="3"/>
      <c r="F298" s="3"/>
      <c r="G298" s="3"/>
      <c r="H298" s="232"/>
      <c r="I298" s="232"/>
      <c r="J298" s="199"/>
      <c r="K298" s="3"/>
      <c r="L298" s="3"/>
    </row>
    <row x14ac:dyDescent="0.25" r="299" customHeight="1" ht="17.25">
      <c r="A299" s="15" t="s">
        <v>318</v>
      </c>
      <c r="B299" s="3"/>
      <c r="C299" s="112" t="s">
        <v>58</v>
      </c>
      <c r="D299" s="237" t="s">
        <v>36</v>
      </c>
      <c r="E299" s="3"/>
      <c r="F299" s="3"/>
      <c r="G299" s="3"/>
      <c r="H299" s="159" t="s">
        <v>601</v>
      </c>
      <c r="I299" s="72"/>
      <c r="J299" s="146"/>
      <c r="K299" s="3"/>
      <c r="L299" s="3"/>
    </row>
    <row x14ac:dyDescent="0.25" r="300" customHeight="1" ht="17.25">
      <c r="A300" s="114"/>
      <c r="B300" s="3"/>
      <c r="C300" s="74"/>
      <c r="D300" s="262" t="s">
        <v>627</v>
      </c>
      <c r="E300" s="3"/>
      <c r="F300" s="3"/>
      <c r="G300" s="3"/>
      <c r="H300" s="24"/>
      <c r="I300" s="45"/>
      <c r="J300" s="225"/>
      <c r="K300" s="3"/>
      <c r="L300" s="3"/>
    </row>
    <row x14ac:dyDescent="0.25" r="301" customHeight="1" ht="17.25">
      <c r="A301" s="114"/>
      <c r="B301" s="3"/>
      <c r="C301" s="74" t="s">
        <v>11</v>
      </c>
      <c r="D301" s="74" t="s">
        <v>629</v>
      </c>
      <c r="E301" s="3"/>
      <c r="F301" s="3"/>
      <c r="G301" s="3"/>
      <c r="H301" s="34">
        <v>6370</v>
      </c>
      <c r="I301" s="6"/>
      <c r="J301" s="101"/>
      <c r="K301" s="3"/>
      <c r="L301" s="3"/>
    </row>
    <row x14ac:dyDescent="0.25" r="302" customHeight="1" ht="17.25">
      <c r="A302" s="114"/>
      <c r="B302" s="3"/>
      <c r="C302" s="74" t="s">
        <v>13</v>
      </c>
      <c r="D302" s="74" t="s">
        <v>662</v>
      </c>
      <c r="E302" s="3"/>
      <c r="F302" s="3"/>
      <c r="G302" s="3"/>
      <c r="H302" s="34">
        <v>7320</v>
      </c>
      <c r="I302" s="6"/>
      <c r="J302" s="101"/>
      <c r="K302" s="3"/>
      <c r="L302" s="3"/>
    </row>
    <row x14ac:dyDescent="0.25" r="303" customHeight="1" ht="17.25">
      <c r="A303" s="114"/>
      <c r="B303" s="3"/>
      <c r="C303" s="74" t="s">
        <v>15</v>
      </c>
      <c r="D303" s="74" t="s">
        <v>664</v>
      </c>
      <c r="E303" s="3"/>
      <c r="F303" s="3"/>
      <c r="G303" s="3"/>
      <c r="H303" s="34">
        <v>8420</v>
      </c>
      <c r="I303" s="6"/>
      <c r="J303" s="101"/>
      <c r="K303" s="3"/>
      <c r="L303" s="3"/>
    </row>
    <row x14ac:dyDescent="0.25" r="304" customHeight="1" ht="17.25">
      <c r="A304" s="114"/>
      <c r="B304" s="3"/>
      <c r="C304" s="74" t="s">
        <v>120</v>
      </c>
      <c r="D304" s="74" t="s">
        <v>652</v>
      </c>
      <c r="E304" s="3"/>
      <c r="F304" s="3"/>
      <c r="G304" s="3"/>
      <c r="H304" s="34">
        <v>10520</v>
      </c>
      <c r="I304" s="6"/>
      <c r="J304" s="101"/>
      <c r="K304" s="3"/>
      <c r="L304" s="3"/>
    </row>
    <row x14ac:dyDescent="0.25" r="305" customHeight="1" ht="17.25">
      <c r="A305" s="114"/>
      <c r="B305" s="3"/>
      <c r="C305" s="28"/>
      <c r="D305" s="4"/>
      <c r="E305" s="3"/>
      <c r="F305" s="3"/>
      <c r="G305" s="3"/>
      <c r="H305" s="7"/>
      <c r="I305" s="7"/>
      <c r="J305" s="101"/>
      <c r="K305" s="3"/>
      <c r="L305" s="3"/>
    </row>
    <row x14ac:dyDescent="0.25" r="306" customHeight="1" ht="25.350000000000005">
      <c r="A306" s="114"/>
      <c r="B306" s="3"/>
      <c r="C306" s="28"/>
      <c r="D306" s="4"/>
      <c r="E306" s="3"/>
      <c r="F306" s="3"/>
      <c r="G306" s="3"/>
      <c r="H306" s="7"/>
      <c r="I306" s="7"/>
      <c r="J306" s="101"/>
      <c r="K306" s="3"/>
      <c r="L306" s="3"/>
    </row>
    <row x14ac:dyDescent="0.25" r="307" customHeight="1" ht="25.350000000000005">
      <c r="A307" s="114"/>
      <c r="B307" s="3"/>
      <c r="C307" s="138" t="s">
        <v>686</v>
      </c>
      <c r="D307" s="4"/>
      <c r="E307" s="3"/>
      <c r="F307" s="3"/>
      <c r="G307" s="3"/>
      <c r="H307" s="7"/>
      <c r="I307" s="7"/>
      <c r="J307" s="101"/>
      <c r="K307" s="3"/>
      <c r="L307" s="3"/>
    </row>
    <row x14ac:dyDescent="0.25" r="308" customHeight="1" ht="25.350000000000005">
      <c r="A308" s="114"/>
      <c r="B308" s="3"/>
      <c r="C308" s="108"/>
      <c r="D308" s="4"/>
      <c r="E308" s="3"/>
      <c r="F308" s="3"/>
      <c r="G308" s="3"/>
      <c r="H308" s="7"/>
      <c r="I308" s="7"/>
      <c r="J308" s="101"/>
      <c r="K308" s="3"/>
      <c r="L308" s="3"/>
    </row>
    <row x14ac:dyDescent="0.25" r="309" customHeight="1" ht="25.350000000000005">
      <c r="A309" s="114"/>
      <c r="B309" s="3"/>
      <c r="C309" s="139" t="s">
        <v>280</v>
      </c>
      <c r="D309" s="140"/>
      <c r="E309" s="3"/>
      <c r="F309" s="3"/>
      <c r="G309" s="3"/>
      <c r="H309" s="161"/>
      <c r="I309" s="153">
        <v>1200</v>
      </c>
      <c r="J309" s="101"/>
      <c r="K309" s="3"/>
      <c r="L309" s="3"/>
    </row>
    <row x14ac:dyDescent="0.25" r="310" customHeight="1" ht="25.350000000000005">
      <c r="A310" s="114"/>
      <c r="B310" s="3"/>
      <c r="C310" s="114"/>
      <c r="D310" s="4"/>
      <c r="E310" s="3"/>
      <c r="F310" s="3"/>
      <c r="G310" s="3"/>
      <c r="H310" s="24"/>
      <c r="I310" s="7"/>
      <c r="J310" s="101"/>
      <c r="K310" s="3"/>
      <c r="L310" s="3"/>
    </row>
    <row x14ac:dyDescent="0.25" r="311" customHeight="1" ht="17.25">
      <c r="A311" s="96" t="s">
        <v>754</v>
      </c>
      <c r="B311" s="3"/>
      <c r="C311" s="10"/>
      <c r="D311" s="227"/>
      <c r="E311" s="3"/>
      <c r="F311" s="3"/>
      <c r="G311" s="3"/>
      <c r="H311" s="232"/>
      <c r="I311" s="232"/>
      <c r="J311" s="199"/>
      <c r="K311" s="3"/>
      <c r="L311" s="3"/>
    </row>
    <row x14ac:dyDescent="0.25" r="312" customHeight="1" ht="17.25">
      <c r="A312" s="15" t="s">
        <v>318</v>
      </c>
      <c r="B312" s="3"/>
      <c r="C312" s="112" t="s">
        <v>58</v>
      </c>
      <c r="D312" s="237" t="s">
        <v>36</v>
      </c>
      <c r="E312" s="3"/>
      <c r="F312" s="3"/>
      <c r="G312" s="3"/>
      <c r="H312" s="159" t="s">
        <v>495</v>
      </c>
      <c r="I312" s="17" t="s">
        <v>378</v>
      </c>
      <c r="J312" s="146"/>
      <c r="K312" s="3"/>
      <c r="L312" s="3"/>
    </row>
    <row x14ac:dyDescent="0.25" r="313" customHeight="1" ht="17.25">
      <c r="A313" s="114"/>
      <c r="B313" s="3"/>
      <c r="C313" s="74"/>
      <c r="D313" s="262" t="s">
        <v>627</v>
      </c>
      <c r="E313" s="3"/>
      <c r="F313" s="3"/>
      <c r="G313" s="3"/>
      <c r="H313" s="24"/>
      <c r="I313" s="322" t="s">
        <v>628</v>
      </c>
      <c r="J313" s="225"/>
      <c r="K313" s="3"/>
      <c r="L313" s="3"/>
    </row>
    <row x14ac:dyDescent="0.25" r="314" customHeight="1" ht="17.25">
      <c r="A314" s="114"/>
      <c r="B314" s="3"/>
      <c r="C314" s="74" t="s">
        <v>11</v>
      </c>
      <c r="D314" s="74" t="s">
        <v>629</v>
      </c>
      <c r="E314" s="3"/>
      <c r="F314" s="3"/>
      <c r="G314" s="3"/>
      <c r="H314" s="95">
        <v>9230</v>
      </c>
      <c r="I314" s="408">
        <v>12090</v>
      </c>
      <c r="J314" s="101"/>
      <c r="K314" s="3"/>
      <c r="L314" s="3"/>
    </row>
    <row x14ac:dyDescent="0.25" r="315" customHeight="1" ht="17.25">
      <c r="A315" s="114"/>
      <c r="B315" s="3"/>
      <c r="C315" s="74" t="s">
        <v>13</v>
      </c>
      <c r="D315" s="74" t="s">
        <v>662</v>
      </c>
      <c r="E315" s="3"/>
      <c r="F315" s="3"/>
      <c r="G315" s="3"/>
      <c r="H315" s="95">
        <v>10610</v>
      </c>
      <c r="I315" s="408">
        <v>13900</v>
      </c>
      <c r="J315" s="101"/>
      <c r="K315" s="3"/>
      <c r="L315" s="3"/>
    </row>
    <row x14ac:dyDescent="0.25" r="316" customHeight="1" ht="17.25">
      <c r="A316" s="114"/>
      <c r="B316" s="3"/>
      <c r="C316" s="74" t="s">
        <v>15</v>
      </c>
      <c r="D316" s="74" t="s">
        <v>664</v>
      </c>
      <c r="E316" s="3"/>
      <c r="F316" s="3"/>
      <c r="G316" s="3"/>
      <c r="H316" s="95">
        <v>12200</v>
      </c>
      <c r="I316" s="408">
        <v>15990</v>
      </c>
      <c r="J316" s="101"/>
      <c r="K316" s="3"/>
      <c r="L316" s="3"/>
    </row>
    <row x14ac:dyDescent="0.25" r="317" customHeight="1" ht="17.25">
      <c r="A317" s="114"/>
      <c r="B317" s="3"/>
      <c r="C317" s="74" t="s">
        <v>120</v>
      </c>
      <c r="D317" s="74" t="s">
        <v>652</v>
      </c>
      <c r="E317" s="3"/>
      <c r="F317" s="3"/>
      <c r="G317" s="3"/>
      <c r="H317" s="95">
        <v>15250</v>
      </c>
      <c r="I317" s="408">
        <v>19980</v>
      </c>
      <c r="J317" s="101"/>
      <c r="K317" s="3"/>
      <c r="L317" s="3"/>
    </row>
    <row x14ac:dyDescent="0.25" r="318" customHeight="1" ht="17.25">
      <c r="A318" s="114"/>
      <c r="B318" s="3"/>
      <c r="C318" s="28"/>
      <c r="D318" s="4"/>
      <c r="E318" s="3"/>
      <c r="F318" s="3"/>
      <c r="G318" s="3"/>
      <c r="H318" s="7"/>
      <c r="I318" s="7"/>
      <c r="J318" s="101"/>
      <c r="K318" s="3"/>
      <c r="L318" s="3"/>
    </row>
    <row x14ac:dyDescent="0.25" r="319" customHeight="1" ht="25.350000000000005">
      <c r="A319" s="114"/>
      <c r="B319" s="3"/>
      <c r="C319" s="28"/>
      <c r="D319" s="4"/>
      <c r="E319" s="3"/>
      <c r="F319" s="3"/>
      <c r="G319" s="3"/>
      <c r="H319" s="7"/>
      <c r="I319" s="7"/>
      <c r="J319" s="101"/>
      <c r="K319" s="3"/>
      <c r="L319" s="3"/>
    </row>
    <row x14ac:dyDescent="0.25" r="320" customHeight="1" ht="25.350000000000005">
      <c r="A320" s="114"/>
      <c r="B320" s="3"/>
      <c r="C320" s="138" t="s">
        <v>686</v>
      </c>
      <c r="D320" s="4"/>
      <c r="E320" s="3"/>
      <c r="F320" s="3"/>
      <c r="G320" s="3"/>
      <c r="H320" s="7"/>
      <c r="I320" s="7"/>
      <c r="J320" s="101"/>
      <c r="K320" s="3"/>
      <c r="L320" s="3"/>
    </row>
    <row x14ac:dyDescent="0.25" r="321" customHeight="1" ht="25.350000000000005">
      <c r="A321" s="114"/>
      <c r="B321" s="3"/>
      <c r="C321" s="108"/>
      <c r="D321" s="4"/>
      <c r="E321" s="3"/>
      <c r="F321" s="3"/>
      <c r="G321" s="3"/>
      <c r="H321" s="7"/>
      <c r="I321" s="7"/>
      <c r="J321" s="101"/>
      <c r="K321" s="3"/>
      <c r="L321" s="3"/>
    </row>
    <row x14ac:dyDescent="0.25" r="322" customHeight="1" ht="25.350000000000005">
      <c r="A322" s="114"/>
      <c r="B322" s="3"/>
      <c r="C322" s="139" t="s">
        <v>280</v>
      </c>
      <c r="D322" s="140"/>
      <c r="E322" s="3"/>
      <c r="F322" s="3"/>
      <c r="G322" s="3"/>
      <c r="H322" s="161"/>
      <c r="I322" s="153">
        <v>1200</v>
      </c>
      <c r="J322" s="101"/>
      <c r="K322" s="3"/>
      <c r="L322" s="3"/>
    </row>
    <row x14ac:dyDescent="0.25" r="323" customHeight="1" ht="25.350000000000005">
      <c r="A323" s="114"/>
      <c r="B323" s="3"/>
      <c r="C323" s="114"/>
      <c r="D323" s="4"/>
      <c r="E323" s="3"/>
      <c r="F323" s="3"/>
      <c r="G323" s="3"/>
      <c r="H323" s="24"/>
      <c r="I323" s="7"/>
      <c r="J323" s="101"/>
      <c r="K323" s="3"/>
      <c r="L323" s="3"/>
    </row>
    <row x14ac:dyDescent="0.25" r="324" customHeight="1" ht="17.25">
      <c r="A324" s="96" t="s">
        <v>755</v>
      </c>
      <c r="B324" s="3"/>
      <c r="C324" s="10"/>
      <c r="D324" s="227"/>
      <c r="E324" s="3"/>
      <c r="F324" s="3"/>
      <c r="G324" s="3"/>
      <c r="H324" s="232"/>
      <c r="I324" s="232"/>
      <c r="J324" s="199"/>
      <c r="K324" s="3"/>
      <c r="L324" s="3"/>
    </row>
    <row x14ac:dyDescent="0.25" r="325" customHeight="1" ht="17.25">
      <c r="A325" s="15" t="s">
        <v>318</v>
      </c>
      <c r="B325" s="3"/>
      <c r="C325" s="112" t="s">
        <v>58</v>
      </c>
      <c r="D325" s="237" t="s">
        <v>36</v>
      </c>
      <c r="E325" s="3"/>
      <c r="F325" s="3"/>
      <c r="G325" s="3"/>
      <c r="H325" s="159" t="s">
        <v>690</v>
      </c>
      <c r="I325" s="417"/>
      <c r="J325" s="146"/>
      <c r="K325" s="3"/>
      <c r="L325" s="3"/>
    </row>
    <row x14ac:dyDescent="0.25" r="326" customHeight="1" ht="28.350000000000005">
      <c r="A326" s="23"/>
      <c r="B326" s="3"/>
      <c r="C326" s="74"/>
      <c r="D326" s="262" t="s">
        <v>627</v>
      </c>
      <c r="E326" s="3"/>
      <c r="F326" s="3"/>
      <c r="G326" s="3"/>
      <c r="H326" s="24"/>
      <c r="I326" s="45"/>
      <c r="J326" s="101"/>
      <c r="K326" s="3"/>
      <c r="L326" s="3"/>
    </row>
    <row x14ac:dyDescent="0.25" r="327" customHeight="1" ht="17.25">
      <c r="A327" s="114"/>
      <c r="B327" s="3"/>
      <c r="C327" s="74" t="s">
        <v>11</v>
      </c>
      <c r="D327" s="74" t="s">
        <v>629</v>
      </c>
      <c r="E327" s="3"/>
      <c r="F327" s="3"/>
      <c r="G327" s="3"/>
      <c r="H327" s="34">
        <v>6370</v>
      </c>
      <c r="I327" s="63"/>
      <c r="J327" s="101"/>
      <c r="K327" s="3"/>
      <c r="L327" s="3"/>
    </row>
    <row x14ac:dyDescent="0.25" r="328" customHeight="1" ht="17.25">
      <c r="A328" s="114"/>
      <c r="B328" s="3"/>
      <c r="C328" s="74" t="s">
        <v>13</v>
      </c>
      <c r="D328" s="74" t="s">
        <v>662</v>
      </c>
      <c r="E328" s="3"/>
      <c r="F328" s="3"/>
      <c r="G328" s="3"/>
      <c r="H328" s="34">
        <v>7320</v>
      </c>
      <c r="I328" s="63"/>
      <c r="J328" s="101"/>
      <c r="K328" s="3"/>
      <c r="L328" s="3"/>
    </row>
    <row x14ac:dyDescent="0.25" r="329" customHeight="1" ht="17.25">
      <c r="A329" s="114"/>
      <c r="B329" s="3"/>
      <c r="C329" s="74" t="s">
        <v>15</v>
      </c>
      <c r="D329" s="74" t="s">
        <v>664</v>
      </c>
      <c r="E329" s="3"/>
      <c r="F329" s="3"/>
      <c r="G329" s="3"/>
      <c r="H329" s="34">
        <v>8420</v>
      </c>
      <c r="I329" s="63"/>
      <c r="J329" s="101"/>
      <c r="K329" s="3"/>
      <c r="L329" s="3"/>
    </row>
    <row x14ac:dyDescent="0.25" r="330" customHeight="1" ht="25.350000000000005">
      <c r="A330" s="114"/>
      <c r="B330" s="3"/>
      <c r="C330" s="74" t="s">
        <v>120</v>
      </c>
      <c r="D330" s="74" t="s">
        <v>652</v>
      </c>
      <c r="E330" s="3"/>
      <c r="F330" s="3"/>
      <c r="G330" s="3"/>
      <c r="H330" s="34">
        <v>10520</v>
      </c>
      <c r="I330" s="63"/>
      <c r="J330" s="101"/>
      <c r="K330" s="3"/>
      <c r="L330" s="3"/>
    </row>
    <row x14ac:dyDescent="0.25" r="331" customHeight="1" ht="25.350000000000005">
      <c r="A331" s="114"/>
      <c r="B331" s="3"/>
      <c r="C331" s="28"/>
      <c r="D331" s="4"/>
      <c r="E331" s="3"/>
      <c r="F331" s="3"/>
      <c r="G331" s="3"/>
      <c r="H331" s="7"/>
      <c r="I331" s="7"/>
      <c r="J331" s="101"/>
      <c r="K331" s="3"/>
      <c r="L331" s="3"/>
    </row>
    <row x14ac:dyDescent="0.25" r="332" customHeight="1" ht="25.350000000000005">
      <c r="A332" s="114"/>
      <c r="B332" s="3"/>
      <c r="C332" s="28"/>
      <c r="D332" s="4"/>
      <c r="E332" s="3"/>
      <c r="F332" s="3"/>
      <c r="G332" s="3"/>
      <c r="H332" s="7"/>
      <c r="I332" s="7"/>
      <c r="J332" s="101"/>
      <c r="K332" s="3"/>
      <c r="L332" s="3"/>
    </row>
    <row x14ac:dyDescent="0.25" r="333" customHeight="1" ht="25.350000000000005">
      <c r="A333" s="114"/>
      <c r="B333" s="3"/>
      <c r="C333" s="138" t="s">
        <v>18</v>
      </c>
      <c r="D333" s="4"/>
      <c r="E333" s="3"/>
      <c r="F333" s="3"/>
      <c r="G333" s="3"/>
      <c r="H333" s="7"/>
      <c r="I333" s="7"/>
      <c r="J333" s="101"/>
      <c r="K333" s="3"/>
      <c r="L333" s="3"/>
    </row>
    <row x14ac:dyDescent="0.25" r="334" customHeight="1" ht="25.350000000000005">
      <c r="A334" s="114"/>
      <c r="B334" s="3"/>
      <c r="C334" s="138"/>
      <c r="D334" s="4"/>
      <c r="E334" s="3"/>
      <c r="F334" s="3"/>
      <c r="G334" s="3"/>
      <c r="H334" s="7"/>
      <c r="I334" s="7"/>
      <c r="J334" s="101"/>
      <c r="K334" s="3"/>
      <c r="L334" s="3"/>
    </row>
    <row x14ac:dyDescent="0.25" r="335" customHeight="1" ht="25.350000000000005">
      <c r="A335" s="114"/>
      <c r="B335" s="3"/>
      <c r="C335" s="108"/>
      <c r="D335" s="4"/>
      <c r="E335" s="3"/>
      <c r="F335" s="3"/>
      <c r="G335" s="3"/>
      <c r="H335" s="7"/>
      <c r="I335" s="7"/>
      <c r="J335" s="101"/>
      <c r="K335" s="3"/>
      <c r="L335" s="3"/>
    </row>
    <row x14ac:dyDescent="0.25" r="336" customHeight="1" ht="25.350000000000005">
      <c r="A336" s="114"/>
      <c r="B336" s="3"/>
      <c r="C336" s="139" t="s">
        <v>280</v>
      </c>
      <c r="D336" s="140"/>
      <c r="E336" s="3"/>
      <c r="F336" s="3"/>
      <c r="G336" s="3"/>
      <c r="H336" s="161"/>
      <c r="I336" s="153">
        <v>1200</v>
      </c>
      <c r="J336" s="101"/>
      <c r="K336" s="3"/>
      <c r="L336" s="3"/>
    </row>
    <row x14ac:dyDescent="0.25" r="337" customHeight="1" ht="25.350000000000005">
      <c r="A337" s="114"/>
      <c r="B337" s="3"/>
      <c r="C337" s="28"/>
      <c r="D337" s="4"/>
      <c r="E337" s="3"/>
      <c r="F337" s="3"/>
      <c r="G337" s="3"/>
      <c r="H337" s="7"/>
      <c r="I337" s="63"/>
      <c r="J337" s="101"/>
      <c r="K337" s="3"/>
      <c r="L337" s="3"/>
    </row>
    <row x14ac:dyDescent="0.25" r="338" customHeight="1" ht="25.350000000000005">
      <c r="A338" s="114"/>
      <c r="B338" s="3"/>
      <c r="C338" s="139" t="s">
        <v>691</v>
      </c>
      <c r="D338" s="140"/>
      <c r="E338" s="3"/>
      <c r="F338" s="3"/>
      <c r="G338" s="3"/>
      <c r="H338" s="161"/>
      <c r="I338" s="153">
        <v>4930</v>
      </c>
      <c r="J338" s="101"/>
      <c r="K338" s="3"/>
      <c r="L338" s="3"/>
    </row>
    <row x14ac:dyDescent="0.25" r="339" customHeight="1" ht="25.350000000000005">
      <c r="A339" s="114"/>
      <c r="B339" s="3"/>
      <c r="C339" s="28"/>
      <c r="D339" s="4"/>
      <c r="E339" s="3"/>
      <c r="F339" s="3"/>
      <c r="G339" s="3"/>
      <c r="H339" s="7"/>
      <c r="I339" s="63"/>
      <c r="J339" s="101"/>
      <c r="K339" s="3"/>
      <c r="L339" s="3"/>
    </row>
    <row x14ac:dyDescent="0.25" r="340" customHeight="1" ht="17.25">
      <c r="A340" s="96" t="s">
        <v>692</v>
      </c>
      <c r="B340" s="3"/>
      <c r="C340" s="10"/>
      <c r="D340" s="227"/>
      <c r="E340" s="3"/>
      <c r="F340" s="3"/>
      <c r="G340" s="3"/>
      <c r="H340" s="232"/>
      <c r="I340" s="232"/>
      <c r="J340" s="199"/>
      <c r="K340" s="3"/>
      <c r="L340" s="3"/>
    </row>
    <row x14ac:dyDescent="0.25" r="341" customHeight="1" ht="17.25">
      <c r="A341" s="15" t="s">
        <v>318</v>
      </c>
      <c r="B341" s="3"/>
      <c r="C341" s="112" t="s">
        <v>58</v>
      </c>
      <c r="D341" s="237" t="s">
        <v>36</v>
      </c>
      <c r="E341" s="3"/>
      <c r="F341" s="3"/>
      <c r="G341" s="3"/>
      <c r="H341" s="159" t="s">
        <v>688</v>
      </c>
      <c r="I341" s="17" t="s">
        <v>378</v>
      </c>
      <c r="J341" s="146"/>
      <c r="K341" s="3"/>
      <c r="L341" s="3"/>
    </row>
    <row x14ac:dyDescent="0.25" r="342" customHeight="1" ht="28.350000000000005">
      <c r="A342" s="23"/>
      <c r="B342" s="3"/>
      <c r="C342" s="74"/>
      <c r="D342" s="262" t="s">
        <v>627</v>
      </c>
      <c r="E342" s="3"/>
      <c r="F342" s="3"/>
      <c r="G342" s="3"/>
      <c r="H342" s="24"/>
      <c r="I342" s="322" t="s">
        <v>628</v>
      </c>
      <c r="J342" s="101"/>
      <c r="K342" s="3"/>
      <c r="L342" s="3"/>
    </row>
    <row x14ac:dyDescent="0.25" r="343" customHeight="1" ht="17.25">
      <c r="A343" s="114"/>
      <c r="B343" s="3"/>
      <c r="C343" s="74" t="s">
        <v>11</v>
      </c>
      <c r="D343" s="74" t="s">
        <v>629</v>
      </c>
      <c r="E343" s="3"/>
      <c r="F343" s="3"/>
      <c r="G343" s="3"/>
      <c r="H343" s="95">
        <v>9230</v>
      </c>
      <c r="I343" s="408">
        <v>12090</v>
      </c>
      <c r="J343" s="101"/>
      <c r="K343" s="3"/>
      <c r="L343" s="3"/>
    </row>
    <row x14ac:dyDescent="0.25" r="344" customHeight="1" ht="17.25">
      <c r="A344" s="114"/>
      <c r="B344" s="3"/>
      <c r="C344" s="74" t="s">
        <v>13</v>
      </c>
      <c r="D344" s="74" t="s">
        <v>662</v>
      </c>
      <c r="E344" s="3"/>
      <c r="F344" s="3"/>
      <c r="G344" s="3"/>
      <c r="H344" s="95">
        <v>10610</v>
      </c>
      <c r="I344" s="408">
        <v>13900</v>
      </c>
      <c r="J344" s="101"/>
      <c r="K344" s="3"/>
      <c r="L344" s="3"/>
    </row>
    <row x14ac:dyDescent="0.25" r="345" customHeight="1" ht="17.25">
      <c r="A345" s="114"/>
      <c r="B345" s="3"/>
      <c r="C345" s="74" t="s">
        <v>15</v>
      </c>
      <c r="D345" s="74" t="s">
        <v>664</v>
      </c>
      <c r="E345" s="3"/>
      <c r="F345" s="3"/>
      <c r="G345" s="3"/>
      <c r="H345" s="95">
        <v>12200</v>
      </c>
      <c r="I345" s="408">
        <v>15990</v>
      </c>
      <c r="J345" s="101"/>
      <c r="K345" s="3"/>
      <c r="L345" s="3"/>
    </row>
    <row x14ac:dyDescent="0.25" r="346" customHeight="1" ht="25.350000000000005">
      <c r="A346" s="114"/>
      <c r="B346" s="3"/>
      <c r="C346" s="74" t="s">
        <v>120</v>
      </c>
      <c r="D346" s="74" t="s">
        <v>652</v>
      </c>
      <c r="E346" s="3"/>
      <c r="F346" s="3"/>
      <c r="G346" s="3"/>
      <c r="H346" s="95">
        <v>15250</v>
      </c>
      <c r="I346" s="408">
        <v>19980</v>
      </c>
      <c r="J346" s="101"/>
      <c r="K346" s="3"/>
      <c r="L346" s="3"/>
    </row>
    <row x14ac:dyDescent="0.25" r="347" customHeight="1" ht="25.350000000000005">
      <c r="A347" s="114"/>
      <c r="B347" s="3"/>
      <c r="C347" s="28"/>
      <c r="D347" s="4"/>
      <c r="E347" s="3"/>
      <c r="F347" s="3"/>
      <c r="G347" s="3"/>
      <c r="H347" s="420"/>
      <c r="I347" s="420"/>
      <c r="J347" s="101"/>
      <c r="K347" s="3"/>
      <c r="L347" s="3"/>
    </row>
    <row x14ac:dyDescent="0.25" r="348" customHeight="1" ht="25.350000000000005">
      <c r="A348" s="114"/>
      <c r="B348" s="3"/>
      <c r="C348" s="28"/>
      <c r="D348" s="4"/>
      <c r="E348" s="3"/>
      <c r="F348" s="3"/>
      <c r="G348" s="3"/>
      <c r="H348" s="7"/>
      <c r="I348" s="7"/>
      <c r="J348" s="101"/>
      <c r="K348" s="3"/>
      <c r="L348" s="3"/>
    </row>
    <row x14ac:dyDescent="0.25" r="349" customHeight="1" ht="25.350000000000005">
      <c r="A349" s="114"/>
      <c r="B349" s="3"/>
      <c r="C349" s="138" t="s">
        <v>18</v>
      </c>
      <c r="D349" s="4"/>
      <c r="E349" s="3"/>
      <c r="F349" s="3"/>
      <c r="G349" s="3"/>
      <c r="H349" s="7"/>
      <c r="I349" s="7"/>
      <c r="J349" s="101"/>
      <c r="K349" s="3"/>
      <c r="L349" s="3"/>
    </row>
    <row x14ac:dyDescent="0.25" r="350" customHeight="1" ht="25.350000000000005">
      <c r="A350" s="114"/>
      <c r="B350" s="3"/>
      <c r="C350" s="138"/>
      <c r="D350" s="4"/>
      <c r="E350" s="3"/>
      <c r="F350" s="3"/>
      <c r="G350" s="3"/>
      <c r="H350" s="7"/>
      <c r="I350" s="7"/>
      <c r="J350" s="101"/>
      <c r="K350" s="3"/>
      <c r="L350" s="3"/>
    </row>
    <row x14ac:dyDescent="0.25" r="351" customHeight="1" ht="25.350000000000005">
      <c r="A351" s="114"/>
      <c r="B351" s="3"/>
      <c r="C351" s="108"/>
      <c r="D351" s="4"/>
      <c r="E351" s="3"/>
      <c r="F351" s="3"/>
      <c r="G351" s="3"/>
      <c r="H351" s="7"/>
      <c r="I351" s="7"/>
      <c r="J351" s="101"/>
      <c r="K351" s="3"/>
      <c r="L351" s="3"/>
    </row>
    <row x14ac:dyDescent="0.25" r="352" customHeight="1" ht="25.350000000000005">
      <c r="A352" s="114"/>
      <c r="B352" s="3"/>
      <c r="C352" s="139" t="s">
        <v>280</v>
      </c>
      <c r="D352" s="140"/>
      <c r="E352" s="3"/>
      <c r="F352" s="3"/>
      <c r="G352" s="3"/>
      <c r="H352" s="161"/>
      <c r="I352" s="153">
        <v>1200</v>
      </c>
      <c r="J352" s="101"/>
      <c r="K352" s="3"/>
      <c r="L352" s="3"/>
    </row>
    <row x14ac:dyDescent="0.25" r="353" customHeight="1" ht="25.350000000000005">
      <c r="A353" s="114"/>
      <c r="B353" s="3"/>
      <c r="C353" s="28"/>
      <c r="D353" s="4"/>
      <c r="E353" s="3"/>
      <c r="F353" s="3"/>
      <c r="G353" s="3"/>
      <c r="H353" s="7"/>
      <c r="I353" s="63"/>
      <c r="J353" s="101"/>
      <c r="K353" s="3"/>
      <c r="L353" s="3"/>
    </row>
    <row x14ac:dyDescent="0.25" r="354" customHeight="1" ht="25.350000000000005">
      <c r="A354" s="114"/>
      <c r="B354" s="3"/>
      <c r="C354" s="139" t="s">
        <v>691</v>
      </c>
      <c r="D354" s="140"/>
      <c r="E354" s="3"/>
      <c r="F354" s="3"/>
      <c r="G354" s="3"/>
      <c r="H354" s="161"/>
      <c r="I354" s="153">
        <v>4930</v>
      </c>
      <c r="J354" s="101"/>
      <c r="K354" s="3"/>
      <c r="L354" s="3"/>
    </row>
    <row x14ac:dyDescent="0.25" r="355" customHeight="1" ht="25.350000000000005">
      <c r="A355" s="114"/>
      <c r="B355" s="3"/>
      <c r="C355" s="28"/>
      <c r="D355" s="4"/>
      <c r="E355" s="3"/>
      <c r="F355" s="3"/>
      <c r="G355" s="3"/>
      <c r="H355" s="7"/>
      <c r="I355" s="63"/>
      <c r="J355" s="101"/>
      <c r="K355" s="3"/>
      <c r="L355" s="3"/>
    </row>
    <row x14ac:dyDescent="0.25" r="356" customHeight="1" ht="25.350000000000005">
      <c r="A356" s="114"/>
      <c r="B356" s="3"/>
      <c r="C356" s="28"/>
      <c r="D356" s="4"/>
      <c r="E356" s="3"/>
      <c r="F356" s="3"/>
      <c r="G356" s="3"/>
      <c r="H356" s="7"/>
      <c r="I356" s="63"/>
      <c r="J356" s="101"/>
      <c r="K356" s="3"/>
      <c r="L356" s="3"/>
    </row>
    <row x14ac:dyDescent="0.25" r="357" customHeight="1" ht="17.25">
      <c r="A357" s="9" t="s">
        <v>693</v>
      </c>
      <c r="B357" s="3"/>
      <c r="C357" s="10"/>
      <c r="D357" s="227"/>
      <c r="E357" s="3"/>
      <c r="F357" s="3"/>
      <c r="G357" s="3"/>
      <c r="H357" s="232"/>
      <c r="I357" s="232"/>
      <c r="J357" s="199"/>
      <c r="K357" s="3"/>
      <c r="L357" s="3"/>
    </row>
    <row x14ac:dyDescent="0.25" r="358" customHeight="1" ht="17.25">
      <c r="A358" s="15" t="s">
        <v>594</v>
      </c>
      <c r="B358" s="3"/>
      <c r="C358" s="112" t="s">
        <v>58</v>
      </c>
      <c r="D358" s="237" t="s">
        <v>36</v>
      </c>
      <c r="E358" s="3"/>
      <c r="F358" s="3"/>
      <c r="G358" s="3"/>
      <c r="H358" s="159" t="s">
        <v>644</v>
      </c>
      <c r="I358" s="416"/>
      <c r="J358" s="396"/>
      <c r="K358" s="3"/>
      <c r="L358" s="3"/>
    </row>
    <row x14ac:dyDescent="0.25" r="359" customHeight="1" ht="17.25">
      <c r="A359" s="114"/>
      <c r="B359" s="3"/>
      <c r="C359" s="74"/>
      <c r="D359" s="262" t="s">
        <v>627</v>
      </c>
      <c r="E359" s="3"/>
      <c r="F359" s="3"/>
      <c r="G359" s="3"/>
      <c r="H359" s="34"/>
      <c r="I359" s="6"/>
      <c r="J359" s="103"/>
      <c r="K359" s="3"/>
      <c r="L359" s="3"/>
    </row>
    <row x14ac:dyDescent="0.25" r="360" customHeight="1" ht="17.25">
      <c r="A360" s="114"/>
      <c r="B360" s="3"/>
      <c r="C360" s="74" t="s">
        <v>11</v>
      </c>
      <c r="D360" s="74" t="s">
        <v>727</v>
      </c>
      <c r="E360" s="3"/>
      <c r="F360" s="3"/>
      <c r="G360" s="3"/>
      <c r="H360" s="34">
        <v>7800</v>
      </c>
      <c r="I360" s="6"/>
      <c r="J360" s="103"/>
      <c r="K360" s="3"/>
      <c r="L360" s="3"/>
    </row>
    <row x14ac:dyDescent="0.25" r="361" customHeight="1" ht="17.25">
      <c r="A361" s="114"/>
      <c r="B361" s="3"/>
      <c r="C361" s="74" t="s">
        <v>13</v>
      </c>
      <c r="D361" s="74" t="s">
        <v>670</v>
      </c>
      <c r="E361" s="3"/>
      <c r="F361" s="3"/>
      <c r="G361" s="3"/>
      <c r="H361" s="34">
        <v>8970</v>
      </c>
      <c r="I361" s="6"/>
      <c r="J361" s="103"/>
      <c r="K361" s="3"/>
      <c r="L361" s="3"/>
    </row>
    <row x14ac:dyDescent="0.25" r="362" customHeight="1" ht="17.25">
      <c r="A362" s="114"/>
      <c r="B362" s="3"/>
      <c r="C362" s="74" t="s">
        <v>15</v>
      </c>
      <c r="D362" s="74" t="s">
        <v>705</v>
      </c>
      <c r="E362" s="3"/>
      <c r="F362" s="3"/>
      <c r="G362" s="3"/>
      <c r="H362" s="34">
        <v>10310</v>
      </c>
      <c r="I362" s="6"/>
      <c r="J362" s="103"/>
      <c r="K362" s="3"/>
      <c r="L362" s="3"/>
    </row>
    <row x14ac:dyDescent="0.25" r="363" customHeight="1" ht="17.25">
      <c r="A363" s="114"/>
      <c r="B363" s="3"/>
      <c r="C363" s="74" t="s">
        <v>120</v>
      </c>
      <c r="D363" s="74" t="s">
        <v>672</v>
      </c>
      <c r="E363" s="3"/>
      <c r="F363" s="3"/>
      <c r="G363" s="3"/>
      <c r="H363" s="34">
        <v>12890</v>
      </c>
      <c r="I363" s="6"/>
      <c r="J363" s="103"/>
      <c r="K363" s="3"/>
      <c r="L363" s="3"/>
    </row>
    <row x14ac:dyDescent="0.25" r="364" customHeight="1" ht="25.350000000000005">
      <c r="A364" s="114"/>
      <c r="B364" s="3"/>
      <c r="C364" s="28"/>
      <c r="D364" s="4"/>
      <c r="E364" s="3"/>
      <c r="F364" s="3"/>
      <c r="G364" s="3"/>
      <c r="H364" s="7"/>
      <c r="I364" s="6"/>
      <c r="J364" s="101"/>
      <c r="K364" s="3"/>
      <c r="L364" s="3"/>
    </row>
    <row x14ac:dyDescent="0.25" r="365" customHeight="1" ht="25.350000000000005">
      <c r="A365" s="114"/>
      <c r="B365" s="3"/>
      <c r="C365" s="138" t="s">
        <v>680</v>
      </c>
      <c r="D365" s="4"/>
      <c r="E365" s="3"/>
      <c r="F365" s="3"/>
      <c r="G365" s="3"/>
      <c r="H365" s="7"/>
      <c r="I365" s="6"/>
      <c r="J365" s="101"/>
      <c r="K365" s="3"/>
      <c r="L365" s="3"/>
    </row>
    <row x14ac:dyDescent="0.25" r="366" customHeight="1" ht="25.350000000000005">
      <c r="A366" s="114"/>
      <c r="B366" s="3"/>
      <c r="C366" s="108"/>
      <c r="D366" s="4"/>
      <c r="E366" s="3"/>
      <c r="F366" s="3"/>
      <c r="G366" s="3"/>
      <c r="H366" s="7"/>
      <c r="I366" s="6"/>
      <c r="J366" s="101"/>
      <c r="K366" s="3"/>
      <c r="L366" s="3"/>
    </row>
    <row x14ac:dyDescent="0.25" r="367" customHeight="1" ht="25.350000000000005">
      <c r="A367" s="114"/>
      <c r="B367" s="3"/>
      <c r="C367" s="139" t="s">
        <v>280</v>
      </c>
      <c r="D367" s="140"/>
      <c r="E367" s="3"/>
      <c r="F367" s="3"/>
      <c r="G367" s="3"/>
      <c r="H367" s="161"/>
      <c r="I367" s="153">
        <v>1330</v>
      </c>
      <c r="J367" s="101"/>
      <c r="K367" s="3"/>
      <c r="L367" s="3"/>
    </row>
    <row x14ac:dyDescent="0.25" r="368" customHeight="1" ht="25.350000000000005">
      <c r="A368" s="114"/>
      <c r="B368" s="3"/>
      <c r="C368" s="203"/>
      <c r="D368" s="4"/>
      <c r="E368" s="3"/>
      <c r="F368" s="3"/>
      <c r="G368" s="3"/>
      <c r="H368" s="7"/>
      <c r="I368" s="63"/>
      <c r="J368" s="101"/>
      <c r="K368" s="3"/>
      <c r="L368" s="3"/>
    </row>
    <row x14ac:dyDescent="0.25" r="369" customHeight="1" ht="17.25">
      <c r="A369" s="114"/>
      <c r="B369" s="3"/>
      <c r="C369" s="203"/>
      <c r="D369" s="4"/>
      <c r="E369" s="3"/>
      <c r="F369" s="3"/>
      <c r="G369" s="3"/>
      <c r="H369" s="7"/>
      <c r="I369" s="63"/>
      <c r="J369" s="101"/>
      <c r="K369" s="3"/>
      <c r="L369" s="3"/>
    </row>
    <row x14ac:dyDescent="0.25" r="370" customHeight="1" ht="17.25">
      <c r="A370" s="9" t="s">
        <v>694</v>
      </c>
      <c r="B370" s="3"/>
      <c r="C370" s="10"/>
      <c r="D370" s="227"/>
      <c r="E370" s="3"/>
      <c r="F370" s="3"/>
      <c r="G370" s="3"/>
      <c r="H370" s="232"/>
      <c r="I370" s="232"/>
      <c r="J370" s="199"/>
      <c r="K370" s="3"/>
      <c r="L370" s="3"/>
    </row>
    <row x14ac:dyDescent="0.25" r="371" customHeight="1" ht="17.25">
      <c r="A371" s="15" t="s">
        <v>594</v>
      </c>
      <c r="B371" s="3"/>
      <c r="C371" s="112" t="s">
        <v>58</v>
      </c>
      <c r="D371" s="237" t="s">
        <v>36</v>
      </c>
      <c r="E371" s="3"/>
      <c r="F371" s="3"/>
      <c r="G371" s="3"/>
      <c r="H371" s="159" t="s">
        <v>495</v>
      </c>
      <c r="I371" s="416"/>
      <c r="J371" s="396"/>
      <c r="K371" s="3"/>
      <c r="L371" s="3"/>
    </row>
    <row x14ac:dyDescent="0.25" r="372" customHeight="1" ht="17.25">
      <c r="A372" s="114"/>
      <c r="B372" s="3"/>
      <c r="C372" s="74"/>
      <c r="D372" s="262" t="s">
        <v>627</v>
      </c>
      <c r="E372" s="3"/>
      <c r="F372" s="3"/>
      <c r="G372" s="3"/>
      <c r="H372" s="34"/>
      <c r="I372" s="6"/>
      <c r="J372" s="103"/>
      <c r="K372" s="3"/>
      <c r="L372" s="3"/>
    </row>
    <row x14ac:dyDescent="0.25" r="373" customHeight="1" ht="17.25">
      <c r="A373" s="114"/>
      <c r="B373" s="3"/>
      <c r="C373" s="74" t="s">
        <v>11</v>
      </c>
      <c r="D373" s="74" t="s">
        <v>727</v>
      </c>
      <c r="E373" s="3"/>
      <c r="F373" s="3"/>
      <c r="G373" s="3"/>
      <c r="H373" s="34">
        <v>11300</v>
      </c>
      <c r="I373" s="6"/>
      <c r="J373" s="103"/>
      <c r="K373" s="3"/>
      <c r="L373" s="3"/>
    </row>
    <row x14ac:dyDescent="0.25" r="374" customHeight="1" ht="17.25">
      <c r="A374" s="114"/>
      <c r="B374" s="3"/>
      <c r="C374" s="74" t="s">
        <v>13</v>
      </c>
      <c r="D374" s="74" t="s">
        <v>670</v>
      </c>
      <c r="E374" s="3"/>
      <c r="F374" s="3"/>
      <c r="G374" s="3"/>
      <c r="H374" s="34">
        <v>13000</v>
      </c>
      <c r="I374" s="6"/>
      <c r="J374" s="103"/>
      <c r="K374" s="3"/>
      <c r="L374" s="3"/>
    </row>
    <row x14ac:dyDescent="0.25" r="375" customHeight="1" ht="17.25">
      <c r="A375" s="114"/>
      <c r="B375" s="3"/>
      <c r="C375" s="74" t="s">
        <v>15</v>
      </c>
      <c r="D375" s="74" t="s">
        <v>705</v>
      </c>
      <c r="E375" s="3"/>
      <c r="F375" s="3"/>
      <c r="G375" s="3"/>
      <c r="H375" s="34">
        <v>14950</v>
      </c>
      <c r="I375" s="6"/>
      <c r="J375" s="103"/>
      <c r="K375" s="3"/>
      <c r="L375" s="3"/>
    </row>
    <row x14ac:dyDescent="0.25" r="376" customHeight="1" ht="17.25">
      <c r="A376" s="114"/>
      <c r="B376" s="3"/>
      <c r="C376" s="74" t="s">
        <v>120</v>
      </c>
      <c r="D376" s="74" t="s">
        <v>672</v>
      </c>
      <c r="E376" s="3"/>
      <c r="F376" s="3"/>
      <c r="G376" s="3"/>
      <c r="H376" s="34">
        <v>18680</v>
      </c>
      <c r="I376" s="6"/>
      <c r="J376" s="103"/>
      <c r="K376" s="3"/>
      <c r="L376" s="3"/>
    </row>
    <row x14ac:dyDescent="0.25" r="377" customHeight="1" ht="25.350000000000005">
      <c r="A377" s="114"/>
      <c r="B377" s="3"/>
      <c r="C377" s="28"/>
      <c r="D377" s="4"/>
      <c r="E377" s="3"/>
      <c r="F377" s="3"/>
      <c r="G377" s="3"/>
      <c r="H377" s="7"/>
      <c r="I377" s="6"/>
      <c r="J377" s="101"/>
      <c r="K377" s="3"/>
      <c r="L377" s="3"/>
    </row>
    <row x14ac:dyDescent="0.25" r="378" customHeight="1" ht="25.350000000000005">
      <c r="A378" s="114"/>
      <c r="B378" s="3"/>
      <c r="C378" s="138" t="s">
        <v>680</v>
      </c>
      <c r="D378" s="4"/>
      <c r="E378" s="3"/>
      <c r="F378" s="3"/>
      <c r="G378" s="3"/>
      <c r="H378" s="7"/>
      <c r="I378" s="6"/>
      <c r="J378" s="101"/>
      <c r="K378" s="3"/>
      <c r="L378" s="3"/>
    </row>
    <row x14ac:dyDescent="0.25" r="379" customHeight="1" ht="25.350000000000005">
      <c r="A379" s="114"/>
      <c r="B379" s="3"/>
      <c r="C379" s="108"/>
      <c r="D379" s="4"/>
      <c r="E379" s="3"/>
      <c r="F379" s="3"/>
      <c r="G379" s="3"/>
      <c r="H379" s="7"/>
      <c r="I379" s="6"/>
      <c r="J379" s="101"/>
      <c r="K379" s="3"/>
      <c r="L379" s="3"/>
    </row>
    <row x14ac:dyDescent="0.25" r="380" customHeight="1" ht="25.350000000000005">
      <c r="A380" s="114"/>
      <c r="B380" s="3"/>
      <c r="C380" s="139" t="s">
        <v>280</v>
      </c>
      <c r="D380" s="140"/>
      <c r="E380" s="3"/>
      <c r="F380" s="3"/>
      <c r="G380" s="3"/>
      <c r="H380" s="161"/>
      <c r="I380" s="153">
        <v>1330</v>
      </c>
      <c r="J380" s="101"/>
      <c r="K380" s="3"/>
      <c r="L380" s="3"/>
    </row>
    <row x14ac:dyDescent="0.25" r="381" customHeight="1" ht="25.350000000000005">
      <c r="A381" s="114"/>
      <c r="B381" s="3"/>
      <c r="C381" s="203"/>
      <c r="D381" s="4"/>
      <c r="E381" s="3"/>
      <c r="F381" s="3"/>
      <c r="G381" s="3"/>
      <c r="H381" s="7"/>
      <c r="I381" s="63"/>
      <c r="J381" s="101"/>
      <c r="K381" s="3"/>
      <c r="L381" s="3"/>
    </row>
    <row x14ac:dyDescent="0.25" r="382" customHeight="1" ht="25.350000000000005">
      <c r="A382" s="114"/>
      <c r="B382" s="3"/>
      <c r="C382" s="203"/>
      <c r="D382" s="4"/>
      <c r="E382" s="3"/>
      <c r="F382" s="3"/>
      <c r="G382" s="3"/>
      <c r="H382" s="7"/>
      <c r="I382" s="63"/>
      <c r="J382" s="101"/>
      <c r="K382" s="3"/>
      <c r="L382" s="3"/>
    </row>
    <row x14ac:dyDescent="0.25" r="383" customHeight="1" ht="25.350000000000005">
      <c r="A383" s="114"/>
      <c r="B383" s="3"/>
      <c r="C383" s="203"/>
      <c r="D383" s="4"/>
      <c r="E383" s="3"/>
      <c r="F383" s="3"/>
      <c r="G383" s="3"/>
      <c r="H383" s="7"/>
      <c r="I383" s="63"/>
      <c r="J383" s="101"/>
      <c r="K383" s="3"/>
      <c r="L383" s="3"/>
    </row>
    <row x14ac:dyDescent="0.25" r="384" customHeight="1" ht="25.350000000000005">
      <c r="A384" s="114"/>
      <c r="B384" s="3"/>
      <c r="C384" s="203"/>
      <c r="D384" s="4"/>
      <c r="E384" s="3"/>
      <c r="F384" s="3"/>
      <c r="G384" s="3"/>
      <c r="H384" s="7"/>
      <c r="I384" s="63"/>
      <c r="J384" s="101"/>
      <c r="K384" s="3"/>
      <c r="L384" s="3"/>
    </row>
    <row x14ac:dyDescent="0.25" r="385" customHeight="1" ht="17.25">
      <c r="A385" s="9" t="s">
        <v>695</v>
      </c>
      <c r="B385" s="3"/>
      <c r="C385" s="10"/>
      <c r="D385" s="227"/>
      <c r="E385" s="3"/>
      <c r="F385" s="3"/>
      <c r="G385" s="3"/>
      <c r="H385" s="232"/>
      <c r="I385" s="232"/>
      <c r="J385" s="199"/>
      <c r="K385" s="3"/>
      <c r="L385" s="3"/>
    </row>
    <row x14ac:dyDescent="0.25" r="386" customHeight="1" ht="17.25">
      <c r="A386" s="15" t="s">
        <v>318</v>
      </c>
      <c r="B386" s="3"/>
      <c r="C386" s="112" t="s">
        <v>58</v>
      </c>
      <c r="D386" s="237" t="s">
        <v>36</v>
      </c>
      <c r="E386" s="3"/>
      <c r="F386" s="3"/>
      <c r="G386" s="3"/>
      <c r="H386" s="159" t="s">
        <v>644</v>
      </c>
      <c r="I386" s="416"/>
      <c r="J386" s="396"/>
      <c r="K386" s="3"/>
      <c r="L386" s="3"/>
    </row>
    <row x14ac:dyDescent="0.25" r="387" customHeight="1" ht="17.25">
      <c r="A387" s="114"/>
      <c r="B387" s="3"/>
      <c r="C387" s="74"/>
      <c r="D387" s="262" t="s">
        <v>627</v>
      </c>
      <c r="E387" s="3"/>
      <c r="F387" s="3"/>
      <c r="G387" s="3"/>
      <c r="H387" s="34"/>
      <c r="I387" s="6"/>
      <c r="J387" s="103"/>
      <c r="K387" s="3"/>
      <c r="L387" s="3"/>
    </row>
    <row x14ac:dyDescent="0.25" r="388" customHeight="1" ht="17.25">
      <c r="A388" s="114"/>
      <c r="B388" s="3"/>
      <c r="C388" s="74" t="s">
        <v>11</v>
      </c>
      <c r="D388" s="74" t="s">
        <v>629</v>
      </c>
      <c r="E388" s="3"/>
      <c r="F388" s="3"/>
      <c r="G388" s="3"/>
      <c r="H388" s="34">
        <v>7160</v>
      </c>
      <c r="I388" s="6"/>
      <c r="J388" s="103"/>
      <c r="K388" s="3"/>
      <c r="L388" s="3"/>
    </row>
    <row x14ac:dyDescent="0.25" r="389" customHeight="1" ht="17.25">
      <c r="A389" s="114"/>
      <c r="B389" s="3"/>
      <c r="C389" s="74" t="s">
        <v>13</v>
      </c>
      <c r="D389" s="74" t="s">
        <v>662</v>
      </c>
      <c r="E389" s="3"/>
      <c r="F389" s="3"/>
      <c r="G389" s="3"/>
      <c r="H389" s="34">
        <v>8230</v>
      </c>
      <c r="I389" s="6"/>
      <c r="J389" s="103"/>
      <c r="K389" s="3"/>
      <c r="L389" s="3"/>
    </row>
    <row x14ac:dyDescent="0.25" r="390" customHeight="1" ht="17.25">
      <c r="A390" s="114"/>
      <c r="B390" s="3"/>
      <c r="C390" s="74" t="s">
        <v>15</v>
      </c>
      <c r="D390" s="74" t="s">
        <v>664</v>
      </c>
      <c r="E390" s="3"/>
      <c r="F390" s="3"/>
      <c r="G390" s="3"/>
      <c r="H390" s="34">
        <v>9470</v>
      </c>
      <c r="I390" s="6"/>
      <c r="J390" s="103"/>
      <c r="K390" s="3"/>
      <c r="L390" s="3"/>
    </row>
    <row x14ac:dyDescent="0.25" r="391" customHeight="1" ht="17.25">
      <c r="A391" s="114"/>
      <c r="B391" s="3"/>
      <c r="C391" s="74" t="s">
        <v>120</v>
      </c>
      <c r="D391" s="74" t="s">
        <v>652</v>
      </c>
      <c r="E391" s="3"/>
      <c r="F391" s="3"/>
      <c r="G391" s="3"/>
      <c r="H391" s="34">
        <v>11830</v>
      </c>
      <c r="I391" s="6"/>
      <c r="J391" s="103"/>
      <c r="K391" s="3"/>
      <c r="L391" s="3"/>
    </row>
    <row x14ac:dyDescent="0.25" r="392" customHeight="1" ht="17.25">
      <c r="A392" s="114"/>
      <c r="B392" s="3"/>
      <c r="C392" s="28"/>
      <c r="D392" s="4"/>
      <c r="E392" s="3"/>
      <c r="F392" s="3"/>
      <c r="G392" s="3"/>
      <c r="H392" s="7"/>
      <c r="I392" s="6"/>
      <c r="J392" s="101"/>
      <c r="K392" s="3"/>
      <c r="L392" s="3"/>
    </row>
    <row x14ac:dyDescent="0.25" r="393" customHeight="1" ht="17.25">
      <c r="A393" s="114"/>
      <c r="B393" s="3"/>
      <c r="C393" s="138" t="s">
        <v>680</v>
      </c>
      <c r="D393" s="4"/>
      <c r="E393" s="3"/>
      <c r="F393" s="3"/>
      <c r="G393" s="3"/>
      <c r="H393" s="7"/>
      <c r="I393" s="6"/>
      <c r="J393" s="101"/>
      <c r="K393" s="3"/>
      <c r="L393" s="3"/>
    </row>
    <row x14ac:dyDescent="0.25" r="394" customHeight="1" ht="17.25">
      <c r="A394" s="114"/>
      <c r="B394" s="3"/>
      <c r="C394" s="108"/>
      <c r="D394" s="4"/>
      <c r="E394" s="3"/>
      <c r="F394" s="3"/>
      <c r="G394" s="3"/>
      <c r="H394" s="7"/>
      <c r="I394" s="6"/>
      <c r="J394" s="101"/>
      <c r="K394" s="3"/>
      <c r="L394" s="3"/>
    </row>
    <row x14ac:dyDescent="0.25" r="395" customHeight="1" ht="17.25">
      <c r="A395" s="114"/>
      <c r="B395" s="3"/>
      <c r="C395" s="139" t="s">
        <v>280</v>
      </c>
      <c r="D395" s="140"/>
      <c r="E395" s="3"/>
      <c r="F395" s="3"/>
      <c r="G395" s="3"/>
      <c r="H395" s="161"/>
      <c r="I395" s="153">
        <v>1330</v>
      </c>
      <c r="J395" s="101"/>
      <c r="K395" s="3"/>
      <c r="L395" s="3"/>
    </row>
    <row x14ac:dyDescent="0.25" r="396" customHeight="1" ht="17.25">
      <c r="A396" s="114"/>
      <c r="B396" s="3"/>
      <c r="C396" s="28"/>
      <c r="D396" s="4"/>
      <c r="E396" s="3"/>
      <c r="F396" s="3"/>
      <c r="G396" s="3"/>
      <c r="H396" s="7"/>
      <c r="I396" s="63"/>
      <c r="J396" s="101"/>
      <c r="K396" s="3"/>
      <c r="L396" s="3"/>
    </row>
    <row x14ac:dyDescent="0.25" r="397" customHeight="1" ht="17.25">
      <c r="A397" s="114"/>
      <c r="B397" s="3"/>
      <c r="C397" s="28"/>
      <c r="D397" s="4"/>
      <c r="E397" s="3"/>
      <c r="F397" s="3"/>
      <c r="G397" s="3"/>
      <c r="H397" s="7"/>
      <c r="I397" s="63"/>
      <c r="J397" s="101"/>
      <c r="K397" s="3"/>
      <c r="L397" s="3"/>
    </row>
    <row x14ac:dyDescent="0.25" r="398" customHeight="1" ht="17.25">
      <c r="A398" s="114"/>
      <c r="B398" s="3"/>
      <c r="C398" s="108"/>
      <c r="D398" s="4"/>
      <c r="E398" s="3"/>
      <c r="F398" s="3"/>
      <c r="G398" s="3"/>
      <c r="H398" s="7"/>
      <c r="I398" s="6"/>
      <c r="J398" s="101"/>
      <c r="K398" s="3"/>
      <c r="L398" s="3"/>
    </row>
    <row x14ac:dyDescent="0.25" r="399" customHeight="1" ht="17.25">
      <c r="A399" s="9" t="s">
        <v>712</v>
      </c>
      <c r="B399" s="3"/>
      <c r="C399" s="10"/>
      <c r="D399" s="227"/>
      <c r="E399" s="3"/>
      <c r="F399" s="3"/>
      <c r="G399" s="3"/>
      <c r="H399" s="232"/>
      <c r="I399" s="232"/>
      <c r="J399" s="199"/>
      <c r="K399" s="3"/>
      <c r="L399" s="3"/>
    </row>
    <row x14ac:dyDescent="0.25" r="400" customHeight="1" ht="17.25">
      <c r="A400" s="15" t="s">
        <v>318</v>
      </c>
      <c r="B400" s="3"/>
      <c r="C400" s="112" t="s">
        <v>58</v>
      </c>
      <c r="D400" s="237" t="s">
        <v>36</v>
      </c>
      <c r="E400" s="3"/>
      <c r="F400" s="3"/>
      <c r="G400" s="3"/>
      <c r="H400" s="159" t="s">
        <v>508</v>
      </c>
      <c r="I400" s="416"/>
      <c r="J400" s="396"/>
      <c r="K400" s="3"/>
      <c r="L400" s="3"/>
    </row>
    <row x14ac:dyDescent="0.25" r="401" customHeight="1" ht="17.25">
      <c r="A401" s="114"/>
      <c r="B401" s="3"/>
      <c r="C401" s="74"/>
      <c r="D401" s="262" t="s">
        <v>627</v>
      </c>
      <c r="E401" s="3"/>
      <c r="F401" s="3"/>
      <c r="G401" s="3"/>
      <c r="H401" s="24"/>
      <c r="I401" s="6"/>
      <c r="J401" s="103"/>
      <c r="K401" s="3"/>
      <c r="L401" s="3"/>
    </row>
    <row x14ac:dyDescent="0.25" r="402" customHeight="1" ht="17.25">
      <c r="A402" s="114"/>
      <c r="B402" s="3"/>
      <c r="C402" s="74" t="s">
        <v>11</v>
      </c>
      <c r="D402" s="74" t="s">
        <v>629</v>
      </c>
      <c r="E402" s="3"/>
      <c r="F402" s="3"/>
      <c r="G402" s="3"/>
      <c r="H402" s="63">
        <v>10380</v>
      </c>
      <c r="I402" s="6"/>
      <c r="J402" s="103"/>
      <c r="K402" s="3"/>
      <c r="L402" s="3"/>
    </row>
    <row x14ac:dyDescent="0.25" r="403" customHeight="1" ht="17.25">
      <c r="A403" s="114"/>
      <c r="B403" s="3"/>
      <c r="C403" s="74" t="s">
        <v>13</v>
      </c>
      <c r="D403" s="74" t="s">
        <v>662</v>
      </c>
      <c r="E403" s="3"/>
      <c r="F403" s="3"/>
      <c r="G403" s="3"/>
      <c r="H403" s="63">
        <v>11940</v>
      </c>
      <c r="I403" s="6"/>
      <c r="J403" s="103"/>
      <c r="K403" s="3"/>
      <c r="L403" s="3"/>
    </row>
    <row x14ac:dyDescent="0.25" r="404" customHeight="1" ht="17.25">
      <c r="A404" s="114"/>
      <c r="B404" s="3"/>
      <c r="C404" s="74" t="s">
        <v>15</v>
      </c>
      <c r="D404" s="74" t="s">
        <v>664</v>
      </c>
      <c r="E404" s="3"/>
      <c r="F404" s="3"/>
      <c r="G404" s="3"/>
      <c r="H404" s="63">
        <v>13730</v>
      </c>
      <c r="I404" s="6"/>
      <c r="J404" s="103"/>
      <c r="K404" s="3"/>
      <c r="L404" s="3"/>
    </row>
    <row x14ac:dyDescent="0.25" r="405" customHeight="1" ht="17.25">
      <c r="A405" s="114"/>
      <c r="B405" s="3"/>
      <c r="C405" s="74" t="s">
        <v>120</v>
      </c>
      <c r="D405" s="74" t="s">
        <v>652</v>
      </c>
      <c r="E405" s="3"/>
      <c r="F405" s="3"/>
      <c r="G405" s="3"/>
      <c r="H405" s="63">
        <v>17160</v>
      </c>
      <c r="I405" s="6"/>
      <c r="J405" s="103"/>
      <c r="K405" s="3"/>
      <c r="L405" s="3"/>
    </row>
    <row x14ac:dyDescent="0.25" r="406" customHeight="1" ht="17.25">
      <c r="A406" s="114"/>
      <c r="B406" s="3"/>
      <c r="C406" s="28"/>
      <c r="D406" s="4"/>
      <c r="E406" s="3"/>
      <c r="F406" s="3"/>
      <c r="G406" s="3"/>
      <c r="H406" s="63"/>
      <c r="I406" s="6"/>
      <c r="J406" s="101"/>
      <c r="K406" s="3"/>
      <c r="L406" s="3"/>
    </row>
    <row x14ac:dyDescent="0.25" r="407" customHeight="1" ht="17.25">
      <c r="A407" s="114"/>
      <c r="B407" s="3"/>
      <c r="C407" s="138" t="s">
        <v>680</v>
      </c>
      <c r="D407" s="4"/>
      <c r="E407" s="3"/>
      <c r="F407" s="3"/>
      <c r="G407" s="3"/>
      <c r="H407" s="7"/>
      <c r="I407" s="6"/>
      <c r="J407" s="101"/>
      <c r="K407" s="3"/>
      <c r="L407" s="3"/>
    </row>
    <row x14ac:dyDescent="0.25" r="408" customHeight="1" ht="17.25">
      <c r="A408" s="114"/>
      <c r="B408" s="3"/>
      <c r="C408" s="108"/>
      <c r="D408" s="4"/>
      <c r="E408" s="3"/>
      <c r="F408" s="3"/>
      <c r="G408" s="3"/>
      <c r="H408" s="7"/>
      <c r="I408" s="6"/>
      <c r="J408" s="101"/>
      <c r="K408" s="3"/>
      <c r="L408" s="3"/>
    </row>
    <row x14ac:dyDescent="0.25" r="409" customHeight="1" ht="17.25">
      <c r="A409" s="114"/>
      <c r="B409" s="3"/>
      <c r="C409" s="139" t="s">
        <v>280</v>
      </c>
      <c r="D409" s="140"/>
      <c r="E409" s="3"/>
      <c r="F409" s="3"/>
      <c r="G409" s="3"/>
      <c r="H409" s="161"/>
      <c r="I409" s="153">
        <v>1330</v>
      </c>
      <c r="J409" s="101"/>
      <c r="K409" s="3"/>
      <c r="L409" s="3"/>
    </row>
    <row x14ac:dyDescent="0.25" r="410" customHeight="1" ht="17.25">
      <c r="A410" s="114"/>
      <c r="B410" s="3"/>
      <c r="C410" s="108"/>
      <c r="D410" s="4"/>
      <c r="E410" s="3"/>
      <c r="F410" s="3"/>
      <c r="G410" s="3"/>
      <c r="H410" s="7"/>
      <c r="I410" s="6"/>
      <c r="J410" s="101"/>
      <c r="K410" s="3"/>
      <c r="L410" s="3"/>
    </row>
    <row x14ac:dyDescent="0.25" r="411" customHeight="1" ht="17.25">
      <c r="A411" s="114"/>
      <c r="B411" s="3"/>
      <c r="C411" s="108"/>
      <c r="D411" s="4"/>
      <c r="E411" s="3"/>
      <c r="F411" s="3"/>
      <c r="G411" s="3"/>
      <c r="H411" s="7"/>
      <c r="I411" s="6"/>
      <c r="J411" s="101"/>
      <c r="K411" s="3"/>
      <c r="L411" s="3"/>
    </row>
    <row x14ac:dyDescent="0.25" r="412" customHeight="1" ht="17.25">
      <c r="A412" s="114"/>
      <c r="B412" s="3"/>
      <c r="C412" s="203"/>
      <c r="D412" s="4"/>
      <c r="E412" s="3"/>
      <c r="F412" s="3"/>
      <c r="G412" s="3"/>
      <c r="H412" s="7"/>
      <c r="I412" s="63"/>
      <c r="J412" s="101"/>
      <c r="K412" s="3"/>
      <c r="L412" s="3"/>
    </row>
    <row x14ac:dyDescent="0.25" r="413" customHeight="1" ht="17.25">
      <c r="A413" s="9" t="s">
        <v>693</v>
      </c>
      <c r="B413" s="3"/>
      <c r="C413" s="10"/>
      <c r="D413" s="227"/>
      <c r="E413" s="3"/>
      <c r="F413" s="3"/>
      <c r="G413" s="3"/>
      <c r="H413" s="232"/>
      <c r="I413" s="232"/>
      <c r="J413" s="199"/>
      <c r="K413" s="3"/>
      <c r="L413" s="3"/>
    </row>
    <row x14ac:dyDescent="0.25" r="414" customHeight="1" ht="17.25">
      <c r="A414" s="15" t="s">
        <v>318</v>
      </c>
      <c r="B414" s="3"/>
      <c r="C414" s="112" t="s">
        <v>58</v>
      </c>
      <c r="D414" s="237" t="s">
        <v>36</v>
      </c>
      <c r="E414" s="3"/>
      <c r="F414" s="3"/>
      <c r="G414" s="3"/>
      <c r="H414" s="159" t="s">
        <v>507</v>
      </c>
      <c r="I414" s="416"/>
      <c r="J414" s="396"/>
      <c r="K414" s="3"/>
      <c r="L414" s="3"/>
    </row>
    <row x14ac:dyDescent="0.25" r="415" customHeight="1" ht="17.25">
      <c r="A415" s="114"/>
      <c r="B415" s="3"/>
      <c r="C415" s="74"/>
      <c r="D415" s="262" t="s">
        <v>627</v>
      </c>
      <c r="E415" s="3"/>
      <c r="F415" s="3"/>
      <c r="G415" s="3"/>
      <c r="H415" s="24"/>
      <c r="I415" s="6"/>
      <c r="J415" s="103"/>
      <c r="K415" s="3"/>
      <c r="L415" s="3"/>
    </row>
    <row x14ac:dyDescent="0.25" r="416" customHeight="1" ht="17.25">
      <c r="A416" s="114"/>
      <c r="B416" s="3"/>
      <c r="C416" s="74" t="s">
        <v>11</v>
      </c>
      <c r="D416" s="74" t="s">
        <v>629</v>
      </c>
      <c r="E416" s="3"/>
      <c r="F416" s="3"/>
      <c r="G416" s="3"/>
      <c r="H416" s="63">
        <v>7160</v>
      </c>
      <c r="I416" s="6"/>
      <c r="J416" s="103"/>
      <c r="K416" s="3"/>
      <c r="L416" s="3"/>
    </row>
    <row x14ac:dyDescent="0.25" r="417" customHeight="1" ht="17.25">
      <c r="A417" s="114"/>
      <c r="B417" s="3"/>
      <c r="C417" s="74" t="s">
        <v>13</v>
      </c>
      <c r="D417" s="74" t="s">
        <v>662</v>
      </c>
      <c r="E417" s="3"/>
      <c r="F417" s="3"/>
      <c r="G417" s="3"/>
      <c r="H417" s="63">
        <v>8230</v>
      </c>
      <c r="I417" s="6"/>
      <c r="J417" s="103"/>
      <c r="K417" s="3"/>
      <c r="L417" s="3"/>
    </row>
    <row x14ac:dyDescent="0.25" r="418" customHeight="1" ht="17.25">
      <c r="A418" s="114"/>
      <c r="B418" s="3"/>
      <c r="C418" s="74" t="s">
        <v>15</v>
      </c>
      <c r="D418" s="74" t="s">
        <v>664</v>
      </c>
      <c r="E418" s="3"/>
      <c r="F418" s="3"/>
      <c r="G418" s="3"/>
      <c r="H418" s="63">
        <v>9470</v>
      </c>
      <c r="I418" s="6"/>
      <c r="J418" s="103"/>
      <c r="K418" s="3"/>
      <c r="L418" s="3"/>
    </row>
    <row x14ac:dyDescent="0.25" r="419" customHeight="1" ht="17.25">
      <c r="A419" s="114"/>
      <c r="B419" s="3"/>
      <c r="C419" s="74" t="s">
        <v>120</v>
      </c>
      <c r="D419" s="74" t="s">
        <v>652</v>
      </c>
      <c r="E419" s="3"/>
      <c r="F419" s="3"/>
      <c r="G419" s="3"/>
      <c r="H419" s="63">
        <v>11830</v>
      </c>
      <c r="I419" s="6"/>
      <c r="J419" s="103"/>
      <c r="K419" s="3"/>
      <c r="L419" s="3"/>
    </row>
    <row x14ac:dyDescent="0.25" r="420" customHeight="1" ht="17.25">
      <c r="A420" s="114"/>
      <c r="B420" s="3"/>
      <c r="C420" s="28"/>
      <c r="D420" s="4"/>
      <c r="E420" s="3"/>
      <c r="F420" s="3"/>
      <c r="G420" s="3"/>
      <c r="H420" s="63"/>
      <c r="I420" s="6"/>
      <c r="J420" s="101"/>
      <c r="K420" s="3"/>
      <c r="L420" s="3"/>
    </row>
    <row x14ac:dyDescent="0.25" r="421" customHeight="1" ht="17.25">
      <c r="A421" s="114"/>
      <c r="B421" s="3"/>
      <c r="C421" s="138" t="s">
        <v>680</v>
      </c>
      <c r="D421" s="4"/>
      <c r="E421" s="3"/>
      <c r="F421" s="3"/>
      <c r="G421" s="3"/>
      <c r="H421" s="7"/>
      <c r="I421" s="6"/>
      <c r="J421" s="101"/>
      <c r="K421" s="3"/>
      <c r="L421" s="3"/>
    </row>
    <row x14ac:dyDescent="0.25" r="422" customHeight="1" ht="17.25">
      <c r="A422" s="114"/>
      <c r="B422" s="3"/>
      <c r="C422" s="108"/>
      <c r="D422" s="4"/>
      <c r="E422" s="3"/>
      <c r="F422" s="3"/>
      <c r="G422" s="3"/>
      <c r="H422" s="7"/>
      <c r="I422" s="6"/>
      <c r="J422" s="101"/>
      <c r="K422" s="3"/>
      <c r="L422" s="3"/>
    </row>
    <row x14ac:dyDescent="0.25" r="423" customHeight="1" ht="17.25">
      <c r="A423" s="114"/>
      <c r="B423" s="3"/>
      <c r="C423" s="139" t="s">
        <v>280</v>
      </c>
      <c r="D423" s="140"/>
      <c r="E423" s="3"/>
      <c r="F423" s="3"/>
      <c r="G423" s="3"/>
      <c r="H423" s="161"/>
      <c r="I423" s="153">
        <v>1330</v>
      </c>
      <c r="J423" s="101"/>
      <c r="K423" s="3"/>
      <c r="L423" s="3"/>
    </row>
    <row x14ac:dyDescent="0.25" r="424" customHeight="1" ht="17.25">
      <c r="A424" s="114"/>
      <c r="B424" s="3"/>
      <c r="C424" s="243"/>
      <c r="D424" s="4"/>
      <c r="E424" s="3"/>
      <c r="F424" s="3"/>
      <c r="G424" s="3"/>
      <c r="H424" s="7"/>
      <c r="I424" s="63"/>
      <c r="J424" s="101"/>
      <c r="K424" s="3"/>
      <c r="L424" s="3"/>
    </row>
    <row x14ac:dyDescent="0.25" r="425" customHeight="1" ht="17.25">
      <c r="A425" s="114"/>
      <c r="B425" s="3"/>
      <c r="C425" s="243"/>
      <c r="D425" s="4"/>
      <c r="E425" s="3"/>
      <c r="F425" s="3"/>
      <c r="G425" s="3"/>
      <c r="H425" s="7"/>
      <c r="I425" s="63"/>
      <c r="J425" s="101"/>
      <c r="K425" s="3"/>
      <c r="L425" s="3"/>
    </row>
    <row x14ac:dyDescent="0.25" r="426" customHeight="1" ht="17.25">
      <c r="A426" s="114"/>
      <c r="B426" s="3"/>
      <c r="C426" s="243"/>
      <c r="D426" s="4"/>
      <c r="E426" s="3"/>
      <c r="F426" s="3"/>
      <c r="G426" s="3"/>
      <c r="H426" s="7"/>
      <c r="I426" s="63"/>
      <c r="J426" s="101"/>
      <c r="K426" s="3"/>
      <c r="L426" s="3"/>
    </row>
    <row x14ac:dyDescent="0.25" r="427" customHeight="1" ht="17.25">
      <c r="A427" s="9" t="s">
        <v>716</v>
      </c>
      <c r="B427" s="3"/>
      <c r="C427" s="10"/>
      <c r="D427" s="227"/>
      <c r="E427" s="3"/>
      <c r="F427" s="3"/>
      <c r="G427" s="3"/>
      <c r="H427" s="232"/>
      <c r="I427" s="232"/>
      <c r="J427" s="199"/>
      <c r="K427" s="3"/>
      <c r="L427" s="3"/>
    </row>
    <row x14ac:dyDescent="0.25" r="428" customHeight="1" ht="17.25">
      <c r="A428" s="15" t="s">
        <v>318</v>
      </c>
      <c r="B428" s="3"/>
      <c r="C428" s="112" t="s">
        <v>58</v>
      </c>
      <c r="D428" s="237" t="s">
        <v>36</v>
      </c>
      <c r="E428" s="3"/>
      <c r="F428" s="3"/>
      <c r="G428" s="3"/>
      <c r="H428" s="159" t="s">
        <v>508</v>
      </c>
      <c r="I428" s="416"/>
      <c r="J428" s="396"/>
      <c r="K428" s="3"/>
      <c r="L428" s="3"/>
    </row>
    <row x14ac:dyDescent="0.25" r="429" customHeight="1" ht="17.25">
      <c r="A429" s="114"/>
      <c r="B429" s="3"/>
      <c r="C429" s="74"/>
      <c r="D429" s="262" t="s">
        <v>627</v>
      </c>
      <c r="E429" s="3"/>
      <c r="F429" s="3"/>
      <c r="G429" s="3"/>
      <c r="H429" s="24"/>
      <c r="I429" s="6"/>
      <c r="J429" s="103"/>
      <c r="K429" s="3"/>
      <c r="L429" s="3"/>
    </row>
    <row x14ac:dyDescent="0.25" r="430" customHeight="1" ht="17.25">
      <c r="A430" s="114"/>
      <c r="B430" s="3"/>
      <c r="C430" s="74" t="s">
        <v>11</v>
      </c>
      <c r="D430" s="74" t="s">
        <v>629</v>
      </c>
      <c r="E430" s="3"/>
      <c r="F430" s="3"/>
      <c r="G430" s="3"/>
      <c r="H430" s="63">
        <v>10380</v>
      </c>
      <c r="I430" s="6"/>
      <c r="J430" s="103"/>
      <c r="K430" s="3"/>
      <c r="L430" s="3"/>
    </row>
    <row x14ac:dyDescent="0.25" r="431" customHeight="1" ht="17.25">
      <c r="A431" s="114"/>
      <c r="B431" s="3"/>
      <c r="C431" s="74" t="s">
        <v>13</v>
      </c>
      <c r="D431" s="74" t="s">
        <v>662</v>
      </c>
      <c r="E431" s="3"/>
      <c r="F431" s="3"/>
      <c r="G431" s="3"/>
      <c r="H431" s="63">
        <v>11940</v>
      </c>
      <c r="I431" s="6"/>
      <c r="J431" s="103"/>
      <c r="K431" s="3"/>
      <c r="L431" s="3"/>
    </row>
    <row x14ac:dyDescent="0.25" r="432" customHeight="1" ht="17.25">
      <c r="A432" s="114"/>
      <c r="B432" s="3"/>
      <c r="C432" s="74" t="s">
        <v>15</v>
      </c>
      <c r="D432" s="74" t="s">
        <v>664</v>
      </c>
      <c r="E432" s="3"/>
      <c r="F432" s="3"/>
      <c r="G432" s="3"/>
      <c r="H432" s="63">
        <v>13730</v>
      </c>
      <c r="I432" s="6"/>
      <c r="J432" s="103"/>
      <c r="K432" s="3"/>
      <c r="L432" s="3"/>
    </row>
    <row x14ac:dyDescent="0.25" r="433" customHeight="1" ht="17.25">
      <c r="A433" s="114"/>
      <c r="B433" s="3"/>
      <c r="C433" s="74" t="s">
        <v>120</v>
      </c>
      <c r="D433" s="74" t="s">
        <v>652</v>
      </c>
      <c r="E433" s="3"/>
      <c r="F433" s="3"/>
      <c r="G433" s="3"/>
      <c r="H433" s="63">
        <v>17160</v>
      </c>
      <c r="I433" s="6"/>
      <c r="J433" s="103"/>
      <c r="K433" s="3"/>
      <c r="L433" s="3"/>
    </row>
    <row x14ac:dyDescent="0.25" r="434" customHeight="1" ht="17.25">
      <c r="A434" s="114"/>
      <c r="B434" s="3"/>
      <c r="C434" s="28"/>
      <c r="D434" s="4"/>
      <c r="E434" s="3"/>
      <c r="F434" s="3"/>
      <c r="G434" s="3"/>
      <c r="H434" s="63"/>
      <c r="I434" s="6"/>
      <c r="J434" s="101"/>
      <c r="K434" s="3"/>
      <c r="L434" s="3"/>
    </row>
    <row x14ac:dyDescent="0.25" r="435" customHeight="1" ht="17.25">
      <c r="A435" s="114"/>
      <c r="B435" s="3"/>
      <c r="C435" s="138" t="s">
        <v>680</v>
      </c>
      <c r="D435" s="4"/>
      <c r="E435" s="3"/>
      <c r="F435" s="3"/>
      <c r="G435" s="3"/>
      <c r="H435" s="7"/>
      <c r="I435" s="6"/>
      <c r="J435" s="101"/>
      <c r="K435" s="3"/>
      <c r="L435" s="3"/>
    </row>
    <row x14ac:dyDescent="0.25" r="436" customHeight="1" ht="17.25">
      <c r="A436" s="114"/>
      <c r="B436" s="3"/>
      <c r="C436" s="108"/>
      <c r="D436" s="4"/>
      <c r="E436" s="3"/>
      <c r="F436" s="3"/>
      <c r="G436" s="3"/>
      <c r="H436" s="7"/>
      <c r="I436" s="6"/>
      <c r="J436" s="101"/>
      <c r="K436" s="3"/>
      <c r="L436" s="3"/>
    </row>
    <row x14ac:dyDescent="0.25" r="437" customHeight="1" ht="17.25">
      <c r="A437" s="114"/>
      <c r="B437" s="3"/>
      <c r="C437" s="139" t="s">
        <v>280</v>
      </c>
      <c r="D437" s="140"/>
      <c r="E437" s="3"/>
      <c r="F437" s="3"/>
      <c r="G437" s="3"/>
      <c r="H437" s="161"/>
      <c r="I437" s="153">
        <v>1330</v>
      </c>
      <c r="J437" s="101"/>
      <c r="K437" s="3"/>
      <c r="L437" s="3"/>
    </row>
    <row x14ac:dyDescent="0.25" r="438" customHeight="1" ht="17.25">
      <c r="A438" s="114"/>
      <c r="B438" s="3"/>
      <c r="C438" s="28"/>
      <c r="D438" s="4"/>
      <c r="E438" s="3"/>
      <c r="F438" s="3"/>
      <c r="G438" s="3"/>
      <c r="H438" s="7"/>
      <c r="I438" s="63"/>
      <c r="J438" s="101"/>
      <c r="K438" s="3"/>
      <c r="L438" s="3"/>
    </row>
    <row x14ac:dyDescent="0.25" r="439" customHeight="1" ht="17.25">
      <c r="A439" s="114"/>
      <c r="B439" s="3"/>
      <c r="C439" s="28"/>
      <c r="D439" s="4"/>
      <c r="E439" s="3"/>
      <c r="F439" s="3"/>
      <c r="G439" s="3"/>
      <c r="H439" s="7"/>
      <c r="I439" s="63"/>
      <c r="J439" s="101"/>
      <c r="K439" s="3"/>
      <c r="L439" s="3"/>
    </row>
    <row x14ac:dyDescent="0.25" r="440" customHeight="1" ht="17.25">
      <c r="A440" s="114"/>
      <c r="B440" s="3"/>
      <c r="C440" s="28"/>
      <c r="D440" s="4"/>
      <c r="E440" s="3"/>
      <c r="F440" s="3"/>
      <c r="G440" s="3"/>
      <c r="H440" s="7"/>
      <c r="I440" s="63"/>
      <c r="J440" s="101"/>
      <c r="K440" s="3"/>
      <c r="L440" s="3"/>
    </row>
    <row x14ac:dyDescent="0.25" r="441" customHeight="1" ht="17.25">
      <c r="A441" s="114"/>
      <c r="B441" s="3"/>
      <c r="C441" s="28"/>
      <c r="D441" s="4"/>
      <c r="E441" s="3"/>
      <c r="F441" s="3"/>
      <c r="G441" s="3"/>
      <c r="H441" s="7"/>
      <c r="I441" s="63"/>
      <c r="J441" s="101"/>
      <c r="K441" s="3"/>
      <c r="L441" s="3"/>
    </row>
    <row x14ac:dyDescent="0.25" r="442" customHeight="1" ht="17.25">
      <c r="A442" s="114"/>
      <c r="B442" s="3"/>
      <c r="C442" s="28"/>
      <c r="D442" s="4"/>
      <c r="E442" s="3"/>
      <c r="F442" s="3"/>
      <c r="G442" s="3"/>
      <c r="H442" s="7"/>
      <c r="I442" s="63"/>
      <c r="J442" s="101"/>
      <c r="K442" s="3"/>
      <c r="L442" s="3"/>
    </row>
    <row x14ac:dyDescent="0.25" r="443" customHeight="1" ht="17.25">
      <c r="A443" s="114"/>
      <c r="B443" s="3"/>
      <c r="C443" s="28"/>
      <c r="D443" s="4"/>
      <c r="E443" s="3"/>
      <c r="F443" s="3"/>
      <c r="G443" s="3"/>
      <c r="H443" s="7"/>
      <c r="I443" s="63"/>
      <c r="J443" s="101"/>
      <c r="K443" s="3"/>
      <c r="L443" s="3"/>
    </row>
    <row x14ac:dyDescent="0.25" r="444" customHeight="1" ht="17.25">
      <c r="A444" s="114"/>
      <c r="B444" s="3"/>
      <c r="C444" s="28"/>
      <c r="D444" s="4"/>
      <c r="E444" s="3"/>
      <c r="F444" s="3"/>
      <c r="G444" s="3"/>
      <c r="H444" s="7"/>
      <c r="I444" s="63"/>
      <c r="J444" s="101"/>
      <c r="K444" s="3"/>
      <c r="L444" s="3"/>
    </row>
    <row x14ac:dyDescent="0.25" r="445" customHeight="1" ht="17.25">
      <c r="A445" s="96" t="s">
        <v>132</v>
      </c>
      <c r="B445" s="3"/>
      <c r="C445" s="10"/>
      <c r="D445" s="227"/>
      <c r="E445" s="3"/>
      <c r="F445" s="3"/>
      <c r="G445" s="3"/>
      <c r="H445" s="232"/>
      <c r="I445" s="232"/>
      <c r="J445" s="199"/>
      <c r="K445" s="3"/>
      <c r="L445" s="3"/>
    </row>
    <row x14ac:dyDescent="0.25" r="446" customHeight="1" ht="17.25">
      <c r="A446" s="15" t="s">
        <v>106</v>
      </c>
      <c r="B446" s="3"/>
      <c r="C446" s="112" t="s">
        <v>58</v>
      </c>
      <c r="D446" s="237" t="s">
        <v>319</v>
      </c>
      <c r="E446" s="3"/>
      <c r="F446" s="3"/>
      <c r="G446" s="3"/>
      <c r="H446" s="159" t="s">
        <v>320</v>
      </c>
      <c r="I446" s="72" t="s">
        <v>508</v>
      </c>
      <c r="J446" s="146" t="s">
        <v>350</v>
      </c>
      <c r="K446" s="3"/>
      <c r="L446" s="3"/>
    </row>
    <row x14ac:dyDescent="0.25" r="447" customHeight="1" ht="17.25">
      <c r="A447" s="114"/>
      <c r="B447" s="3"/>
      <c r="C447" s="74"/>
      <c r="D447" s="262" t="s">
        <v>627</v>
      </c>
      <c r="E447" s="3"/>
      <c r="F447" s="3"/>
      <c r="G447" s="3"/>
      <c r="H447" s="24"/>
      <c r="I447" s="6"/>
      <c r="J447" s="338" t="s">
        <v>628</v>
      </c>
      <c r="K447" s="3"/>
      <c r="L447" s="3"/>
    </row>
    <row x14ac:dyDescent="0.25" r="448" customHeight="1" ht="17.25">
      <c r="A448" s="114"/>
      <c r="B448" s="3"/>
      <c r="C448" s="74" t="s">
        <v>11</v>
      </c>
      <c r="D448" s="74" t="s">
        <v>574</v>
      </c>
      <c r="E448" s="3"/>
      <c r="F448" s="3"/>
      <c r="G448" s="3"/>
      <c r="H448" s="34">
        <v>5570</v>
      </c>
      <c r="I448" s="62">
        <v>8080</v>
      </c>
      <c r="J448" s="62">
        <v>10580</v>
      </c>
      <c r="K448" s="3"/>
      <c r="L448" s="3"/>
    </row>
    <row x14ac:dyDescent="0.25" r="449" customHeight="1" ht="17.25">
      <c r="A449" s="114"/>
      <c r="B449" s="3"/>
      <c r="C449" s="74" t="s">
        <v>13</v>
      </c>
      <c r="D449" s="74" t="s">
        <v>576</v>
      </c>
      <c r="E449" s="3"/>
      <c r="F449" s="3"/>
      <c r="G449" s="3"/>
      <c r="H449" s="34">
        <v>6410</v>
      </c>
      <c r="I449" s="62">
        <v>9290</v>
      </c>
      <c r="J449" s="62">
        <v>12170</v>
      </c>
      <c r="K449" s="3"/>
      <c r="L449" s="3"/>
    </row>
    <row x14ac:dyDescent="0.25" r="450" customHeight="1" ht="17.25">
      <c r="A450" s="114"/>
      <c r="B450" s="3"/>
      <c r="C450" s="74" t="s">
        <v>15</v>
      </c>
      <c r="D450" s="74" t="s">
        <v>645</v>
      </c>
      <c r="E450" s="3"/>
      <c r="F450" s="3"/>
      <c r="G450" s="3"/>
      <c r="H450" s="34">
        <v>8010</v>
      </c>
      <c r="I450" s="62">
        <v>11610</v>
      </c>
      <c r="J450" s="62">
        <v>15210</v>
      </c>
      <c r="K450" s="3"/>
      <c r="L450" s="3"/>
    </row>
    <row x14ac:dyDescent="0.25" r="451" customHeight="1" ht="17.25">
      <c r="A451" s="114"/>
      <c r="B451" s="3"/>
      <c r="C451" s="74" t="s">
        <v>120</v>
      </c>
      <c r="D451" s="74" t="s">
        <v>658</v>
      </c>
      <c r="E451" s="3"/>
      <c r="F451" s="3"/>
      <c r="G451" s="3"/>
      <c r="H451" s="34">
        <v>9210</v>
      </c>
      <c r="I451" s="62">
        <v>13350</v>
      </c>
      <c r="J451" s="62">
        <v>17490</v>
      </c>
      <c r="K451" s="3"/>
      <c r="L451" s="3"/>
    </row>
    <row x14ac:dyDescent="0.25" r="452" customHeight="1" ht="17.25">
      <c r="A452" s="114"/>
      <c r="B452" s="3"/>
      <c r="C452" s="114"/>
      <c r="D452" s="74"/>
      <c r="E452" s="3"/>
      <c r="F452" s="3"/>
      <c r="G452" s="3"/>
      <c r="H452" s="24"/>
      <c r="I452" s="6"/>
      <c r="J452" s="24"/>
      <c r="K452" s="3"/>
      <c r="L452" s="3"/>
    </row>
    <row x14ac:dyDescent="0.25" r="453" customHeight="1" ht="17.25">
      <c r="A453" s="114"/>
      <c r="B453" s="3"/>
      <c r="C453" s="138" t="s">
        <v>18</v>
      </c>
      <c r="D453" s="4"/>
      <c r="E453" s="3"/>
      <c r="F453" s="3"/>
      <c r="G453" s="3"/>
      <c r="H453" s="7"/>
      <c r="I453" s="6"/>
      <c r="J453" s="101"/>
      <c r="K453" s="3"/>
      <c r="L453" s="3"/>
    </row>
    <row x14ac:dyDescent="0.25" r="454" customHeight="1" ht="17.25">
      <c r="A454" s="114"/>
      <c r="B454" s="3"/>
      <c r="C454" s="108"/>
      <c r="D454" s="4"/>
      <c r="E454" s="3"/>
      <c r="F454" s="3"/>
      <c r="G454" s="3"/>
      <c r="H454" s="7"/>
      <c r="I454" s="6"/>
      <c r="J454" s="101"/>
      <c r="K454" s="3"/>
      <c r="L454" s="3"/>
    </row>
    <row x14ac:dyDescent="0.25" r="455" customHeight="1" ht="17.25">
      <c r="A455" s="114"/>
      <c r="B455" s="3"/>
      <c r="C455" s="139" t="s">
        <v>280</v>
      </c>
      <c r="D455" s="140"/>
      <c r="E455" s="3"/>
      <c r="F455" s="3"/>
      <c r="G455" s="3"/>
      <c r="H455" s="161"/>
      <c r="I455" s="153">
        <v>1340</v>
      </c>
      <c r="J455" s="101"/>
      <c r="K455" s="3"/>
      <c r="L455" s="3"/>
    </row>
    <row x14ac:dyDescent="0.25" r="456" customHeight="1" ht="17.25">
      <c r="A456" s="114"/>
      <c r="B456" s="3"/>
      <c r="C456" s="28"/>
      <c r="D456" s="4"/>
      <c r="E456" s="3"/>
      <c r="F456" s="3"/>
      <c r="G456" s="3"/>
      <c r="H456" s="7"/>
      <c r="I456" s="63"/>
      <c r="J456" s="101"/>
      <c r="K456" s="3"/>
      <c r="L456" s="3"/>
    </row>
    <row x14ac:dyDescent="0.25" r="457" customHeight="1" ht="17.25">
      <c r="A457" s="114"/>
      <c r="B457" s="3"/>
      <c r="C457" s="28" t="s">
        <v>698</v>
      </c>
      <c r="D457" s="4"/>
      <c r="E457" s="3"/>
      <c r="F457" s="3"/>
      <c r="G457" s="3"/>
      <c r="H457" s="7"/>
      <c r="I457" s="63"/>
      <c r="J457" s="101"/>
      <c r="K457" s="3"/>
      <c r="L457" s="3"/>
    </row>
    <row x14ac:dyDescent="0.25" r="458" customHeight="1" ht="17.25">
      <c r="A458" s="114"/>
      <c r="B458" s="3"/>
      <c r="C458" s="139" t="s">
        <v>190</v>
      </c>
      <c r="D458" s="140"/>
      <c r="E458" s="3"/>
      <c r="F458" s="3"/>
      <c r="G458" s="3"/>
      <c r="H458" s="161"/>
      <c r="I458" s="153">
        <v>2820</v>
      </c>
      <c r="J458" s="101"/>
      <c r="K458" s="3"/>
      <c r="L458" s="3"/>
    </row>
    <row x14ac:dyDescent="0.25" r="459" customHeight="1" ht="17.25">
      <c r="A459" s="114"/>
      <c r="B459" s="3"/>
      <c r="C459" s="28"/>
      <c r="D459" s="4"/>
      <c r="E459" s="3"/>
      <c r="F459" s="3"/>
      <c r="G459" s="3"/>
      <c r="H459" s="7"/>
      <c r="I459" s="63"/>
      <c r="J459" s="101"/>
      <c r="K459" s="3"/>
      <c r="L459" s="3"/>
    </row>
    <row x14ac:dyDescent="0.25" r="460" customHeight="1" ht="17.25">
      <c r="A460" s="96" t="s">
        <v>132</v>
      </c>
      <c r="B460" s="3"/>
      <c r="C460" s="10"/>
      <c r="D460" s="227"/>
      <c r="E460" s="3"/>
      <c r="F460" s="3"/>
      <c r="G460" s="3"/>
      <c r="H460" s="232"/>
      <c r="I460" s="232"/>
      <c r="J460" s="199"/>
      <c r="K460" s="3"/>
      <c r="L460" s="3"/>
    </row>
    <row x14ac:dyDescent="0.25" r="461" customHeight="1" ht="17.25">
      <c r="A461" s="15" t="s">
        <v>699</v>
      </c>
      <c r="B461" s="3"/>
      <c r="C461" s="112" t="s">
        <v>58</v>
      </c>
      <c r="D461" s="237" t="s">
        <v>319</v>
      </c>
      <c r="E461" s="3"/>
      <c r="F461" s="3"/>
      <c r="G461" s="3"/>
      <c r="H461" s="72" t="s">
        <v>536</v>
      </c>
      <c r="I461" s="159" t="s">
        <v>495</v>
      </c>
      <c r="J461" s="146" t="s">
        <v>350</v>
      </c>
      <c r="K461" s="3"/>
      <c r="L461" s="3"/>
    </row>
    <row x14ac:dyDescent="0.25" r="462" customHeight="1" ht="17.25">
      <c r="A462" s="114"/>
      <c r="B462" s="3"/>
      <c r="C462" s="74"/>
      <c r="D462" s="262" t="s">
        <v>627</v>
      </c>
      <c r="E462" s="3"/>
      <c r="F462" s="3"/>
      <c r="G462" s="3"/>
      <c r="H462" s="6"/>
      <c r="I462" s="24"/>
      <c r="J462" s="338" t="s">
        <v>628</v>
      </c>
      <c r="K462" s="3"/>
      <c r="L462" s="3"/>
    </row>
    <row x14ac:dyDescent="0.25" r="463" customHeight="1" ht="17.25">
      <c r="A463" s="114"/>
      <c r="B463" s="3"/>
      <c r="C463" s="74" t="s">
        <v>11</v>
      </c>
      <c r="D463" s="74" t="s">
        <v>727</v>
      </c>
      <c r="E463" s="3"/>
      <c r="F463" s="3"/>
      <c r="G463" s="3"/>
      <c r="H463" s="63">
        <v>7800</v>
      </c>
      <c r="I463" s="34">
        <v>11300</v>
      </c>
      <c r="J463" s="62">
        <v>14810</v>
      </c>
      <c r="K463" s="3"/>
      <c r="L463" s="3"/>
    </row>
    <row x14ac:dyDescent="0.25" r="464" customHeight="1" ht="17.25">
      <c r="A464" s="114"/>
      <c r="B464" s="3"/>
      <c r="C464" s="74" t="s">
        <v>13</v>
      </c>
      <c r="D464" s="74" t="s">
        <v>670</v>
      </c>
      <c r="E464" s="3"/>
      <c r="F464" s="3"/>
      <c r="G464" s="3"/>
      <c r="H464" s="63">
        <v>8970</v>
      </c>
      <c r="I464" s="34">
        <v>13000</v>
      </c>
      <c r="J464" s="62">
        <v>17030</v>
      </c>
      <c r="K464" s="3"/>
      <c r="L464" s="3"/>
    </row>
    <row x14ac:dyDescent="0.25" r="465" customHeight="1" ht="17.25">
      <c r="A465" s="114"/>
      <c r="B465" s="3"/>
      <c r="C465" s="74" t="s">
        <v>15</v>
      </c>
      <c r="D465" s="74" t="s">
        <v>705</v>
      </c>
      <c r="E465" s="3"/>
      <c r="F465" s="3"/>
      <c r="G465" s="3"/>
      <c r="H465" s="63">
        <v>10310</v>
      </c>
      <c r="I465" s="34">
        <v>14810</v>
      </c>
      <c r="J465" s="62">
        <v>19580</v>
      </c>
      <c r="K465" s="3"/>
      <c r="L465" s="3"/>
    </row>
    <row x14ac:dyDescent="0.25" r="466" customHeight="1" ht="17.25">
      <c r="A466" s="114"/>
      <c r="B466" s="3"/>
      <c r="C466" s="74" t="s">
        <v>120</v>
      </c>
      <c r="D466" s="74" t="s">
        <v>672</v>
      </c>
      <c r="E466" s="3"/>
      <c r="F466" s="3"/>
      <c r="G466" s="3"/>
      <c r="H466" s="63">
        <v>12890</v>
      </c>
      <c r="I466" s="34">
        <v>18680</v>
      </c>
      <c r="J466" s="62">
        <v>24480</v>
      </c>
      <c r="K466" s="3"/>
      <c r="L466" s="3"/>
    </row>
    <row x14ac:dyDescent="0.25" r="467" customHeight="1" ht="17.25">
      <c r="A467" s="114"/>
      <c r="B467" s="3"/>
      <c r="C467" s="114"/>
      <c r="D467" s="74"/>
      <c r="E467" s="3"/>
      <c r="F467" s="3"/>
      <c r="G467" s="3"/>
      <c r="H467" s="24"/>
      <c r="I467" s="6"/>
      <c r="J467" s="24"/>
      <c r="K467" s="3"/>
      <c r="L467" s="3"/>
    </row>
    <row x14ac:dyDescent="0.25" r="468" customHeight="1" ht="17.25">
      <c r="A468" s="114"/>
      <c r="B468" s="3"/>
      <c r="C468" s="138" t="s">
        <v>18</v>
      </c>
      <c r="D468" s="4"/>
      <c r="E468" s="3"/>
      <c r="F468" s="3"/>
      <c r="G468" s="3"/>
      <c r="H468" s="7"/>
      <c r="I468" s="6"/>
      <c r="J468" s="101"/>
      <c r="K468" s="3"/>
      <c r="L468" s="3"/>
    </row>
    <row x14ac:dyDescent="0.25" r="469" customHeight="1" ht="17.25">
      <c r="A469" s="114"/>
      <c r="B469" s="3"/>
      <c r="C469" s="108"/>
      <c r="D469" s="4"/>
      <c r="E469" s="3"/>
      <c r="F469" s="3"/>
      <c r="G469" s="3"/>
      <c r="H469" s="7"/>
      <c r="I469" s="6"/>
      <c r="J469" s="101"/>
      <c r="K469" s="3"/>
      <c r="L469" s="3"/>
    </row>
    <row x14ac:dyDescent="0.25" r="470" customHeight="1" ht="17.25">
      <c r="A470" s="114"/>
      <c r="B470" s="3"/>
      <c r="C470" s="139" t="s">
        <v>280</v>
      </c>
      <c r="D470" s="140"/>
      <c r="E470" s="3"/>
      <c r="F470" s="3"/>
      <c r="G470" s="3"/>
      <c r="H470" s="161"/>
      <c r="I470" s="153">
        <v>1340</v>
      </c>
      <c r="J470" s="101"/>
      <c r="K470" s="3"/>
      <c r="L470" s="3"/>
    </row>
    <row x14ac:dyDescent="0.25" r="471" customHeight="1" ht="17.25">
      <c r="A471" s="114"/>
      <c r="B471" s="3"/>
      <c r="C471" s="28"/>
      <c r="D471" s="4"/>
      <c r="E471" s="3"/>
      <c r="F471" s="3"/>
      <c r="G471" s="3"/>
      <c r="H471" s="7"/>
      <c r="I471" s="63"/>
      <c r="J471" s="101"/>
      <c r="K471" s="3"/>
      <c r="L471" s="3"/>
    </row>
    <row x14ac:dyDescent="0.25" r="472" customHeight="1" ht="17.25">
      <c r="A472" s="114"/>
      <c r="B472" s="3"/>
      <c r="C472" s="28" t="s">
        <v>698</v>
      </c>
      <c r="D472" s="4"/>
      <c r="E472" s="3"/>
      <c r="F472" s="3"/>
      <c r="G472" s="3"/>
      <c r="H472" s="7"/>
      <c r="I472" s="63"/>
      <c r="J472" s="101"/>
      <c r="K472" s="3"/>
      <c r="L472" s="3"/>
    </row>
    <row x14ac:dyDescent="0.25" r="473" customHeight="1" ht="17.25">
      <c r="A473" s="114"/>
      <c r="B473" s="3"/>
      <c r="C473" s="139" t="s">
        <v>190</v>
      </c>
      <c r="D473" s="140"/>
      <c r="E473" s="3"/>
      <c r="F473" s="3"/>
      <c r="G473" s="3"/>
      <c r="H473" s="161"/>
      <c r="I473" s="153">
        <v>2820</v>
      </c>
      <c r="J473" s="101"/>
      <c r="K473" s="3"/>
      <c r="L473" s="3"/>
    </row>
    <row x14ac:dyDescent="0.25" r="474" customHeight="1" ht="17.25">
      <c r="A474" s="114"/>
      <c r="B474" s="3"/>
      <c r="C474" s="28"/>
      <c r="D474" s="4"/>
      <c r="E474" s="3"/>
      <c r="F474" s="3"/>
      <c r="G474" s="3"/>
      <c r="H474" s="7"/>
      <c r="I474" s="63"/>
      <c r="J474" s="101"/>
      <c r="K474" s="3"/>
      <c r="L474" s="3"/>
    </row>
    <row x14ac:dyDescent="0.25" r="475" customHeight="1" ht="17.25">
      <c r="A475" s="114"/>
      <c r="B475" s="3"/>
      <c r="C475" s="23"/>
      <c r="D475" s="261"/>
      <c r="E475" s="3"/>
      <c r="F475" s="3"/>
      <c r="G475" s="3"/>
      <c r="H475" s="6"/>
      <c r="I475" s="6"/>
      <c r="J475" s="101"/>
      <c r="K475" s="3"/>
      <c r="L475" s="3"/>
    </row>
    <row x14ac:dyDescent="0.25" r="476" customHeight="1" ht="17.25">
      <c r="A476" s="96" t="s">
        <v>132</v>
      </c>
      <c r="B476" s="3"/>
      <c r="C476" s="10"/>
      <c r="D476" s="227"/>
      <c r="E476" s="3"/>
      <c r="F476" s="3"/>
      <c r="G476" s="3"/>
      <c r="H476" s="232"/>
      <c r="I476" s="232"/>
      <c r="J476" s="199"/>
      <c r="K476" s="3"/>
      <c r="L476" s="3"/>
    </row>
    <row x14ac:dyDescent="0.25" r="477" customHeight="1" ht="17.25">
      <c r="A477" s="15" t="s">
        <v>700</v>
      </c>
      <c r="B477" s="3"/>
      <c r="C477" s="112" t="s">
        <v>58</v>
      </c>
      <c r="D477" s="237" t="s">
        <v>319</v>
      </c>
      <c r="E477" s="3"/>
      <c r="F477" s="3"/>
      <c r="G477" s="3"/>
      <c r="H477" s="159" t="s">
        <v>320</v>
      </c>
      <c r="I477" s="159" t="s">
        <v>495</v>
      </c>
      <c r="J477" s="146" t="s">
        <v>350</v>
      </c>
      <c r="K477" s="3"/>
      <c r="L477" s="3"/>
    </row>
    <row x14ac:dyDescent="0.25" r="478" customHeight="1" ht="17.25">
      <c r="A478" s="114"/>
      <c r="B478" s="3"/>
      <c r="C478" s="74"/>
      <c r="D478" s="262" t="s">
        <v>627</v>
      </c>
      <c r="E478" s="3"/>
      <c r="F478" s="3"/>
      <c r="G478" s="3"/>
      <c r="H478" s="24"/>
      <c r="I478" s="24"/>
      <c r="J478" s="338" t="s">
        <v>628</v>
      </c>
      <c r="K478" s="3"/>
      <c r="L478" s="3"/>
    </row>
    <row x14ac:dyDescent="0.25" r="479" customHeight="1" ht="17.25">
      <c r="A479" s="114"/>
      <c r="B479" s="3"/>
      <c r="C479" s="74" t="s">
        <v>11</v>
      </c>
      <c r="D479" s="74" t="s">
        <v>727</v>
      </c>
      <c r="E479" s="3"/>
      <c r="F479" s="3"/>
      <c r="G479" s="3"/>
      <c r="H479" s="63">
        <v>7800</v>
      </c>
      <c r="I479" s="34">
        <v>11300</v>
      </c>
      <c r="J479" s="62">
        <v>14810</v>
      </c>
      <c r="K479" s="3"/>
      <c r="L479" s="3"/>
    </row>
    <row x14ac:dyDescent="0.25" r="480" customHeight="1" ht="17.25">
      <c r="A480" s="114"/>
      <c r="B480" s="3"/>
      <c r="C480" s="74" t="s">
        <v>13</v>
      </c>
      <c r="D480" s="74" t="s">
        <v>670</v>
      </c>
      <c r="E480" s="3"/>
      <c r="F480" s="3"/>
      <c r="G480" s="3"/>
      <c r="H480" s="63">
        <v>8970</v>
      </c>
      <c r="I480" s="34">
        <v>13000</v>
      </c>
      <c r="J480" s="62">
        <v>17030</v>
      </c>
      <c r="K480" s="3"/>
      <c r="L480" s="3"/>
    </row>
    <row x14ac:dyDescent="0.25" r="481" customHeight="1" ht="17.25">
      <c r="A481" s="114"/>
      <c r="B481" s="3"/>
      <c r="C481" s="74" t="s">
        <v>15</v>
      </c>
      <c r="D481" s="74" t="s">
        <v>705</v>
      </c>
      <c r="E481" s="3"/>
      <c r="F481" s="3"/>
      <c r="G481" s="3"/>
      <c r="H481" s="63">
        <v>10310</v>
      </c>
      <c r="I481" s="34">
        <v>14810</v>
      </c>
      <c r="J481" s="62">
        <v>19580</v>
      </c>
      <c r="K481" s="3"/>
      <c r="L481" s="3"/>
    </row>
    <row x14ac:dyDescent="0.25" r="482" customHeight="1" ht="17.25">
      <c r="A482" s="114"/>
      <c r="B482" s="3"/>
      <c r="C482" s="74" t="s">
        <v>120</v>
      </c>
      <c r="D482" s="74" t="s">
        <v>672</v>
      </c>
      <c r="E482" s="3"/>
      <c r="F482" s="3"/>
      <c r="G482" s="3"/>
      <c r="H482" s="63">
        <v>12890</v>
      </c>
      <c r="I482" s="34">
        <v>18680</v>
      </c>
      <c r="J482" s="62">
        <v>24480</v>
      </c>
      <c r="K482" s="3"/>
      <c r="L482" s="3"/>
    </row>
    <row x14ac:dyDescent="0.25" r="483" customHeight="1" ht="17.25">
      <c r="A483" s="114"/>
      <c r="B483" s="3"/>
      <c r="C483" s="114"/>
      <c r="D483" s="74"/>
      <c r="E483" s="3"/>
      <c r="F483" s="3"/>
      <c r="G483" s="3"/>
      <c r="H483" s="24"/>
      <c r="I483" s="6"/>
      <c r="J483" s="24"/>
      <c r="K483" s="3"/>
      <c r="L483" s="3"/>
    </row>
    <row x14ac:dyDescent="0.25" r="484" customHeight="1" ht="17.25">
      <c r="A484" s="114"/>
      <c r="B484" s="3"/>
      <c r="C484" s="138" t="s">
        <v>18</v>
      </c>
      <c r="D484" s="4"/>
      <c r="E484" s="3"/>
      <c r="F484" s="3"/>
      <c r="G484" s="3"/>
      <c r="H484" s="7"/>
      <c r="I484" s="6"/>
      <c r="J484" s="101"/>
      <c r="K484" s="3"/>
      <c r="L484" s="3"/>
    </row>
    <row x14ac:dyDescent="0.25" r="485" customHeight="1" ht="17.25">
      <c r="A485" s="114"/>
      <c r="B485" s="3"/>
      <c r="C485" s="108"/>
      <c r="D485" s="4"/>
      <c r="E485" s="3"/>
      <c r="F485" s="3"/>
      <c r="G485" s="3"/>
      <c r="H485" s="7"/>
      <c r="I485" s="6"/>
      <c r="J485" s="101"/>
      <c r="K485" s="3"/>
      <c r="L485" s="3"/>
    </row>
    <row x14ac:dyDescent="0.25" r="486" customHeight="1" ht="17.25">
      <c r="A486" s="114"/>
      <c r="B486" s="3"/>
      <c r="C486" s="139" t="s">
        <v>280</v>
      </c>
      <c r="D486" s="140"/>
      <c r="E486" s="3"/>
      <c r="F486" s="3"/>
      <c r="G486" s="3"/>
      <c r="H486" s="161"/>
      <c r="I486" s="153">
        <v>1750</v>
      </c>
      <c r="J486" s="101"/>
      <c r="K486" s="3"/>
      <c r="L486" s="3"/>
    </row>
    <row x14ac:dyDescent="0.25" r="487" customHeight="1" ht="17.25">
      <c r="A487" s="114"/>
      <c r="B487" s="3"/>
      <c r="C487" s="28"/>
      <c r="D487" s="4"/>
      <c r="E487" s="3"/>
      <c r="F487" s="3"/>
      <c r="G487" s="3"/>
      <c r="H487" s="7"/>
      <c r="I487" s="63"/>
      <c r="J487" s="101"/>
      <c r="K487" s="3"/>
      <c r="L487" s="3"/>
    </row>
    <row x14ac:dyDescent="0.25" r="488" customHeight="1" ht="17.25">
      <c r="A488" s="114"/>
      <c r="B488" s="3"/>
      <c r="C488" s="28" t="s">
        <v>698</v>
      </c>
      <c r="D488" s="4"/>
      <c r="E488" s="3"/>
      <c r="F488" s="3"/>
      <c r="G488" s="3"/>
      <c r="H488" s="7"/>
      <c r="I488" s="63"/>
      <c r="J488" s="101"/>
      <c r="K488" s="3"/>
      <c r="L488" s="3"/>
    </row>
    <row x14ac:dyDescent="0.25" r="489" customHeight="1" ht="17.25">
      <c r="A489" s="114"/>
      <c r="B489" s="3"/>
      <c r="C489" s="139" t="s">
        <v>190</v>
      </c>
      <c r="D489" s="140"/>
      <c r="E489" s="3"/>
      <c r="F489" s="3"/>
      <c r="G489" s="3"/>
      <c r="H489" s="161"/>
      <c r="I489" s="153">
        <v>5790</v>
      </c>
      <c r="J489" s="101"/>
      <c r="K489" s="3"/>
      <c r="L489" s="3"/>
    </row>
    <row x14ac:dyDescent="0.25" r="490" customHeight="1" ht="17.25">
      <c r="A490" s="114"/>
      <c r="B490" s="3"/>
      <c r="C490" s="28"/>
      <c r="D490" s="4"/>
      <c r="E490" s="3"/>
      <c r="F490" s="3"/>
      <c r="G490" s="3"/>
      <c r="H490" s="7"/>
      <c r="I490" s="63"/>
      <c r="J490" s="101"/>
      <c r="K490" s="3"/>
      <c r="L490" s="3"/>
    </row>
    <row x14ac:dyDescent="0.25" r="491" customHeight="1" ht="17.25">
      <c r="A491" s="421" t="s">
        <v>136</v>
      </c>
      <c r="B491" s="3"/>
      <c r="C491" s="366"/>
      <c r="D491" s="422"/>
      <c r="E491" s="3"/>
      <c r="F491" s="3"/>
      <c r="G491" s="3"/>
      <c r="H491" s="423"/>
      <c r="I491" s="423"/>
      <c r="J491" s="424"/>
      <c r="K491" s="3"/>
      <c r="L491" s="3"/>
    </row>
    <row x14ac:dyDescent="0.25" r="492" customHeight="1" ht="17.25">
      <c r="A492" s="15" t="s">
        <v>106</v>
      </c>
      <c r="B492" s="3"/>
      <c r="C492" s="112" t="s">
        <v>58</v>
      </c>
      <c r="D492" s="237" t="s">
        <v>319</v>
      </c>
      <c r="E492" s="3"/>
      <c r="F492" s="3"/>
      <c r="G492" s="3"/>
      <c r="H492" s="159" t="s">
        <v>320</v>
      </c>
      <c r="I492" s="72" t="s">
        <v>495</v>
      </c>
      <c r="J492" s="146" t="s">
        <v>388</v>
      </c>
      <c r="K492" s="3"/>
      <c r="L492" s="3"/>
    </row>
    <row x14ac:dyDescent="0.25" r="493" customHeight="1" ht="17.25">
      <c r="A493" s="114"/>
      <c r="B493" s="3"/>
      <c r="C493" s="74"/>
      <c r="D493" s="262" t="s">
        <v>627</v>
      </c>
      <c r="E493" s="3"/>
      <c r="F493" s="3"/>
      <c r="G493" s="3"/>
      <c r="H493" s="24"/>
      <c r="I493" s="6"/>
      <c r="J493" s="338" t="s">
        <v>628</v>
      </c>
      <c r="K493" s="3"/>
      <c r="L493" s="3"/>
    </row>
    <row x14ac:dyDescent="0.25" r="494" customHeight="1" ht="17.25">
      <c r="A494" s="114"/>
      <c r="B494" s="3"/>
      <c r="C494" s="74" t="s">
        <v>11</v>
      </c>
      <c r="D494" s="74" t="s">
        <v>574</v>
      </c>
      <c r="E494" s="3"/>
      <c r="F494" s="3"/>
      <c r="G494" s="3"/>
      <c r="H494" s="25">
        <v>4930</v>
      </c>
      <c r="I494" s="62">
        <v>7150</v>
      </c>
      <c r="J494" s="62">
        <v>9370</v>
      </c>
      <c r="K494" s="3"/>
      <c r="L494" s="3"/>
    </row>
    <row x14ac:dyDescent="0.25" r="495" customHeight="1" ht="17.25">
      <c r="A495" s="114"/>
      <c r="B495" s="3"/>
      <c r="C495" s="74" t="s">
        <v>13</v>
      </c>
      <c r="D495" s="74" t="s">
        <v>576</v>
      </c>
      <c r="E495" s="3"/>
      <c r="F495" s="3"/>
      <c r="G495" s="3"/>
      <c r="H495" s="25">
        <v>5670</v>
      </c>
      <c r="I495" s="62">
        <v>8230</v>
      </c>
      <c r="J495" s="62">
        <v>10780</v>
      </c>
      <c r="K495" s="3"/>
      <c r="L495" s="3"/>
    </row>
    <row x14ac:dyDescent="0.25" r="496" customHeight="1" ht="17.25">
      <c r="A496" s="114"/>
      <c r="B496" s="3"/>
      <c r="C496" s="74" t="s">
        <v>15</v>
      </c>
      <c r="D496" s="74" t="s">
        <v>645</v>
      </c>
      <c r="E496" s="3"/>
      <c r="F496" s="3"/>
      <c r="G496" s="3"/>
      <c r="H496" s="25">
        <v>7090</v>
      </c>
      <c r="I496" s="62">
        <v>10280</v>
      </c>
      <c r="J496" s="62">
        <v>13470</v>
      </c>
      <c r="K496" s="3"/>
      <c r="L496" s="3"/>
    </row>
    <row x14ac:dyDescent="0.25" r="497" customHeight="1" ht="17.25">
      <c r="A497" s="114"/>
      <c r="B497" s="3"/>
      <c r="C497" s="74" t="s">
        <v>120</v>
      </c>
      <c r="D497" s="4" t="s">
        <v>658</v>
      </c>
      <c r="E497" s="3"/>
      <c r="F497" s="3"/>
      <c r="G497" s="3"/>
      <c r="H497" s="62">
        <v>8150</v>
      </c>
      <c r="I497" s="62">
        <v>11280</v>
      </c>
      <c r="J497" s="62">
        <v>15490</v>
      </c>
      <c r="K497" s="3"/>
      <c r="L497" s="3"/>
    </row>
    <row x14ac:dyDescent="0.25" r="498" customHeight="1" ht="17.25">
      <c r="A498" s="114"/>
      <c r="B498" s="3"/>
      <c r="C498" s="114"/>
      <c r="D498" s="74"/>
      <c r="E498" s="3"/>
      <c r="F498" s="3"/>
      <c r="G498" s="3"/>
      <c r="H498" s="24"/>
      <c r="I498" s="6"/>
      <c r="J498" s="24"/>
      <c r="K498" s="3"/>
      <c r="L498" s="3"/>
    </row>
    <row x14ac:dyDescent="0.25" r="499" customHeight="1" ht="17.25">
      <c r="A499" s="114"/>
      <c r="B499" s="3"/>
      <c r="C499" s="138" t="s">
        <v>18</v>
      </c>
      <c r="D499" s="4"/>
      <c r="E499" s="3"/>
      <c r="F499" s="3"/>
      <c r="G499" s="3"/>
      <c r="H499" s="7"/>
      <c r="I499" s="6"/>
      <c r="J499" s="101"/>
      <c r="K499" s="3"/>
      <c r="L499" s="3"/>
    </row>
    <row x14ac:dyDescent="0.25" r="500" customHeight="1" ht="17.25">
      <c r="A500" s="114"/>
      <c r="B500" s="3"/>
      <c r="C500" s="108"/>
      <c r="D500" s="4"/>
      <c r="E500" s="3"/>
      <c r="F500" s="3"/>
      <c r="G500" s="3"/>
      <c r="H500" s="7"/>
      <c r="I500" s="6"/>
      <c r="J500" s="101"/>
      <c r="K500" s="3"/>
      <c r="L500" s="3"/>
    </row>
    <row x14ac:dyDescent="0.25" r="501" customHeight="1" ht="17.25">
      <c r="A501" s="114"/>
      <c r="B501" s="3"/>
      <c r="C501" s="139" t="s">
        <v>280</v>
      </c>
      <c r="D501" s="140"/>
      <c r="E501" s="3"/>
      <c r="F501" s="3"/>
      <c r="G501" s="3"/>
      <c r="H501" s="161"/>
      <c r="I501" s="153">
        <v>1200</v>
      </c>
      <c r="J501" s="101"/>
      <c r="K501" s="3"/>
      <c r="L501" s="3"/>
    </row>
    <row x14ac:dyDescent="0.25" r="502" customHeight="1" ht="17.25">
      <c r="A502" s="114"/>
      <c r="B502" s="3"/>
      <c r="C502" s="23"/>
      <c r="D502" s="261"/>
      <c r="E502" s="3"/>
      <c r="F502" s="3"/>
      <c r="G502" s="3"/>
      <c r="H502" s="6"/>
      <c r="I502" s="6"/>
      <c r="J502" s="101"/>
      <c r="K502" s="3"/>
      <c r="L502" s="3"/>
    </row>
    <row x14ac:dyDescent="0.25" r="503" customHeight="1" ht="17.25">
      <c r="A503" s="114"/>
      <c r="B503" s="3"/>
      <c r="C503" s="139" t="s">
        <v>701</v>
      </c>
      <c r="D503" s="140"/>
      <c r="E503" s="3"/>
      <c r="F503" s="3"/>
      <c r="G503" s="3"/>
      <c r="H503" s="161"/>
      <c r="I503" s="153">
        <v>3310</v>
      </c>
      <c r="J503" s="101"/>
      <c r="K503" s="3"/>
      <c r="L503" s="3"/>
    </row>
    <row x14ac:dyDescent="0.25" r="504" customHeight="1" ht="17.25">
      <c r="A504" s="114"/>
      <c r="B504" s="3"/>
      <c r="C504" s="28"/>
      <c r="D504" s="4"/>
      <c r="E504" s="3"/>
      <c r="F504" s="3"/>
      <c r="G504" s="3"/>
      <c r="H504" s="7"/>
      <c r="I504" s="63"/>
      <c r="J504" s="101"/>
      <c r="K504" s="3"/>
      <c r="L504" s="3"/>
    </row>
    <row x14ac:dyDescent="0.25" r="505" customHeight="1" ht="17.25">
      <c r="A505" s="96" t="s">
        <v>136</v>
      </c>
      <c r="B505" s="3"/>
      <c r="C505" s="10"/>
      <c r="D505" s="227"/>
      <c r="E505" s="3"/>
      <c r="F505" s="3"/>
      <c r="G505" s="3"/>
      <c r="H505" s="232"/>
      <c r="I505" s="232"/>
      <c r="J505" s="199"/>
      <c r="K505" s="3"/>
      <c r="L505" s="3"/>
    </row>
    <row x14ac:dyDescent="0.25" r="506" customHeight="1" ht="17.25">
      <c r="A506" s="15" t="s">
        <v>82</v>
      </c>
      <c r="B506" s="3"/>
      <c r="C506" s="112" t="s">
        <v>58</v>
      </c>
      <c r="D506" s="237" t="s">
        <v>319</v>
      </c>
      <c r="E506" s="3"/>
      <c r="F506" s="3"/>
      <c r="G506" s="3"/>
      <c r="H506" s="159" t="s">
        <v>508</v>
      </c>
      <c r="I506" s="72" t="s">
        <v>378</v>
      </c>
      <c r="J506" s="396"/>
      <c r="K506" s="3"/>
      <c r="L506" s="3"/>
    </row>
    <row x14ac:dyDescent="0.25" r="507" customHeight="1" ht="17.25">
      <c r="A507" s="114"/>
      <c r="B507" s="3"/>
      <c r="C507" s="74"/>
      <c r="D507" s="262" t="s">
        <v>627</v>
      </c>
      <c r="E507" s="3"/>
      <c r="F507" s="3"/>
      <c r="G507" s="3"/>
      <c r="H507" s="27" t="s">
        <v>702</v>
      </c>
      <c r="I507" s="352" t="s">
        <v>628</v>
      </c>
      <c r="J507" s="103"/>
      <c r="K507" s="3"/>
      <c r="L507" s="3"/>
    </row>
    <row x14ac:dyDescent="0.25" r="508" customHeight="1" ht="17.25">
      <c r="A508" s="114"/>
      <c r="B508" s="3"/>
      <c r="C508" s="74" t="s">
        <v>13</v>
      </c>
      <c r="D508" s="74" t="s">
        <v>631</v>
      </c>
      <c r="E508" s="3"/>
      <c r="F508" s="3"/>
      <c r="G508" s="3"/>
      <c r="H508" s="34">
        <v>13530</v>
      </c>
      <c r="I508" s="62">
        <v>16230</v>
      </c>
      <c r="J508" s="103"/>
      <c r="K508" s="3"/>
      <c r="L508" s="3"/>
    </row>
    <row x14ac:dyDescent="0.25" r="509" customHeight="1" ht="17.25">
      <c r="A509" s="114"/>
      <c r="B509" s="3"/>
      <c r="C509" s="74" t="s">
        <v>15</v>
      </c>
      <c r="D509" s="74" t="s">
        <v>633</v>
      </c>
      <c r="E509" s="3"/>
      <c r="F509" s="3"/>
      <c r="G509" s="3"/>
      <c r="H509" s="34">
        <v>16910</v>
      </c>
      <c r="I509" s="62">
        <v>20290</v>
      </c>
      <c r="J509" s="103"/>
      <c r="K509" s="3"/>
      <c r="L509" s="3"/>
    </row>
    <row x14ac:dyDescent="0.25" r="510" customHeight="1" ht="17.25">
      <c r="A510" s="114"/>
      <c r="B510" s="3"/>
      <c r="C510" s="74" t="s">
        <v>120</v>
      </c>
      <c r="D510" s="74" t="s">
        <v>635</v>
      </c>
      <c r="E510" s="3"/>
      <c r="F510" s="3"/>
      <c r="G510" s="3"/>
      <c r="H510" s="34">
        <v>19440</v>
      </c>
      <c r="I510" s="62">
        <v>23330</v>
      </c>
      <c r="J510" s="101"/>
      <c r="K510" s="3"/>
      <c r="L510" s="3"/>
    </row>
    <row x14ac:dyDescent="0.25" r="511" customHeight="1" ht="17.25">
      <c r="A511" s="114"/>
      <c r="B511" s="3"/>
      <c r="C511" s="114"/>
      <c r="D511" s="74"/>
      <c r="E511" s="3"/>
      <c r="F511" s="3"/>
      <c r="G511" s="3"/>
      <c r="H511" s="24"/>
      <c r="I511" s="6"/>
      <c r="J511" s="24"/>
      <c r="K511" s="3"/>
      <c r="L511" s="3"/>
    </row>
    <row x14ac:dyDescent="0.25" r="512" customHeight="1" ht="17.25">
      <c r="A512" s="114"/>
      <c r="B512" s="3"/>
      <c r="C512" s="138" t="s">
        <v>18</v>
      </c>
      <c r="D512" s="4"/>
      <c r="E512" s="3"/>
      <c r="F512" s="3"/>
      <c r="G512" s="3"/>
      <c r="H512" s="7"/>
      <c r="I512" s="6"/>
      <c r="J512" s="101"/>
      <c r="K512" s="3"/>
      <c r="L512" s="3"/>
    </row>
    <row x14ac:dyDescent="0.25" r="513" customHeight="1" ht="17.25">
      <c r="A513" s="114"/>
      <c r="B513" s="3"/>
      <c r="C513" s="108"/>
      <c r="D513" s="4"/>
      <c r="E513" s="3"/>
      <c r="F513" s="3"/>
      <c r="G513" s="3"/>
      <c r="H513" s="7"/>
      <c r="I513" s="6"/>
      <c r="J513" s="101"/>
      <c r="K513" s="3"/>
      <c r="L513" s="3"/>
    </row>
    <row x14ac:dyDescent="0.25" r="514" customHeight="1" ht="17.25">
      <c r="A514" s="114"/>
      <c r="B514" s="3"/>
      <c r="C514" s="139" t="s">
        <v>280</v>
      </c>
      <c r="D514" s="140"/>
      <c r="E514" s="3"/>
      <c r="F514" s="3"/>
      <c r="G514" s="3"/>
      <c r="H514" s="161"/>
      <c r="I514" s="153">
        <v>1910</v>
      </c>
      <c r="J514" s="101"/>
      <c r="K514" s="3"/>
      <c r="L514" s="3"/>
    </row>
    <row x14ac:dyDescent="0.25" r="515" customHeight="1" ht="17.25">
      <c r="A515" s="114"/>
      <c r="B515" s="3"/>
      <c r="C515" s="28"/>
      <c r="D515" s="4"/>
      <c r="E515" s="3"/>
      <c r="F515" s="3"/>
      <c r="G515" s="3"/>
      <c r="H515" s="7"/>
      <c r="I515" s="6"/>
      <c r="J515" s="101"/>
      <c r="K515" s="3"/>
      <c r="L515" s="3"/>
    </row>
    <row x14ac:dyDescent="0.25" r="516" customHeight="1" ht="17.25">
      <c r="A516" s="114"/>
      <c r="B516" s="3"/>
      <c r="C516" s="139" t="s">
        <v>701</v>
      </c>
      <c r="D516" s="140"/>
      <c r="E516" s="3"/>
      <c r="F516" s="3"/>
      <c r="G516" s="3"/>
      <c r="H516" s="161"/>
      <c r="I516" s="153">
        <v>5000</v>
      </c>
      <c r="J516" s="101"/>
      <c r="K516" s="3"/>
      <c r="L516" s="3"/>
    </row>
    <row x14ac:dyDescent="0.25" r="517" customHeight="1" ht="17.25">
      <c r="A517" s="114"/>
      <c r="B517" s="3"/>
      <c r="C517" s="28"/>
      <c r="D517" s="4"/>
      <c r="E517" s="3"/>
      <c r="F517" s="3"/>
      <c r="G517" s="3"/>
      <c r="H517" s="7"/>
      <c r="I517" s="63"/>
      <c r="J517" s="101"/>
      <c r="K517" s="3"/>
      <c r="L517" s="3"/>
    </row>
    <row x14ac:dyDescent="0.25" r="518" customHeight="1" ht="17.25">
      <c r="A518" s="96" t="s">
        <v>250</v>
      </c>
      <c r="B518" s="3"/>
      <c r="C518" s="10"/>
      <c r="D518" s="227"/>
      <c r="E518" s="3"/>
      <c r="F518" s="3"/>
      <c r="G518" s="3"/>
      <c r="H518" s="232"/>
      <c r="I518" s="232"/>
      <c r="J518" s="199"/>
      <c r="K518" s="3"/>
      <c r="L518" s="3"/>
    </row>
    <row x14ac:dyDescent="0.25" r="519" customHeight="1" ht="17.25">
      <c r="A519" s="15" t="s">
        <v>318</v>
      </c>
      <c r="B519" s="3"/>
      <c r="C519" s="112" t="s">
        <v>58</v>
      </c>
      <c r="D519" s="237" t="s">
        <v>319</v>
      </c>
      <c r="E519" s="3"/>
      <c r="F519" s="3"/>
      <c r="G519" s="3"/>
      <c r="H519" s="159" t="s">
        <v>508</v>
      </c>
      <c r="I519" s="416"/>
      <c r="J519" s="396"/>
      <c r="K519" s="3"/>
      <c r="L519" s="3"/>
    </row>
    <row x14ac:dyDescent="0.25" r="520" customHeight="1" ht="17.25">
      <c r="A520" s="114"/>
      <c r="B520" s="3"/>
      <c r="C520" s="74"/>
      <c r="D520" s="262" t="s">
        <v>627</v>
      </c>
      <c r="E520" s="3"/>
      <c r="F520" s="3"/>
      <c r="G520" s="3"/>
      <c r="H520" s="368" t="s">
        <v>703</v>
      </c>
      <c r="I520" s="6"/>
      <c r="J520" s="103"/>
      <c r="K520" s="3"/>
      <c r="L520" s="3"/>
    </row>
    <row x14ac:dyDescent="0.25" r="521" customHeight="1" ht="17.25">
      <c r="A521" s="114"/>
      <c r="B521" s="3"/>
      <c r="C521" s="74" t="s">
        <v>11</v>
      </c>
      <c r="D521" s="74" t="s">
        <v>629</v>
      </c>
      <c r="E521" s="3"/>
      <c r="F521" s="3"/>
      <c r="G521" s="3"/>
      <c r="H521" s="34">
        <v>11170</v>
      </c>
      <c r="I521" s="6"/>
      <c r="J521" s="103"/>
      <c r="K521" s="3"/>
      <c r="L521" s="3"/>
    </row>
    <row x14ac:dyDescent="0.25" r="522" customHeight="1" ht="17.25">
      <c r="A522" s="114"/>
      <c r="B522" s="3"/>
      <c r="C522" s="74" t="s">
        <v>13</v>
      </c>
      <c r="D522" s="74" t="s">
        <v>631</v>
      </c>
      <c r="E522" s="3"/>
      <c r="F522" s="3"/>
      <c r="G522" s="3"/>
      <c r="H522" s="34">
        <v>12580</v>
      </c>
      <c r="I522" s="6"/>
      <c r="J522" s="103"/>
      <c r="K522" s="3"/>
      <c r="L522" s="3"/>
    </row>
    <row x14ac:dyDescent="0.25" r="523" customHeight="1" ht="17.25">
      <c r="A523" s="114"/>
      <c r="B523" s="3"/>
      <c r="C523" s="74" t="s">
        <v>15</v>
      </c>
      <c r="D523" s="74" t="s">
        <v>633</v>
      </c>
      <c r="E523" s="3"/>
      <c r="F523" s="3"/>
      <c r="G523" s="3"/>
      <c r="H523" s="34">
        <v>14770</v>
      </c>
      <c r="I523" s="6"/>
      <c r="J523" s="103"/>
      <c r="K523" s="3"/>
      <c r="L523" s="3"/>
    </row>
    <row x14ac:dyDescent="0.25" r="524" customHeight="1" ht="17.25">
      <c r="A524" s="114"/>
      <c r="B524" s="3"/>
      <c r="C524" s="74" t="s">
        <v>120</v>
      </c>
      <c r="D524" s="74" t="s">
        <v>635</v>
      </c>
      <c r="E524" s="3"/>
      <c r="F524" s="3"/>
      <c r="G524" s="3"/>
      <c r="H524" s="34">
        <v>18470</v>
      </c>
      <c r="I524" s="6"/>
      <c r="J524" s="103"/>
      <c r="K524" s="3"/>
      <c r="L524" s="3"/>
    </row>
    <row x14ac:dyDescent="0.25" r="525" customHeight="1" ht="17.25">
      <c r="A525" s="114"/>
      <c r="B525" s="3"/>
      <c r="C525" s="74"/>
      <c r="D525" s="4"/>
      <c r="E525" s="3"/>
      <c r="F525" s="3"/>
      <c r="G525" s="3"/>
      <c r="H525" s="7"/>
      <c r="I525" s="6"/>
      <c r="J525" s="103"/>
      <c r="K525" s="3"/>
      <c r="L525" s="3"/>
    </row>
    <row x14ac:dyDescent="0.25" r="526" customHeight="1" ht="17.25">
      <c r="A526" s="114"/>
      <c r="B526" s="3"/>
      <c r="C526" s="114"/>
      <c r="D526" s="74"/>
      <c r="E526" s="3"/>
      <c r="F526" s="3"/>
      <c r="G526" s="3"/>
      <c r="H526" s="24"/>
      <c r="I526" s="6"/>
      <c r="J526" s="103"/>
      <c r="K526" s="3"/>
      <c r="L526" s="3"/>
    </row>
    <row x14ac:dyDescent="0.25" r="527" customHeight="1" ht="17.25">
      <c r="A527" s="114"/>
      <c r="B527" s="3"/>
      <c r="C527" s="138" t="s">
        <v>18</v>
      </c>
      <c r="D527" s="4"/>
      <c r="E527" s="3"/>
      <c r="F527" s="3"/>
      <c r="G527" s="3"/>
      <c r="H527" s="7"/>
      <c r="I527" s="6"/>
      <c r="J527" s="103"/>
      <c r="K527" s="3"/>
      <c r="L527" s="3"/>
    </row>
    <row x14ac:dyDescent="0.25" r="528" customHeight="1" ht="17.25">
      <c r="A528" s="114"/>
      <c r="B528" s="3"/>
      <c r="C528" s="108"/>
      <c r="D528" s="4"/>
      <c r="E528" s="3"/>
      <c r="F528" s="3"/>
      <c r="G528" s="3"/>
      <c r="H528" s="7"/>
      <c r="I528" s="6"/>
      <c r="J528" s="103"/>
      <c r="K528" s="3"/>
      <c r="L528" s="3"/>
    </row>
    <row x14ac:dyDescent="0.25" r="529" customHeight="1" ht="17.25">
      <c r="A529" s="114"/>
      <c r="B529" s="3"/>
      <c r="C529" s="139" t="s">
        <v>280</v>
      </c>
      <c r="D529" s="140"/>
      <c r="E529" s="3"/>
      <c r="F529" s="3"/>
      <c r="G529" s="3"/>
      <c r="H529" s="161"/>
      <c r="I529" s="153">
        <v>1910</v>
      </c>
      <c r="J529" s="101"/>
      <c r="K529" s="3"/>
      <c r="L529" s="3"/>
    </row>
    <row x14ac:dyDescent="0.25" r="530" customHeight="1" ht="17.25">
      <c r="A530" s="114" t="s">
        <v>756</v>
      </c>
      <c r="B530" s="3"/>
      <c r="C530" s="114"/>
      <c r="D530" s="4"/>
      <c r="E530" s="3"/>
      <c r="F530" s="3"/>
      <c r="G530" s="3"/>
      <c r="H530" s="7"/>
      <c r="I530" s="7"/>
      <c r="J530" s="101"/>
      <c r="K530" s="3"/>
      <c r="L530" s="3"/>
    </row>
    <row x14ac:dyDescent="0.25" r="531" customHeight="1" ht="17.25">
      <c r="A531" s="114"/>
      <c r="B531" s="3"/>
      <c r="C531" s="114"/>
      <c r="D531" s="4"/>
      <c r="E531" s="3"/>
      <c r="F531" s="3"/>
      <c r="G531" s="3"/>
      <c r="H531" s="7"/>
      <c r="I531" s="7"/>
      <c r="J531" s="101"/>
      <c r="K531" s="3"/>
      <c r="L531" s="3"/>
    </row>
    <row x14ac:dyDescent="0.25" r="532" customHeight="1" ht="17.25">
      <c r="A532" s="114"/>
      <c r="B532" s="3"/>
      <c r="C532" s="114"/>
      <c r="D532" s="114"/>
      <c r="E532" s="3"/>
      <c r="F532" s="3"/>
      <c r="G532" s="3"/>
      <c r="H532" s="26"/>
      <c r="I532" s="26"/>
      <c r="J532" s="172"/>
      <c r="K532" s="3"/>
      <c r="L532" s="3"/>
    </row>
    <row x14ac:dyDescent="0.25" r="533" customHeight="1" ht="17.25">
      <c r="A533" s="114"/>
      <c r="B533" s="3"/>
      <c r="C533" s="114"/>
      <c r="D533" s="4"/>
      <c r="E533" s="3"/>
      <c r="F533" s="3"/>
      <c r="G533" s="3"/>
      <c r="H533" s="7"/>
      <c r="I533" s="7"/>
      <c r="J533" s="101"/>
      <c r="K533" s="3"/>
      <c r="L533" s="3"/>
    </row>
    <row x14ac:dyDescent="0.25" r="534" customHeight="1" ht="17.25">
      <c r="A534" s="114"/>
      <c r="B534" s="3"/>
      <c r="C534" s="114"/>
      <c r="D534" s="4"/>
      <c r="E534" s="3"/>
      <c r="F534" s="3"/>
      <c r="G534" s="3"/>
      <c r="H534" s="7"/>
      <c r="I534" s="7"/>
      <c r="J534" s="101"/>
      <c r="K534" s="3"/>
      <c r="L534" s="3"/>
    </row>
    <row x14ac:dyDescent="0.25" r="535" customHeight="1" ht="17.25">
      <c r="A535" s="114"/>
      <c r="B535" s="3"/>
      <c r="C535" s="114"/>
      <c r="D535" s="4"/>
      <c r="E535" s="3"/>
      <c r="F535" s="3"/>
      <c r="G535" s="3"/>
      <c r="H535" s="7"/>
      <c r="I535" s="7"/>
      <c r="J535" s="101"/>
      <c r="K535" s="3"/>
      <c r="L535" s="3"/>
    </row>
    <row x14ac:dyDescent="0.25" r="536" customHeight="1" ht="17.25">
      <c r="A536" s="114"/>
      <c r="B536" s="3"/>
      <c r="C536" s="114"/>
      <c r="D536" s="4"/>
      <c r="E536" s="3"/>
      <c r="F536" s="3"/>
      <c r="G536" s="3"/>
      <c r="H536" s="7"/>
      <c r="I536" s="7"/>
      <c r="J536" s="101"/>
      <c r="K536" s="3"/>
      <c r="L536" s="3"/>
    </row>
    <row x14ac:dyDescent="0.25" r="537" customHeight="1" ht="17.25">
      <c r="A537" s="114"/>
      <c r="B537" s="3"/>
      <c r="C537" s="114"/>
      <c r="D537" s="4"/>
      <c r="E537" s="3"/>
      <c r="F537" s="3"/>
      <c r="G537" s="3"/>
      <c r="H537" s="7"/>
      <c r="I537" s="7"/>
      <c r="J537" s="101"/>
      <c r="K537" s="3"/>
      <c r="L537" s="3"/>
    </row>
    <row x14ac:dyDescent="0.25" r="538" customHeight="1" ht="17.25">
      <c r="A538" s="114"/>
      <c r="B538" s="3"/>
      <c r="C538" s="114"/>
      <c r="D538" s="4"/>
      <c r="E538" s="3"/>
      <c r="F538" s="3"/>
      <c r="G538" s="3"/>
      <c r="H538" s="7"/>
      <c r="I538" s="7"/>
      <c r="J538" s="101"/>
      <c r="K538" s="3"/>
      <c r="L538" s="3"/>
    </row>
    <row x14ac:dyDescent="0.25" r="539" customHeight="1" ht="17.25">
      <c r="A539" s="114"/>
      <c r="B539" s="3"/>
      <c r="C539" s="114"/>
      <c r="D539" s="4"/>
      <c r="E539" s="3"/>
      <c r="F539" s="3"/>
      <c r="G539" s="3"/>
      <c r="H539" s="7"/>
      <c r="I539" s="7"/>
      <c r="J539" s="101"/>
      <c r="K539" s="3"/>
      <c r="L539" s="3"/>
    </row>
    <row x14ac:dyDescent="0.25" r="540" customHeight="1" ht="17.25">
      <c r="A540" s="114"/>
      <c r="B540" s="3"/>
      <c r="C540" s="114"/>
      <c r="D540" s="4"/>
      <c r="E540" s="3"/>
      <c r="F540" s="3"/>
      <c r="G540" s="3"/>
      <c r="H540" s="7"/>
      <c r="I540" s="7"/>
      <c r="J540" s="101"/>
      <c r="K540" s="3"/>
      <c r="L540" s="3"/>
    </row>
    <row x14ac:dyDescent="0.25" r="541" customHeight="1" ht="17.25">
      <c r="A541" s="114"/>
      <c r="B541" s="3"/>
      <c r="C541" s="114"/>
      <c r="D541" s="4"/>
      <c r="E541" s="3"/>
      <c r="F541" s="3"/>
      <c r="G541" s="3"/>
      <c r="H541" s="7"/>
      <c r="I541" s="7"/>
      <c r="J541" s="101"/>
      <c r="K541" s="3"/>
      <c r="L541" s="3"/>
    </row>
    <row x14ac:dyDescent="0.25" r="542" customHeight="1" ht="17.25">
      <c r="A542" s="114"/>
      <c r="B542" s="3"/>
      <c r="C542" s="114"/>
      <c r="D542" s="4"/>
      <c r="E542" s="3"/>
      <c r="F542" s="3"/>
      <c r="G542" s="3"/>
      <c r="H542" s="7"/>
      <c r="I542" s="7"/>
      <c r="J542" s="101"/>
      <c r="K542" s="3"/>
      <c r="L542" s="3"/>
    </row>
    <row x14ac:dyDescent="0.25" r="543" customHeight="1" ht="17.25">
      <c r="A543" s="114"/>
      <c r="B543" s="3"/>
      <c r="C543" s="114"/>
      <c r="D543" s="4"/>
      <c r="E543" s="3"/>
      <c r="F543" s="3"/>
      <c r="G543" s="3"/>
      <c r="H543" s="7"/>
      <c r="I543" s="7"/>
      <c r="J543" s="101"/>
      <c r="K543" s="3"/>
      <c r="L543" s="3"/>
    </row>
    <row x14ac:dyDescent="0.25" r="544" customHeight="1" ht="17.25">
      <c r="A544" s="114"/>
      <c r="B544" s="3"/>
      <c r="C544" s="114"/>
      <c r="D544" s="4"/>
      <c r="E544" s="3"/>
      <c r="F544" s="3"/>
      <c r="G544" s="3"/>
      <c r="H544" s="7"/>
      <c r="I544" s="7"/>
      <c r="J544" s="101"/>
      <c r="K544" s="3"/>
      <c r="L544" s="3"/>
    </row>
    <row x14ac:dyDescent="0.25" r="545" customHeight="1" ht="17.25">
      <c r="A545" s="114"/>
      <c r="B545" s="3"/>
      <c r="C545" s="114"/>
      <c r="D545" s="4"/>
      <c r="E545" s="3"/>
      <c r="F545" s="3"/>
      <c r="G545" s="3"/>
      <c r="H545" s="7"/>
      <c r="I545" s="7"/>
      <c r="J545" s="101"/>
      <c r="K545" s="3"/>
      <c r="L545" s="3"/>
    </row>
    <row x14ac:dyDescent="0.25" r="546" customHeight="1" ht="17.25">
      <c r="A546" s="114"/>
      <c r="B546" s="3"/>
      <c r="C546" s="114"/>
      <c r="D546" s="4"/>
      <c r="E546" s="3"/>
      <c r="F546" s="3"/>
      <c r="G546" s="3"/>
      <c r="H546" s="7"/>
      <c r="I546" s="7"/>
      <c r="J546" s="101"/>
      <c r="K546" s="3"/>
      <c r="L546" s="3"/>
    </row>
    <row x14ac:dyDescent="0.25" r="547" customHeight="1" ht="17.25">
      <c r="A547" s="114"/>
      <c r="B547" s="3"/>
      <c r="C547" s="114"/>
      <c r="D547" s="4"/>
      <c r="E547" s="3"/>
      <c r="F547" s="3"/>
      <c r="G547" s="3"/>
      <c r="H547" s="7"/>
      <c r="I547" s="7"/>
      <c r="J547" s="101"/>
      <c r="K547" s="3"/>
      <c r="L547" s="3"/>
    </row>
    <row x14ac:dyDescent="0.25" r="548" customHeight="1" ht="17.25">
      <c r="A548" s="114"/>
      <c r="B548" s="3"/>
      <c r="C548" s="114"/>
      <c r="D548" s="4"/>
      <c r="E548" s="3"/>
      <c r="F548" s="3"/>
      <c r="G548" s="3"/>
      <c r="H548" s="7"/>
      <c r="I548" s="7"/>
      <c r="J548" s="101"/>
      <c r="K548" s="3"/>
      <c r="L548" s="3"/>
    </row>
    <row x14ac:dyDescent="0.25" r="549" customHeight="1" ht="17.25">
      <c r="A549" s="114"/>
      <c r="B549" s="3"/>
      <c r="C549" s="114"/>
      <c r="D549" s="4"/>
      <c r="E549" s="3"/>
      <c r="F549" s="3"/>
      <c r="G549" s="3"/>
      <c r="H549" s="7"/>
      <c r="I549" s="7"/>
      <c r="J549" s="101"/>
      <c r="K549" s="3"/>
      <c r="L549" s="3"/>
    </row>
    <row x14ac:dyDescent="0.25" r="550" customHeight="1" ht="17.25">
      <c r="A550" s="114"/>
      <c r="B550" s="3"/>
      <c r="C550" s="114"/>
      <c r="D550" s="4"/>
      <c r="E550" s="3"/>
      <c r="F550" s="3"/>
      <c r="G550" s="3"/>
      <c r="H550" s="7"/>
      <c r="I550" s="7"/>
      <c r="J550" s="101"/>
      <c r="K550" s="3"/>
      <c r="L550" s="3"/>
    </row>
    <row x14ac:dyDescent="0.25" r="551" customHeight="1" ht="17.25">
      <c r="A551" s="114"/>
      <c r="B551" s="3"/>
      <c r="C551" s="114"/>
      <c r="D551" s="4"/>
      <c r="E551" s="3"/>
      <c r="F551" s="3"/>
      <c r="G551" s="3"/>
      <c r="H551" s="7"/>
      <c r="I551" s="7"/>
      <c r="J551" s="101"/>
      <c r="K551" s="3"/>
      <c r="L5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66"/>
  <sheetViews>
    <sheetView workbookViewId="0"/>
  </sheetViews>
  <sheetFormatPr defaultRowHeight="15" x14ac:dyDescent="0.25"/>
  <cols>
    <col min="1" max="1" style="76" width="1.5764285714285713" customWidth="1" bestFit="1"/>
    <col min="2" max="2" style="77" width="14.005" customWidth="1" bestFit="1"/>
    <col min="3" max="3" style="77" width="31.14785714285714" customWidth="1" bestFit="1"/>
    <col min="4" max="4" style="77" width="38.57642857142857" customWidth="1" bestFit="1"/>
    <col min="5" max="5" style="77" width="10.576428571428572" customWidth="1" bestFit="1"/>
    <col min="6" max="6" style="265" width="22.14785714285714" customWidth="1" bestFit="1"/>
    <col min="7" max="7" style="79" width="30.576428571428572" customWidth="1" bestFit="1"/>
    <col min="8" max="8" style="79" width="28.576428571428572" customWidth="1" bestFit="1"/>
    <col min="9" max="9" style="79" width="33.57642857142857" customWidth="1" bestFit="1"/>
  </cols>
  <sheetData>
    <row x14ac:dyDescent="0.25" r="1" customHeight="1" ht="17.25">
      <c r="A1" s="1" t="s">
        <v>625</v>
      </c>
      <c r="B1" s="1"/>
      <c r="C1" s="1"/>
      <c r="D1" s="1"/>
      <c r="E1" s="1"/>
      <c r="F1" s="1"/>
      <c r="G1" s="2"/>
      <c r="H1" s="2"/>
      <c r="I1" s="2"/>
    </row>
    <row x14ac:dyDescent="0.25" r="2" customHeight="1" ht="17.25">
      <c r="A2" s="163"/>
      <c r="B2" s="163"/>
      <c r="C2" s="163"/>
      <c r="D2" s="163"/>
      <c r="E2" s="163"/>
      <c r="F2" s="163"/>
      <c r="G2" s="231"/>
      <c r="H2" s="231"/>
      <c r="I2" s="231"/>
    </row>
    <row x14ac:dyDescent="0.25" r="3" customHeight="1" ht="17.25">
      <c r="A3" s="8" t="s">
        <v>1</v>
      </c>
      <c r="B3" s="96" t="s">
        <v>626</v>
      </c>
      <c r="C3" s="10"/>
      <c r="D3" s="10"/>
      <c r="E3" s="10"/>
      <c r="F3" s="227"/>
      <c r="G3" s="232"/>
      <c r="H3" s="232"/>
      <c r="I3" s="232"/>
    </row>
    <row x14ac:dyDescent="0.25" r="4" customHeight="1" ht="17.25">
      <c r="A4" s="15"/>
      <c r="B4" s="15" t="s">
        <v>484</v>
      </c>
      <c r="C4" s="15"/>
      <c r="D4" s="15"/>
      <c r="E4" s="112" t="s">
        <v>58</v>
      </c>
      <c r="F4" s="237" t="s">
        <v>319</v>
      </c>
      <c r="G4" s="159" t="s">
        <v>508</v>
      </c>
      <c r="H4" s="159" t="s">
        <v>378</v>
      </c>
      <c r="I4" s="84"/>
    </row>
    <row x14ac:dyDescent="0.25" r="5" customHeight="1" ht="17.25">
      <c r="A5" s="22"/>
      <c r="B5" s="114"/>
      <c r="C5" s="114"/>
      <c r="D5" s="114"/>
      <c r="E5" s="4"/>
      <c r="F5" s="119" t="s">
        <v>627</v>
      </c>
      <c r="G5" s="20"/>
      <c r="H5" s="322" t="s">
        <v>628</v>
      </c>
      <c r="I5" s="6"/>
    </row>
    <row x14ac:dyDescent="0.25" r="6" customHeight="1" ht="17.25">
      <c r="A6" s="22"/>
      <c r="B6" s="114"/>
      <c r="C6" s="114"/>
      <c r="D6" s="114"/>
      <c r="E6" s="74" t="s">
        <v>11</v>
      </c>
      <c r="F6" s="74" t="s">
        <v>629</v>
      </c>
      <c r="G6" s="63">
        <f>roundup(('UK-R-Dining Tables'!H5/1.59)/10, 0)*10</f>
      </c>
      <c r="H6" s="63">
        <f>roundup(('UK-R-Dining Tables'!I5/1.59)/10, 0)*10</f>
      </c>
      <c r="I6" s="6"/>
    </row>
    <row x14ac:dyDescent="0.25" r="7" customHeight="1" ht="17.25">
      <c r="A7" s="22"/>
      <c r="B7" s="114"/>
      <c r="C7" s="114"/>
      <c r="D7" s="114"/>
      <c r="E7" s="74" t="s">
        <v>13</v>
      </c>
      <c r="F7" s="74" t="s">
        <v>631</v>
      </c>
      <c r="G7" s="63">
        <f>roundup(('UK-R-Dining Tables'!H6/1.59)/10, 0)*10</f>
      </c>
      <c r="H7" s="63">
        <f>roundup(('UK-R-Dining Tables'!I6/1.59)/10, 0)*10</f>
      </c>
      <c r="I7" s="45"/>
    </row>
    <row x14ac:dyDescent="0.25" r="8" customHeight="1" ht="17.25">
      <c r="A8" s="22"/>
      <c r="B8" s="114"/>
      <c r="C8" s="114"/>
      <c r="D8" s="114"/>
      <c r="E8" s="74" t="s">
        <v>15</v>
      </c>
      <c r="F8" s="74" t="s">
        <v>633</v>
      </c>
      <c r="G8" s="63">
        <f>roundup(('UK-R-Dining Tables'!H7/1.59)/10, 0)*10</f>
      </c>
      <c r="H8" s="63">
        <f>roundup(('UK-R-Dining Tables'!I7/1.59)/10, 0)*10</f>
      </c>
      <c r="I8" s="45"/>
    </row>
    <row x14ac:dyDescent="0.25" r="9" customHeight="1" ht="17.25">
      <c r="A9" s="22"/>
      <c r="B9" s="114"/>
      <c r="C9" s="114"/>
      <c r="D9" s="114"/>
      <c r="E9" s="74" t="s">
        <v>120</v>
      </c>
      <c r="F9" s="74" t="s">
        <v>635</v>
      </c>
      <c r="G9" s="63">
        <f>roundup(('UK-R-Dining Tables'!H8/1.59)/10, 0)*10</f>
      </c>
      <c r="H9" s="63">
        <f>roundup(('UK-R-Dining Tables'!I8/1.59)/10, 0)*10</f>
      </c>
      <c r="I9" s="45"/>
    </row>
    <row x14ac:dyDescent="0.25" r="10" customHeight="1" ht="25.350000000000005">
      <c r="A10" s="3"/>
      <c r="B10" s="114"/>
      <c r="C10" s="114"/>
      <c r="D10" s="114"/>
      <c r="E10" s="4"/>
      <c r="F10" s="4"/>
      <c r="G10" s="7"/>
      <c r="H10" s="7"/>
      <c r="I10" s="6"/>
    </row>
    <row x14ac:dyDescent="0.25" r="11" customHeight="1" ht="25.350000000000005">
      <c r="A11" s="3"/>
      <c r="B11" s="114"/>
      <c r="C11" s="114"/>
      <c r="D11" s="114"/>
      <c r="E11" s="107" t="s">
        <v>637</v>
      </c>
      <c r="F11" s="4"/>
      <c r="G11" s="7"/>
      <c r="H11" s="7"/>
      <c r="I11" s="6"/>
    </row>
    <row x14ac:dyDescent="0.25" r="12" customHeight="1" ht="25.350000000000005">
      <c r="A12" s="3"/>
      <c r="B12" s="114"/>
      <c r="C12" s="114"/>
      <c r="D12" s="114"/>
      <c r="E12" s="108"/>
      <c r="F12" s="228"/>
      <c r="G12" s="235"/>
      <c r="H12" s="7"/>
      <c r="I12" s="6"/>
    </row>
    <row x14ac:dyDescent="0.25" r="13" customHeight="1" ht="24.75">
      <c r="A13" s="3"/>
      <c r="B13" s="114"/>
      <c r="C13" s="114"/>
      <c r="D13" s="114"/>
      <c r="E13" s="229"/>
      <c r="F13" s="228"/>
      <c r="G13" s="235"/>
      <c r="H13" s="235"/>
      <c r="I13" s="6"/>
    </row>
    <row x14ac:dyDescent="0.25" r="14" customHeight="1" ht="25.350000000000005">
      <c r="A14" s="3"/>
      <c r="B14" s="114"/>
      <c r="C14" s="114"/>
      <c r="D14" s="114"/>
      <c r="E14" s="110" t="s">
        <v>280</v>
      </c>
      <c r="F14" s="140"/>
      <c r="G14" s="161"/>
      <c r="H14" s="153">
        <f>roundup((('UK-R-Dining Tables'!I13/1.59)+1)/10, 0)*10</f>
      </c>
      <c r="I14" s="6"/>
    </row>
    <row x14ac:dyDescent="0.25" r="15" customHeight="1" ht="25.350000000000005">
      <c r="A15" s="3"/>
      <c r="B15" s="114"/>
      <c r="C15" s="114"/>
      <c r="D15" s="114"/>
      <c r="E15" s="108"/>
      <c r="F15" s="4"/>
      <c r="G15" s="7"/>
      <c r="H15" s="7"/>
      <c r="I15" s="6"/>
    </row>
    <row x14ac:dyDescent="0.25" r="16" customHeight="1" ht="25.350000000000005">
      <c r="A16" s="3"/>
      <c r="B16" s="23"/>
      <c r="C16" s="23"/>
      <c r="D16" s="23"/>
      <c r="E16" s="108"/>
      <c r="F16" s="261"/>
      <c r="G16" s="38"/>
      <c r="H16" s="323"/>
      <c r="I16" s="323"/>
    </row>
    <row x14ac:dyDescent="0.25" r="17" customHeight="1" ht="17.25">
      <c r="A17" s="8" t="s">
        <v>1</v>
      </c>
      <c r="B17" s="96" t="s">
        <v>626</v>
      </c>
      <c r="C17" s="10"/>
      <c r="D17" s="10"/>
      <c r="E17" s="10"/>
      <c r="F17" s="227"/>
      <c r="G17" s="232"/>
      <c r="H17" s="232"/>
      <c r="I17" s="232"/>
    </row>
    <row x14ac:dyDescent="0.25" r="18" customHeight="1" ht="17.25">
      <c r="A18" s="15"/>
      <c r="B18" s="15" t="s">
        <v>106</v>
      </c>
      <c r="C18" s="15"/>
      <c r="D18" s="15"/>
      <c r="E18" s="112" t="s">
        <v>58</v>
      </c>
      <c r="F18" s="237" t="s">
        <v>319</v>
      </c>
      <c r="G18" s="159" t="s">
        <v>507</v>
      </c>
      <c r="H18" s="159" t="s">
        <v>638</v>
      </c>
      <c r="I18" s="84" t="s">
        <v>378</v>
      </c>
    </row>
    <row x14ac:dyDescent="0.25" r="19" customHeight="1" ht="17.25">
      <c r="A19" s="22"/>
      <c r="B19" s="114"/>
      <c r="C19" s="114"/>
      <c r="D19" s="114"/>
      <c r="E19" s="4"/>
      <c r="F19" s="119" t="s">
        <v>627</v>
      </c>
      <c r="G19" s="20"/>
      <c r="H19" s="322"/>
      <c r="I19" s="6"/>
    </row>
    <row x14ac:dyDescent="0.25" r="20" customHeight="1" ht="17.25">
      <c r="A20" s="22"/>
      <c r="B20" s="114"/>
      <c r="C20" s="114"/>
      <c r="D20" s="114"/>
      <c r="E20" s="74" t="s">
        <v>11</v>
      </c>
      <c r="F20" s="74" t="s">
        <v>574</v>
      </c>
      <c r="G20" s="63">
        <f>roundup(('UK-R-Dining Tables'!H20/1.59)/10, 0)*10</f>
      </c>
      <c r="H20" s="63">
        <f>roundup(('UK-R-Dining Tables'!I20/1.59)/10, 0)*10</f>
      </c>
      <c r="I20" s="63">
        <f>roundup(('UK-R-Dining Tables'!J20/1.59)/10, 0)*10</f>
      </c>
    </row>
    <row x14ac:dyDescent="0.25" r="21" customHeight="1" ht="17.25">
      <c r="A21" s="22"/>
      <c r="B21" s="114"/>
      <c r="C21" s="114"/>
      <c r="D21" s="114"/>
      <c r="E21" s="74" t="s">
        <v>13</v>
      </c>
      <c r="F21" s="74" t="s">
        <v>576</v>
      </c>
      <c r="G21" s="63">
        <f>roundup(('UK-R-Dining Tables'!H21/1.59)/10, 0)*10</f>
      </c>
      <c r="H21" s="63">
        <f>roundup(('UK-R-Dining Tables'!I21/1.59)/10, 0)*10</f>
      </c>
      <c r="I21" s="63">
        <f>roundup(('UK-R-Dining Tables'!J21/1.59)/10, 0)*10</f>
      </c>
    </row>
    <row x14ac:dyDescent="0.25" r="22" customHeight="1" ht="17.25">
      <c r="A22" s="22"/>
      <c r="B22" s="114"/>
      <c r="C22" s="114"/>
      <c r="D22" s="114"/>
      <c r="E22" s="74" t="s">
        <v>15</v>
      </c>
      <c r="F22" s="74" t="s">
        <v>640</v>
      </c>
      <c r="G22" s="63">
        <f>roundup(('UK-R-Dining Tables'!H22/1.59)/10, 0)*10</f>
      </c>
      <c r="H22" s="63">
        <f>roundup(('UK-R-Dining Tables'!I22/1.59)/10, 0)*10</f>
      </c>
      <c r="I22" s="63">
        <f>roundup(('UK-R-Dining Tables'!J22/1.59)/10, 0)*10</f>
      </c>
    </row>
    <row x14ac:dyDescent="0.25" r="23" customHeight="1" ht="17.25">
      <c r="A23" s="22"/>
      <c r="B23" s="114"/>
      <c r="C23" s="114"/>
      <c r="D23" s="114"/>
      <c r="E23" s="74" t="s">
        <v>120</v>
      </c>
      <c r="F23" s="74" t="s">
        <v>658</v>
      </c>
      <c r="G23" s="63">
        <f>roundup(('UK-R-Dining Tables'!H23/1.59)/10, 0)*10</f>
      </c>
      <c r="H23" s="63">
        <f>roundup(('UK-R-Dining Tables'!I23/1.59)/10, 0)*10</f>
      </c>
      <c r="I23" s="63">
        <f>roundup(('UK-R-Dining Tables'!J23/1.59)/10, 0)*10</f>
      </c>
    </row>
    <row x14ac:dyDescent="0.25" r="24" customHeight="1" ht="25.350000000000005">
      <c r="A24" s="3"/>
      <c r="B24" s="114"/>
      <c r="C24" s="114"/>
      <c r="D24" s="114"/>
      <c r="E24" s="4"/>
      <c r="F24" s="4"/>
      <c r="G24" s="7"/>
      <c r="H24" s="7"/>
      <c r="I24" s="6"/>
    </row>
    <row x14ac:dyDescent="0.25" r="25" customHeight="1" ht="25.350000000000005">
      <c r="A25" s="3"/>
      <c r="B25" s="114"/>
      <c r="C25" s="114"/>
      <c r="D25" s="114"/>
      <c r="E25" s="107" t="s">
        <v>637</v>
      </c>
      <c r="F25" s="4"/>
      <c r="G25" s="7"/>
      <c r="H25" s="7"/>
      <c r="I25" s="6"/>
    </row>
    <row x14ac:dyDescent="0.25" r="26" customHeight="1" ht="25.350000000000005">
      <c r="A26" s="3"/>
      <c r="B26" s="114"/>
      <c r="C26" s="114"/>
      <c r="D26" s="114"/>
      <c r="E26" s="108"/>
      <c r="F26" s="228"/>
      <c r="G26" s="235"/>
      <c r="H26" s="7"/>
      <c r="I26" s="6"/>
    </row>
    <row x14ac:dyDescent="0.25" r="27" customHeight="1" ht="24.75">
      <c r="A27" s="3"/>
      <c r="B27" s="114"/>
      <c r="C27" s="114"/>
      <c r="D27" s="114"/>
      <c r="E27" s="229"/>
      <c r="F27" s="228"/>
      <c r="G27" s="235"/>
      <c r="H27" s="235"/>
      <c r="I27" s="6"/>
    </row>
    <row x14ac:dyDescent="0.25" r="28" customHeight="1" ht="25.350000000000005">
      <c r="A28" s="3"/>
      <c r="B28" s="114"/>
      <c r="C28" s="114"/>
      <c r="D28" s="114"/>
      <c r="E28" s="110" t="s">
        <v>280</v>
      </c>
      <c r="F28" s="140"/>
      <c r="G28" s="161"/>
      <c r="H28" s="153">
        <f>roundup((('UK-R-Dining Tables'!I13/1.59)+1)/10, 0)*10</f>
      </c>
      <c r="I28" s="6"/>
    </row>
    <row x14ac:dyDescent="0.25" r="29" customHeight="1" ht="25.350000000000005">
      <c r="A29" s="3"/>
      <c r="B29" s="114"/>
      <c r="C29" s="114"/>
      <c r="D29" s="114"/>
      <c r="E29" s="114"/>
      <c r="F29" s="4"/>
      <c r="G29" s="7"/>
      <c r="H29" s="63"/>
      <c r="I29" s="6"/>
    </row>
    <row x14ac:dyDescent="0.25" r="30" customHeight="1" ht="25.350000000000005">
      <c r="A30" s="3"/>
      <c r="B30" s="114"/>
      <c r="C30" s="114"/>
      <c r="D30" s="114"/>
      <c r="E30" s="108"/>
      <c r="F30" s="4"/>
      <c r="G30" s="7"/>
      <c r="H30" s="7"/>
      <c r="I30" s="6"/>
    </row>
    <row x14ac:dyDescent="0.25" r="31" customHeight="1" ht="17.25">
      <c r="A31" s="8" t="s">
        <v>1</v>
      </c>
      <c r="B31" s="96" t="s">
        <v>704</v>
      </c>
      <c r="C31" s="10"/>
      <c r="D31" s="10"/>
      <c r="E31" s="10"/>
      <c r="F31" s="227"/>
      <c r="G31" s="232"/>
      <c r="H31" s="232"/>
      <c r="I31" s="232"/>
    </row>
    <row x14ac:dyDescent="0.25" r="32" customHeight="1" ht="17.25">
      <c r="A32" s="15"/>
      <c r="B32" s="15" t="s">
        <v>106</v>
      </c>
      <c r="C32" s="15"/>
      <c r="D32" s="15"/>
      <c r="E32" s="112" t="s">
        <v>58</v>
      </c>
      <c r="F32" s="112" t="s">
        <v>36</v>
      </c>
      <c r="G32" s="159" t="s">
        <v>644</v>
      </c>
      <c r="H32" s="72" t="s">
        <v>508</v>
      </c>
      <c r="I32" s="84" t="s">
        <v>350</v>
      </c>
    </row>
    <row x14ac:dyDescent="0.25" r="33" customHeight="1" ht="17.25">
      <c r="A33" s="22"/>
      <c r="B33" s="114"/>
      <c r="C33" s="114"/>
      <c r="D33" s="114"/>
      <c r="E33" s="74"/>
      <c r="F33" s="262" t="s">
        <v>627</v>
      </c>
      <c r="G33" s="411"/>
      <c r="H33" s="6"/>
      <c r="I33" s="6"/>
    </row>
    <row x14ac:dyDescent="0.25" r="34" customHeight="1" ht="17.25">
      <c r="A34" s="22"/>
      <c r="B34" s="114"/>
      <c r="C34" s="114"/>
      <c r="D34" s="114"/>
      <c r="E34" s="74" t="s">
        <v>11</v>
      </c>
      <c r="F34" s="252" t="s">
        <v>574</v>
      </c>
      <c r="G34" s="63">
        <f>roundup(('UK-R-Dining Tables'!H35/1.59)/10, 0)*10</f>
      </c>
      <c r="H34" s="63">
        <f>roundup(('UK-R-Dining Tables'!I35/1.59)/10, 0)*10</f>
      </c>
      <c r="I34" s="63">
        <f>roundup(('UK-R-Dining Tables'!J35/1.59)/10, 0)*10</f>
      </c>
    </row>
    <row x14ac:dyDescent="0.25" r="35" customHeight="1" ht="17.25">
      <c r="A35" s="22"/>
      <c r="B35" s="114"/>
      <c r="C35" s="114"/>
      <c r="D35" s="114"/>
      <c r="E35" s="74" t="s">
        <v>13</v>
      </c>
      <c r="F35" s="74" t="s">
        <v>576</v>
      </c>
      <c r="G35" s="63">
        <f>roundup(('UK-R-Dining Tables'!H36/1.59)/10, 0)*10</f>
      </c>
      <c r="H35" s="63">
        <f>roundup(('UK-R-Dining Tables'!I36/1.59)/10, 0)*10</f>
      </c>
      <c r="I35" s="63">
        <f>roundup(('UK-R-Dining Tables'!J36/1.59)/10, 0)*10</f>
      </c>
    </row>
    <row x14ac:dyDescent="0.25" r="36" customHeight="1" ht="17.25">
      <c r="A36" s="22"/>
      <c r="B36" s="114"/>
      <c r="C36" s="114"/>
      <c r="D36" s="114"/>
      <c r="E36" s="74" t="s">
        <v>15</v>
      </c>
      <c r="F36" s="74" t="s">
        <v>645</v>
      </c>
      <c r="G36" s="63">
        <f>roundup(('UK-R-Dining Tables'!H37/1.59)/10, 0)*10</f>
      </c>
      <c r="H36" s="63">
        <f>roundup(('UK-R-Dining Tables'!I37/1.59)/10, 0)*10</f>
      </c>
      <c r="I36" s="63">
        <f>roundup(('UK-R-Dining Tables'!J37/1.59)/10, 0)*10</f>
      </c>
    </row>
    <row x14ac:dyDescent="0.25" r="37" customHeight="1" ht="17.25">
      <c r="A37" s="22"/>
      <c r="B37" s="114"/>
      <c r="C37" s="114"/>
      <c r="D37" s="114"/>
      <c r="E37" s="74" t="s">
        <v>120</v>
      </c>
      <c r="F37" s="4" t="s">
        <v>641</v>
      </c>
      <c r="G37" s="63">
        <f>roundup(('UK-R-Dining Tables'!H38/1.59)/10, 0)*10</f>
      </c>
      <c r="H37" s="63">
        <f>roundup(('UK-R-Dining Tables'!I38/1.59)/10, 0)*10</f>
      </c>
      <c r="I37" s="63">
        <f>roundup(('UK-R-Dining Tables'!J38/1.59)/10, 0)*10</f>
      </c>
    </row>
    <row x14ac:dyDescent="0.25" r="38" customHeight="1" ht="25.350000000000005">
      <c r="A38" s="3"/>
      <c r="B38" s="114"/>
      <c r="C38" s="114"/>
      <c r="D38" s="114"/>
      <c r="E38" s="74"/>
      <c r="F38" s="74"/>
      <c r="G38" s="24"/>
      <c r="H38" s="6"/>
      <c r="I38" s="6"/>
    </row>
    <row x14ac:dyDescent="0.25" r="39" customHeight="1" ht="25.350000000000005">
      <c r="A39" s="3"/>
      <c r="B39" s="114"/>
      <c r="C39" s="114"/>
      <c r="D39" s="114"/>
      <c r="E39" s="74"/>
      <c r="F39" s="74"/>
      <c r="G39" s="24"/>
      <c r="H39" s="6"/>
      <c r="I39" s="6"/>
    </row>
    <row x14ac:dyDescent="0.25" r="40" customHeight="1" ht="25.350000000000005">
      <c r="A40" s="3"/>
      <c r="B40" s="114"/>
      <c r="C40" s="114"/>
      <c r="D40" s="114"/>
      <c r="E40" s="74"/>
      <c r="F40" s="4"/>
      <c r="G40" s="7"/>
      <c r="H40" s="6"/>
      <c r="I40" s="6"/>
    </row>
    <row x14ac:dyDescent="0.25" r="41" customHeight="1" ht="25.350000000000005">
      <c r="A41" s="3"/>
      <c r="B41" s="114"/>
      <c r="C41" s="114"/>
      <c r="D41" s="114"/>
      <c r="E41" s="138" t="s">
        <v>325</v>
      </c>
      <c r="F41" s="4"/>
      <c r="G41" s="7"/>
      <c r="H41" s="6"/>
      <c r="I41" s="6"/>
    </row>
    <row x14ac:dyDescent="0.25" r="42" customHeight="1" ht="25.350000000000005">
      <c r="A42" s="3"/>
      <c r="B42" s="114"/>
      <c r="C42" s="114"/>
      <c r="D42" s="114"/>
      <c r="E42" s="243"/>
      <c r="F42" s="4"/>
      <c r="G42" s="7"/>
      <c r="H42" s="6"/>
      <c r="I42" s="6"/>
    </row>
    <row x14ac:dyDescent="0.25" r="43" customHeight="1" ht="25.350000000000005">
      <c r="A43" s="3"/>
      <c r="B43" s="114"/>
      <c r="C43" s="114"/>
      <c r="D43" s="114"/>
      <c r="E43" s="243"/>
      <c r="F43" s="261"/>
      <c r="G43" s="6"/>
      <c r="H43" s="6"/>
      <c r="I43" s="6"/>
    </row>
    <row x14ac:dyDescent="0.25" r="44" customHeight="1" ht="25.350000000000005">
      <c r="A44" s="3"/>
      <c r="B44" s="114"/>
      <c r="C44" s="114"/>
      <c r="D44" s="114"/>
      <c r="E44" s="23"/>
      <c r="F44" s="261"/>
      <c r="G44" s="6"/>
      <c r="H44" s="6"/>
      <c r="I44" s="6"/>
    </row>
    <row x14ac:dyDescent="0.25" r="45" customHeight="1" ht="25.350000000000005">
      <c r="A45" s="3"/>
      <c r="B45" s="114"/>
      <c r="C45" s="114"/>
      <c r="D45" s="114"/>
      <c r="E45" s="139" t="s">
        <v>280</v>
      </c>
      <c r="F45" s="140"/>
      <c r="G45" s="161"/>
      <c r="H45" s="153">
        <f>roundup((('UK-R-Dining Tables'!I46/1.59)+1)/10, 0)*10</f>
      </c>
      <c r="I45" s="6"/>
    </row>
    <row x14ac:dyDescent="0.25" r="46" customHeight="1" ht="25.350000000000005">
      <c r="A46" s="3"/>
      <c r="B46" s="114"/>
      <c r="C46" s="114"/>
      <c r="D46" s="114"/>
      <c r="E46" s="108"/>
      <c r="F46" s="4"/>
      <c r="G46" s="7"/>
      <c r="H46" s="6"/>
      <c r="I46" s="6"/>
    </row>
    <row x14ac:dyDescent="0.25" r="47" customHeight="1" ht="52.35">
      <c r="A47" s="3"/>
      <c r="B47" s="96" t="s">
        <v>646</v>
      </c>
      <c r="C47" s="10"/>
      <c r="D47" s="10"/>
      <c r="E47" s="10"/>
      <c r="F47" s="227"/>
      <c r="G47" s="232"/>
      <c r="H47" s="232"/>
      <c r="I47" s="232"/>
    </row>
    <row x14ac:dyDescent="0.25" r="48" customHeight="1" ht="25.350000000000005">
      <c r="A48" s="3"/>
      <c r="B48" s="15" t="s">
        <v>82</v>
      </c>
      <c r="C48" s="15"/>
      <c r="D48" s="15"/>
      <c r="E48" s="112" t="s">
        <v>58</v>
      </c>
      <c r="F48" s="112" t="s">
        <v>36</v>
      </c>
      <c r="G48" s="159" t="s">
        <v>647</v>
      </c>
      <c r="H48" s="72"/>
      <c r="I48" s="84"/>
    </row>
    <row x14ac:dyDescent="0.25" r="49" customHeight="1" ht="25.350000000000005">
      <c r="A49" s="3"/>
      <c r="B49" s="114"/>
      <c r="C49" s="114"/>
      <c r="D49" s="114"/>
      <c r="E49" s="74"/>
      <c r="F49" s="262" t="s">
        <v>627</v>
      </c>
      <c r="G49" s="411"/>
      <c r="H49" s="6"/>
      <c r="I49" s="6"/>
    </row>
    <row x14ac:dyDescent="0.25" r="50" customHeight="1" ht="25.350000000000005">
      <c r="A50" s="3"/>
      <c r="B50" s="114"/>
      <c r="C50" s="114"/>
      <c r="D50" s="114"/>
      <c r="E50" s="74"/>
      <c r="F50" s="262"/>
      <c r="G50" s="411"/>
      <c r="H50" s="6"/>
      <c r="I50" s="6"/>
    </row>
    <row x14ac:dyDescent="0.25" r="51" customHeight="1" ht="25.350000000000005">
      <c r="A51" s="3"/>
      <c r="B51" s="114"/>
      <c r="C51" s="114"/>
      <c r="D51" s="114"/>
      <c r="E51" s="74" t="s">
        <v>11</v>
      </c>
      <c r="F51" s="74" t="s">
        <v>735</v>
      </c>
      <c r="G51" s="34">
        <f>roundup(('UK-R-Dining Tables'!H53/1.59)/10, 0)*10</f>
      </c>
      <c r="H51" s="6"/>
      <c r="I51" s="6"/>
    </row>
    <row x14ac:dyDescent="0.25" r="52" customHeight="1" ht="25.350000000000005">
      <c r="A52" s="3"/>
      <c r="B52" s="114"/>
      <c r="C52" s="114"/>
      <c r="D52" s="114"/>
      <c r="E52" s="74" t="s">
        <v>13</v>
      </c>
      <c r="F52" s="74" t="s">
        <v>736</v>
      </c>
      <c r="G52" s="34">
        <f>roundup(('UK-R-Dining Tables'!H54/1.59)/10, 0)*10</f>
      </c>
      <c r="H52" s="6"/>
      <c r="I52" s="6"/>
    </row>
    <row x14ac:dyDescent="0.25" r="53" customHeight="1" ht="25.350000000000005">
      <c r="A53" s="3"/>
      <c r="B53" s="114"/>
      <c r="C53" s="114"/>
      <c r="D53" s="114"/>
      <c r="E53" s="74" t="s">
        <v>15</v>
      </c>
      <c r="F53" s="4" t="s">
        <v>705</v>
      </c>
      <c r="G53" s="34">
        <f>roundup(('UK-R-Dining Tables'!H55/1.59)/10, 0)*10</f>
      </c>
      <c r="H53" s="6"/>
      <c r="I53" s="6"/>
    </row>
    <row x14ac:dyDescent="0.25" r="54" customHeight="1" ht="25.350000000000005">
      <c r="A54" s="3"/>
      <c r="B54" s="114"/>
      <c r="C54" s="114"/>
      <c r="D54" s="114"/>
      <c r="E54" s="74" t="s">
        <v>120</v>
      </c>
      <c r="F54" s="74" t="s">
        <v>652</v>
      </c>
      <c r="G54" s="34">
        <f>roundup(('UK-R-Dining Tables'!H56/1.59)/10, 0)*10</f>
      </c>
      <c r="H54" s="6"/>
      <c r="I54" s="6"/>
    </row>
    <row x14ac:dyDescent="0.25" r="55" customHeight="1" ht="25.350000000000005">
      <c r="A55" s="3"/>
      <c r="B55" s="114"/>
      <c r="C55" s="114"/>
      <c r="D55" s="114"/>
      <c r="E55" s="74"/>
      <c r="F55" s="74"/>
      <c r="G55" s="24"/>
      <c r="H55" s="6"/>
      <c r="I55" s="6"/>
    </row>
    <row x14ac:dyDescent="0.25" r="56" customHeight="1" ht="25.350000000000005">
      <c r="A56" s="3"/>
      <c r="B56" s="114"/>
      <c r="C56" s="114"/>
      <c r="D56" s="114"/>
      <c r="E56" s="74"/>
      <c r="F56" s="4"/>
      <c r="G56" s="7"/>
      <c r="H56" s="6"/>
      <c r="I56" s="6"/>
    </row>
    <row x14ac:dyDescent="0.25" r="57" customHeight="1" ht="25.350000000000005">
      <c r="A57" s="3"/>
      <c r="B57" s="114"/>
      <c r="C57" s="114"/>
      <c r="D57" s="114"/>
      <c r="E57" s="138" t="s">
        <v>325</v>
      </c>
      <c r="F57" s="4"/>
      <c r="G57" s="7"/>
      <c r="H57" s="6"/>
      <c r="I57" s="6"/>
    </row>
    <row x14ac:dyDescent="0.25" r="58" customHeight="1" ht="25.350000000000005">
      <c r="A58" s="3"/>
      <c r="B58" s="114"/>
      <c r="C58" s="114"/>
      <c r="D58" s="114"/>
      <c r="E58" s="243"/>
      <c r="F58" s="4"/>
      <c r="G58" s="7"/>
      <c r="H58" s="6"/>
      <c r="I58" s="6"/>
    </row>
    <row x14ac:dyDescent="0.25" r="59" customHeight="1" ht="25.350000000000005">
      <c r="A59" s="3"/>
      <c r="B59" s="114"/>
      <c r="C59" s="114"/>
      <c r="D59" s="114"/>
      <c r="E59" s="243" t="s">
        <v>654</v>
      </c>
      <c r="F59" s="261"/>
      <c r="G59" s="6"/>
      <c r="H59" s="6"/>
      <c r="I59" s="6"/>
    </row>
    <row x14ac:dyDescent="0.25" r="60" customHeight="1" ht="25.350000000000005">
      <c r="A60" s="3"/>
      <c r="B60" s="114"/>
      <c r="C60" s="114"/>
      <c r="D60" s="114"/>
      <c r="E60" s="243"/>
      <c r="F60" s="261"/>
      <c r="G60" s="6"/>
      <c r="H60" s="6"/>
      <c r="I60" s="6"/>
    </row>
    <row x14ac:dyDescent="0.25" r="61" customHeight="1" ht="25.350000000000005">
      <c r="A61" s="3"/>
      <c r="B61" s="114"/>
      <c r="C61" s="114"/>
      <c r="D61" s="114"/>
      <c r="E61" s="243"/>
      <c r="F61" s="261"/>
      <c r="G61" s="6"/>
      <c r="H61" s="6"/>
      <c r="I61" s="6"/>
    </row>
    <row x14ac:dyDescent="0.25" r="62" customHeight="1" ht="25.350000000000005">
      <c r="A62" s="3"/>
      <c r="B62" s="114"/>
      <c r="C62" s="114"/>
      <c r="D62" s="114"/>
      <c r="E62" s="243"/>
      <c r="F62" s="261"/>
      <c r="G62" s="6"/>
      <c r="H62" s="6"/>
      <c r="I62" s="6"/>
    </row>
    <row x14ac:dyDescent="0.25" r="63" customHeight="1" ht="25.350000000000005">
      <c r="A63" s="3"/>
      <c r="B63" s="114"/>
      <c r="C63" s="114"/>
      <c r="D63" s="114"/>
      <c r="E63" s="243"/>
      <c r="F63" s="261"/>
      <c r="G63" s="6"/>
      <c r="H63" s="6"/>
      <c r="I63" s="6"/>
    </row>
    <row x14ac:dyDescent="0.25" r="64" customHeight="1" ht="25.350000000000005">
      <c r="A64" s="3"/>
      <c r="B64" s="114"/>
      <c r="C64" s="114"/>
      <c r="D64" s="114"/>
      <c r="E64" s="243"/>
      <c r="F64" s="261"/>
      <c r="G64" s="6"/>
      <c r="H64" s="6"/>
      <c r="I64" s="6"/>
    </row>
    <row x14ac:dyDescent="0.25" r="65" customHeight="1" ht="25.350000000000005">
      <c r="A65" s="3"/>
      <c r="B65" s="114"/>
      <c r="C65" s="114"/>
      <c r="D65" s="114"/>
      <c r="E65" s="243"/>
      <c r="F65" s="261"/>
      <c r="G65" s="6"/>
      <c r="H65" s="6"/>
      <c r="I65" s="6"/>
    </row>
    <row x14ac:dyDescent="0.25" r="66" customHeight="1" ht="25.350000000000005">
      <c r="A66" s="3"/>
      <c r="B66" s="114"/>
      <c r="C66" s="114"/>
      <c r="D66" s="114"/>
      <c r="E66" s="243"/>
      <c r="F66" s="261"/>
      <c r="G66" s="6"/>
      <c r="H66" s="6"/>
      <c r="I66" s="6"/>
    </row>
    <row x14ac:dyDescent="0.25" r="67" customHeight="1" ht="25.350000000000005">
      <c r="A67" s="3"/>
      <c r="B67" s="114"/>
      <c r="C67" s="114"/>
      <c r="D67" s="114"/>
      <c r="E67" s="243"/>
      <c r="F67" s="261"/>
      <c r="G67" s="6"/>
      <c r="H67" s="6"/>
      <c r="I67" s="6"/>
    </row>
    <row x14ac:dyDescent="0.25" r="68" customHeight="1" ht="25.350000000000005">
      <c r="A68" s="3"/>
      <c r="B68" s="114"/>
      <c r="C68" s="114"/>
      <c r="D68" s="114"/>
      <c r="E68" s="243"/>
      <c r="F68" s="261"/>
      <c r="G68" s="6"/>
      <c r="H68" s="6"/>
      <c r="I68" s="6"/>
    </row>
    <row x14ac:dyDescent="0.25" r="69" customHeight="1" ht="27">
      <c r="A69" s="3"/>
      <c r="B69" s="114"/>
      <c r="C69" s="114"/>
      <c r="D69" s="114"/>
      <c r="E69" s="243"/>
      <c r="F69" s="261"/>
      <c r="G69" s="6"/>
      <c r="H69" s="6"/>
      <c r="I69" s="6"/>
    </row>
    <row x14ac:dyDescent="0.25" r="70" customHeight="1" ht="25.350000000000005">
      <c r="A70" s="3"/>
      <c r="B70" s="114"/>
      <c r="C70" s="114"/>
      <c r="D70" s="114"/>
      <c r="E70" s="243"/>
      <c r="F70" s="261"/>
      <c r="G70" s="6"/>
      <c r="H70" s="6"/>
      <c r="I70" s="6"/>
    </row>
    <row x14ac:dyDescent="0.25" r="71" customHeight="1" ht="25.350000000000005">
      <c r="A71" s="3"/>
      <c r="B71" s="114"/>
      <c r="C71" s="114"/>
      <c r="D71" s="114"/>
      <c r="E71" s="28"/>
      <c r="F71" s="4"/>
      <c r="G71" s="7"/>
      <c r="H71" s="63"/>
      <c r="I71" s="7"/>
    </row>
    <row x14ac:dyDescent="0.25" r="72" customHeight="1" ht="52.35">
      <c r="A72" s="3"/>
      <c r="B72" s="96" t="s">
        <v>646</v>
      </c>
      <c r="C72" s="10"/>
      <c r="D72" s="10"/>
      <c r="E72" s="10"/>
      <c r="F72" s="227"/>
      <c r="G72" s="232"/>
      <c r="H72" s="232"/>
      <c r="I72" s="232"/>
    </row>
    <row x14ac:dyDescent="0.25" r="73" customHeight="1" ht="25.350000000000005">
      <c r="A73" s="3"/>
      <c r="B73" s="15" t="s">
        <v>106</v>
      </c>
      <c r="C73" s="15"/>
      <c r="D73" s="15"/>
      <c r="E73" s="112" t="s">
        <v>58</v>
      </c>
      <c r="F73" s="112" t="s">
        <v>36</v>
      </c>
      <c r="G73" s="159" t="s">
        <v>647</v>
      </c>
      <c r="H73" s="72"/>
      <c r="I73" s="84"/>
    </row>
    <row x14ac:dyDescent="0.25" r="74" customHeight="1" ht="25.350000000000005">
      <c r="A74" s="3"/>
      <c r="B74" s="114"/>
      <c r="C74" s="114"/>
      <c r="D74" s="114"/>
      <c r="E74" s="74"/>
      <c r="F74" s="262" t="s">
        <v>627</v>
      </c>
      <c r="G74" s="411"/>
      <c r="H74" s="6"/>
      <c r="I74" s="6"/>
    </row>
    <row x14ac:dyDescent="0.25" r="75" customHeight="1" ht="25.350000000000005">
      <c r="A75" s="3"/>
      <c r="B75" s="114"/>
      <c r="C75" s="114"/>
      <c r="D75" s="114"/>
      <c r="E75" s="74" t="s">
        <v>13</v>
      </c>
      <c r="F75" s="74" t="s">
        <v>576</v>
      </c>
      <c r="G75" s="34">
        <f>roundup(('UK-R-Dining Tables'!H73/1.59)/10, 0)*10</f>
      </c>
      <c r="H75" s="6"/>
      <c r="I75" s="6"/>
    </row>
    <row x14ac:dyDescent="0.25" r="76" customHeight="1" ht="25.350000000000005">
      <c r="A76" s="3"/>
      <c r="B76" s="114"/>
      <c r="C76" s="114"/>
      <c r="D76" s="114"/>
      <c r="E76" s="74" t="s">
        <v>15</v>
      </c>
      <c r="F76" s="74" t="s">
        <v>645</v>
      </c>
      <c r="G76" s="34">
        <f>roundup(('UK-R-Dining Tables'!H74/1.59)/10, 0)*10</f>
      </c>
      <c r="H76" s="6"/>
      <c r="I76" s="6"/>
    </row>
    <row x14ac:dyDescent="0.25" r="77" customHeight="1" ht="25.350000000000005">
      <c r="A77" s="3"/>
      <c r="B77" s="114"/>
      <c r="C77" s="114"/>
      <c r="D77" s="114"/>
      <c r="E77" s="74" t="s">
        <v>120</v>
      </c>
      <c r="F77" s="4" t="s">
        <v>658</v>
      </c>
      <c r="G77" s="34">
        <f>roundup(('UK-R-Dining Tables'!H75/1.59)/10, 0)*10</f>
      </c>
      <c r="H77" s="6"/>
      <c r="I77" s="6"/>
    </row>
    <row x14ac:dyDescent="0.25" r="78" customHeight="1" ht="25.350000000000005">
      <c r="A78" s="3"/>
      <c r="B78" s="114"/>
      <c r="C78" s="114"/>
      <c r="D78" s="114"/>
      <c r="E78" s="74"/>
      <c r="F78" s="74"/>
      <c r="G78" s="24"/>
      <c r="H78" s="6"/>
      <c r="I78" s="6"/>
    </row>
    <row x14ac:dyDescent="0.25" r="79" customHeight="1" ht="25.350000000000005">
      <c r="A79" s="3"/>
      <c r="B79" s="114"/>
      <c r="C79" s="114"/>
      <c r="D79" s="114"/>
      <c r="E79" s="74"/>
      <c r="F79" s="74"/>
      <c r="G79" s="24"/>
      <c r="H79" s="6"/>
      <c r="I79" s="6"/>
    </row>
    <row x14ac:dyDescent="0.25" r="80" customHeight="1" ht="25.350000000000005">
      <c r="A80" s="3"/>
      <c r="B80" s="114"/>
      <c r="C80" s="114"/>
      <c r="D80" s="114"/>
      <c r="E80" s="74"/>
      <c r="F80" s="4"/>
      <c r="G80" s="7"/>
      <c r="H80" s="6"/>
      <c r="I80" s="6"/>
    </row>
    <row x14ac:dyDescent="0.25" r="81" customHeight="1" ht="25.350000000000005">
      <c r="A81" s="3"/>
      <c r="B81" s="114"/>
      <c r="C81" s="114"/>
      <c r="D81" s="114"/>
      <c r="E81" s="138" t="s">
        <v>325</v>
      </c>
      <c r="F81" s="4"/>
      <c r="G81" s="7"/>
      <c r="H81" s="6"/>
      <c r="I81" s="6"/>
    </row>
    <row x14ac:dyDescent="0.25" r="82" customHeight="1" ht="25.350000000000005">
      <c r="A82" s="3"/>
      <c r="B82" s="114"/>
      <c r="C82" s="114"/>
      <c r="D82" s="114"/>
      <c r="E82" s="23"/>
      <c r="F82" s="4"/>
      <c r="G82" s="7"/>
      <c r="H82" s="6"/>
      <c r="I82" s="6"/>
    </row>
    <row x14ac:dyDescent="0.25" r="83" customHeight="1" ht="25.350000000000005">
      <c r="A83" s="3"/>
      <c r="B83" s="114"/>
      <c r="C83" s="114"/>
      <c r="D83" s="114"/>
      <c r="E83" s="243" t="s">
        <v>654</v>
      </c>
      <c r="F83" s="261"/>
      <c r="G83" s="6"/>
      <c r="H83" s="6"/>
      <c r="I83" s="6"/>
    </row>
    <row x14ac:dyDescent="0.25" r="84" customHeight="1" ht="25.350000000000005">
      <c r="A84" s="3"/>
      <c r="B84" s="114"/>
      <c r="C84" s="114"/>
      <c r="D84" s="114"/>
      <c r="E84" s="108"/>
      <c r="F84" s="4"/>
      <c r="G84" s="7"/>
      <c r="H84" s="6"/>
      <c r="I84" s="6"/>
    </row>
    <row x14ac:dyDescent="0.25" r="85" customHeight="1" ht="25.350000000000005">
      <c r="A85" s="3"/>
      <c r="B85" s="114"/>
      <c r="C85" s="114"/>
      <c r="D85" s="114"/>
      <c r="E85" s="108"/>
      <c r="F85" s="4"/>
      <c r="G85" s="7"/>
      <c r="H85" s="6"/>
      <c r="I85" s="6"/>
    </row>
    <row x14ac:dyDescent="0.25" r="86" customHeight="1" ht="25.350000000000005">
      <c r="A86" s="3"/>
      <c r="B86" s="114"/>
      <c r="C86" s="114"/>
      <c r="D86" s="114"/>
      <c r="E86" s="28"/>
      <c r="F86" s="4"/>
      <c r="G86" s="7"/>
      <c r="H86" s="63"/>
      <c r="I86" s="7"/>
    </row>
    <row x14ac:dyDescent="0.25" r="87" customHeight="1" ht="25.350000000000005">
      <c r="A87" s="3"/>
      <c r="B87" s="19"/>
      <c r="C87" s="19"/>
      <c r="D87" s="19"/>
      <c r="E87" s="243"/>
      <c r="F87" s="4"/>
      <c r="G87" s="7"/>
      <c r="H87" s="371"/>
      <c r="I87" s="412"/>
    </row>
    <row x14ac:dyDescent="0.25" r="88" customHeight="1" ht="17.25">
      <c r="A88" s="8" t="s">
        <v>1</v>
      </c>
      <c r="B88" s="9" t="s">
        <v>655</v>
      </c>
      <c r="C88" s="10"/>
      <c r="D88" s="10"/>
      <c r="E88" s="10"/>
      <c r="F88" s="227"/>
      <c r="G88" s="232"/>
      <c r="H88" s="232"/>
      <c r="I88" s="232"/>
    </row>
    <row x14ac:dyDescent="0.25" r="89" customHeight="1" ht="17.25">
      <c r="A89" s="15"/>
      <c r="B89" s="15" t="s">
        <v>106</v>
      </c>
      <c r="C89" s="15"/>
      <c r="D89" s="15"/>
      <c r="E89" s="112" t="s">
        <v>58</v>
      </c>
      <c r="F89" s="112" t="s">
        <v>36</v>
      </c>
      <c r="G89" s="159" t="s">
        <v>644</v>
      </c>
      <c r="H89" s="72"/>
      <c r="I89" s="84"/>
    </row>
    <row x14ac:dyDescent="0.25" r="90" customHeight="1" ht="28.350000000000005">
      <c r="A90" s="22"/>
      <c r="B90" s="114"/>
      <c r="C90" s="114"/>
      <c r="D90" s="114"/>
      <c r="E90" s="74"/>
      <c r="F90" s="262" t="s">
        <v>627</v>
      </c>
      <c r="G90" s="411"/>
      <c r="H90" s="6"/>
      <c r="I90" s="6"/>
    </row>
    <row x14ac:dyDescent="0.25" r="91" customHeight="1" ht="17.25">
      <c r="A91" s="22"/>
      <c r="B91" s="114"/>
      <c r="C91" s="114"/>
      <c r="D91" s="114"/>
      <c r="E91" s="74" t="s">
        <v>11</v>
      </c>
      <c r="F91" s="74" t="s">
        <v>574</v>
      </c>
      <c r="G91" s="63">
        <f>roundup(('UK-R-Dining Tables'!H92/1.59)/10, 0)*10</f>
      </c>
      <c r="H91" s="6"/>
      <c r="I91" s="6"/>
    </row>
    <row x14ac:dyDescent="0.25" r="92" customHeight="1" ht="17.25">
      <c r="A92" s="22"/>
      <c r="B92" s="114"/>
      <c r="C92" s="114"/>
      <c r="D92" s="114"/>
      <c r="E92" s="74" t="s">
        <v>13</v>
      </c>
      <c r="F92" s="74" t="s">
        <v>576</v>
      </c>
      <c r="G92" s="63">
        <f>roundup(('UK-R-Dining Tables'!H93/1.59)/10, 0)*10</f>
      </c>
      <c r="H92" s="6"/>
      <c r="I92" s="6"/>
    </row>
    <row x14ac:dyDescent="0.25" r="93" customHeight="1" ht="17.25">
      <c r="A93" s="22"/>
      <c r="B93" s="114"/>
      <c r="C93" s="114"/>
      <c r="D93" s="114"/>
      <c r="E93" s="74" t="s">
        <v>15</v>
      </c>
      <c r="F93" s="74" t="s">
        <v>645</v>
      </c>
      <c r="G93" s="63">
        <f>roundup(('UK-R-Dining Tables'!H94/1.59)/10, 0)*10</f>
      </c>
      <c r="H93" s="6"/>
      <c r="I93" s="6"/>
    </row>
    <row x14ac:dyDescent="0.25" r="94" customHeight="1" ht="17.25">
      <c r="A94" s="3"/>
      <c r="B94" s="114"/>
      <c r="C94" s="114"/>
      <c r="D94" s="114"/>
      <c r="E94" s="74" t="s">
        <v>120</v>
      </c>
      <c r="F94" s="74" t="s">
        <v>658</v>
      </c>
      <c r="G94" s="63">
        <f>roundup(('UK-R-Dining Tables'!H95/1.59)/10, 0)*10</f>
      </c>
      <c r="H94" s="6"/>
      <c r="I94" s="6"/>
    </row>
    <row x14ac:dyDescent="0.25" r="95" customHeight="1" ht="25.350000000000005">
      <c r="A95" s="3"/>
      <c r="B95" s="114"/>
      <c r="C95" s="114"/>
      <c r="D95" s="114"/>
      <c r="E95" s="74"/>
      <c r="F95" s="74"/>
      <c r="G95" s="24"/>
      <c r="H95" s="6"/>
      <c r="I95" s="6"/>
    </row>
    <row x14ac:dyDescent="0.25" r="96" customHeight="1" ht="25.350000000000005">
      <c r="A96" s="3"/>
      <c r="B96" s="114"/>
      <c r="C96" s="114"/>
      <c r="D96" s="114"/>
      <c r="E96" s="74"/>
      <c r="F96" s="4"/>
      <c r="G96" s="7"/>
      <c r="H96" s="6"/>
      <c r="I96" s="6"/>
    </row>
    <row x14ac:dyDescent="0.25" r="97" customHeight="1" ht="25.350000000000005">
      <c r="A97" s="3"/>
      <c r="B97" s="114"/>
      <c r="C97" s="114"/>
      <c r="D97" s="114"/>
      <c r="E97" s="138" t="s">
        <v>489</v>
      </c>
      <c r="F97" s="4"/>
      <c r="G97" s="7"/>
      <c r="H97" s="6"/>
      <c r="I97" s="6"/>
    </row>
    <row x14ac:dyDescent="0.25" r="98" customHeight="1" ht="25.350000000000005">
      <c r="A98" s="3"/>
      <c r="B98" s="114"/>
      <c r="C98" s="114"/>
      <c r="D98" s="114"/>
      <c r="E98" s="243" t="s">
        <v>490</v>
      </c>
      <c r="F98" s="4"/>
      <c r="G98" s="7"/>
      <c r="H98" s="6"/>
      <c r="I98" s="6"/>
    </row>
    <row x14ac:dyDescent="0.25" r="99" customHeight="1" ht="25.350000000000005">
      <c r="A99" s="3"/>
      <c r="B99" s="114"/>
      <c r="C99" s="114"/>
      <c r="D99" s="114"/>
      <c r="E99" s="243"/>
      <c r="F99" s="261"/>
      <c r="G99" s="6"/>
      <c r="H99" s="6"/>
      <c r="I99" s="6"/>
    </row>
    <row x14ac:dyDescent="0.25" r="100" customHeight="1" ht="25.350000000000005">
      <c r="A100" s="3"/>
      <c r="B100" s="114"/>
      <c r="C100" s="114"/>
      <c r="D100" s="114"/>
      <c r="E100" s="23"/>
      <c r="F100" s="261"/>
      <c r="G100" s="6"/>
      <c r="H100" s="6"/>
      <c r="I100" s="6"/>
    </row>
    <row x14ac:dyDescent="0.25" r="101" customHeight="1" ht="25.350000000000005">
      <c r="A101" s="3"/>
      <c r="B101" s="114"/>
      <c r="C101" s="114"/>
      <c r="D101" s="114"/>
      <c r="E101" s="139" t="s">
        <v>280</v>
      </c>
      <c r="F101" s="140"/>
      <c r="G101" s="161"/>
      <c r="H101" s="153">
        <f>roundup((('UK-R-Dining Tables'!I102/1.59)+1)/10, 0)*10</f>
      </c>
      <c r="I101" s="6"/>
    </row>
    <row x14ac:dyDescent="0.25" r="102" customHeight="1" ht="25.350000000000005">
      <c r="A102" s="3"/>
      <c r="B102" s="114"/>
      <c r="C102" s="114"/>
      <c r="D102" s="114"/>
      <c r="E102" s="108"/>
      <c r="F102" s="4"/>
      <c r="G102" s="7"/>
      <c r="H102" s="6"/>
      <c r="I102" s="6"/>
    </row>
    <row x14ac:dyDescent="0.25" r="103" customHeight="1" ht="25.350000000000005">
      <c r="A103" s="3"/>
      <c r="B103" s="114"/>
      <c r="C103" s="114"/>
      <c r="D103" s="114"/>
      <c r="E103" s="23"/>
      <c r="F103" s="261"/>
      <c r="G103" s="6"/>
      <c r="H103" s="6"/>
      <c r="I103" s="6"/>
    </row>
    <row x14ac:dyDescent="0.25" r="104" customHeight="1" ht="25.350000000000005">
      <c r="A104" s="3"/>
      <c r="B104" s="114"/>
      <c r="C104" s="114"/>
      <c r="D104" s="114"/>
      <c r="E104" s="139" t="s">
        <v>656</v>
      </c>
      <c r="F104" s="140"/>
      <c r="G104" s="161"/>
      <c r="H104" s="153">
        <f>roundup((('UK-R-Dining Tables'!I105/1.59)+1)/10, 0)*10</f>
      </c>
      <c r="I104" s="7"/>
    </row>
    <row x14ac:dyDescent="0.25" r="105" customHeight="1" ht="30">
      <c r="A105" s="3"/>
      <c r="B105" s="19"/>
      <c r="C105" s="19"/>
      <c r="D105" s="19"/>
      <c r="E105" s="243" t="s">
        <v>492</v>
      </c>
      <c r="F105" s="4"/>
      <c r="G105" s="7"/>
      <c r="H105" s="371"/>
      <c r="I105" s="412"/>
    </row>
    <row x14ac:dyDescent="0.25" r="106" customHeight="1" ht="37.35">
      <c r="A106" s="3"/>
      <c r="B106" s="23"/>
      <c r="C106" s="23"/>
      <c r="D106" s="23"/>
      <c r="E106" s="23"/>
      <c r="F106" s="261"/>
      <c r="G106" s="38"/>
      <c r="H106" s="323"/>
      <c r="I106" s="323"/>
    </row>
    <row x14ac:dyDescent="0.25" r="107" customHeight="1" ht="17.25">
      <c r="A107" s="8" t="s">
        <v>1</v>
      </c>
      <c r="B107" s="9" t="s">
        <v>657</v>
      </c>
      <c r="C107" s="10"/>
      <c r="D107" s="10"/>
      <c r="E107" s="10"/>
      <c r="F107" s="227"/>
      <c r="G107" s="232"/>
      <c r="H107" s="232"/>
      <c r="I107" s="232"/>
    </row>
    <row x14ac:dyDescent="0.25" r="108" customHeight="1" ht="17.25">
      <c r="A108" s="387"/>
      <c r="B108" s="15" t="s">
        <v>106</v>
      </c>
      <c r="C108" s="15"/>
      <c r="D108" s="15"/>
      <c r="E108" s="112" t="s">
        <v>58</v>
      </c>
      <c r="F108" s="237" t="s">
        <v>36</v>
      </c>
      <c r="G108" s="159" t="s">
        <v>388</v>
      </c>
      <c r="H108" s="413"/>
      <c r="I108" s="413"/>
    </row>
    <row x14ac:dyDescent="0.25" r="109" customHeight="1" ht="17.25">
      <c r="A109" s="22"/>
      <c r="B109" s="114"/>
      <c r="C109" s="114"/>
      <c r="D109" s="114"/>
      <c r="E109" s="74"/>
      <c r="F109" s="262" t="s">
        <v>627</v>
      </c>
      <c r="G109" s="322" t="s">
        <v>628</v>
      </c>
      <c r="H109" s="6"/>
      <c r="I109" s="6"/>
    </row>
    <row x14ac:dyDescent="0.25" r="110" customHeight="1" ht="17.25">
      <c r="A110" s="22"/>
      <c r="B110" s="114"/>
      <c r="C110" s="114"/>
      <c r="D110" s="114"/>
      <c r="E110" s="74" t="s">
        <v>11</v>
      </c>
      <c r="F110" s="74" t="s">
        <v>574</v>
      </c>
      <c r="G110" s="63">
        <f>roundup(('UK-R-Dining Tables'!H110/1.59)/10, 0)*10</f>
      </c>
      <c r="H110" s="6"/>
      <c r="I110" s="389"/>
    </row>
    <row x14ac:dyDescent="0.25" r="111" customHeight="1" ht="17.25">
      <c r="A111" s="22"/>
      <c r="B111" s="114"/>
      <c r="C111" s="114"/>
      <c r="D111" s="114"/>
      <c r="E111" s="74" t="s">
        <v>13</v>
      </c>
      <c r="F111" s="74" t="s">
        <v>576</v>
      </c>
      <c r="G111" s="63">
        <f>roundup(('UK-R-Dining Tables'!H111/1.59)/10, 0)*10</f>
      </c>
      <c r="H111" s="6"/>
      <c r="I111" s="389"/>
    </row>
    <row x14ac:dyDescent="0.25" r="112" customHeight="1" ht="25.350000000000005">
      <c r="A112" s="22"/>
      <c r="B112" s="114"/>
      <c r="C112" s="114"/>
      <c r="D112" s="114"/>
      <c r="E112" s="74" t="s">
        <v>15</v>
      </c>
      <c r="F112" s="74" t="s">
        <v>645</v>
      </c>
      <c r="G112" s="63">
        <f>roundup(('UK-R-Dining Tables'!H112/1.59)/10, 0)*10</f>
      </c>
      <c r="H112" s="6"/>
      <c r="I112" s="389"/>
    </row>
    <row x14ac:dyDescent="0.25" r="113" customHeight="1" ht="25.350000000000005">
      <c r="A113" s="3"/>
      <c r="B113" s="114"/>
      <c r="C113" s="114"/>
      <c r="D113" s="114"/>
      <c r="E113" s="74" t="s">
        <v>120</v>
      </c>
      <c r="F113" s="74" t="s">
        <v>658</v>
      </c>
      <c r="G113" s="63">
        <f>roundup(('UK-R-Dining Tables'!H113/1.59)/10, 0)*10</f>
      </c>
      <c r="H113" s="7"/>
      <c r="I113" s="6"/>
    </row>
    <row x14ac:dyDescent="0.25" r="114" customHeight="1" ht="26.25">
      <c r="A114" s="3"/>
      <c r="B114" s="114"/>
      <c r="C114" s="114"/>
      <c r="D114" s="114"/>
      <c r="E114" s="28"/>
      <c r="F114" s="4"/>
      <c r="G114" s="7"/>
      <c r="H114" s="7"/>
      <c r="I114" s="6"/>
    </row>
    <row x14ac:dyDescent="0.25" r="115" customHeight="1" ht="26.25">
      <c r="A115" s="3"/>
      <c r="B115" s="114"/>
      <c r="C115" s="114"/>
      <c r="D115" s="114"/>
      <c r="E115" s="138" t="s">
        <v>18</v>
      </c>
      <c r="F115" s="4"/>
      <c r="G115" s="7"/>
      <c r="H115" s="7"/>
      <c r="I115" s="6"/>
    </row>
    <row x14ac:dyDescent="0.25" r="116" customHeight="1" ht="26.25">
      <c r="A116" s="3"/>
      <c r="B116" s="114"/>
      <c r="C116" s="114"/>
      <c r="D116" s="114"/>
      <c r="E116" s="108"/>
      <c r="F116" s="4"/>
      <c r="G116" s="7"/>
      <c r="H116" s="7"/>
      <c r="I116" s="6"/>
    </row>
    <row x14ac:dyDescent="0.25" r="117" customHeight="1" ht="26.25">
      <c r="A117" s="3"/>
      <c r="B117" s="114"/>
      <c r="C117" s="114"/>
      <c r="D117" s="114"/>
      <c r="E117" s="243"/>
      <c r="F117" s="261"/>
      <c r="G117" s="7"/>
      <c r="H117" s="7"/>
      <c r="I117" s="6"/>
    </row>
    <row x14ac:dyDescent="0.25" r="118" customHeight="1" ht="26.25">
      <c r="A118" s="3"/>
      <c r="B118" s="114"/>
      <c r="C118" s="114"/>
      <c r="D118" s="114"/>
      <c r="E118" s="139" t="s">
        <v>505</v>
      </c>
      <c r="F118" s="140"/>
      <c r="G118" s="161"/>
      <c r="H118" s="153">
        <f>roundup((('UK-R-Dining Tables'!I118/1.59)+1)/10, 0)*10</f>
      </c>
      <c r="I118" s="6"/>
    </row>
    <row x14ac:dyDescent="0.25" r="119" customHeight="1" ht="26.25">
      <c r="A119" s="3"/>
      <c r="B119" s="114"/>
      <c r="C119" s="114"/>
      <c r="D119" s="114"/>
      <c r="E119" s="243"/>
      <c r="F119" s="261"/>
      <c r="G119" s="6"/>
      <c r="H119" s="6"/>
      <c r="I119" s="6"/>
    </row>
    <row x14ac:dyDescent="0.25" r="120" customHeight="1" ht="26.25">
      <c r="A120" s="3"/>
      <c r="B120" s="114"/>
      <c r="C120" s="114"/>
      <c r="D120" s="114"/>
      <c r="E120" s="23"/>
      <c r="F120" s="261"/>
      <c r="G120" s="6"/>
      <c r="H120" s="6"/>
      <c r="I120" s="6"/>
    </row>
    <row x14ac:dyDescent="0.25" r="121" customHeight="1" ht="25.350000000000005">
      <c r="A121" s="3"/>
      <c r="B121" s="114"/>
      <c r="C121" s="114"/>
      <c r="D121" s="114"/>
      <c r="E121" s="139" t="s">
        <v>656</v>
      </c>
      <c r="F121" s="140"/>
      <c r="G121" s="161"/>
      <c r="H121" s="153">
        <f>roundup((('UK-R-Dining Tables'!I121/1.59)+1)/10, 0)*10</f>
      </c>
      <c r="I121" s="6"/>
    </row>
    <row x14ac:dyDescent="0.25" r="122" customHeight="1" ht="25.350000000000005">
      <c r="A122" s="3"/>
      <c r="B122" s="114"/>
      <c r="C122" s="114"/>
      <c r="D122" s="114"/>
      <c r="E122" s="28"/>
      <c r="F122" s="4"/>
      <c r="G122" s="7"/>
      <c r="H122" s="63"/>
      <c r="I122" s="6"/>
    </row>
    <row x14ac:dyDescent="0.25" r="123" customHeight="1" ht="17.25">
      <c r="A123" s="3"/>
      <c r="B123" s="9" t="s">
        <v>737</v>
      </c>
      <c r="C123" s="10"/>
      <c r="D123" s="10"/>
      <c r="E123" s="10"/>
      <c r="F123" s="227"/>
      <c r="G123" s="232"/>
      <c r="H123" s="232"/>
      <c r="I123" s="232"/>
    </row>
    <row x14ac:dyDescent="0.25" r="124" customHeight="1" ht="25.350000000000005">
      <c r="A124" s="3"/>
      <c r="B124" s="15" t="s">
        <v>106</v>
      </c>
      <c r="C124" s="15"/>
      <c r="D124" s="15"/>
      <c r="E124" s="112" t="s">
        <v>58</v>
      </c>
      <c r="F124" s="237" t="s">
        <v>36</v>
      </c>
      <c r="G124" s="159" t="s">
        <v>495</v>
      </c>
      <c r="H124" s="413"/>
      <c r="I124" s="413"/>
    </row>
    <row x14ac:dyDescent="0.25" r="125" customHeight="1" ht="25.350000000000005">
      <c r="A125" s="3"/>
      <c r="B125" s="114"/>
      <c r="C125" s="114"/>
      <c r="D125" s="114"/>
      <c r="E125" s="74"/>
      <c r="F125" s="262" t="s">
        <v>627</v>
      </c>
      <c r="G125" s="322"/>
      <c r="H125" s="6"/>
      <c r="I125" s="6"/>
    </row>
    <row x14ac:dyDescent="0.25" r="126" customHeight="1" ht="25.350000000000005">
      <c r="A126" s="3"/>
      <c r="B126" s="114"/>
      <c r="C126" s="114"/>
      <c r="D126" s="114"/>
      <c r="E126" s="74" t="s">
        <v>11</v>
      </c>
      <c r="F126" s="74" t="s">
        <v>574</v>
      </c>
      <c r="G126" s="63">
        <f>roundup(('UK-R-Dining Tables'!H126/1.59)/10, 0)*10</f>
      </c>
      <c r="H126" s="6"/>
      <c r="I126" s="389"/>
    </row>
    <row x14ac:dyDescent="0.25" r="127" customHeight="1" ht="25.350000000000005">
      <c r="A127" s="3"/>
      <c r="B127" s="114"/>
      <c r="C127" s="114"/>
      <c r="D127" s="114"/>
      <c r="E127" s="74" t="s">
        <v>13</v>
      </c>
      <c r="F127" s="74" t="s">
        <v>576</v>
      </c>
      <c r="G127" s="63">
        <f>roundup(('UK-R-Dining Tables'!H127/1.59)/10, 0)*10</f>
      </c>
      <c r="H127" s="6"/>
      <c r="I127" s="389"/>
    </row>
    <row x14ac:dyDescent="0.25" r="128" customHeight="1" ht="25.350000000000005">
      <c r="A128" s="3"/>
      <c r="B128" s="114"/>
      <c r="C128" s="114"/>
      <c r="D128" s="114"/>
      <c r="E128" s="74" t="s">
        <v>15</v>
      </c>
      <c r="F128" s="74" t="s">
        <v>645</v>
      </c>
      <c r="G128" s="63">
        <f>roundup(('UK-R-Dining Tables'!H128/1.59)/10, 0)*10</f>
      </c>
      <c r="H128" s="6"/>
      <c r="I128" s="389"/>
    </row>
    <row x14ac:dyDescent="0.25" r="129" customHeight="1" ht="25.350000000000005">
      <c r="A129" s="3"/>
      <c r="B129" s="114"/>
      <c r="C129" s="114"/>
      <c r="D129" s="114"/>
      <c r="E129" s="74" t="s">
        <v>120</v>
      </c>
      <c r="F129" s="74" t="s">
        <v>658</v>
      </c>
      <c r="G129" s="63">
        <f>roundup(('UK-R-Dining Tables'!H129/1.59)/10, 0)*10</f>
      </c>
      <c r="H129" s="7"/>
      <c r="I129" s="6"/>
    </row>
    <row x14ac:dyDescent="0.25" r="130" customHeight="1" ht="25.350000000000005">
      <c r="A130" s="3"/>
      <c r="B130" s="114"/>
      <c r="C130" s="114"/>
      <c r="D130" s="114"/>
      <c r="E130" s="28"/>
      <c r="F130" s="4"/>
      <c r="G130" s="7"/>
      <c r="H130" s="7"/>
      <c r="I130" s="6"/>
    </row>
    <row x14ac:dyDescent="0.25" r="131" customHeight="1" ht="25.350000000000005">
      <c r="A131" s="3"/>
      <c r="B131" s="114"/>
      <c r="C131" s="114"/>
      <c r="D131" s="114"/>
      <c r="E131" s="138" t="s">
        <v>18</v>
      </c>
      <c r="F131" s="4"/>
      <c r="G131" s="7"/>
      <c r="H131" s="7"/>
      <c r="I131" s="6"/>
    </row>
    <row x14ac:dyDescent="0.25" r="132" customHeight="1" ht="25.350000000000005">
      <c r="A132" s="3"/>
      <c r="B132" s="114"/>
      <c r="C132" s="114"/>
      <c r="D132" s="114"/>
      <c r="E132" s="108"/>
      <c r="F132" s="4"/>
      <c r="G132" s="7"/>
      <c r="H132" s="7"/>
      <c r="I132" s="6"/>
    </row>
    <row x14ac:dyDescent="0.25" r="133" customHeight="1" ht="25.350000000000005">
      <c r="A133" s="3"/>
      <c r="B133" s="114"/>
      <c r="C133" s="114"/>
      <c r="D133" s="114"/>
      <c r="E133" s="243"/>
      <c r="F133" s="261"/>
      <c r="G133" s="7"/>
      <c r="H133" s="7"/>
      <c r="I133" s="6"/>
    </row>
    <row x14ac:dyDescent="0.25" r="134" customHeight="1" ht="25.350000000000005">
      <c r="A134" s="3"/>
      <c r="B134" s="114"/>
      <c r="C134" s="114"/>
      <c r="D134" s="114"/>
      <c r="E134" s="139" t="s">
        <v>505</v>
      </c>
      <c r="F134" s="140"/>
      <c r="G134" s="161"/>
      <c r="H134" s="153">
        <f>roundup((('UK-R-Dining Tables'!I134/1.59)+1)/10, 0)*10</f>
      </c>
      <c r="I134" s="6"/>
    </row>
    <row x14ac:dyDescent="0.25" r="135" customHeight="1" ht="25.350000000000005">
      <c r="A135" s="3"/>
      <c r="B135" s="114"/>
      <c r="C135" s="114"/>
      <c r="D135" s="114"/>
      <c r="E135" s="243"/>
      <c r="F135" s="261"/>
      <c r="G135" s="6"/>
      <c r="H135" s="6"/>
      <c r="I135" s="6"/>
    </row>
    <row x14ac:dyDescent="0.25" r="136" customHeight="1" ht="25.350000000000005">
      <c r="A136" s="3"/>
      <c r="B136" s="114"/>
      <c r="C136" s="114"/>
      <c r="D136" s="114"/>
      <c r="E136" s="23"/>
      <c r="F136" s="261"/>
      <c r="G136" s="6"/>
      <c r="H136" s="6"/>
      <c r="I136" s="6"/>
    </row>
    <row x14ac:dyDescent="0.25" r="137" customHeight="1" ht="25.350000000000005">
      <c r="A137" s="3"/>
      <c r="B137" s="114"/>
      <c r="C137" s="114"/>
      <c r="D137" s="114"/>
      <c r="E137" s="139" t="s">
        <v>656</v>
      </c>
      <c r="F137" s="140"/>
      <c r="G137" s="161"/>
      <c r="H137" s="153">
        <f>roundup((('UK-R-Dining Tables'!I137/1.59)+1)/10, 0)*10</f>
      </c>
      <c r="I137" s="6"/>
    </row>
    <row x14ac:dyDescent="0.25" r="138" customHeight="1" ht="25.350000000000005">
      <c r="A138" s="3"/>
      <c r="B138" s="114"/>
      <c r="C138" s="114"/>
      <c r="D138" s="114"/>
      <c r="E138" s="28"/>
      <c r="F138" s="4"/>
      <c r="G138" s="7"/>
      <c r="H138" s="63"/>
      <c r="I138" s="6"/>
    </row>
    <row x14ac:dyDescent="0.25" r="139" customHeight="1" ht="25.350000000000005">
      <c r="A139" s="3"/>
      <c r="B139" s="114"/>
      <c r="C139" s="114"/>
      <c r="D139" s="114"/>
      <c r="E139" s="28"/>
      <c r="F139" s="4"/>
      <c r="G139" s="7"/>
      <c r="H139" s="63"/>
      <c r="I139" s="6"/>
    </row>
    <row x14ac:dyDescent="0.25" r="140" customHeight="1" ht="25.350000000000005">
      <c r="A140" s="3"/>
      <c r="B140" s="114"/>
      <c r="C140" s="114"/>
      <c r="D140" s="114"/>
      <c r="E140" s="28"/>
      <c r="F140" s="4"/>
      <c r="G140" s="7"/>
      <c r="H140" s="63"/>
      <c r="I140" s="6"/>
    </row>
    <row x14ac:dyDescent="0.25" r="141" customHeight="1" ht="25.350000000000005">
      <c r="A141" s="3"/>
      <c r="B141" s="114"/>
      <c r="C141" s="114"/>
      <c r="D141" s="114"/>
      <c r="E141" s="28"/>
      <c r="F141" s="4"/>
      <c r="G141" s="7"/>
      <c r="H141" s="63"/>
      <c r="I141" s="6"/>
    </row>
    <row x14ac:dyDescent="0.25" r="142" customHeight="1" ht="25.350000000000005">
      <c r="A142" s="3"/>
      <c r="B142" s="114"/>
      <c r="C142" s="114"/>
      <c r="D142" s="114"/>
      <c r="E142" s="28"/>
      <c r="F142" s="4"/>
      <c r="G142" s="7"/>
      <c r="H142" s="63"/>
      <c r="I142" s="6"/>
    </row>
    <row x14ac:dyDescent="0.25" r="143" customHeight="1" ht="17.25">
      <c r="A143" s="8" t="s">
        <v>1</v>
      </c>
      <c r="B143" s="245" t="s">
        <v>660</v>
      </c>
      <c r="C143" s="10"/>
      <c r="D143" s="10"/>
      <c r="E143" s="10"/>
      <c r="F143" s="227"/>
      <c r="G143" s="232"/>
      <c r="H143" s="232"/>
      <c r="I143" s="232"/>
    </row>
    <row x14ac:dyDescent="0.25" r="144" customHeight="1" ht="25.350000000000005">
      <c r="A144" s="15"/>
      <c r="B144" s="15" t="s">
        <v>318</v>
      </c>
      <c r="C144" s="15"/>
      <c r="D144" s="15"/>
      <c r="E144" s="112" t="s">
        <v>58</v>
      </c>
      <c r="F144" s="237" t="s">
        <v>36</v>
      </c>
      <c r="G144" s="159" t="s">
        <v>644</v>
      </c>
      <c r="H144" s="72"/>
      <c r="I144" s="84"/>
    </row>
    <row x14ac:dyDescent="0.25" r="145" customHeight="1" ht="25.350000000000005">
      <c r="A145" s="22"/>
      <c r="B145" s="114"/>
      <c r="C145" s="114"/>
      <c r="D145" s="114"/>
      <c r="E145" s="74"/>
      <c r="F145" s="262" t="s">
        <v>627</v>
      </c>
      <c r="G145" s="411"/>
      <c r="H145" s="6"/>
      <c r="I145" s="24"/>
    </row>
    <row x14ac:dyDescent="0.25" r="146" customHeight="1" ht="25.350000000000005">
      <c r="A146" s="22"/>
      <c r="B146" s="114"/>
      <c r="C146" s="114"/>
      <c r="D146" s="114"/>
      <c r="E146" s="74" t="s">
        <v>11</v>
      </c>
      <c r="F146" s="252" t="s">
        <v>629</v>
      </c>
      <c r="G146" s="281">
        <f>roundup(('UK-R-Dining Tables'!H144/1.59)/10, 0)*10</f>
      </c>
      <c r="H146" s="6"/>
      <c r="I146" s="24"/>
    </row>
    <row x14ac:dyDescent="0.25" r="147" customHeight="1" ht="25.350000000000005">
      <c r="A147" s="22"/>
      <c r="B147" s="114"/>
      <c r="C147" s="114"/>
      <c r="D147" s="114"/>
      <c r="E147" s="74" t="s">
        <v>13</v>
      </c>
      <c r="F147" s="74" t="s">
        <v>662</v>
      </c>
      <c r="G147" s="281">
        <f>roundup(('UK-R-Dining Tables'!H145/1.59)/10, 0)*10</f>
      </c>
      <c r="H147" s="6"/>
      <c r="I147" s="24"/>
    </row>
    <row x14ac:dyDescent="0.25" r="148" customHeight="1" ht="25.350000000000005">
      <c r="A148" s="22"/>
      <c r="B148" s="114"/>
      <c r="C148" s="114"/>
      <c r="D148" s="114"/>
      <c r="E148" s="74" t="s">
        <v>15</v>
      </c>
      <c r="F148" s="74" t="s">
        <v>664</v>
      </c>
      <c r="G148" s="281">
        <f>roundup(('UK-R-Dining Tables'!H146/1.59)/10, 0)*10</f>
      </c>
      <c r="H148" s="6"/>
      <c r="I148" s="24"/>
    </row>
    <row x14ac:dyDescent="0.25" r="149" customHeight="1" ht="25.350000000000005">
      <c r="A149" s="22"/>
      <c r="B149" s="114"/>
      <c r="C149" s="114"/>
      <c r="D149" s="114"/>
      <c r="E149" s="74" t="s">
        <v>120</v>
      </c>
      <c r="F149" s="74" t="s">
        <v>666</v>
      </c>
      <c r="G149" s="281">
        <f>roundup(('UK-R-Dining Tables'!H147/1.59)/10, 0)*10</f>
      </c>
      <c r="H149" s="6"/>
      <c r="I149" s="24"/>
    </row>
    <row x14ac:dyDescent="0.25" r="150" customHeight="1" ht="25.350000000000005">
      <c r="A150" s="3"/>
      <c r="B150" s="114"/>
      <c r="C150" s="114"/>
      <c r="D150" s="114"/>
      <c r="E150" s="28"/>
      <c r="F150" s="4"/>
      <c r="G150" s="7"/>
      <c r="H150" s="6"/>
      <c r="I150" s="7"/>
    </row>
    <row x14ac:dyDescent="0.25" r="151" customHeight="1" ht="25.350000000000005">
      <c r="A151" s="3"/>
      <c r="B151" s="114"/>
      <c r="C151" s="114"/>
      <c r="D151" s="114"/>
      <c r="E151" s="138" t="s">
        <v>489</v>
      </c>
      <c r="F151" s="4"/>
      <c r="G151" s="7"/>
      <c r="H151" s="6"/>
      <c r="I151" s="7"/>
    </row>
    <row x14ac:dyDescent="0.25" r="152" customHeight="1" ht="25.350000000000005">
      <c r="A152" s="3"/>
      <c r="B152" s="114"/>
      <c r="C152" s="114"/>
      <c r="D152" s="114"/>
      <c r="E152" s="243" t="s">
        <v>490</v>
      </c>
      <c r="F152" s="4"/>
      <c r="G152" s="7"/>
      <c r="H152" s="6"/>
      <c r="I152" s="7"/>
    </row>
    <row x14ac:dyDescent="0.25" r="153" customHeight="1" ht="25.350000000000005">
      <c r="A153" s="3"/>
      <c r="B153" s="114"/>
      <c r="C153" s="114"/>
      <c r="D153" s="114"/>
      <c r="E153" s="243"/>
      <c r="F153" s="261"/>
      <c r="G153" s="6"/>
      <c r="H153" s="6"/>
      <c r="I153" s="7"/>
    </row>
    <row x14ac:dyDescent="0.25" r="154" customHeight="1" ht="25.350000000000005">
      <c r="A154" s="3"/>
      <c r="B154" s="114"/>
      <c r="C154" s="114"/>
      <c r="D154" s="114"/>
      <c r="E154" s="243"/>
      <c r="F154" s="261"/>
      <c r="G154" s="6"/>
      <c r="H154" s="6"/>
      <c r="I154" s="7"/>
    </row>
    <row x14ac:dyDescent="0.25" r="155" customHeight="1" ht="25.350000000000005">
      <c r="A155" s="3"/>
      <c r="B155" s="114"/>
      <c r="C155" s="114"/>
      <c r="D155" s="114"/>
      <c r="E155" s="139" t="s">
        <v>280</v>
      </c>
      <c r="F155" s="140"/>
      <c r="G155" s="161"/>
      <c r="H155" s="153">
        <f>roundup((('UK-R-Dining Tables'!I153/1.59)+1)/10, 0)*10</f>
      </c>
      <c r="I155" s="7"/>
    </row>
    <row x14ac:dyDescent="0.25" r="156" customHeight="1" ht="25.350000000000005">
      <c r="A156" s="3"/>
      <c r="B156" s="114"/>
      <c r="C156" s="114"/>
      <c r="D156" s="114"/>
      <c r="E156" s="243"/>
      <c r="F156" s="4"/>
      <c r="G156" s="7"/>
      <c r="H156" s="6"/>
      <c r="I156" s="7"/>
    </row>
    <row x14ac:dyDescent="0.25" r="157" customHeight="1" ht="48">
      <c r="A157" s="3"/>
      <c r="B157" s="114"/>
      <c r="C157" s="114"/>
      <c r="D157" s="114"/>
      <c r="E157" s="139" t="s">
        <v>491</v>
      </c>
      <c r="F157" s="140"/>
      <c r="G157" s="161"/>
      <c r="H157" s="153">
        <f>roundup((('UK-R-Dining Tables'!I155/1.59)+1)/10, 0)*10</f>
      </c>
      <c r="I157" s="7"/>
    </row>
    <row x14ac:dyDescent="0.25" r="158" customHeight="1" ht="48">
      <c r="A158" s="3"/>
      <c r="B158" s="114"/>
      <c r="C158" s="114"/>
      <c r="D158" s="114"/>
      <c r="E158" s="243" t="s">
        <v>492</v>
      </c>
      <c r="F158" s="4"/>
      <c r="G158" s="7"/>
      <c r="H158" s="63"/>
      <c r="I158" s="7"/>
    </row>
    <row x14ac:dyDescent="0.25" r="159" customHeight="1" ht="17.25">
      <c r="A159" s="8" t="s">
        <v>1</v>
      </c>
      <c r="B159" s="245" t="s">
        <v>708</v>
      </c>
      <c r="C159" s="10"/>
      <c r="D159" s="10"/>
      <c r="E159" s="10"/>
      <c r="F159" s="227"/>
      <c r="G159" s="232"/>
      <c r="H159" s="232"/>
      <c r="I159" s="232"/>
    </row>
    <row x14ac:dyDescent="0.25" r="160" customHeight="1" ht="25.350000000000005">
      <c r="A160" s="15"/>
      <c r="B160" s="15" t="s">
        <v>318</v>
      </c>
      <c r="C160" s="15"/>
      <c r="D160" s="15"/>
      <c r="E160" s="112" t="s">
        <v>58</v>
      </c>
      <c r="F160" s="237" t="s">
        <v>36</v>
      </c>
      <c r="G160" s="159" t="s">
        <v>508</v>
      </c>
      <c r="H160" s="72" t="s">
        <v>350</v>
      </c>
      <c r="I160" s="84"/>
    </row>
    <row x14ac:dyDescent="0.25" r="161" customHeight="1" ht="25.350000000000005">
      <c r="A161" s="22"/>
      <c r="B161" s="114"/>
      <c r="C161" s="114"/>
      <c r="D161" s="114"/>
      <c r="E161" s="74"/>
      <c r="F161" s="262" t="s">
        <v>627</v>
      </c>
      <c r="G161" s="411"/>
      <c r="H161" s="322" t="s">
        <v>628</v>
      </c>
      <c r="I161" s="24"/>
    </row>
    <row x14ac:dyDescent="0.25" r="162" customHeight="1" ht="25.350000000000005">
      <c r="A162" s="22"/>
      <c r="B162" s="114"/>
      <c r="C162" s="114"/>
      <c r="D162" s="114"/>
      <c r="E162" s="74" t="s">
        <v>11</v>
      </c>
      <c r="F162" s="252" t="s">
        <v>629</v>
      </c>
      <c r="G162" s="281">
        <f>roundup(('UK-R-Dining Tables'!H160/1.59)/10, 0)*10</f>
      </c>
      <c r="H162" s="281">
        <f>roundup(('UK-R-Dining Tables'!I160/1.59)/10, 0)*10</f>
      </c>
      <c r="I162" s="24"/>
    </row>
    <row x14ac:dyDescent="0.25" r="163" customHeight="1" ht="25.350000000000005">
      <c r="A163" s="22"/>
      <c r="B163" s="114"/>
      <c r="C163" s="114"/>
      <c r="D163" s="114"/>
      <c r="E163" s="74" t="s">
        <v>13</v>
      </c>
      <c r="F163" s="74" t="s">
        <v>662</v>
      </c>
      <c r="G163" s="281">
        <f>roundup(('UK-R-Dining Tables'!H161/1.59)/10, 0)*10</f>
      </c>
      <c r="H163" s="281">
        <f>roundup(('UK-R-Dining Tables'!I161/1.59)/10, 0)*10</f>
      </c>
      <c r="I163" s="24"/>
    </row>
    <row x14ac:dyDescent="0.25" r="164" customHeight="1" ht="25.350000000000005">
      <c r="A164" s="22"/>
      <c r="B164" s="114"/>
      <c r="C164" s="114"/>
      <c r="D164" s="114"/>
      <c r="E164" s="74" t="s">
        <v>15</v>
      </c>
      <c r="F164" s="74" t="s">
        <v>664</v>
      </c>
      <c r="G164" s="281">
        <f>roundup(('UK-R-Dining Tables'!H162/1.59)/10, 0)*10</f>
      </c>
      <c r="H164" s="281">
        <f>roundup(('UK-R-Dining Tables'!I162/1.59)/10, 0)*10</f>
      </c>
      <c r="I164" s="24"/>
    </row>
    <row x14ac:dyDescent="0.25" r="165" customHeight="1" ht="25.350000000000005">
      <c r="A165" s="22"/>
      <c r="B165" s="114"/>
      <c r="C165" s="114"/>
      <c r="D165" s="114"/>
      <c r="E165" s="74" t="s">
        <v>120</v>
      </c>
      <c r="F165" s="74" t="s">
        <v>666</v>
      </c>
      <c r="G165" s="281">
        <f>roundup(('UK-R-Dining Tables'!H163/1.59)/10, 0)*10</f>
      </c>
      <c r="H165" s="281">
        <f>roundup(('UK-R-Dining Tables'!I163/1.59)/10, 0)*10</f>
      </c>
      <c r="I165" s="24"/>
    </row>
    <row x14ac:dyDescent="0.25" r="166" customHeight="1" ht="25.350000000000005">
      <c r="A166" s="3"/>
      <c r="B166" s="114"/>
      <c r="C166" s="114"/>
      <c r="D166" s="114"/>
      <c r="E166" s="28"/>
      <c r="F166" s="4"/>
      <c r="G166" s="7"/>
      <c r="H166" s="6"/>
      <c r="I166" s="7"/>
    </row>
    <row x14ac:dyDescent="0.25" r="167" customHeight="1" ht="25.350000000000005">
      <c r="A167" s="3"/>
      <c r="B167" s="114"/>
      <c r="C167" s="114"/>
      <c r="D167" s="114"/>
      <c r="E167" s="138" t="s">
        <v>325</v>
      </c>
      <c r="F167" s="4"/>
      <c r="G167" s="7"/>
      <c r="H167" s="6"/>
      <c r="I167" s="7"/>
    </row>
    <row x14ac:dyDescent="0.25" r="168" customHeight="1" ht="25.350000000000005">
      <c r="A168" s="3"/>
      <c r="B168" s="114"/>
      <c r="C168" s="114"/>
      <c r="D168" s="114"/>
      <c r="E168" s="243"/>
      <c r="F168" s="4"/>
      <c r="G168" s="7"/>
      <c r="H168" s="6"/>
      <c r="I168" s="7"/>
    </row>
    <row x14ac:dyDescent="0.25" r="169" customHeight="1" ht="25.350000000000005">
      <c r="A169" s="3"/>
      <c r="B169" s="114"/>
      <c r="C169" s="114"/>
      <c r="D169" s="114"/>
      <c r="E169" s="243"/>
      <c r="F169" s="261"/>
      <c r="G169" s="6"/>
      <c r="H169" s="6"/>
      <c r="I169" s="7"/>
    </row>
    <row x14ac:dyDescent="0.25" r="170" customHeight="1" ht="25.350000000000005">
      <c r="A170" s="3"/>
      <c r="B170" s="114"/>
      <c r="C170" s="114"/>
      <c r="D170" s="114"/>
      <c r="E170" s="243"/>
      <c r="F170" s="261"/>
      <c r="G170" s="6"/>
      <c r="H170" s="6"/>
      <c r="I170" s="7"/>
    </row>
    <row x14ac:dyDescent="0.25" r="171" customHeight="1" ht="25.350000000000005">
      <c r="A171" s="3"/>
      <c r="B171" s="114"/>
      <c r="C171" s="114"/>
      <c r="D171" s="114"/>
      <c r="E171" s="139" t="s">
        <v>280</v>
      </c>
      <c r="F171" s="140"/>
      <c r="G171" s="161"/>
      <c r="H171" s="153">
        <f>roundup((('UK-R-Dining Tables'!I168/1.59)+1)/10, 0)*10</f>
      </c>
      <c r="I171" s="7"/>
    </row>
    <row x14ac:dyDescent="0.25" r="172" customHeight="1" ht="25.350000000000005">
      <c r="A172" s="3"/>
      <c r="B172" s="114"/>
      <c r="C172" s="114"/>
      <c r="D172" s="114"/>
      <c r="E172" s="243"/>
      <c r="F172" s="4"/>
      <c r="G172" s="7"/>
      <c r="H172" s="6"/>
      <c r="I172" s="7"/>
    </row>
    <row x14ac:dyDescent="0.25" r="173" customHeight="1" ht="48">
      <c r="A173" s="3"/>
      <c r="B173" s="114"/>
      <c r="C173" s="114"/>
      <c r="D173" s="114"/>
      <c r="E173" s="139" t="s">
        <v>491</v>
      </c>
      <c r="F173" s="140"/>
      <c r="G173" s="161"/>
      <c r="H173" s="153">
        <f>roundup((('UK-R-Dining Tables'!I170/1.59)+1)/10, 0)*10</f>
      </c>
      <c r="I173" s="7"/>
    </row>
    <row x14ac:dyDescent="0.25" r="174" customHeight="1" ht="17.25">
      <c r="A174" s="3"/>
      <c r="B174" s="114"/>
      <c r="C174" s="114"/>
      <c r="D174" s="114"/>
      <c r="E174" s="23"/>
      <c r="F174" s="4"/>
      <c r="G174" s="7"/>
      <c r="H174" s="6"/>
      <c r="I174" s="7"/>
    </row>
    <row x14ac:dyDescent="0.25" r="175" customHeight="1" ht="17.25">
      <c r="A175" s="8" t="s">
        <v>1</v>
      </c>
      <c r="B175" s="96" t="s">
        <v>667</v>
      </c>
      <c r="C175" s="10"/>
      <c r="D175" s="10"/>
      <c r="E175" s="10"/>
      <c r="F175" s="227"/>
      <c r="G175" s="232"/>
      <c r="H175" s="232"/>
      <c r="I175" s="232"/>
    </row>
    <row x14ac:dyDescent="0.25" r="176" customHeight="1" ht="25.350000000000005">
      <c r="A176" s="15"/>
      <c r="B176" s="15" t="s">
        <v>594</v>
      </c>
      <c r="C176" s="15"/>
      <c r="D176" s="15"/>
      <c r="E176" s="112" t="s">
        <v>58</v>
      </c>
      <c r="F176" s="237" t="s">
        <v>36</v>
      </c>
      <c r="G176" s="159" t="s">
        <v>508</v>
      </c>
      <c r="H176" s="72" t="s">
        <v>388</v>
      </c>
      <c r="I176" s="16"/>
    </row>
    <row x14ac:dyDescent="0.25" r="177" customHeight="1" ht="25.350000000000005">
      <c r="A177" s="22"/>
      <c r="B177" s="114"/>
      <c r="C177" s="114"/>
      <c r="D177" s="114"/>
      <c r="E177" s="74"/>
      <c r="F177" s="262" t="s">
        <v>627</v>
      </c>
      <c r="G177" s="411"/>
      <c r="H177" s="322" t="s">
        <v>628</v>
      </c>
      <c r="I177" s="24"/>
    </row>
    <row x14ac:dyDescent="0.25" r="178" customHeight="1" ht="17.25">
      <c r="A178" s="22"/>
      <c r="B178" s="114"/>
      <c r="C178" s="114"/>
      <c r="D178" s="114"/>
      <c r="E178" s="74" t="s">
        <v>11</v>
      </c>
      <c r="F178" s="74" t="s">
        <v>668</v>
      </c>
      <c r="G178" s="63">
        <f>roundup(('UK-R-Dining Tables'!H175/1.59)/10, 0)*10</f>
      </c>
      <c r="H178" s="63">
        <f>roundup(('UK-R-Dining Tables'!I175/1.59)/10, 0)*10</f>
      </c>
      <c r="I178" s="24"/>
    </row>
    <row x14ac:dyDescent="0.25" r="179" customHeight="1" ht="17.25">
      <c r="A179" s="22"/>
      <c r="B179" s="114"/>
      <c r="C179" s="114"/>
      <c r="D179" s="114"/>
      <c r="E179" s="74" t="s">
        <v>13</v>
      </c>
      <c r="F179" s="74" t="s">
        <v>670</v>
      </c>
      <c r="G179" s="63">
        <f>roundup(('UK-R-Dining Tables'!H176/1.59)/10, 0)*10</f>
      </c>
      <c r="H179" s="63">
        <f>roundup(('UK-R-Dining Tables'!I176/1.59)/10, 0)*10</f>
      </c>
      <c r="I179" s="24"/>
    </row>
    <row x14ac:dyDescent="0.25" r="180" customHeight="1" ht="17.25">
      <c r="A180" s="22"/>
      <c r="B180" s="114"/>
      <c r="C180" s="114"/>
      <c r="D180" s="114"/>
      <c r="E180" s="74" t="s">
        <v>15</v>
      </c>
      <c r="F180" s="74" t="s">
        <v>633</v>
      </c>
      <c r="G180" s="63">
        <f>roundup(('UK-R-Dining Tables'!H177/1.59)/10, 0)*10</f>
      </c>
      <c r="H180" s="63">
        <f>roundup(('UK-R-Dining Tables'!I177/1.59)/10, 0)*10</f>
      </c>
      <c r="I180" s="24"/>
    </row>
    <row x14ac:dyDescent="0.25" r="181" customHeight="1" ht="25.350000000000005">
      <c r="A181" s="3"/>
      <c r="B181" s="114"/>
      <c r="C181" s="114"/>
      <c r="D181" s="114"/>
      <c r="E181" s="74" t="s">
        <v>120</v>
      </c>
      <c r="F181" s="4" t="s">
        <v>672</v>
      </c>
      <c r="G181" s="63">
        <f>roundup(('UK-R-Dining Tables'!H178/1.59)/10, 0)*10</f>
      </c>
      <c r="H181" s="63">
        <f>roundup(('UK-R-Dining Tables'!I178/1.59)/10, 0)*10</f>
      </c>
      <c r="I181" s="7"/>
    </row>
    <row x14ac:dyDescent="0.25" r="182" customHeight="1" ht="25.350000000000005">
      <c r="A182" s="3"/>
      <c r="B182" s="114"/>
      <c r="C182" s="114"/>
      <c r="D182" s="114"/>
      <c r="E182" s="28"/>
      <c r="F182" s="4"/>
      <c r="G182" s="6"/>
      <c r="H182" s="6"/>
      <c r="I182" s="7"/>
    </row>
    <row x14ac:dyDescent="0.25" r="183" customHeight="1" ht="25.350000000000005">
      <c r="A183" s="3"/>
      <c r="B183" s="114"/>
      <c r="C183" s="114"/>
      <c r="D183" s="114"/>
      <c r="E183" s="138" t="s">
        <v>18</v>
      </c>
      <c r="F183" s="4"/>
      <c r="G183" s="7"/>
      <c r="H183" s="6"/>
      <c r="I183" s="7"/>
    </row>
    <row x14ac:dyDescent="0.25" r="184" customHeight="1" ht="25.350000000000005">
      <c r="A184" s="3"/>
      <c r="B184" s="114"/>
      <c r="C184" s="114"/>
      <c r="D184" s="114"/>
      <c r="E184" s="108"/>
      <c r="F184" s="4"/>
      <c r="G184" s="7"/>
      <c r="H184" s="6"/>
      <c r="I184" s="7"/>
    </row>
    <row x14ac:dyDescent="0.25" r="185" customHeight="1" ht="25.350000000000005">
      <c r="A185" s="3"/>
      <c r="B185" s="114"/>
      <c r="C185" s="114"/>
      <c r="D185" s="114"/>
      <c r="E185" s="23"/>
      <c r="F185" s="261"/>
      <c r="G185" s="6"/>
      <c r="H185" s="6"/>
      <c r="I185" s="7"/>
    </row>
    <row x14ac:dyDescent="0.25" r="186" customHeight="1" ht="25.350000000000005">
      <c r="A186" s="3"/>
      <c r="B186" s="114"/>
      <c r="C186" s="114"/>
      <c r="D186" s="114"/>
      <c r="E186" s="139" t="s">
        <v>505</v>
      </c>
      <c r="F186" s="140"/>
      <c r="G186" s="161"/>
      <c r="H186" s="153">
        <f>roundup((('UK-R-Dining Tables'!I183/1.59)+1)/10, 0)*10</f>
      </c>
      <c r="I186" s="7"/>
    </row>
    <row x14ac:dyDescent="0.25" r="187" customHeight="1" ht="25.350000000000005">
      <c r="A187" s="3"/>
      <c r="B187" s="114"/>
      <c r="C187" s="114"/>
      <c r="D187" s="114"/>
      <c r="E187" s="243"/>
      <c r="F187" s="4"/>
      <c r="G187" s="7"/>
      <c r="H187" s="6"/>
      <c r="I187" s="7"/>
    </row>
    <row x14ac:dyDescent="0.25" r="188" customHeight="1" ht="25.350000000000005">
      <c r="A188" s="3"/>
      <c r="B188" s="114"/>
      <c r="C188" s="114"/>
      <c r="D188" s="114"/>
      <c r="E188" s="23"/>
      <c r="F188" s="261"/>
      <c r="G188" s="6"/>
      <c r="H188" s="6"/>
      <c r="I188" s="7"/>
    </row>
    <row x14ac:dyDescent="0.25" r="189" customHeight="1" ht="25.350000000000005">
      <c r="A189" s="3"/>
      <c r="B189" s="114"/>
      <c r="C189" s="114"/>
      <c r="D189" s="114"/>
      <c r="E189" s="139" t="s">
        <v>491</v>
      </c>
      <c r="F189" s="140"/>
      <c r="G189" s="161"/>
      <c r="H189" s="153">
        <f>roundup((('UK-R-Dining Tables'!I186/1.59)+1)/10, 0)*10</f>
      </c>
      <c r="I189" s="7"/>
    </row>
    <row x14ac:dyDescent="0.25" r="190" customHeight="1" ht="25.350000000000005">
      <c r="A190" s="3"/>
      <c r="B190" s="114"/>
      <c r="C190" s="114"/>
      <c r="D190" s="114"/>
      <c r="E190" s="243"/>
      <c r="F190" s="4"/>
      <c r="G190" s="7"/>
      <c r="H190" s="6"/>
      <c r="I190" s="7"/>
    </row>
    <row x14ac:dyDescent="0.25" r="191" customHeight="1" ht="25.350000000000005">
      <c r="A191" s="3"/>
      <c r="B191" s="114"/>
      <c r="C191" s="114"/>
      <c r="D191" s="114"/>
      <c r="E191" s="28"/>
      <c r="F191" s="4"/>
      <c r="G191" s="7"/>
      <c r="H191" s="6"/>
      <c r="I191" s="7"/>
    </row>
    <row x14ac:dyDescent="0.25" r="192" customHeight="1" ht="17.25">
      <c r="A192" s="390"/>
      <c r="B192" s="245" t="s">
        <v>674</v>
      </c>
      <c r="C192" s="361"/>
      <c r="D192" s="361"/>
      <c r="E192" s="361"/>
      <c r="F192" s="402"/>
      <c r="G192" s="414"/>
      <c r="H192" s="414"/>
      <c r="I192" s="414"/>
    </row>
    <row x14ac:dyDescent="0.25" r="193" customHeight="1" ht="17.25">
      <c r="A193" s="15"/>
      <c r="B193" s="15" t="s">
        <v>318</v>
      </c>
      <c r="C193" s="15"/>
      <c r="D193" s="15"/>
      <c r="E193" s="112" t="s">
        <v>58</v>
      </c>
      <c r="F193" s="237" t="s">
        <v>36</v>
      </c>
      <c r="G193" s="159" t="s">
        <v>601</v>
      </c>
      <c r="H193" s="16"/>
      <c r="I193" s="72"/>
    </row>
    <row x14ac:dyDescent="0.25" r="194" customHeight="1" ht="25.350000000000005">
      <c r="A194" s="22"/>
      <c r="B194" s="114"/>
      <c r="C194" s="114"/>
      <c r="D194" s="114"/>
      <c r="E194" s="74"/>
      <c r="F194" s="262" t="s">
        <v>627</v>
      </c>
      <c r="G194" s="24"/>
      <c r="H194" s="24"/>
      <c r="I194" s="7"/>
    </row>
    <row x14ac:dyDescent="0.25" r="195" customHeight="1" ht="25.350000000000005">
      <c r="A195" s="22"/>
      <c r="B195" s="114"/>
      <c r="C195" s="114"/>
      <c r="D195" s="114"/>
      <c r="E195" s="74" t="s">
        <v>11</v>
      </c>
      <c r="F195" s="74" t="s">
        <v>629</v>
      </c>
      <c r="G195" s="63">
        <f>roundup(('UK-R-Dining Tables'!H191/1.59)/10, 0)*10</f>
      </c>
      <c r="H195" s="63"/>
      <c r="I195" s="7"/>
    </row>
    <row x14ac:dyDescent="0.25" r="196" customHeight="1" ht="17.25">
      <c r="A196" s="22"/>
      <c r="B196" s="114"/>
      <c r="C196" s="114"/>
      <c r="D196" s="114"/>
      <c r="E196" s="74" t="s">
        <v>13</v>
      </c>
      <c r="F196" s="74" t="s">
        <v>662</v>
      </c>
      <c r="G196" s="63">
        <f>roundup(('UK-R-Dining Tables'!H192/1.59)/10, 0)*10</f>
      </c>
      <c r="H196" s="63"/>
      <c r="I196" s="7"/>
    </row>
    <row x14ac:dyDescent="0.25" r="197" customHeight="1" ht="17.25">
      <c r="A197" s="22"/>
      <c r="B197" s="114"/>
      <c r="C197" s="114"/>
      <c r="D197" s="114"/>
      <c r="E197" s="74" t="s">
        <v>15</v>
      </c>
      <c r="F197" s="74" t="s">
        <v>664</v>
      </c>
      <c r="G197" s="63">
        <f>roundup(('UK-R-Dining Tables'!H193/1.59)/10, 0)*10</f>
      </c>
      <c r="H197" s="63"/>
      <c r="I197" s="7"/>
    </row>
    <row x14ac:dyDescent="0.25" r="198" customHeight="1" ht="17.25">
      <c r="A198" s="3"/>
      <c r="B198" s="114"/>
      <c r="C198" s="114"/>
      <c r="D198" s="114"/>
      <c r="E198" s="74" t="s">
        <v>120</v>
      </c>
      <c r="F198" s="4" t="s">
        <v>652</v>
      </c>
      <c r="G198" s="63">
        <f>roundup(('UK-R-Dining Tables'!H194/1.59)/10, 0)*10</f>
      </c>
      <c r="H198" s="63"/>
      <c r="I198" s="7"/>
    </row>
    <row x14ac:dyDescent="0.25" r="199" customHeight="1" ht="25.350000000000005">
      <c r="A199" s="3"/>
      <c r="B199" s="114"/>
      <c r="C199" s="114"/>
      <c r="D199" s="114"/>
      <c r="E199" s="28"/>
      <c r="F199" s="4"/>
      <c r="G199" s="7"/>
      <c r="H199" s="7"/>
      <c r="I199" s="7"/>
    </row>
    <row x14ac:dyDescent="0.25" r="200" customHeight="1" ht="25.350000000000005">
      <c r="A200" s="3"/>
      <c r="B200" s="114"/>
      <c r="C200" s="114"/>
      <c r="D200" s="114"/>
      <c r="E200" s="138" t="s">
        <v>18</v>
      </c>
      <c r="F200" s="4"/>
      <c r="G200" s="7"/>
      <c r="H200" s="7"/>
      <c r="I200" s="7"/>
    </row>
    <row x14ac:dyDescent="0.25" r="201" customHeight="1" ht="25.350000000000005">
      <c r="A201" s="3"/>
      <c r="B201" s="114"/>
      <c r="C201" s="114"/>
      <c r="D201" s="114"/>
      <c r="E201" s="108"/>
      <c r="F201" s="4"/>
      <c r="G201" s="7"/>
      <c r="H201" s="7"/>
      <c r="I201" s="7"/>
    </row>
    <row x14ac:dyDescent="0.25" r="202" customHeight="1" ht="25.350000000000005">
      <c r="A202" s="3"/>
      <c r="B202" s="114"/>
      <c r="C202" s="114"/>
      <c r="D202" s="114"/>
      <c r="E202" s="23"/>
      <c r="F202" s="261"/>
      <c r="G202" s="6"/>
      <c r="H202" s="6"/>
      <c r="I202" s="7"/>
    </row>
    <row x14ac:dyDescent="0.25" r="203" customHeight="1" ht="25.350000000000005">
      <c r="A203" s="3"/>
      <c r="B203" s="114"/>
      <c r="C203" s="114"/>
      <c r="D203" s="114"/>
      <c r="E203" s="139" t="s">
        <v>280</v>
      </c>
      <c r="F203" s="140"/>
      <c r="G203" s="161"/>
      <c r="H203" s="153"/>
      <c r="I203" s="153">
        <f>roundup((('UK-R-Dining Tables'!J199/1.59)+1)/10, 0)*10</f>
      </c>
    </row>
    <row x14ac:dyDescent="0.25" r="204" customHeight="1" ht="25.350000000000005">
      <c r="A204" s="3"/>
      <c r="B204" s="114"/>
      <c r="C204" s="114"/>
      <c r="D204" s="114"/>
      <c r="E204" s="108"/>
      <c r="F204" s="4"/>
      <c r="G204" s="7"/>
      <c r="H204" s="7"/>
      <c r="I204" s="7"/>
    </row>
    <row x14ac:dyDescent="0.25" r="205" customHeight="1" ht="25.350000000000005">
      <c r="A205" s="3"/>
      <c r="B205" s="114"/>
      <c r="C205" s="114"/>
      <c r="D205" s="114"/>
      <c r="E205" s="108"/>
      <c r="F205" s="261"/>
      <c r="G205" s="6"/>
      <c r="H205" s="6"/>
      <c r="I205" s="7"/>
    </row>
    <row x14ac:dyDescent="0.25" r="206" customHeight="1" ht="25.350000000000005">
      <c r="A206" s="3"/>
      <c r="B206" s="114"/>
      <c r="C206" s="114"/>
      <c r="D206" s="114"/>
      <c r="E206" s="139" t="s">
        <v>675</v>
      </c>
      <c r="F206" s="140"/>
      <c r="G206" s="161"/>
      <c r="H206" s="415"/>
      <c r="I206" s="153">
        <f>roundup((('UK-R-Dining Tables'!J202/1.59)+1)/10, 0)*10</f>
      </c>
    </row>
    <row x14ac:dyDescent="0.25" r="207" customHeight="1" ht="25.350000000000005">
      <c r="A207" s="3"/>
      <c r="B207" s="114"/>
      <c r="C207" s="114"/>
      <c r="D207" s="114"/>
      <c r="E207" s="28"/>
      <c r="F207" s="4"/>
      <c r="G207" s="7"/>
      <c r="H207" s="6"/>
      <c r="I207" s="63"/>
    </row>
    <row x14ac:dyDescent="0.25" r="208" customHeight="1" ht="25.350000000000005">
      <c r="A208" s="3"/>
      <c r="B208" s="114"/>
      <c r="C208" s="114"/>
      <c r="D208" s="114"/>
      <c r="E208" s="28"/>
      <c r="F208" s="4"/>
      <c r="G208" s="7"/>
      <c r="H208" s="6"/>
      <c r="I208" s="63"/>
    </row>
    <row x14ac:dyDescent="0.25" r="209" customHeight="1" ht="25.350000000000005">
      <c r="A209" s="3"/>
      <c r="B209" s="114"/>
      <c r="C209" s="114"/>
      <c r="D209" s="114"/>
      <c r="E209" s="139" t="s">
        <v>676</v>
      </c>
      <c r="F209" s="140"/>
      <c r="G209" s="161"/>
      <c r="H209" s="415"/>
      <c r="I209" s="153">
        <f>roundup((('UK-R-Dining Tables'!J205/1.59)+1)/10, 0)*10</f>
      </c>
    </row>
    <row x14ac:dyDescent="0.25" r="210" customHeight="1" ht="25.350000000000005">
      <c r="A210" s="3"/>
      <c r="B210" s="114"/>
      <c r="C210" s="114"/>
      <c r="D210" s="114"/>
      <c r="E210" s="28"/>
      <c r="F210" s="4"/>
      <c r="G210" s="7"/>
      <c r="H210" s="6"/>
      <c r="I210" s="63"/>
    </row>
    <row x14ac:dyDescent="0.25" r="211" customHeight="1" ht="25.350000000000005">
      <c r="A211" s="3"/>
      <c r="B211" s="114"/>
      <c r="C211" s="114"/>
      <c r="D211" s="114"/>
      <c r="E211" s="28"/>
      <c r="F211" s="4"/>
      <c r="G211" s="7"/>
      <c r="H211" s="6"/>
      <c r="I211" s="63"/>
    </row>
    <row x14ac:dyDescent="0.25" r="212" customHeight="1" ht="25.350000000000005">
      <c r="A212" s="3"/>
      <c r="B212" s="114"/>
      <c r="C212" s="114"/>
      <c r="D212" s="114"/>
      <c r="E212" s="28"/>
      <c r="F212" s="4"/>
      <c r="G212" s="7"/>
      <c r="H212" s="6"/>
      <c r="I212" s="63"/>
    </row>
    <row x14ac:dyDescent="0.25" r="213" customHeight="1" ht="17.25">
      <c r="A213" s="390"/>
      <c r="B213" s="288" t="s">
        <v>677</v>
      </c>
      <c r="C213" s="361"/>
      <c r="D213" s="361"/>
      <c r="E213" s="361"/>
      <c r="F213" s="402"/>
      <c r="G213" s="414"/>
      <c r="H213" s="414"/>
      <c r="I213" s="414"/>
    </row>
    <row x14ac:dyDescent="0.25" r="214" customHeight="1" ht="17.25">
      <c r="A214" s="15"/>
      <c r="B214" s="15" t="s">
        <v>318</v>
      </c>
      <c r="C214" s="15"/>
      <c r="D214" s="15"/>
      <c r="E214" s="112" t="s">
        <v>58</v>
      </c>
      <c r="F214" s="237" t="s">
        <v>36</v>
      </c>
      <c r="G214" s="159" t="s">
        <v>508</v>
      </c>
      <c r="H214" s="16" t="s">
        <v>388</v>
      </c>
      <c r="I214" s="16"/>
    </row>
    <row x14ac:dyDescent="0.25" r="215" customHeight="1" ht="25.350000000000005">
      <c r="A215" s="22"/>
      <c r="B215" s="114"/>
      <c r="C215" s="114"/>
      <c r="D215" s="114"/>
      <c r="E215" s="74"/>
      <c r="F215" s="262" t="s">
        <v>627</v>
      </c>
      <c r="G215" s="6"/>
      <c r="H215" s="322" t="s">
        <v>628</v>
      </c>
      <c r="I215" s="7"/>
    </row>
    <row x14ac:dyDescent="0.25" r="216" customHeight="1" ht="25.350000000000005">
      <c r="A216" s="22"/>
      <c r="B216" s="114"/>
      <c r="C216" s="114"/>
      <c r="D216" s="114"/>
      <c r="E216" s="74" t="s">
        <v>11</v>
      </c>
      <c r="F216" s="74" t="s">
        <v>629</v>
      </c>
      <c r="G216" s="63">
        <f>roundup(('UK-R-Dining Tables'!H214/1.59)/10, 0)*10</f>
      </c>
      <c r="H216" s="63">
        <f>roundup(('UK-R-Dining Tables'!I214/1.59)/10, 0)*10</f>
      </c>
      <c r="I216" s="7"/>
    </row>
    <row x14ac:dyDescent="0.25" r="217" customHeight="1" ht="17.25">
      <c r="A217" s="22"/>
      <c r="B217" s="114"/>
      <c r="C217" s="114"/>
      <c r="D217" s="114"/>
      <c r="E217" s="74" t="s">
        <v>13</v>
      </c>
      <c r="F217" s="74" t="s">
        <v>662</v>
      </c>
      <c r="G217" s="63">
        <f>roundup(('UK-R-Dining Tables'!H215/1.59)/10, 0)*10</f>
      </c>
      <c r="H217" s="63">
        <f>roundup(('UK-R-Dining Tables'!I215/1.59)/10, 0)*10</f>
      </c>
      <c r="I217" s="7"/>
    </row>
    <row x14ac:dyDescent="0.25" r="218" customHeight="1" ht="28.350000000000005">
      <c r="A218" s="22"/>
      <c r="B218" s="23"/>
      <c r="C218" s="23"/>
      <c r="D218" s="23"/>
      <c r="E218" s="74" t="s">
        <v>15</v>
      </c>
      <c r="F218" s="74" t="s">
        <v>664</v>
      </c>
      <c r="G218" s="63">
        <f>roundup(('UK-R-Dining Tables'!H216/1.59)/10, 0)*10</f>
      </c>
      <c r="H218" s="63">
        <f>roundup(('UK-R-Dining Tables'!I216/1.59)/10, 0)*10</f>
      </c>
      <c r="I218" s="7"/>
    </row>
    <row x14ac:dyDescent="0.25" r="219" customHeight="1" ht="17.25">
      <c r="A219" s="3"/>
      <c r="B219" s="114"/>
      <c r="C219" s="114"/>
      <c r="D219" s="114"/>
      <c r="E219" s="74" t="s">
        <v>120</v>
      </c>
      <c r="F219" s="4" t="s">
        <v>652</v>
      </c>
      <c r="G219" s="63">
        <f>roundup(('UK-R-Dining Tables'!H217/1.59)/10, 0)*10</f>
      </c>
      <c r="H219" s="63">
        <f>roundup(('UK-R-Dining Tables'!I217/1.59)/10, 0)*10</f>
      </c>
      <c r="I219" s="7"/>
    </row>
    <row x14ac:dyDescent="0.25" r="220" customHeight="1" ht="17.25">
      <c r="A220" s="3"/>
      <c r="B220" s="114"/>
      <c r="C220" s="114"/>
      <c r="D220" s="114"/>
      <c r="E220" s="28"/>
      <c r="F220" s="4"/>
      <c r="G220" s="7"/>
      <c r="H220" s="7"/>
      <c r="I220" s="7"/>
    </row>
    <row x14ac:dyDescent="0.25" r="221" customHeight="1" ht="17.25">
      <c r="A221" s="3"/>
      <c r="B221" s="114"/>
      <c r="C221" s="114"/>
      <c r="D221" s="114"/>
      <c r="E221" s="138" t="s">
        <v>18</v>
      </c>
      <c r="F221" s="4"/>
      <c r="G221" s="7"/>
      <c r="H221" s="7"/>
      <c r="I221" s="7"/>
    </row>
    <row x14ac:dyDescent="0.25" r="222" customHeight="1" ht="17.25">
      <c r="A222" s="3"/>
      <c r="B222" s="114"/>
      <c r="C222" s="114"/>
      <c r="D222" s="114"/>
      <c r="E222" s="108"/>
      <c r="F222" s="4"/>
      <c r="G222" s="7"/>
      <c r="H222" s="7"/>
      <c r="I222" s="7"/>
    </row>
    <row x14ac:dyDescent="0.25" r="223" customHeight="1" ht="17.25">
      <c r="A223" s="3"/>
      <c r="B223" s="114"/>
      <c r="C223" s="114"/>
      <c r="D223" s="114"/>
      <c r="E223" s="23"/>
      <c r="F223" s="261"/>
      <c r="G223" s="6"/>
      <c r="H223" s="6"/>
      <c r="I223" s="7"/>
    </row>
    <row x14ac:dyDescent="0.25" r="224" customHeight="1" ht="25.350000000000005">
      <c r="A224" s="3"/>
      <c r="B224" s="114"/>
      <c r="C224" s="114"/>
      <c r="D224" s="114"/>
      <c r="E224" s="139" t="s">
        <v>280</v>
      </c>
      <c r="F224" s="140"/>
      <c r="G224" s="161"/>
      <c r="H224" s="153"/>
      <c r="I224" s="153">
        <f>roundup((('UK-R-Dining Tables'!J222/1.59)+1)/10, 0)*10</f>
      </c>
    </row>
    <row x14ac:dyDescent="0.25" r="225" customHeight="1" ht="25.350000000000005">
      <c r="A225" s="3"/>
      <c r="B225" s="114"/>
      <c r="C225" s="114"/>
      <c r="D225" s="114"/>
      <c r="E225" s="108"/>
      <c r="F225" s="4"/>
      <c r="G225" s="7"/>
      <c r="H225" s="7"/>
      <c r="I225" s="7"/>
    </row>
    <row x14ac:dyDescent="0.25" r="226" customHeight="1" ht="25.350000000000005">
      <c r="A226" s="3"/>
      <c r="B226" s="114"/>
      <c r="C226" s="114"/>
      <c r="D226" s="114"/>
      <c r="E226" s="108"/>
      <c r="F226" s="261"/>
      <c r="G226" s="6"/>
      <c r="H226" s="6"/>
      <c r="I226" s="7"/>
    </row>
    <row x14ac:dyDescent="0.25" r="227" customHeight="1" ht="25.350000000000005">
      <c r="A227" s="3"/>
      <c r="B227" s="114"/>
      <c r="C227" s="114"/>
      <c r="D227" s="114"/>
      <c r="E227" s="139" t="s">
        <v>675</v>
      </c>
      <c r="F227" s="140"/>
      <c r="G227" s="161"/>
      <c r="H227" s="415"/>
      <c r="I227" s="153">
        <f>roundup((('UK-R-Dining Tables'!J225/1.59)+1)/10, 0)*10</f>
      </c>
    </row>
    <row x14ac:dyDescent="0.25" r="228" customHeight="1" ht="25.350000000000005">
      <c r="A228" s="3"/>
      <c r="B228" s="114"/>
      <c r="C228" s="114"/>
      <c r="D228" s="114"/>
      <c r="E228" s="28"/>
      <c r="F228" s="4"/>
      <c r="G228" s="7"/>
      <c r="H228" s="6"/>
      <c r="I228" s="63"/>
    </row>
    <row x14ac:dyDescent="0.25" r="229" customHeight="1" ht="17.25">
      <c r="A229" s="390"/>
      <c r="B229" s="288" t="s">
        <v>678</v>
      </c>
      <c r="C229" s="361"/>
      <c r="D229" s="361"/>
      <c r="E229" s="361"/>
      <c r="F229" s="402"/>
      <c r="G229" s="414"/>
      <c r="H229" s="414"/>
      <c r="I229" s="414"/>
    </row>
    <row x14ac:dyDescent="0.25" r="230" customHeight="1" ht="17.25">
      <c r="A230" s="15"/>
      <c r="B230" s="15" t="s">
        <v>606</v>
      </c>
      <c r="C230" s="15"/>
      <c r="D230" s="15"/>
      <c r="E230" s="112" t="s">
        <v>58</v>
      </c>
      <c r="F230" s="237" t="s">
        <v>36</v>
      </c>
      <c r="G230" s="159" t="s">
        <v>601</v>
      </c>
      <c r="H230" s="16" t="s">
        <v>679</v>
      </c>
      <c r="I230" s="16"/>
    </row>
    <row x14ac:dyDescent="0.25" r="231" customHeight="1" ht="17.25">
      <c r="A231" s="22"/>
      <c r="B231" s="114"/>
      <c r="C231" s="114"/>
      <c r="D231" s="114"/>
      <c r="E231" s="74"/>
      <c r="F231" s="262" t="s">
        <v>627</v>
      </c>
      <c r="G231" s="24"/>
      <c r="H231" s="24"/>
      <c r="I231" s="7"/>
    </row>
    <row x14ac:dyDescent="0.25" r="232" customHeight="1" ht="17.25">
      <c r="A232" s="22"/>
      <c r="B232" s="114"/>
      <c r="C232" s="114"/>
      <c r="D232" s="114"/>
      <c r="E232" s="74" t="s">
        <v>11</v>
      </c>
      <c r="F232" s="74" t="s">
        <v>727</v>
      </c>
      <c r="G232" s="63">
        <f>roundup(('UK-R-Dining Tables'!H230/1.59)/10, 0)*10</f>
      </c>
      <c r="H232" s="63"/>
      <c r="I232" s="7"/>
    </row>
    <row x14ac:dyDescent="0.25" r="233" customHeight="1" ht="25.350000000000005">
      <c r="A233" s="22"/>
      <c r="B233" s="114"/>
      <c r="C233" s="114"/>
      <c r="D233" s="114"/>
      <c r="E233" s="74" t="s">
        <v>13</v>
      </c>
      <c r="F233" s="74" t="s">
        <v>670</v>
      </c>
      <c r="G233" s="63">
        <f>roundup(('UK-R-Dining Tables'!H231/1.59)/10, 0)*10</f>
      </c>
      <c r="H233" s="63"/>
      <c r="I233" s="7"/>
    </row>
    <row x14ac:dyDescent="0.25" r="234" customHeight="1" ht="25.350000000000005">
      <c r="A234" s="22"/>
      <c r="B234" s="114"/>
      <c r="C234" s="114"/>
      <c r="D234" s="114"/>
      <c r="E234" s="74" t="s">
        <v>15</v>
      </c>
      <c r="F234" s="74" t="s">
        <v>705</v>
      </c>
      <c r="G234" s="63">
        <f>roundup(('UK-R-Dining Tables'!H232/1.59)/10, 0)*10</f>
      </c>
      <c r="H234" s="63"/>
      <c r="I234" s="7"/>
    </row>
    <row x14ac:dyDescent="0.25" r="235" customHeight="1" ht="17.25">
      <c r="A235" s="22"/>
      <c r="B235" s="114"/>
      <c r="C235" s="114"/>
      <c r="D235" s="114"/>
      <c r="E235" s="74" t="s">
        <v>120</v>
      </c>
      <c r="F235" s="74" t="s">
        <v>672</v>
      </c>
      <c r="G235" s="63">
        <f>roundup(('UK-R-Dining Tables'!H233/1.59)/10, 0)*10</f>
      </c>
      <c r="H235" s="63"/>
      <c r="I235" s="7"/>
    </row>
    <row x14ac:dyDescent="0.25" r="236" customHeight="1" ht="28.350000000000005">
      <c r="A236" s="3"/>
      <c r="B236" s="23"/>
      <c r="C236" s="23"/>
      <c r="D236" s="23"/>
      <c r="E236" s="28"/>
      <c r="F236" s="4"/>
      <c r="G236" s="7"/>
      <c r="H236" s="7"/>
      <c r="I236" s="7"/>
    </row>
    <row x14ac:dyDescent="0.25" r="237" customHeight="1" ht="17.25">
      <c r="A237" s="3"/>
      <c r="B237" s="114"/>
      <c r="C237" s="114"/>
      <c r="D237" s="114"/>
      <c r="E237" s="138" t="s">
        <v>680</v>
      </c>
      <c r="F237" s="4"/>
      <c r="G237" s="7"/>
      <c r="H237" s="7"/>
      <c r="I237" s="7"/>
    </row>
    <row x14ac:dyDescent="0.25" r="238" customHeight="1" ht="17.25">
      <c r="A238" s="3"/>
      <c r="B238" s="114"/>
      <c r="C238" s="114"/>
      <c r="D238" s="114"/>
      <c r="E238" s="108"/>
      <c r="F238" s="261"/>
      <c r="G238" s="7"/>
      <c r="H238" s="7"/>
      <c r="I238" s="7"/>
    </row>
    <row x14ac:dyDescent="0.25" r="239" customHeight="1" ht="17.25">
      <c r="A239" s="3"/>
      <c r="B239" s="114"/>
      <c r="C239" s="114"/>
      <c r="D239" s="114"/>
      <c r="E239" s="23"/>
      <c r="F239" s="261"/>
      <c r="G239" s="6"/>
      <c r="H239" s="6"/>
      <c r="I239" s="7"/>
    </row>
    <row x14ac:dyDescent="0.25" r="240" customHeight="1" ht="17.25">
      <c r="A240" s="3"/>
      <c r="B240" s="114"/>
      <c r="C240" s="114"/>
      <c r="D240" s="114"/>
      <c r="E240" s="139" t="s">
        <v>280</v>
      </c>
      <c r="F240" s="140"/>
      <c r="G240" s="161"/>
      <c r="H240" s="153"/>
      <c r="I240" s="153">
        <f>roundup((('UK-R-Dining Tables'!J238/1.59)+1)/10, 0)*10</f>
      </c>
    </row>
    <row x14ac:dyDescent="0.25" r="241" customHeight="1" ht="17.25">
      <c r="A241" s="3"/>
      <c r="B241" s="114"/>
      <c r="C241" s="114"/>
      <c r="D241" s="114"/>
      <c r="E241" s="108"/>
      <c r="F241" s="4"/>
      <c r="G241" s="7"/>
      <c r="H241" s="7"/>
      <c r="I241" s="7"/>
    </row>
    <row x14ac:dyDescent="0.25" r="242" customHeight="1" ht="25.350000000000005">
      <c r="A242" s="3"/>
      <c r="B242" s="114"/>
      <c r="C242" s="114"/>
      <c r="D242" s="114"/>
      <c r="E242" s="108"/>
      <c r="F242" s="261"/>
      <c r="G242" s="6"/>
      <c r="H242" s="6"/>
      <c r="I242" s="7"/>
    </row>
    <row x14ac:dyDescent="0.25" r="243" customHeight="1" ht="25.350000000000005">
      <c r="A243" s="3"/>
      <c r="B243" s="114"/>
      <c r="C243" s="114"/>
      <c r="D243" s="114"/>
      <c r="E243" s="139" t="s">
        <v>675</v>
      </c>
      <c r="F243" s="140"/>
      <c r="G243" s="161"/>
      <c r="H243" s="415"/>
      <c r="I243" s="153">
        <f>roundup((('UK-R-Dining Tables'!J241/1.59)+1)/10, 0)*10</f>
      </c>
    </row>
    <row x14ac:dyDescent="0.25" r="244" customHeight="1" ht="25.350000000000005">
      <c r="A244" s="3"/>
      <c r="B244" s="114"/>
      <c r="C244" s="114"/>
      <c r="D244" s="114"/>
      <c r="E244" s="28"/>
      <c r="F244" s="4"/>
      <c r="G244" s="7"/>
      <c r="H244" s="6"/>
      <c r="I244" s="63"/>
    </row>
    <row x14ac:dyDescent="0.25" r="245" customHeight="1" ht="25.350000000000005">
      <c r="A245" s="3"/>
      <c r="B245" s="114"/>
      <c r="C245" s="114"/>
      <c r="D245" s="114"/>
      <c r="E245" s="139" t="s">
        <v>676</v>
      </c>
      <c r="F245" s="140"/>
      <c r="G245" s="161"/>
      <c r="H245" s="415"/>
      <c r="I245" s="153">
        <f>roundup((('UK-R-Dining Tables'!J243/1.59)+1)/10, 0)*10</f>
      </c>
    </row>
    <row x14ac:dyDescent="0.25" r="246" customHeight="1" ht="25.350000000000005">
      <c r="A246" s="3"/>
      <c r="B246" s="23"/>
      <c r="C246" s="23"/>
      <c r="D246" s="23"/>
      <c r="E246" s="23"/>
      <c r="F246" s="261"/>
      <c r="G246" s="38"/>
      <c r="H246" s="6"/>
      <c r="I246" s="323"/>
    </row>
    <row x14ac:dyDescent="0.25" r="247" customHeight="1" ht="25.350000000000005">
      <c r="A247" s="3"/>
      <c r="B247" s="23"/>
      <c r="C247" s="23"/>
      <c r="D247" s="23"/>
      <c r="E247" s="23"/>
      <c r="F247" s="261"/>
      <c r="G247" s="38"/>
      <c r="H247" s="6"/>
      <c r="I247" s="323"/>
    </row>
    <row x14ac:dyDescent="0.25" r="248" customHeight="1" ht="42.75">
      <c r="A248" s="390"/>
      <c r="B248" s="288" t="s">
        <v>677</v>
      </c>
      <c r="C248" s="361"/>
      <c r="D248" s="361"/>
      <c r="E248" s="361"/>
      <c r="F248" s="402"/>
      <c r="G248" s="414"/>
      <c r="H248" s="414"/>
      <c r="I248" s="414"/>
    </row>
    <row x14ac:dyDescent="0.25" r="249" customHeight="1" ht="17.25">
      <c r="A249" s="15"/>
      <c r="B249" s="15" t="s">
        <v>606</v>
      </c>
      <c r="C249" s="15"/>
      <c r="D249" s="15"/>
      <c r="E249" s="112" t="s">
        <v>58</v>
      </c>
      <c r="F249" s="237" t="s">
        <v>36</v>
      </c>
      <c r="G249" s="159" t="s">
        <v>508</v>
      </c>
      <c r="H249" s="16" t="s">
        <v>388</v>
      </c>
      <c r="I249" s="16"/>
    </row>
    <row x14ac:dyDescent="0.25" r="250" customHeight="1" ht="17.25">
      <c r="A250" s="22"/>
      <c r="B250" s="114"/>
      <c r="C250" s="114"/>
      <c r="D250" s="114"/>
      <c r="E250" s="74"/>
      <c r="F250" s="262" t="s">
        <v>627</v>
      </c>
      <c r="G250" s="6"/>
      <c r="H250" s="322" t="s">
        <v>628</v>
      </c>
      <c r="I250" s="7"/>
    </row>
    <row x14ac:dyDescent="0.25" r="251" customHeight="1" ht="17.25">
      <c r="A251" s="22"/>
      <c r="B251" s="114"/>
      <c r="C251" s="114"/>
      <c r="D251" s="114"/>
      <c r="E251" s="74" t="s">
        <v>11</v>
      </c>
      <c r="F251" s="74" t="s">
        <v>727</v>
      </c>
      <c r="G251" s="63">
        <f>roundup(('UK-R-Dining Tables'!H249/1.59)/10, 0)*10</f>
      </c>
      <c r="H251" s="63">
        <f>roundup(('UK-R-Dining Tables'!I249/1.59)/10, 0)*10</f>
      </c>
      <c r="I251" s="7"/>
    </row>
    <row x14ac:dyDescent="0.25" r="252" customHeight="1" ht="28.350000000000005">
      <c r="A252" s="22"/>
      <c r="B252" s="23"/>
      <c r="C252" s="23"/>
      <c r="D252" s="23"/>
      <c r="E252" s="74" t="s">
        <v>13</v>
      </c>
      <c r="F252" s="74" t="s">
        <v>670</v>
      </c>
      <c r="G252" s="63">
        <f>roundup(('UK-R-Dining Tables'!H250/1.59)/10, 0)*10</f>
      </c>
      <c r="H252" s="63">
        <f>roundup(('UK-R-Dining Tables'!I250/1.59)/10, 0)*10</f>
      </c>
      <c r="I252" s="7"/>
    </row>
    <row x14ac:dyDescent="0.25" r="253" customHeight="1" ht="17.25">
      <c r="A253" s="22"/>
      <c r="B253" s="114"/>
      <c r="C253" s="114"/>
      <c r="D253" s="114"/>
      <c r="E253" s="74" t="s">
        <v>15</v>
      </c>
      <c r="F253" s="74" t="s">
        <v>705</v>
      </c>
      <c r="G253" s="63">
        <f>roundup(('UK-R-Dining Tables'!H251/1.59)/10, 0)*10</f>
      </c>
      <c r="H253" s="63">
        <f>roundup(('UK-R-Dining Tables'!I251/1.59)/10, 0)*10</f>
      </c>
      <c r="I253" s="7"/>
    </row>
    <row x14ac:dyDescent="0.25" r="254" customHeight="1" ht="17.25">
      <c r="A254" s="22"/>
      <c r="B254" s="114"/>
      <c r="C254" s="114"/>
      <c r="D254" s="114"/>
      <c r="E254" s="74" t="s">
        <v>120</v>
      </c>
      <c r="F254" s="74" t="s">
        <v>672</v>
      </c>
      <c r="G254" s="63">
        <f>roundup(('UK-R-Dining Tables'!H252/1.59)/10, 0)*10</f>
      </c>
      <c r="H254" s="63">
        <f>roundup(('UK-R-Dining Tables'!I252/1.59)/10, 0)*10</f>
      </c>
      <c r="I254" s="7"/>
    </row>
    <row x14ac:dyDescent="0.25" r="255" customHeight="1" ht="17.25">
      <c r="A255" s="3"/>
      <c r="B255" s="114"/>
      <c r="C255" s="114"/>
      <c r="D255" s="114"/>
      <c r="E255" s="28"/>
      <c r="F255" s="4"/>
      <c r="G255" s="7"/>
      <c r="H255" s="7"/>
      <c r="I255" s="7"/>
    </row>
    <row x14ac:dyDescent="0.25" r="256" customHeight="1" ht="17.25">
      <c r="A256" s="3"/>
      <c r="B256" s="114"/>
      <c r="C256" s="114"/>
      <c r="D256" s="114"/>
      <c r="E256" s="138" t="s">
        <v>680</v>
      </c>
      <c r="F256" s="4"/>
      <c r="G256" s="7"/>
      <c r="H256" s="7"/>
      <c r="I256" s="7"/>
    </row>
    <row x14ac:dyDescent="0.25" r="257" customHeight="1" ht="25.350000000000005">
      <c r="A257" s="3"/>
      <c r="B257" s="114"/>
      <c r="C257" s="114"/>
      <c r="D257" s="114"/>
      <c r="E257" s="108"/>
      <c r="F257" s="261"/>
      <c r="G257" s="7"/>
      <c r="H257" s="7"/>
      <c r="I257" s="7"/>
    </row>
    <row x14ac:dyDescent="0.25" r="258" customHeight="1" ht="25.350000000000005">
      <c r="A258" s="3"/>
      <c r="B258" s="114"/>
      <c r="C258" s="114"/>
      <c r="D258" s="114"/>
      <c r="E258" s="23"/>
      <c r="F258" s="261"/>
      <c r="G258" s="6"/>
      <c r="H258" s="6"/>
      <c r="I258" s="7"/>
    </row>
    <row x14ac:dyDescent="0.25" r="259" customHeight="1" ht="25.350000000000005">
      <c r="A259" s="3"/>
      <c r="B259" s="114"/>
      <c r="C259" s="114"/>
      <c r="D259" s="114"/>
      <c r="E259" s="139" t="s">
        <v>280</v>
      </c>
      <c r="F259" s="140"/>
      <c r="G259" s="161"/>
      <c r="H259" s="153"/>
      <c r="I259" s="153">
        <f>roundup((('UK-R-Dining Tables'!J257/1.59)+1)/10, 0)*10</f>
      </c>
    </row>
    <row x14ac:dyDescent="0.25" r="260" customHeight="1" ht="25.350000000000005">
      <c r="A260" s="3"/>
      <c r="B260" s="114"/>
      <c r="C260" s="114"/>
      <c r="D260" s="114"/>
      <c r="E260" s="108"/>
      <c r="F260" s="4"/>
      <c r="G260" s="7"/>
      <c r="H260" s="7"/>
      <c r="I260" s="7"/>
    </row>
    <row x14ac:dyDescent="0.25" r="261" customHeight="1" ht="25.350000000000005">
      <c r="A261" s="3"/>
      <c r="B261" s="114"/>
      <c r="C261" s="114"/>
      <c r="D261" s="114"/>
      <c r="E261" s="108"/>
      <c r="F261" s="261"/>
      <c r="G261" s="6"/>
      <c r="H261" s="6"/>
      <c r="I261" s="7"/>
    </row>
    <row x14ac:dyDescent="0.25" r="262" customHeight="1" ht="24.75">
      <c r="A262" s="3"/>
      <c r="B262" s="114"/>
      <c r="C262" s="114"/>
      <c r="D262" s="114"/>
      <c r="E262" s="139" t="s">
        <v>675</v>
      </c>
      <c r="F262" s="140"/>
      <c r="G262" s="161"/>
      <c r="H262" s="415"/>
      <c r="I262" s="153">
        <f>roundup((('UK-R-Dining Tables'!J261/1.59)+1)/10, 0)*10</f>
      </c>
    </row>
    <row x14ac:dyDescent="0.25" r="263" customHeight="1" ht="24.75">
      <c r="A263" s="3"/>
      <c r="B263" s="114"/>
      <c r="C263" s="114"/>
      <c r="D263" s="114"/>
      <c r="E263" s="108"/>
      <c r="F263" s="261"/>
      <c r="G263" s="6"/>
      <c r="H263" s="6"/>
      <c r="I263" s="7"/>
    </row>
    <row x14ac:dyDescent="0.25" r="264" customHeight="1" ht="25.350000000000005">
      <c r="A264" s="3"/>
      <c r="B264" s="114"/>
      <c r="C264" s="114"/>
      <c r="D264" s="114"/>
      <c r="E264" s="23"/>
      <c r="F264" s="261"/>
      <c r="G264" s="6"/>
      <c r="H264" s="6"/>
      <c r="I264" s="6"/>
    </row>
    <row x14ac:dyDescent="0.25" r="265" customHeight="1" ht="17.25">
      <c r="A265" s="390"/>
      <c r="B265" s="288" t="s">
        <v>678</v>
      </c>
      <c r="C265" s="361"/>
      <c r="D265" s="361"/>
      <c r="E265" s="361"/>
      <c r="F265" s="402"/>
      <c r="G265" s="414"/>
      <c r="H265" s="414"/>
      <c r="I265" s="414"/>
    </row>
    <row x14ac:dyDescent="0.25" r="266" customHeight="1" ht="17.25">
      <c r="A266" s="15"/>
      <c r="B266" s="15" t="s">
        <v>681</v>
      </c>
      <c r="C266" s="15"/>
      <c r="D266" s="15"/>
      <c r="E266" s="112" t="s">
        <v>58</v>
      </c>
      <c r="F266" s="237" t="s">
        <v>36</v>
      </c>
      <c r="G266" s="159" t="s">
        <v>601</v>
      </c>
      <c r="H266" s="16"/>
      <c r="I266" s="16"/>
    </row>
    <row x14ac:dyDescent="0.25" r="267" customHeight="1" ht="17.25">
      <c r="A267" s="22"/>
      <c r="B267" s="114"/>
      <c r="C267" s="114"/>
      <c r="D267" s="114"/>
      <c r="E267" s="74"/>
      <c r="F267" s="262" t="s">
        <v>627</v>
      </c>
      <c r="G267" s="24"/>
      <c r="H267" s="24"/>
      <c r="I267" s="7"/>
    </row>
    <row x14ac:dyDescent="0.25" r="268" customHeight="1" ht="17.25">
      <c r="A268" s="22"/>
      <c r="B268" s="114"/>
      <c r="C268" s="114"/>
      <c r="D268" s="114"/>
      <c r="E268" s="74" t="s">
        <v>11</v>
      </c>
      <c r="F268" s="252" t="s">
        <v>574</v>
      </c>
      <c r="G268" s="63">
        <f>roundup(('UK-R-Dining Tables'!H266/1.59)/10, 0)*10</f>
      </c>
      <c r="H268" s="24"/>
      <c r="I268" s="7"/>
    </row>
    <row x14ac:dyDescent="0.25" r="269" customHeight="1" ht="28.350000000000005">
      <c r="A269" s="22"/>
      <c r="B269" s="23"/>
      <c r="C269" s="23"/>
      <c r="D269" s="23"/>
      <c r="E269" s="74" t="s">
        <v>13</v>
      </c>
      <c r="F269" s="74" t="s">
        <v>576</v>
      </c>
      <c r="G269" s="63">
        <f>roundup(('UK-R-Dining Tables'!H267/1.59)/10, 0)*10</f>
      </c>
      <c r="H269" s="63"/>
      <c r="I269" s="7"/>
    </row>
    <row x14ac:dyDescent="0.25" r="270" customHeight="1" ht="17.25">
      <c r="A270" s="22"/>
      <c r="B270" s="114"/>
      <c r="C270" s="114"/>
      <c r="D270" s="114"/>
      <c r="E270" s="74" t="s">
        <v>15</v>
      </c>
      <c r="F270" s="74" t="s">
        <v>645</v>
      </c>
      <c r="G270" s="63">
        <f>roundup(('UK-R-Dining Tables'!H268/1.59)/10, 0)*10</f>
      </c>
      <c r="H270" s="63"/>
      <c r="I270" s="7"/>
    </row>
    <row x14ac:dyDescent="0.25" r="271" customHeight="1" ht="17.25">
      <c r="A271" s="22"/>
      <c r="B271" s="114"/>
      <c r="C271" s="114"/>
      <c r="D271" s="114"/>
      <c r="E271" s="74" t="s">
        <v>120</v>
      </c>
      <c r="F271" s="74" t="s">
        <v>658</v>
      </c>
      <c r="G271" s="63">
        <f>roundup(('UK-R-Dining Tables'!H269/1.59)/10, 0)*10</f>
      </c>
      <c r="H271" s="63"/>
      <c r="I271" s="7"/>
    </row>
    <row x14ac:dyDescent="0.25" r="272" customHeight="1" ht="17.25">
      <c r="A272" s="3"/>
      <c r="B272" s="114"/>
      <c r="C272" s="114"/>
      <c r="D272" s="114"/>
      <c r="E272" s="28"/>
      <c r="F272" s="4"/>
      <c r="G272" s="7"/>
      <c r="H272" s="7"/>
      <c r="I272" s="7"/>
    </row>
    <row x14ac:dyDescent="0.25" r="273" customHeight="1" ht="17.25">
      <c r="A273" s="3"/>
      <c r="B273" s="114"/>
      <c r="C273" s="114"/>
      <c r="D273" s="114"/>
      <c r="E273" s="138" t="s">
        <v>18</v>
      </c>
      <c r="F273" s="4"/>
      <c r="G273" s="7"/>
      <c r="H273" s="7"/>
      <c r="I273" s="7"/>
    </row>
    <row x14ac:dyDescent="0.25" r="274" customHeight="1" ht="17.25">
      <c r="A274" s="3"/>
      <c r="B274" s="114"/>
      <c r="C274" s="114"/>
      <c r="D274" s="114"/>
      <c r="E274" s="108"/>
      <c r="F274" s="4"/>
      <c r="G274" s="7"/>
      <c r="H274" s="7"/>
      <c r="I274" s="7"/>
    </row>
    <row x14ac:dyDescent="0.25" r="275" customHeight="1" ht="25.350000000000005">
      <c r="A275" s="3"/>
      <c r="B275" s="114"/>
      <c r="C275" s="114"/>
      <c r="D275" s="114"/>
      <c r="E275" s="23"/>
      <c r="F275" s="261"/>
      <c r="G275" s="6"/>
      <c r="H275" s="6"/>
      <c r="I275" s="7"/>
    </row>
    <row x14ac:dyDescent="0.25" r="276" customHeight="1" ht="25.350000000000005">
      <c r="A276" s="3"/>
      <c r="B276" s="114"/>
      <c r="C276" s="114"/>
      <c r="D276" s="114"/>
      <c r="E276" s="139" t="s">
        <v>280</v>
      </c>
      <c r="F276" s="140"/>
      <c r="G276" s="161"/>
      <c r="H276" s="153"/>
      <c r="I276" s="153">
        <f>roundup((('UK-R-Dining Tables'!J274/1.59)+1)/10, 0)*10</f>
      </c>
    </row>
    <row x14ac:dyDescent="0.25" r="277" customHeight="1" ht="25.350000000000005">
      <c r="A277" s="3"/>
      <c r="B277" s="114"/>
      <c r="C277" s="114"/>
      <c r="D277" s="114"/>
      <c r="E277" s="108"/>
      <c r="F277" s="4"/>
      <c r="G277" s="7"/>
      <c r="H277" s="7"/>
      <c r="I277" s="7"/>
    </row>
    <row x14ac:dyDescent="0.25" r="278" customHeight="1" ht="25.350000000000005">
      <c r="A278" s="3"/>
      <c r="B278" s="114"/>
      <c r="C278" s="114"/>
      <c r="D278" s="114"/>
      <c r="E278" s="108"/>
      <c r="F278" s="261"/>
      <c r="G278" s="6"/>
      <c r="H278" s="6"/>
      <c r="I278" s="7"/>
    </row>
    <row x14ac:dyDescent="0.25" r="279" customHeight="1" ht="25.350000000000005">
      <c r="A279" s="3"/>
      <c r="B279" s="114"/>
      <c r="C279" s="114"/>
      <c r="D279" s="114"/>
      <c r="E279" s="139" t="s">
        <v>684</v>
      </c>
      <c r="F279" s="140"/>
      <c r="G279" s="161"/>
      <c r="H279" s="415"/>
      <c r="I279" s="153">
        <f>roundup((('UK-R-Dining Tables'!J277/1.59)+1)/10, 0)*10</f>
      </c>
    </row>
    <row x14ac:dyDescent="0.25" r="280" customHeight="1" ht="25.350000000000005">
      <c r="A280" s="3"/>
      <c r="B280" s="114"/>
      <c r="C280" s="114"/>
      <c r="D280" s="114"/>
      <c r="E280" s="114"/>
      <c r="F280" s="4"/>
      <c r="G280" s="24"/>
      <c r="H280" s="7"/>
      <c r="I280" s="7"/>
    </row>
    <row x14ac:dyDescent="0.25" r="281" customHeight="1" ht="25.350000000000005">
      <c r="A281" s="3"/>
      <c r="B281" s="114"/>
      <c r="C281" s="114"/>
      <c r="D281" s="114"/>
      <c r="E281" s="139" t="s">
        <v>676</v>
      </c>
      <c r="F281" s="140"/>
      <c r="G281" s="161"/>
      <c r="H281" s="415"/>
      <c r="I281" s="153">
        <f>roundup((('UK-R-Dining Tables'!J279/1.59)+1)/10, 0)*10</f>
      </c>
    </row>
    <row x14ac:dyDescent="0.25" r="282" customHeight="1" ht="25.350000000000005">
      <c r="A282" s="3"/>
      <c r="B282" s="114"/>
      <c r="C282" s="114"/>
      <c r="D282" s="114"/>
      <c r="E282" s="28"/>
      <c r="F282" s="4"/>
      <c r="G282" s="7"/>
      <c r="H282" s="6"/>
      <c r="I282" s="63"/>
    </row>
    <row x14ac:dyDescent="0.25" r="283" customHeight="1" ht="25.350000000000005">
      <c r="A283" s="3"/>
      <c r="B283" s="114"/>
      <c r="C283" s="114"/>
      <c r="D283" s="114"/>
      <c r="E283" s="28"/>
      <c r="F283" s="4"/>
      <c r="G283" s="7"/>
      <c r="H283" s="6"/>
      <c r="I283" s="63"/>
    </row>
    <row x14ac:dyDescent="0.25" r="284" customHeight="1" ht="17.25">
      <c r="A284" s="390"/>
      <c r="B284" s="288" t="s">
        <v>677</v>
      </c>
      <c r="C284" s="361"/>
      <c r="D284" s="361"/>
      <c r="E284" s="361"/>
      <c r="F284" s="402"/>
      <c r="G284" s="414"/>
      <c r="H284" s="414"/>
      <c r="I284" s="414"/>
    </row>
    <row x14ac:dyDescent="0.25" r="285" customHeight="1" ht="17.25">
      <c r="A285" s="15"/>
      <c r="B285" s="15" t="s">
        <v>681</v>
      </c>
      <c r="C285" s="15"/>
      <c r="D285" s="15"/>
      <c r="E285" s="112" t="s">
        <v>58</v>
      </c>
      <c r="F285" s="237" t="s">
        <v>36</v>
      </c>
      <c r="G285" s="159" t="s">
        <v>508</v>
      </c>
      <c r="H285" s="16" t="s">
        <v>388</v>
      </c>
      <c r="I285" s="16"/>
    </row>
    <row x14ac:dyDescent="0.25" r="286" customHeight="1" ht="17.25">
      <c r="A286" s="22"/>
      <c r="B286" s="114"/>
      <c r="C286" s="114"/>
      <c r="D286" s="114"/>
      <c r="E286" s="74"/>
      <c r="F286" s="262" t="s">
        <v>627</v>
      </c>
      <c r="G286" s="6"/>
      <c r="H286" s="322" t="s">
        <v>628</v>
      </c>
      <c r="I286" s="6"/>
    </row>
    <row x14ac:dyDescent="0.25" r="287" customHeight="1" ht="17.25">
      <c r="A287" s="22"/>
      <c r="B287" s="114"/>
      <c r="C287" s="114"/>
      <c r="D287" s="114"/>
      <c r="E287" s="74" t="s">
        <v>11</v>
      </c>
      <c r="F287" s="252" t="s">
        <v>574</v>
      </c>
      <c r="G287" s="63">
        <f>roundup(('UK-R-Dining Tables'!H285/1.59)/10, 0)*10</f>
      </c>
      <c r="H287" s="63">
        <f>roundup(('UK-R-Dining Tables'!I285/1.59)/10, 0)*10</f>
      </c>
      <c r="I287" s="6"/>
    </row>
    <row x14ac:dyDescent="0.25" r="288" customHeight="1" ht="17.25">
      <c r="A288" s="22"/>
      <c r="B288" s="114"/>
      <c r="C288" s="114"/>
      <c r="D288" s="114"/>
      <c r="E288" s="74" t="s">
        <v>13</v>
      </c>
      <c r="F288" s="74" t="s">
        <v>576</v>
      </c>
      <c r="G288" s="63">
        <f>roundup(('UK-R-Dining Tables'!H286/1.59)/10, 0)*10</f>
      </c>
      <c r="H288" s="63">
        <f>roundup(('UK-R-Dining Tables'!I286/1.59)/10, 0)*10</f>
      </c>
      <c r="I288" s="34"/>
    </row>
    <row x14ac:dyDescent="0.25" r="289" customHeight="1" ht="17.25">
      <c r="A289" s="22"/>
      <c r="B289" s="114"/>
      <c r="C289" s="114"/>
      <c r="D289" s="114"/>
      <c r="E289" s="74" t="s">
        <v>15</v>
      </c>
      <c r="F289" s="74" t="s">
        <v>645</v>
      </c>
      <c r="G289" s="63">
        <f>roundup(('UK-R-Dining Tables'!H287/1.59)/10, 0)*10</f>
      </c>
      <c r="H289" s="63">
        <f>roundup(('UK-R-Dining Tables'!I287/1.59)/10, 0)*10</f>
      </c>
      <c r="I289" s="34"/>
    </row>
    <row x14ac:dyDescent="0.25" r="290" customHeight="1" ht="17.25">
      <c r="A290" s="22"/>
      <c r="B290" s="114"/>
      <c r="C290" s="114"/>
      <c r="D290" s="114"/>
      <c r="E290" s="74" t="s">
        <v>120</v>
      </c>
      <c r="F290" s="74" t="s">
        <v>658</v>
      </c>
      <c r="G290" s="63">
        <f>roundup(('UK-R-Dining Tables'!H288/1.59)/10, 0)*10</f>
      </c>
      <c r="H290" s="63">
        <f>roundup(('UK-R-Dining Tables'!I288/1.59)/10, 0)*10</f>
      </c>
      <c r="I290" s="34"/>
    </row>
    <row x14ac:dyDescent="0.25" r="291" customHeight="1" ht="17.25">
      <c r="A291" s="3"/>
      <c r="B291" s="114"/>
      <c r="C291" s="114"/>
      <c r="D291" s="114"/>
      <c r="E291" s="28"/>
      <c r="F291" s="4"/>
      <c r="G291" s="7"/>
      <c r="H291" s="7"/>
      <c r="I291" s="7"/>
    </row>
    <row x14ac:dyDescent="0.25" r="292" customHeight="1" ht="17.25">
      <c r="A292" s="3"/>
      <c r="B292" s="114"/>
      <c r="C292" s="114"/>
      <c r="D292" s="114"/>
      <c r="E292" s="138" t="s">
        <v>18</v>
      </c>
      <c r="F292" s="4"/>
      <c r="G292" s="7"/>
      <c r="H292" s="7"/>
      <c r="I292" s="7"/>
    </row>
    <row x14ac:dyDescent="0.25" r="293" customHeight="1" ht="17.25">
      <c r="A293" s="3"/>
      <c r="B293" s="114"/>
      <c r="C293" s="114"/>
      <c r="D293" s="114"/>
      <c r="E293" s="108"/>
      <c r="F293" s="4"/>
      <c r="G293" s="7"/>
      <c r="H293" s="7"/>
      <c r="I293" s="7"/>
    </row>
    <row x14ac:dyDescent="0.25" r="294" customHeight="1" ht="17.25">
      <c r="A294" s="3"/>
      <c r="B294" s="114"/>
      <c r="C294" s="114"/>
      <c r="D294" s="114"/>
      <c r="E294" s="23"/>
      <c r="F294" s="261"/>
      <c r="G294" s="6"/>
      <c r="H294" s="6"/>
      <c r="I294" s="7"/>
    </row>
    <row x14ac:dyDescent="0.25" r="295" customHeight="1" ht="25.350000000000005">
      <c r="A295" s="3"/>
      <c r="B295" s="114"/>
      <c r="C295" s="114"/>
      <c r="D295" s="114"/>
      <c r="E295" s="139" t="s">
        <v>280</v>
      </c>
      <c r="F295" s="140"/>
      <c r="G295" s="161"/>
      <c r="H295" s="153"/>
      <c r="I295" s="153">
        <f>roundup((('UK-R-Dining Tables'!J293/1.59)+1)/10, 0)*10</f>
      </c>
    </row>
    <row x14ac:dyDescent="0.25" r="296" customHeight="1" ht="25.350000000000005">
      <c r="A296" s="3"/>
      <c r="B296" s="114"/>
      <c r="C296" s="114"/>
      <c r="D296" s="114"/>
      <c r="E296" s="108"/>
      <c r="F296" s="4"/>
      <c r="G296" s="7"/>
      <c r="H296" s="7"/>
      <c r="I296" s="7"/>
    </row>
    <row x14ac:dyDescent="0.25" r="297" customHeight="1" ht="25.350000000000005">
      <c r="A297" s="3"/>
      <c r="B297" s="114"/>
      <c r="C297" s="114"/>
      <c r="D297" s="114"/>
      <c r="E297" s="108"/>
      <c r="F297" s="261"/>
      <c r="G297" s="6"/>
      <c r="H297" s="6"/>
      <c r="I297" s="7"/>
    </row>
    <row x14ac:dyDescent="0.25" r="298" customHeight="1" ht="25.350000000000005">
      <c r="A298" s="3"/>
      <c r="B298" s="114"/>
      <c r="C298" s="114"/>
      <c r="D298" s="114"/>
      <c r="E298" s="139" t="s">
        <v>684</v>
      </c>
      <c r="F298" s="140"/>
      <c r="G298" s="161"/>
      <c r="H298" s="415"/>
      <c r="I298" s="153">
        <f>roundup((('UK-R-Dining Tables'!J296/1.59)+1)/10, 0)*10</f>
      </c>
    </row>
    <row x14ac:dyDescent="0.25" r="299" customHeight="1" ht="25.350000000000005">
      <c r="A299" s="3"/>
      <c r="B299" s="114"/>
      <c r="C299" s="114"/>
      <c r="D299" s="114"/>
      <c r="E299" s="114"/>
      <c r="F299" s="4"/>
      <c r="G299" s="24"/>
      <c r="H299" s="7"/>
      <c r="I299" s="7"/>
    </row>
    <row x14ac:dyDescent="0.25" r="300" customHeight="1" ht="25.350000000000005">
      <c r="A300" s="3"/>
      <c r="B300" s="114"/>
      <c r="C300" s="114"/>
      <c r="D300" s="114"/>
      <c r="E300" s="114"/>
      <c r="F300" s="4"/>
      <c r="G300" s="24"/>
      <c r="H300" s="7"/>
      <c r="I300" s="7"/>
    </row>
    <row x14ac:dyDescent="0.25" r="301" customHeight="1" ht="25.350000000000005">
      <c r="A301" s="3"/>
      <c r="B301" s="114"/>
      <c r="C301" s="114"/>
      <c r="D301" s="114"/>
      <c r="E301" s="114"/>
      <c r="F301" s="4"/>
      <c r="G301" s="24"/>
      <c r="H301" s="7"/>
      <c r="I301" s="7"/>
    </row>
    <row x14ac:dyDescent="0.25" r="302" customHeight="1" ht="17.25">
      <c r="A302" s="8"/>
      <c r="B302" s="96" t="s">
        <v>685</v>
      </c>
      <c r="C302" s="10"/>
      <c r="D302" s="10"/>
      <c r="E302" s="10"/>
      <c r="F302" s="227"/>
      <c r="G302" s="232"/>
      <c r="H302" s="232"/>
      <c r="I302" s="232"/>
    </row>
    <row x14ac:dyDescent="0.25" r="303" customHeight="1" ht="17.25">
      <c r="A303" s="155"/>
      <c r="B303" s="15" t="s">
        <v>318</v>
      </c>
      <c r="C303" s="15"/>
      <c r="D303" s="15"/>
      <c r="E303" s="112" t="s">
        <v>58</v>
      </c>
      <c r="F303" s="237" t="s">
        <v>36</v>
      </c>
      <c r="G303" s="159" t="s">
        <v>601</v>
      </c>
      <c r="H303" s="416"/>
      <c r="I303" s="72"/>
    </row>
    <row x14ac:dyDescent="0.25" r="304" customHeight="1" ht="17.25">
      <c r="A304" s="22"/>
      <c r="B304" s="114"/>
      <c r="C304" s="114"/>
      <c r="D304" s="114"/>
      <c r="E304" s="74"/>
      <c r="F304" s="262" t="s">
        <v>627</v>
      </c>
      <c r="G304" s="24"/>
      <c r="H304" s="45"/>
      <c r="I304" s="7"/>
    </row>
    <row x14ac:dyDescent="0.25" r="305" customHeight="1" ht="17.25">
      <c r="A305" s="22"/>
      <c r="B305" s="114"/>
      <c r="C305" s="114"/>
      <c r="D305" s="114"/>
      <c r="E305" s="74" t="s">
        <v>11</v>
      </c>
      <c r="F305" s="74" t="s">
        <v>629</v>
      </c>
      <c r="G305" s="63">
        <f>roundup(('UK-R-Dining Tables'!H301/1.59)/10, 0)*10</f>
      </c>
      <c r="H305" s="6"/>
      <c r="I305" s="7"/>
    </row>
    <row x14ac:dyDescent="0.25" r="306" customHeight="1" ht="17.25">
      <c r="A306" s="22"/>
      <c r="B306" s="114"/>
      <c r="C306" s="114"/>
      <c r="D306" s="114"/>
      <c r="E306" s="74" t="s">
        <v>13</v>
      </c>
      <c r="F306" s="74" t="s">
        <v>662</v>
      </c>
      <c r="G306" s="63">
        <f>roundup(('UK-R-Dining Tables'!H302/1.59)/10, 0)*10</f>
      </c>
      <c r="H306" s="6"/>
      <c r="I306" s="7"/>
    </row>
    <row x14ac:dyDescent="0.25" r="307" customHeight="1" ht="17.25">
      <c r="A307" s="22"/>
      <c r="B307" s="114"/>
      <c r="C307" s="114"/>
      <c r="D307" s="114"/>
      <c r="E307" s="74" t="s">
        <v>15</v>
      </c>
      <c r="F307" s="74" t="s">
        <v>664</v>
      </c>
      <c r="G307" s="63">
        <f>roundup(('UK-R-Dining Tables'!H303/1.59)/10, 0)*10</f>
      </c>
      <c r="H307" s="6"/>
      <c r="I307" s="7"/>
    </row>
    <row x14ac:dyDescent="0.25" r="308" customHeight="1" ht="17.25">
      <c r="A308" s="22"/>
      <c r="B308" s="114"/>
      <c r="C308" s="114"/>
      <c r="D308" s="114"/>
      <c r="E308" s="74" t="s">
        <v>120</v>
      </c>
      <c r="F308" s="74" t="s">
        <v>652</v>
      </c>
      <c r="G308" s="63">
        <f>roundup(('UK-R-Dining Tables'!H304/1.59)/10, 0)*10</f>
      </c>
      <c r="H308" s="6"/>
      <c r="I308" s="7"/>
    </row>
    <row x14ac:dyDescent="0.25" r="309" customHeight="1" ht="17.25">
      <c r="A309" s="3"/>
      <c r="B309" s="114"/>
      <c r="C309" s="114"/>
      <c r="D309" s="114"/>
      <c r="E309" s="28"/>
      <c r="F309" s="4"/>
      <c r="G309" s="7"/>
      <c r="H309" s="7"/>
      <c r="I309" s="7"/>
    </row>
    <row x14ac:dyDescent="0.25" r="310" customHeight="1" ht="25.350000000000005">
      <c r="A310" s="3"/>
      <c r="B310" s="114"/>
      <c r="C310" s="114"/>
      <c r="D310" s="114"/>
      <c r="E310" s="28"/>
      <c r="F310" s="4"/>
      <c r="G310" s="7"/>
      <c r="H310" s="7"/>
      <c r="I310" s="7"/>
    </row>
    <row x14ac:dyDescent="0.25" r="311" customHeight="1" ht="25.350000000000005">
      <c r="A311" s="3"/>
      <c r="B311" s="114"/>
      <c r="C311" s="114"/>
      <c r="D311" s="114"/>
      <c r="E311" s="138" t="s">
        <v>686</v>
      </c>
      <c r="F311" s="4"/>
      <c r="G311" s="7"/>
      <c r="H311" s="7"/>
      <c r="I311" s="7"/>
    </row>
    <row x14ac:dyDescent="0.25" r="312" customHeight="1" ht="25.350000000000005">
      <c r="A312" s="3"/>
      <c r="B312" s="114"/>
      <c r="C312" s="114"/>
      <c r="D312" s="114"/>
      <c r="E312" s="108"/>
      <c r="F312" s="4"/>
      <c r="G312" s="7"/>
      <c r="H312" s="7"/>
      <c r="I312" s="7"/>
    </row>
    <row x14ac:dyDescent="0.25" r="313" customHeight="1" ht="29.25">
      <c r="A313" s="3"/>
      <c r="B313" s="114"/>
      <c r="C313" s="114"/>
      <c r="D313" s="114"/>
      <c r="E313" s="139" t="s">
        <v>280</v>
      </c>
      <c r="F313" s="406"/>
      <c r="G313" s="415"/>
      <c r="H313" s="153">
        <f>roundup((('UK-R-Dining Tables'!I309/1.59)+1)/10, 0)*10</f>
      </c>
      <c r="I313" s="7"/>
    </row>
    <row x14ac:dyDescent="0.25" r="314" customHeight="1" ht="29.25">
      <c r="A314" s="3"/>
      <c r="B314" s="114"/>
      <c r="C314" s="114"/>
      <c r="D314" s="114"/>
      <c r="E314" s="28"/>
      <c r="F314" s="261"/>
      <c r="G314" s="6"/>
      <c r="H314" s="63"/>
      <c r="I314" s="7"/>
    </row>
    <row x14ac:dyDescent="0.25" r="315" customHeight="1" ht="17.25">
      <c r="A315" s="8"/>
      <c r="B315" s="96" t="s">
        <v>711</v>
      </c>
      <c r="C315" s="10"/>
      <c r="D315" s="10"/>
      <c r="E315" s="10"/>
      <c r="F315" s="227"/>
      <c r="G315" s="232"/>
      <c r="H315" s="232"/>
      <c r="I315" s="232"/>
    </row>
    <row x14ac:dyDescent="0.25" r="316" customHeight="1" ht="17.25">
      <c r="A316" s="155"/>
      <c r="B316" s="15" t="s">
        <v>318</v>
      </c>
      <c r="C316" s="15"/>
      <c r="D316" s="15"/>
      <c r="E316" s="112" t="s">
        <v>58</v>
      </c>
      <c r="F316" s="237" t="s">
        <v>36</v>
      </c>
      <c r="G316" s="159" t="s">
        <v>495</v>
      </c>
      <c r="H316" s="72" t="s">
        <v>350</v>
      </c>
      <c r="I316" s="72"/>
    </row>
    <row x14ac:dyDescent="0.25" r="317" customHeight="1" ht="17.25">
      <c r="A317" s="22"/>
      <c r="B317" s="114"/>
      <c r="C317" s="114"/>
      <c r="D317" s="114"/>
      <c r="E317" s="74"/>
      <c r="F317" s="262" t="s">
        <v>627</v>
      </c>
      <c r="G317" s="24"/>
      <c r="H317" s="45"/>
      <c r="I317" s="7"/>
    </row>
    <row x14ac:dyDescent="0.25" r="318" customHeight="1" ht="17.25">
      <c r="A318" s="22"/>
      <c r="B318" s="114"/>
      <c r="C318" s="114"/>
      <c r="D318" s="114"/>
      <c r="E318" s="74" t="s">
        <v>11</v>
      </c>
      <c r="F318" s="74" t="s">
        <v>629</v>
      </c>
      <c r="G318" s="63">
        <f>roundup(('UK-R-Dining Tables'!H314/1.59)/10, 0)*10</f>
      </c>
      <c r="H318" s="63">
        <f>roundup(('UK-R-Dining Tables'!I314/1.59)/10, 0)*10</f>
      </c>
      <c r="I318" s="7"/>
    </row>
    <row x14ac:dyDescent="0.25" r="319" customHeight="1" ht="17.25">
      <c r="A319" s="22"/>
      <c r="B319" s="114"/>
      <c r="C319" s="114"/>
      <c r="D319" s="114"/>
      <c r="E319" s="74" t="s">
        <v>13</v>
      </c>
      <c r="F319" s="74" t="s">
        <v>662</v>
      </c>
      <c r="G319" s="63">
        <f>roundup(('UK-R-Dining Tables'!H315/1.59)/10, 0)*10</f>
      </c>
      <c r="H319" s="63">
        <f>roundup(('UK-R-Dining Tables'!I315/1.59)/10, 0)*10</f>
      </c>
      <c r="I319" s="7"/>
    </row>
    <row x14ac:dyDescent="0.25" r="320" customHeight="1" ht="17.25">
      <c r="A320" s="22"/>
      <c r="B320" s="114"/>
      <c r="C320" s="114"/>
      <c r="D320" s="114"/>
      <c r="E320" s="74" t="s">
        <v>15</v>
      </c>
      <c r="F320" s="74" t="s">
        <v>664</v>
      </c>
      <c r="G320" s="63">
        <f>roundup(('UK-R-Dining Tables'!H316/1.59)/10, 0)*10</f>
      </c>
      <c r="H320" s="63">
        <f>roundup(('UK-R-Dining Tables'!I316/1.59)/10, 0)*10</f>
      </c>
      <c r="I320" s="7"/>
    </row>
    <row x14ac:dyDescent="0.25" r="321" customHeight="1" ht="17.25">
      <c r="A321" s="22"/>
      <c r="B321" s="114"/>
      <c r="C321" s="114"/>
      <c r="D321" s="114"/>
      <c r="E321" s="74" t="s">
        <v>120</v>
      </c>
      <c r="F321" s="74" t="s">
        <v>652</v>
      </c>
      <c r="G321" s="63">
        <f>roundup(('UK-R-Dining Tables'!H317/1.59)/10, 0)*10</f>
      </c>
      <c r="H321" s="63">
        <f>roundup(('UK-R-Dining Tables'!I317/1.59)/10, 0)*10</f>
      </c>
      <c r="I321" s="7"/>
    </row>
    <row x14ac:dyDescent="0.25" r="322" customHeight="1" ht="17.25">
      <c r="A322" s="3"/>
      <c r="B322" s="114"/>
      <c r="C322" s="114"/>
      <c r="D322" s="114"/>
      <c r="E322" s="28"/>
      <c r="F322" s="4"/>
      <c r="G322" s="7"/>
      <c r="H322" s="7"/>
      <c r="I322" s="7"/>
    </row>
    <row x14ac:dyDescent="0.25" r="323" customHeight="1" ht="25.350000000000005">
      <c r="A323" s="3"/>
      <c r="B323" s="114"/>
      <c r="C323" s="114"/>
      <c r="D323" s="114"/>
      <c r="E323" s="28"/>
      <c r="F323" s="4"/>
      <c r="G323" s="7"/>
      <c r="H323" s="7"/>
      <c r="I323" s="7"/>
    </row>
    <row x14ac:dyDescent="0.25" r="324" customHeight="1" ht="25.350000000000005">
      <c r="A324" s="3"/>
      <c r="B324" s="114"/>
      <c r="C324" s="114"/>
      <c r="D324" s="114"/>
      <c r="E324" s="138" t="s">
        <v>686</v>
      </c>
      <c r="F324" s="4"/>
      <c r="G324" s="7"/>
      <c r="H324" s="7"/>
      <c r="I324" s="7"/>
    </row>
    <row x14ac:dyDescent="0.25" r="325" customHeight="1" ht="25.350000000000005">
      <c r="A325" s="3"/>
      <c r="B325" s="114"/>
      <c r="C325" s="114"/>
      <c r="D325" s="114"/>
      <c r="E325" s="108"/>
      <c r="F325" s="4"/>
      <c r="G325" s="7"/>
      <c r="H325" s="7"/>
      <c r="I325" s="7"/>
    </row>
    <row x14ac:dyDescent="0.25" r="326" customHeight="1" ht="29.25">
      <c r="A326" s="3"/>
      <c r="B326" s="114"/>
      <c r="C326" s="114"/>
      <c r="D326" s="114"/>
      <c r="E326" s="139" t="s">
        <v>280</v>
      </c>
      <c r="F326" s="406"/>
      <c r="G326" s="415"/>
      <c r="H326" s="153">
        <f>roundup((('UK-R-Dining Tables'!I322/1.59)+1)/10, 0)*10</f>
      </c>
      <c r="I326" s="7"/>
    </row>
    <row x14ac:dyDescent="0.25" r="327" customHeight="1" ht="29.25">
      <c r="A327" s="3"/>
      <c r="B327" s="114"/>
      <c r="C327" s="114"/>
      <c r="D327" s="114"/>
      <c r="E327" s="28"/>
      <c r="F327" s="261"/>
      <c r="G327" s="6"/>
      <c r="H327" s="63"/>
      <c r="I327" s="7"/>
    </row>
    <row x14ac:dyDescent="0.25" r="328" customHeight="1" ht="29.25">
      <c r="A328" s="3"/>
      <c r="B328" s="114"/>
      <c r="C328" s="114"/>
      <c r="D328" s="114"/>
      <c r="E328" s="28"/>
      <c r="F328" s="261"/>
      <c r="G328" s="6"/>
      <c r="H328" s="63"/>
      <c r="I328" s="7"/>
    </row>
    <row x14ac:dyDescent="0.25" r="329" customHeight="1" ht="29.25">
      <c r="A329" s="3"/>
      <c r="B329" s="114"/>
      <c r="C329" s="114"/>
      <c r="D329" s="114"/>
      <c r="E329" s="28"/>
      <c r="F329" s="261"/>
      <c r="G329" s="6"/>
      <c r="H329" s="63"/>
      <c r="I329" s="7"/>
    </row>
    <row x14ac:dyDescent="0.25" r="330" customHeight="1" ht="29.25">
      <c r="A330" s="3"/>
      <c r="B330" s="114"/>
      <c r="C330" s="114"/>
      <c r="D330" s="114"/>
      <c r="E330" s="28"/>
      <c r="F330" s="261"/>
      <c r="G330" s="6"/>
      <c r="H330" s="63"/>
      <c r="I330" s="7"/>
    </row>
    <row x14ac:dyDescent="0.25" r="331" customHeight="1" ht="17.25">
      <c r="A331" s="8"/>
      <c r="B331" s="96" t="s">
        <v>689</v>
      </c>
      <c r="C331" s="10"/>
      <c r="D331" s="10"/>
      <c r="E331" s="10"/>
      <c r="F331" s="227"/>
      <c r="G331" s="232"/>
      <c r="H331" s="232"/>
      <c r="I331" s="232"/>
    </row>
    <row x14ac:dyDescent="0.25" r="332" customHeight="1" ht="17.25">
      <c r="A332" s="155"/>
      <c r="B332" s="15" t="s">
        <v>318</v>
      </c>
      <c r="C332" s="15"/>
      <c r="D332" s="15"/>
      <c r="E332" s="112" t="s">
        <v>58</v>
      </c>
      <c r="F332" s="237" t="s">
        <v>36</v>
      </c>
      <c r="G332" s="159" t="s">
        <v>690</v>
      </c>
      <c r="H332" s="417"/>
      <c r="I332" s="72"/>
    </row>
    <row x14ac:dyDescent="0.25" r="333" customHeight="1" ht="28.350000000000005">
      <c r="A333" s="22"/>
      <c r="B333" s="23"/>
      <c r="C333" s="23"/>
      <c r="D333" s="23"/>
      <c r="E333" s="74"/>
      <c r="F333" s="262" t="s">
        <v>627</v>
      </c>
      <c r="G333" s="24"/>
      <c r="H333" s="45"/>
      <c r="I333" s="7"/>
    </row>
    <row x14ac:dyDescent="0.25" r="334" customHeight="1" ht="17.25">
      <c r="A334" s="22"/>
      <c r="B334" s="114"/>
      <c r="C334" s="114"/>
      <c r="D334" s="114"/>
      <c r="E334" s="74" t="s">
        <v>11</v>
      </c>
      <c r="F334" s="74" t="s">
        <v>629</v>
      </c>
      <c r="G334" s="63">
        <f>roundup(('UK-R-Dining Tables'!H327/1.59)/10, 0)*10</f>
      </c>
      <c r="H334" s="63"/>
      <c r="I334" s="7"/>
    </row>
    <row x14ac:dyDescent="0.25" r="335" customHeight="1" ht="17.25">
      <c r="A335" s="22"/>
      <c r="B335" s="114"/>
      <c r="C335" s="114"/>
      <c r="D335" s="114"/>
      <c r="E335" s="74" t="s">
        <v>13</v>
      </c>
      <c r="F335" s="74" t="s">
        <v>662</v>
      </c>
      <c r="G335" s="63">
        <f>roundup(('UK-R-Dining Tables'!H328/1.59)/10, 0)*10</f>
      </c>
      <c r="H335" s="63"/>
      <c r="I335" s="7"/>
    </row>
    <row x14ac:dyDescent="0.25" r="336" customHeight="1" ht="17.25">
      <c r="A336" s="22"/>
      <c r="B336" s="114"/>
      <c r="C336" s="114"/>
      <c r="D336" s="114"/>
      <c r="E336" s="74" t="s">
        <v>15</v>
      </c>
      <c r="F336" s="74" t="s">
        <v>664</v>
      </c>
      <c r="G336" s="63">
        <f>roundup(('UK-R-Dining Tables'!H329/1.59)/10, 0)*10</f>
      </c>
      <c r="H336" s="63"/>
      <c r="I336" s="7"/>
    </row>
    <row x14ac:dyDescent="0.25" r="337" customHeight="1" ht="25.350000000000005">
      <c r="A337" s="22"/>
      <c r="B337" s="114"/>
      <c r="C337" s="114"/>
      <c r="D337" s="114"/>
      <c r="E337" s="74" t="s">
        <v>120</v>
      </c>
      <c r="F337" s="74" t="s">
        <v>652</v>
      </c>
      <c r="G337" s="63">
        <f>roundup(('UK-R-Dining Tables'!H330/1.59)/10, 0)*10</f>
      </c>
      <c r="H337" s="63"/>
      <c r="I337" s="7"/>
    </row>
    <row x14ac:dyDescent="0.25" r="338" customHeight="1" ht="25.350000000000005">
      <c r="A338" s="3"/>
      <c r="B338" s="114"/>
      <c r="C338" s="114"/>
      <c r="D338" s="114"/>
      <c r="E338" s="28"/>
      <c r="F338" s="4"/>
      <c r="G338" s="7"/>
      <c r="H338" s="7"/>
      <c r="I338" s="7"/>
    </row>
    <row x14ac:dyDescent="0.25" r="339" customHeight="1" ht="25.350000000000005">
      <c r="A339" s="3"/>
      <c r="B339" s="114"/>
      <c r="C339" s="114"/>
      <c r="D339" s="114"/>
      <c r="E339" s="28"/>
      <c r="F339" s="4"/>
      <c r="G339" s="7"/>
      <c r="H339" s="7"/>
      <c r="I339" s="7"/>
    </row>
    <row x14ac:dyDescent="0.25" r="340" customHeight="1" ht="25.350000000000005">
      <c r="A340" s="3"/>
      <c r="B340" s="114"/>
      <c r="C340" s="114"/>
      <c r="D340" s="114"/>
      <c r="E340" s="138" t="s">
        <v>686</v>
      </c>
      <c r="F340" s="4"/>
      <c r="G340" s="7"/>
      <c r="H340" s="7"/>
      <c r="I340" s="7"/>
    </row>
    <row x14ac:dyDescent="0.25" r="341" customHeight="1" ht="25.350000000000005">
      <c r="A341" s="3"/>
      <c r="B341" s="114"/>
      <c r="C341" s="114"/>
      <c r="D341" s="114"/>
      <c r="E341" s="138"/>
      <c r="F341" s="4"/>
      <c r="G341" s="7"/>
      <c r="H341" s="7"/>
      <c r="I341" s="7"/>
    </row>
    <row x14ac:dyDescent="0.25" r="342" customHeight="1" ht="25.350000000000005">
      <c r="A342" s="3"/>
      <c r="B342" s="114"/>
      <c r="C342" s="114"/>
      <c r="D342" s="114"/>
      <c r="E342" s="108"/>
      <c r="F342" s="4"/>
      <c r="G342" s="7"/>
      <c r="H342" s="7"/>
      <c r="I342" s="7"/>
    </row>
    <row x14ac:dyDescent="0.25" r="343" customHeight="1" ht="25.350000000000005">
      <c r="A343" s="3"/>
      <c r="B343" s="114"/>
      <c r="C343" s="114"/>
      <c r="D343" s="114"/>
      <c r="E343" s="139" t="s">
        <v>280</v>
      </c>
      <c r="F343" s="140"/>
      <c r="G343" s="161"/>
      <c r="H343" s="153">
        <f>roundup((('UK-R-Dining Tables'!I336/1.59)+1)/10, 0)*10</f>
      </c>
      <c r="I343" s="7"/>
    </row>
    <row x14ac:dyDescent="0.25" r="344" customHeight="1" ht="25.350000000000005">
      <c r="A344" s="3"/>
      <c r="B344" s="114"/>
      <c r="C344" s="114"/>
      <c r="D344" s="114"/>
      <c r="E344" s="28"/>
      <c r="F344" s="4"/>
      <c r="G344" s="7"/>
      <c r="H344" s="63"/>
      <c r="I344" s="7"/>
    </row>
    <row x14ac:dyDescent="0.25" r="345" customHeight="1" ht="25.350000000000005">
      <c r="A345" s="3"/>
      <c r="B345" s="114"/>
      <c r="C345" s="114"/>
      <c r="D345" s="114"/>
      <c r="E345" s="139" t="s">
        <v>691</v>
      </c>
      <c r="F345" s="140"/>
      <c r="G345" s="161"/>
      <c r="H345" s="153">
        <f>roundup((('UK-R-Dining Tables'!I338/1.59)+1)/10, 0)*10</f>
      </c>
      <c r="I345" s="7"/>
    </row>
    <row x14ac:dyDescent="0.25" r="346" customHeight="1" ht="25.350000000000005">
      <c r="A346" s="3"/>
      <c r="B346" s="114"/>
      <c r="C346" s="114"/>
      <c r="D346" s="114"/>
      <c r="E346" s="28"/>
      <c r="F346" s="4"/>
      <c r="G346" s="7"/>
      <c r="H346" s="63"/>
      <c r="I346" s="7"/>
    </row>
    <row x14ac:dyDescent="0.25" r="347" customHeight="1" ht="25.350000000000005">
      <c r="A347" s="3"/>
      <c r="B347" s="114"/>
      <c r="C347" s="114"/>
      <c r="D347" s="114"/>
      <c r="E347" s="28"/>
      <c r="F347" s="4"/>
      <c r="G347" s="7"/>
      <c r="H347" s="63"/>
      <c r="I347" s="7"/>
    </row>
    <row x14ac:dyDescent="0.25" r="348" customHeight="1" ht="24.75">
      <c r="A348" s="3"/>
      <c r="B348" s="114"/>
      <c r="C348" s="114"/>
      <c r="D348" s="114"/>
      <c r="E348" s="28"/>
      <c r="F348" s="4"/>
      <c r="G348" s="7"/>
      <c r="H348" s="63"/>
      <c r="I348" s="7"/>
    </row>
    <row x14ac:dyDescent="0.25" r="349" customHeight="1" ht="25.350000000000005">
      <c r="A349" s="3"/>
      <c r="B349" s="114"/>
      <c r="C349" s="114"/>
      <c r="D349" s="114"/>
      <c r="E349" s="28"/>
      <c r="F349" s="4"/>
      <c r="G349" s="7"/>
      <c r="H349" s="63"/>
      <c r="I349" s="7"/>
    </row>
    <row x14ac:dyDescent="0.25" r="350" customHeight="1" ht="25.350000000000005">
      <c r="A350" s="3"/>
      <c r="B350" s="114"/>
      <c r="C350" s="114"/>
      <c r="D350" s="114"/>
      <c r="E350" s="28"/>
      <c r="F350" s="4"/>
      <c r="G350" s="7"/>
      <c r="H350" s="63"/>
      <c r="I350" s="7"/>
    </row>
    <row x14ac:dyDescent="0.25" r="351" customHeight="1" ht="25.350000000000005">
      <c r="A351" s="3"/>
      <c r="B351" s="114"/>
      <c r="C351" s="114"/>
      <c r="D351" s="114"/>
      <c r="E351" s="28"/>
      <c r="F351" s="4"/>
      <c r="G351" s="7"/>
      <c r="H351" s="63"/>
      <c r="I351" s="7"/>
    </row>
    <row x14ac:dyDescent="0.25" r="352" customHeight="1" ht="25.350000000000005">
      <c r="A352" s="3"/>
      <c r="B352" s="114"/>
      <c r="C352" s="114"/>
      <c r="D352" s="114"/>
      <c r="E352" s="28"/>
      <c r="F352" s="4"/>
      <c r="G352" s="7"/>
      <c r="H352" s="63"/>
      <c r="I352" s="7"/>
    </row>
    <row x14ac:dyDescent="0.25" r="353" customHeight="1" ht="17.25">
      <c r="A353" s="8"/>
      <c r="B353" s="96" t="s">
        <v>692</v>
      </c>
      <c r="C353" s="10"/>
      <c r="D353" s="10"/>
      <c r="E353" s="10"/>
      <c r="F353" s="227"/>
      <c r="G353" s="232"/>
      <c r="H353" s="232"/>
      <c r="I353" s="232"/>
    </row>
    <row x14ac:dyDescent="0.25" r="354" customHeight="1" ht="17.25">
      <c r="A354" s="155"/>
      <c r="B354" s="15" t="s">
        <v>318</v>
      </c>
      <c r="C354" s="15"/>
      <c r="D354" s="15"/>
      <c r="E354" s="112" t="s">
        <v>58</v>
      </c>
      <c r="F354" s="237" t="s">
        <v>36</v>
      </c>
      <c r="G354" s="159" t="s">
        <v>688</v>
      </c>
      <c r="H354" s="417" t="s">
        <v>378</v>
      </c>
      <c r="I354" s="72"/>
    </row>
    <row x14ac:dyDescent="0.25" r="355" customHeight="1" ht="28.350000000000005">
      <c r="A355" s="22"/>
      <c r="B355" s="23"/>
      <c r="C355" s="23"/>
      <c r="D355" s="23"/>
      <c r="E355" s="74"/>
      <c r="F355" s="262" t="s">
        <v>627</v>
      </c>
      <c r="G355" s="24"/>
      <c r="H355" s="322" t="s">
        <v>628</v>
      </c>
      <c r="I355" s="7"/>
    </row>
    <row x14ac:dyDescent="0.25" r="356" customHeight="1" ht="17.25">
      <c r="A356" s="22"/>
      <c r="B356" s="114"/>
      <c r="C356" s="114"/>
      <c r="D356" s="114"/>
      <c r="E356" s="74" t="s">
        <v>11</v>
      </c>
      <c r="F356" s="74" t="s">
        <v>629</v>
      </c>
      <c r="G356" s="34">
        <f>roundup((('UK-R-Dining Tables'!H343/1.59)+1)/10, 0)*10</f>
      </c>
      <c r="H356" s="34">
        <f>roundup((('UK-R-Dining Tables'!I343/1.59)+1)/10, 0)*10</f>
      </c>
      <c r="I356" s="7"/>
    </row>
    <row x14ac:dyDescent="0.25" r="357" customHeight="1" ht="17.25">
      <c r="A357" s="22"/>
      <c r="B357" s="114"/>
      <c r="C357" s="114"/>
      <c r="D357" s="114"/>
      <c r="E357" s="74" t="s">
        <v>13</v>
      </c>
      <c r="F357" s="74" t="s">
        <v>662</v>
      </c>
      <c r="G357" s="34">
        <f>roundup((('UK-R-Dining Tables'!H344/1.59)+1)/10, 0)*10</f>
      </c>
      <c r="H357" s="34">
        <f>roundup((('UK-R-Dining Tables'!I344/1.59)+1)/10, 0)*10</f>
      </c>
      <c r="I357" s="7"/>
    </row>
    <row x14ac:dyDescent="0.25" r="358" customHeight="1" ht="17.25">
      <c r="A358" s="22"/>
      <c r="B358" s="114"/>
      <c r="C358" s="114"/>
      <c r="D358" s="114"/>
      <c r="E358" s="74" t="s">
        <v>15</v>
      </c>
      <c r="F358" s="74" t="s">
        <v>664</v>
      </c>
      <c r="G358" s="34">
        <f>roundup((('UK-R-Dining Tables'!H345/1.59)+1)/10, 0)*10</f>
      </c>
      <c r="H358" s="34">
        <f>roundup((('UK-R-Dining Tables'!I345/1.59)+1)/10, 0)*10</f>
      </c>
      <c r="I358" s="7"/>
    </row>
    <row x14ac:dyDescent="0.25" r="359" customHeight="1" ht="25.350000000000005">
      <c r="A359" s="22"/>
      <c r="B359" s="114"/>
      <c r="C359" s="114"/>
      <c r="D359" s="114"/>
      <c r="E359" s="74" t="s">
        <v>120</v>
      </c>
      <c r="F359" s="74" t="s">
        <v>652</v>
      </c>
      <c r="G359" s="34">
        <f>roundup((('UK-R-Dining Tables'!H346/1.59)+1)/10, 0)*10</f>
      </c>
      <c r="H359" s="34">
        <f>roundup((('UK-R-Dining Tables'!I346/1.59)+1)/10, 0)*10</f>
      </c>
      <c r="I359" s="7"/>
    </row>
    <row x14ac:dyDescent="0.25" r="360" customHeight="1" ht="25.350000000000005">
      <c r="A360" s="3"/>
      <c r="B360" s="114"/>
      <c r="C360" s="114"/>
      <c r="D360" s="114"/>
      <c r="E360" s="28"/>
      <c r="F360" s="4"/>
      <c r="G360" s="7"/>
      <c r="H360" s="7"/>
      <c r="I360" s="7"/>
    </row>
    <row x14ac:dyDescent="0.25" r="361" customHeight="1" ht="25.350000000000005">
      <c r="A361" s="3"/>
      <c r="B361" s="114"/>
      <c r="C361" s="114"/>
      <c r="D361" s="114"/>
      <c r="E361" s="28"/>
      <c r="F361" s="4"/>
      <c r="G361" s="7"/>
      <c r="H361" s="7"/>
      <c r="I361" s="7"/>
    </row>
    <row x14ac:dyDescent="0.25" r="362" customHeight="1" ht="25.350000000000005">
      <c r="A362" s="3"/>
      <c r="B362" s="114"/>
      <c r="C362" s="114"/>
      <c r="D362" s="114"/>
      <c r="E362" s="138" t="s">
        <v>18</v>
      </c>
      <c r="F362" s="4"/>
      <c r="G362" s="7"/>
      <c r="H362" s="7"/>
      <c r="I362" s="7"/>
    </row>
    <row x14ac:dyDescent="0.25" r="363" customHeight="1" ht="25.350000000000005">
      <c r="A363" s="3"/>
      <c r="B363" s="114"/>
      <c r="C363" s="114"/>
      <c r="D363" s="114"/>
      <c r="E363" s="138"/>
      <c r="F363" s="4"/>
      <c r="G363" s="7"/>
      <c r="H363" s="7"/>
      <c r="I363" s="7"/>
    </row>
    <row x14ac:dyDescent="0.25" r="364" customHeight="1" ht="25.350000000000005">
      <c r="A364" s="3"/>
      <c r="B364" s="114"/>
      <c r="C364" s="114"/>
      <c r="D364" s="114"/>
      <c r="E364" s="108"/>
      <c r="F364" s="4"/>
      <c r="G364" s="7"/>
      <c r="H364" s="7"/>
      <c r="I364" s="7"/>
    </row>
    <row x14ac:dyDescent="0.25" r="365" customHeight="1" ht="25.350000000000005">
      <c r="A365" s="3"/>
      <c r="B365" s="114"/>
      <c r="C365" s="114"/>
      <c r="D365" s="114"/>
      <c r="E365" s="139" t="s">
        <v>280</v>
      </c>
      <c r="F365" s="140"/>
      <c r="G365" s="161"/>
      <c r="H365" s="153">
        <f>roundup((('UK-R-Dining Tables'!I352/1.59)+1)/10, 0)*10</f>
      </c>
      <c r="I365" s="7"/>
    </row>
    <row x14ac:dyDescent="0.25" r="366" customHeight="1" ht="25.350000000000005">
      <c r="A366" s="3"/>
      <c r="B366" s="114"/>
      <c r="C366" s="114"/>
      <c r="D366" s="114"/>
      <c r="E366" s="28"/>
      <c r="F366" s="4"/>
      <c r="G366" s="7"/>
      <c r="H366" s="63"/>
      <c r="I366" s="7"/>
    </row>
    <row x14ac:dyDescent="0.25" r="367" customHeight="1" ht="25.350000000000005">
      <c r="A367" s="3"/>
      <c r="B367" s="114"/>
      <c r="C367" s="114"/>
      <c r="D367" s="114"/>
      <c r="E367" s="139" t="s">
        <v>691</v>
      </c>
      <c r="F367" s="140"/>
      <c r="G367" s="161"/>
      <c r="H367" s="153">
        <f>roundup((('UK-R-Dining Tables'!I354/1.59)+1)/10, 0)*10</f>
      </c>
      <c r="I367" s="7"/>
    </row>
    <row x14ac:dyDescent="0.25" r="368" customHeight="1" ht="25.350000000000005">
      <c r="A368" s="3"/>
      <c r="B368" s="114"/>
      <c r="C368" s="114"/>
      <c r="D368" s="114"/>
      <c r="E368" s="28"/>
      <c r="F368" s="4"/>
      <c r="G368" s="7"/>
      <c r="H368" s="63"/>
      <c r="I368" s="7"/>
    </row>
    <row x14ac:dyDescent="0.25" r="369" customHeight="1" ht="17.25">
      <c r="A369" s="8"/>
      <c r="B369" s="9" t="s">
        <v>693</v>
      </c>
      <c r="C369" s="10"/>
      <c r="D369" s="10"/>
      <c r="E369" s="10"/>
      <c r="F369" s="227"/>
      <c r="G369" s="232"/>
      <c r="H369" s="232"/>
      <c r="I369" s="232"/>
    </row>
    <row x14ac:dyDescent="0.25" r="370" customHeight="1" ht="17.25">
      <c r="A370" s="155"/>
      <c r="B370" s="15" t="s">
        <v>594</v>
      </c>
      <c r="C370" s="15"/>
      <c r="D370" s="15"/>
      <c r="E370" s="112" t="s">
        <v>58</v>
      </c>
      <c r="F370" s="237" t="s">
        <v>36</v>
      </c>
      <c r="G370" s="159" t="s">
        <v>644</v>
      </c>
      <c r="H370" s="416"/>
      <c r="I370" s="416"/>
    </row>
    <row x14ac:dyDescent="0.25" r="371" customHeight="1" ht="17.25">
      <c r="A371" s="22"/>
      <c r="B371" s="114"/>
      <c r="C371" s="114"/>
      <c r="D371" s="114"/>
      <c r="E371" s="74"/>
      <c r="F371" s="262" t="s">
        <v>627</v>
      </c>
      <c r="G371" s="34"/>
      <c r="H371" s="6"/>
      <c r="I371" s="6"/>
    </row>
    <row x14ac:dyDescent="0.25" r="372" customHeight="1" ht="17.25">
      <c r="A372" s="22"/>
      <c r="B372" s="114"/>
      <c r="C372" s="114"/>
      <c r="D372" s="114"/>
      <c r="E372" s="74" t="s">
        <v>11</v>
      </c>
      <c r="F372" s="74" t="s">
        <v>727</v>
      </c>
      <c r="G372" s="63">
        <f>roundup(('UK-R-Dining Tables'!H360/1.59)/10, 0)*10</f>
      </c>
      <c r="H372" s="6"/>
      <c r="I372" s="6"/>
    </row>
    <row x14ac:dyDescent="0.25" r="373" customHeight="1" ht="17.25">
      <c r="A373" s="22"/>
      <c r="B373" s="114"/>
      <c r="C373" s="114"/>
      <c r="D373" s="114"/>
      <c r="E373" s="74" t="s">
        <v>13</v>
      </c>
      <c r="F373" s="74" t="s">
        <v>670</v>
      </c>
      <c r="G373" s="63">
        <f>roundup(('UK-R-Dining Tables'!H361/1.59)/10, 0)*10</f>
      </c>
      <c r="H373" s="6"/>
      <c r="I373" s="6"/>
    </row>
    <row x14ac:dyDescent="0.25" r="374" customHeight="1" ht="17.25">
      <c r="A374" s="22"/>
      <c r="B374" s="114"/>
      <c r="C374" s="114"/>
      <c r="D374" s="114"/>
      <c r="E374" s="74" t="s">
        <v>15</v>
      </c>
      <c r="F374" s="74" t="s">
        <v>705</v>
      </c>
      <c r="G374" s="63">
        <f>roundup(('UK-R-Dining Tables'!H362/1.59)/10, 0)*10</f>
      </c>
      <c r="H374" s="6"/>
      <c r="I374" s="6"/>
    </row>
    <row x14ac:dyDescent="0.25" r="375" customHeight="1" ht="17.25">
      <c r="A375" s="22"/>
      <c r="B375" s="114"/>
      <c r="C375" s="114"/>
      <c r="D375" s="114"/>
      <c r="E375" s="74" t="s">
        <v>120</v>
      </c>
      <c r="F375" s="74" t="s">
        <v>672</v>
      </c>
      <c r="G375" s="63">
        <f>roundup(('UK-R-Dining Tables'!H363/1.59)/10, 0)*10</f>
      </c>
      <c r="H375" s="6"/>
      <c r="I375" s="6"/>
    </row>
    <row x14ac:dyDescent="0.25" r="376" customHeight="1" ht="25.350000000000005">
      <c r="A376" s="3"/>
      <c r="B376" s="114"/>
      <c r="C376" s="114"/>
      <c r="D376" s="114"/>
      <c r="E376" s="28"/>
      <c r="F376" s="4"/>
      <c r="G376" s="7"/>
      <c r="H376" s="6"/>
      <c r="I376" s="7"/>
    </row>
    <row x14ac:dyDescent="0.25" r="377" customHeight="1" ht="25.350000000000005">
      <c r="A377" s="3"/>
      <c r="B377" s="114"/>
      <c r="C377" s="114"/>
      <c r="D377" s="114"/>
      <c r="E377" s="138" t="s">
        <v>680</v>
      </c>
      <c r="F377" s="4"/>
      <c r="G377" s="7"/>
      <c r="H377" s="6"/>
      <c r="I377" s="7"/>
    </row>
    <row x14ac:dyDescent="0.25" r="378" customHeight="1" ht="25.350000000000005">
      <c r="A378" s="3"/>
      <c r="B378" s="114"/>
      <c r="C378" s="114"/>
      <c r="D378" s="114"/>
      <c r="E378" s="108"/>
      <c r="F378" s="4"/>
      <c r="G378" s="7"/>
      <c r="H378" s="6"/>
      <c r="I378" s="7"/>
    </row>
    <row x14ac:dyDescent="0.25" r="379" customHeight="1" ht="25.350000000000005">
      <c r="A379" s="3"/>
      <c r="B379" s="114"/>
      <c r="C379" s="114"/>
      <c r="D379" s="114"/>
      <c r="E379" s="139" t="s">
        <v>280</v>
      </c>
      <c r="F379" s="140"/>
      <c r="G379" s="161"/>
      <c r="H379" s="153">
        <f>roundup(('UK-R-Dining Tables'!I367/1.59)/10, 0)*10</f>
      </c>
      <c r="I379" s="7"/>
    </row>
    <row x14ac:dyDescent="0.25" r="380" customHeight="1" ht="25.350000000000005">
      <c r="A380" s="3"/>
      <c r="B380" s="114"/>
      <c r="C380" s="114"/>
      <c r="D380" s="114"/>
      <c r="E380" s="203"/>
      <c r="F380" s="4"/>
      <c r="G380" s="7"/>
      <c r="H380" s="63"/>
      <c r="I380" s="7"/>
    </row>
    <row x14ac:dyDescent="0.25" r="381" customHeight="1" ht="17.25">
      <c r="A381" s="3"/>
      <c r="B381" s="114"/>
      <c r="C381" s="114"/>
      <c r="D381" s="114"/>
      <c r="E381" s="203"/>
      <c r="F381" s="4"/>
      <c r="G381" s="7"/>
      <c r="H381" s="63"/>
      <c r="I381" s="7"/>
    </row>
    <row x14ac:dyDescent="0.25" r="382" customHeight="1" ht="17.25">
      <c r="A382" s="3"/>
      <c r="B382" s="114"/>
      <c r="C382" s="114"/>
      <c r="D382" s="114"/>
      <c r="E382" s="203"/>
      <c r="F382" s="4"/>
      <c r="G382" s="7"/>
      <c r="H382" s="63"/>
      <c r="I382" s="7"/>
    </row>
    <row x14ac:dyDescent="0.25" r="383" customHeight="1" ht="17.25">
      <c r="A383" s="8"/>
      <c r="B383" s="9" t="s">
        <v>694</v>
      </c>
      <c r="C383" s="10"/>
      <c r="D383" s="10"/>
      <c r="E383" s="10"/>
      <c r="F383" s="227"/>
      <c r="G383" s="232"/>
      <c r="H383" s="232"/>
      <c r="I383" s="232"/>
    </row>
    <row x14ac:dyDescent="0.25" r="384" customHeight="1" ht="17.25">
      <c r="A384" s="155"/>
      <c r="B384" s="15" t="s">
        <v>594</v>
      </c>
      <c r="C384" s="15"/>
      <c r="D384" s="15"/>
      <c r="E384" s="112" t="s">
        <v>58</v>
      </c>
      <c r="F384" s="237" t="s">
        <v>36</v>
      </c>
      <c r="G384" s="159" t="s">
        <v>495</v>
      </c>
      <c r="H384" s="416"/>
      <c r="I384" s="416"/>
    </row>
    <row x14ac:dyDescent="0.25" r="385" customHeight="1" ht="17.25">
      <c r="A385" s="22"/>
      <c r="B385" s="114"/>
      <c r="C385" s="114"/>
      <c r="D385" s="114"/>
      <c r="E385" s="74"/>
      <c r="F385" s="262" t="s">
        <v>627</v>
      </c>
      <c r="G385" s="34"/>
      <c r="H385" s="6"/>
      <c r="I385" s="6"/>
    </row>
    <row x14ac:dyDescent="0.25" r="386" customHeight="1" ht="17.25">
      <c r="A386" s="22"/>
      <c r="B386" s="114"/>
      <c r="C386" s="114"/>
      <c r="D386" s="114"/>
      <c r="E386" s="74" t="s">
        <v>11</v>
      </c>
      <c r="F386" s="74" t="s">
        <v>727</v>
      </c>
      <c r="G386" s="63">
        <f>roundup(('UK-R-Dining Tables'!H373/1.59)/10, 0)*10</f>
      </c>
      <c r="H386" s="6"/>
      <c r="I386" s="6"/>
    </row>
    <row x14ac:dyDescent="0.25" r="387" customHeight="1" ht="17.25">
      <c r="A387" s="22"/>
      <c r="B387" s="114"/>
      <c r="C387" s="114"/>
      <c r="D387" s="114"/>
      <c r="E387" s="74" t="s">
        <v>13</v>
      </c>
      <c r="F387" s="74" t="s">
        <v>670</v>
      </c>
      <c r="G387" s="63">
        <f>roundup(('UK-R-Dining Tables'!H374/1.59)/10, 0)*10</f>
      </c>
      <c r="H387" s="6"/>
      <c r="I387" s="6"/>
    </row>
    <row x14ac:dyDescent="0.25" r="388" customHeight="1" ht="17.25">
      <c r="A388" s="22"/>
      <c r="B388" s="114"/>
      <c r="C388" s="114"/>
      <c r="D388" s="114"/>
      <c r="E388" s="74" t="s">
        <v>15</v>
      </c>
      <c r="F388" s="74" t="s">
        <v>705</v>
      </c>
      <c r="G388" s="63">
        <f>roundup(('UK-R-Dining Tables'!H375/1.59)/10, 0)*10</f>
      </c>
      <c r="H388" s="6"/>
      <c r="I388" s="6"/>
    </row>
    <row x14ac:dyDescent="0.25" r="389" customHeight="1" ht="17.25">
      <c r="A389" s="22"/>
      <c r="B389" s="114"/>
      <c r="C389" s="114"/>
      <c r="D389" s="114"/>
      <c r="E389" s="74" t="s">
        <v>120</v>
      </c>
      <c r="F389" s="74" t="s">
        <v>672</v>
      </c>
      <c r="G389" s="63">
        <f>roundup(('UK-R-Dining Tables'!H376/1.59)/10, 0)*10</f>
      </c>
      <c r="H389" s="6"/>
      <c r="I389" s="6"/>
    </row>
    <row x14ac:dyDescent="0.25" r="390" customHeight="1" ht="25.350000000000005">
      <c r="A390" s="3"/>
      <c r="B390" s="114"/>
      <c r="C390" s="114"/>
      <c r="D390" s="114"/>
      <c r="E390" s="28"/>
      <c r="F390" s="4"/>
      <c r="G390" s="7"/>
      <c r="H390" s="6"/>
      <c r="I390" s="7"/>
    </row>
    <row x14ac:dyDescent="0.25" r="391" customHeight="1" ht="25.350000000000005">
      <c r="A391" s="3"/>
      <c r="B391" s="114"/>
      <c r="C391" s="114"/>
      <c r="D391" s="114"/>
      <c r="E391" s="138" t="s">
        <v>680</v>
      </c>
      <c r="F391" s="4"/>
      <c r="G391" s="7"/>
      <c r="H391" s="6"/>
      <c r="I391" s="7"/>
    </row>
    <row x14ac:dyDescent="0.25" r="392" customHeight="1" ht="25.350000000000005">
      <c r="A392" s="3"/>
      <c r="B392" s="114"/>
      <c r="C392" s="114"/>
      <c r="D392" s="114"/>
      <c r="E392" s="108"/>
      <c r="F392" s="4"/>
      <c r="G392" s="7"/>
      <c r="H392" s="6"/>
      <c r="I392" s="7"/>
    </row>
    <row x14ac:dyDescent="0.25" r="393" customHeight="1" ht="25.350000000000005">
      <c r="A393" s="3"/>
      <c r="B393" s="114"/>
      <c r="C393" s="114"/>
      <c r="D393" s="114"/>
      <c r="E393" s="139" t="s">
        <v>280</v>
      </c>
      <c r="F393" s="140"/>
      <c r="G393" s="161"/>
      <c r="H393" s="153">
        <f>roundup(('UK-R-Dining Tables'!I380/1.59)/10, 0)*10</f>
      </c>
      <c r="I393" s="7"/>
    </row>
    <row x14ac:dyDescent="0.25" r="394" customHeight="1" ht="25.350000000000005">
      <c r="A394" s="3"/>
      <c r="B394" s="114"/>
      <c r="C394" s="114"/>
      <c r="D394" s="114"/>
      <c r="E394" s="203"/>
      <c r="F394" s="4"/>
      <c r="G394" s="7"/>
      <c r="H394" s="63"/>
      <c r="I394" s="7"/>
    </row>
    <row x14ac:dyDescent="0.25" r="395" customHeight="1" ht="25.350000000000005">
      <c r="A395" s="3"/>
      <c r="B395" s="114"/>
      <c r="C395" s="114"/>
      <c r="D395" s="114"/>
      <c r="E395" s="203"/>
      <c r="F395" s="4"/>
      <c r="G395" s="7"/>
      <c r="H395" s="63"/>
      <c r="I395" s="7"/>
    </row>
    <row x14ac:dyDescent="0.25" r="396" customHeight="1" ht="17.25">
      <c r="A396" s="8"/>
      <c r="B396" s="9" t="s">
        <v>695</v>
      </c>
      <c r="C396" s="10"/>
      <c r="D396" s="10"/>
      <c r="E396" s="10"/>
      <c r="F396" s="227"/>
      <c r="G396" s="232"/>
      <c r="H396" s="232"/>
      <c r="I396" s="232"/>
    </row>
    <row x14ac:dyDescent="0.25" r="397" customHeight="1" ht="17.25">
      <c r="A397" s="155"/>
      <c r="B397" s="15" t="s">
        <v>318</v>
      </c>
      <c r="C397" s="15"/>
      <c r="D397" s="15"/>
      <c r="E397" s="112" t="s">
        <v>58</v>
      </c>
      <c r="F397" s="237" t="s">
        <v>36</v>
      </c>
      <c r="G397" s="159" t="s">
        <v>644</v>
      </c>
      <c r="H397" s="416"/>
      <c r="I397" s="416"/>
    </row>
    <row x14ac:dyDescent="0.25" r="398" customHeight="1" ht="17.25">
      <c r="A398" s="22"/>
      <c r="B398" s="114"/>
      <c r="C398" s="114"/>
      <c r="D398" s="114"/>
      <c r="E398" s="74"/>
      <c r="F398" s="262" t="s">
        <v>627</v>
      </c>
      <c r="G398" s="34"/>
      <c r="H398" s="6"/>
      <c r="I398" s="6"/>
    </row>
    <row x14ac:dyDescent="0.25" r="399" customHeight="1" ht="17.25">
      <c r="A399" s="22"/>
      <c r="B399" s="114"/>
      <c r="C399" s="114"/>
      <c r="D399" s="114"/>
      <c r="E399" s="74" t="s">
        <v>11</v>
      </c>
      <c r="F399" s="74" t="s">
        <v>629</v>
      </c>
      <c r="G399" s="63">
        <f>roundup(('UK-R-Dining Tables'!H388/1.59)/10, 0)*10</f>
      </c>
      <c r="H399" s="6"/>
      <c r="I399" s="6"/>
    </row>
    <row x14ac:dyDescent="0.25" r="400" customHeight="1" ht="17.25">
      <c r="A400" s="22"/>
      <c r="B400" s="114"/>
      <c r="C400" s="114"/>
      <c r="D400" s="114"/>
      <c r="E400" s="74" t="s">
        <v>13</v>
      </c>
      <c r="F400" s="74" t="s">
        <v>662</v>
      </c>
      <c r="G400" s="63">
        <f>roundup(('UK-R-Dining Tables'!H389/1.59)/10, 0)*10</f>
      </c>
      <c r="H400" s="6"/>
      <c r="I400" s="6"/>
    </row>
    <row x14ac:dyDescent="0.25" r="401" customHeight="1" ht="17.25">
      <c r="A401" s="22"/>
      <c r="B401" s="114"/>
      <c r="C401" s="114"/>
      <c r="D401" s="114"/>
      <c r="E401" s="74" t="s">
        <v>15</v>
      </c>
      <c r="F401" s="74" t="s">
        <v>664</v>
      </c>
      <c r="G401" s="63">
        <f>roundup(('UK-R-Dining Tables'!H390/1.59)/10, 0)*10</f>
      </c>
      <c r="H401" s="6"/>
      <c r="I401" s="6"/>
    </row>
    <row x14ac:dyDescent="0.25" r="402" customHeight="1" ht="17.25">
      <c r="A402" s="22"/>
      <c r="B402" s="114"/>
      <c r="C402" s="114"/>
      <c r="D402" s="114"/>
      <c r="E402" s="74" t="s">
        <v>120</v>
      </c>
      <c r="F402" s="74" t="s">
        <v>652</v>
      </c>
      <c r="G402" s="63">
        <f>roundup(('UK-R-Dining Tables'!H391/1.59)/10, 0)*10</f>
      </c>
      <c r="H402" s="6"/>
      <c r="I402" s="6"/>
    </row>
    <row x14ac:dyDescent="0.25" r="403" customHeight="1" ht="17.25">
      <c r="A403" s="3"/>
      <c r="B403" s="114"/>
      <c r="C403" s="114"/>
      <c r="D403" s="114"/>
      <c r="E403" s="28"/>
      <c r="F403" s="4"/>
      <c r="G403" s="7"/>
      <c r="H403" s="6"/>
      <c r="I403" s="7"/>
    </row>
    <row x14ac:dyDescent="0.25" r="404" customHeight="1" ht="17.25">
      <c r="A404" s="3"/>
      <c r="B404" s="114"/>
      <c r="C404" s="114"/>
      <c r="D404" s="114"/>
      <c r="E404" s="138" t="s">
        <v>680</v>
      </c>
      <c r="F404" s="4"/>
      <c r="G404" s="7"/>
      <c r="H404" s="6"/>
      <c r="I404" s="7"/>
    </row>
    <row x14ac:dyDescent="0.25" r="405" customHeight="1" ht="17.25">
      <c r="A405" s="3"/>
      <c r="B405" s="114"/>
      <c r="C405" s="114"/>
      <c r="D405" s="114"/>
      <c r="E405" s="138"/>
      <c r="F405" s="4"/>
      <c r="G405" s="7"/>
      <c r="H405" s="6"/>
      <c r="I405" s="7"/>
    </row>
    <row x14ac:dyDescent="0.25" r="406" customHeight="1" ht="17.25">
      <c r="A406" s="3"/>
      <c r="B406" s="114"/>
      <c r="C406" s="114"/>
      <c r="D406" s="114"/>
      <c r="E406" s="139" t="s">
        <v>280</v>
      </c>
      <c r="F406" s="140"/>
      <c r="G406" s="161"/>
      <c r="H406" s="153">
        <f>roundup(('UK-R-Dining Tables'!I395/1.59)/10, 0)*10</f>
      </c>
      <c r="I406" s="7"/>
    </row>
    <row x14ac:dyDescent="0.25" r="407" customHeight="1" ht="17.25">
      <c r="A407" s="3"/>
      <c r="B407" s="114"/>
      <c r="C407" s="114"/>
      <c r="D407" s="114"/>
      <c r="E407" s="108"/>
      <c r="F407" s="4"/>
      <c r="G407" s="7"/>
      <c r="H407" s="6"/>
      <c r="I407" s="7"/>
    </row>
    <row x14ac:dyDescent="0.25" r="408" customHeight="1" ht="17.25">
      <c r="A408" s="3"/>
      <c r="B408" s="114"/>
      <c r="C408" s="114"/>
      <c r="D408" s="114"/>
      <c r="E408" s="23"/>
      <c r="F408" s="261"/>
      <c r="G408" s="6"/>
      <c r="H408" s="6"/>
      <c r="I408" s="7"/>
    </row>
    <row x14ac:dyDescent="0.25" r="409" customHeight="1" ht="17.25">
      <c r="A409" s="8"/>
      <c r="B409" s="9" t="s">
        <v>712</v>
      </c>
      <c r="C409" s="10"/>
      <c r="D409" s="10"/>
      <c r="E409" s="10"/>
      <c r="F409" s="227"/>
      <c r="G409" s="232"/>
      <c r="H409" s="232"/>
      <c r="I409" s="232"/>
    </row>
    <row x14ac:dyDescent="0.25" r="410" customHeight="1" ht="17.25">
      <c r="A410" s="155"/>
      <c r="B410" s="15" t="s">
        <v>318</v>
      </c>
      <c r="C410" s="15"/>
      <c r="D410" s="15"/>
      <c r="E410" s="112" t="s">
        <v>58</v>
      </c>
      <c r="F410" s="237" t="s">
        <v>36</v>
      </c>
      <c r="G410" s="159" t="s">
        <v>508</v>
      </c>
      <c r="H410" s="416"/>
      <c r="I410" s="416"/>
    </row>
    <row x14ac:dyDescent="0.25" r="411" customHeight="1" ht="17.25">
      <c r="A411" s="3"/>
      <c r="B411" s="114"/>
      <c r="C411" s="114"/>
      <c r="D411" s="114"/>
      <c r="E411" s="74"/>
      <c r="F411" s="262" t="s">
        <v>627</v>
      </c>
      <c r="G411" s="24"/>
      <c r="H411" s="6"/>
      <c r="I411" s="6"/>
    </row>
    <row x14ac:dyDescent="0.25" r="412" customHeight="1" ht="17.25">
      <c r="A412" s="3"/>
      <c r="B412" s="114"/>
      <c r="C412" s="114"/>
      <c r="D412" s="114"/>
      <c r="E412" s="74" t="s">
        <v>11</v>
      </c>
      <c r="F412" s="74" t="s">
        <v>629</v>
      </c>
      <c r="G412" s="63">
        <f>roundup(('UK-R-Dining Tables'!H402/1.59)/10, 0)*10</f>
      </c>
      <c r="H412" s="6"/>
      <c r="I412" s="6"/>
    </row>
    <row x14ac:dyDescent="0.25" r="413" customHeight="1" ht="17.25">
      <c r="A413" s="3"/>
      <c r="B413" s="114"/>
      <c r="C413" s="114"/>
      <c r="D413" s="114"/>
      <c r="E413" s="74" t="s">
        <v>13</v>
      </c>
      <c r="F413" s="74" t="s">
        <v>662</v>
      </c>
      <c r="G413" s="63">
        <f>roundup(('UK-R-Dining Tables'!H403/1.59)/10, 0)*10</f>
      </c>
      <c r="H413" s="6"/>
      <c r="I413" s="6"/>
    </row>
    <row x14ac:dyDescent="0.25" r="414" customHeight="1" ht="17.25">
      <c r="A414" s="3"/>
      <c r="B414" s="114"/>
      <c r="C414" s="114"/>
      <c r="D414" s="114"/>
      <c r="E414" s="74" t="s">
        <v>15</v>
      </c>
      <c r="F414" s="74" t="s">
        <v>664</v>
      </c>
      <c r="G414" s="63">
        <f>roundup(('UK-R-Dining Tables'!H404/1.59)/10, 0)*10</f>
      </c>
      <c r="H414" s="6"/>
      <c r="I414" s="6"/>
    </row>
    <row x14ac:dyDescent="0.25" r="415" customHeight="1" ht="17.25">
      <c r="A415" s="3"/>
      <c r="B415" s="114"/>
      <c r="C415" s="114"/>
      <c r="D415" s="114"/>
      <c r="E415" s="74" t="s">
        <v>120</v>
      </c>
      <c r="F415" s="74" t="s">
        <v>652</v>
      </c>
      <c r="G415" s="63">
        <f>roundup(('UK-R-Dining Tables'!H405/1.59)/10, 0)*10</f>
      </c>
      <c r="H415" s="6"/>
      <c r="I415" s="6"/>
    </row>
    <row x14ac:dyDescent="0.25" r="416" customHeight="1" ht="17.25">
      <c r="A416" s="3"/>
      <c r="B416" s="114"/>
      <c r="C416" s="114"/>
      <c r="D416" s="114"/>
      <c r="E416" s="28"/>
      <c r="F416" s="4"/>
      <c r="G416" s="63"/>
      <c r="H416" s="6"/>
      <c r="I416" s="7"/>
    </row>
    <row x14ac:dyDescent="0.25" r="417" customHeight="1" ht="17.25">
      <c r="A417" s="3"/>
      <c r="B417" s="114"/>
      <c r="C417" s="114"/>
      <c r="D417" s="114"/>
      <c r="E417" s="138" t="s">
        <v>680</v>
      </c>
      <c r="F417" s="4"/>
      <c r="G417" s="7"/>
      <c r="H417" s="6"/>
      <c r="I417" s="7"/>
    </row>
    <row x14ac:dyDescent="0.25" r="418" customHeight="1" ht="17.25">
      <c r="A418" s="3"/>
      <c r="B418" s="114"/>
      <c r="C418" s="114"/>
      <c r="D418" s="114"/>
      <c r="E418" s="108"/>
      <c r="F418" s="4"/>
      <c r="G418" s="7"/>
      <c r="H418" s="6"/>
      <c r="I418" s="7"/>
    </row>
    <row x14ac:dyDescent="0.25" r="419" customHeight="1" ht="17.25">
      <c r="A419" s="3"/>
      <c r="B419" s="114"/>
      <c r="C419" s="114"/>
      <c r="D419" s="114"/>
      <c r="E419" s="139" t="s">
        <v>280</v>
      </c>
      <c r="F419" s="140"/>
      <c r="G419" s="161"/>
      <c r="H419" s="153">
        <f>roundup(('UK-R-Dining Tables'!I409/1.59)/10, 0)*10</f>
      </c>
      <c r="I419" s="7"/>
    </row>
    <row x14ac:dyDescent="0.25" r="420" customHeight="1" ht="17.25">
      <c r="A420" s="3"/>
      <c r="B420" s="114"/>
      <c r="C420" s="114"/>
      <c r="D420" s="114"/>
      <c r="E420" s="243"/>
      <c r="F420" s="4"/>
      <c r="G420" s="7"/>
      <c r="H420" s="63"/>
      <c r="I420" s="7"/>
    </row>
    <row x14ac:dyDescent="0.25" r="421" customHeight="1" ht="17.25">
      <c r="A421" s="3"/>
      <c r="B421" s="114"/>
      <c r="C421" s="114"/>
      <c r="D421" s="114"/>
      <c r="E421" s="203"/>
      <c r="F421" s="4"/>
      <c r="G421" s="7"/>
      <c r="H421" s="63"/>
      <c r="I421" s="7"/>
    </row>
    <row x14ac:dyDescent="0.25" r="422" customHeight="1" ht="17.25">
      <c r="A422" s="8"/>
      <c r="B422" s="9" t="s">
        <v>693</v>
      </c>
      <c r="C422" s="10"/>
      <c r="D422" s="10"/>
      <c r="E422" s="10"/>
      <c r="F422" s="227"/>
      <c r="G422" s="232"/>
      <c r="H422" s="232"/>
      <c r="I422" s="232"/>
    </row>
    <row x14ac:dyDescent="0.25" r="423" customHeight="1" ht="17.25">
      <c r="A423" s="155"/>
      <c r="B423" s="15" t="s">
        <v>318</v>
      </c>
      <c r="C423" s="15"/>
      <c r="D423" s="15"/>
      <c r="E423" s="112" t="s">
        <v>58</v>
      </c>
      <c r="F423" s="237" t="s">
        <v>36</v>
      </c>
      <c r="G423" s="159" t="s">
        <v>320</v>
      </c>
      <c r="H423" s="416"/>
      <c r="I423" s="416"/>
    </row>
    <row x14ac:dyDescent="0.25" r="424" customHeight="1" ht="17.25">
      <c r="A424" s="3"/>
      <c r="B424" s="114"/>
      <c r="C424" s="114"/>
      <c r="D424" s="114"/>
      <c r="E424" s="74"/>
      <c r="F424" s="262" t="s">
        <v>627</v>
      </c>
      <c r="G424" s="24"/>
      <c r="H424" s="6"/>
      <c r="I424" s="6"/>
    </row>
    <row x14ac:dyDescent="0.25" r="425" customHeight="1" ht="17.25">
      <c r="A425" s="3"/>
      <c r="B425" s="114"/>
      <c r="C425" s="114"/>
      <c r="D425" s="114"/>
      <c r="E425" s="74" t="s">
        <v>11</v>
      </c>
      <c r="F425" s="74" t="s">
        <v>629</v>
      </c>
      <c r="G425" s="63">
        <f>roundup(('UK-R-Dining Tables'!H416/1.59)/10, 0)*10</f>
      </c>
      <c r="H425" s="6"/>
      <c r="I425" s="6"/>
    </row>
    <row x14ac:dyDescent="0.25" r="426" customHeight="1" ht="17.25">
      <c r="A426" s="3"/>
      <c r="B426" s="114"/>
      <c r="C426" s="114"/>
      <c r="D426" s="114"/>
      <c r="E426" s="74" t="s">
        <v>13</v>
      </c>
      <c r="F426" s="74" t="s">
        <v>662</v>
      </c>
      <c r="G426" s="63">
        <f>roundup(('UK-R-Dining Tables'!H417/1.59)/10, 0)*10</f>
      </c>
      <c r="H426" s="6"/>
      <c r="I426" s="6"/>
    </row>
    <row x14ac:dyDescent="0.25" r="427" customHeight="1" ht="17.25">
      <c r="A427" s="3"/>
      <c r="B427" s="114"/>
      <c r="C427" s="114"/>
      <c r="D427" s="114"/>
      <c r="E427" s="74" t="s">
        <v>15</v>
      </c>
      <c r="F427" s="74" t="s">
        <v>664</v>
      </c>
      <c r="G427" s="63">
        <f>roundup(('UK-R-Dining Tables'!H418/1.59)/10, 0)*10</f>
      </c>
      <c r="H427" s="6"/>
      <c r="I427" s="6"/>
    </row>
    <row x14ac:dyDescent="0.25" r="428" customHeight="1" ht="17.25">
      <c r="A428" s="3"/>
      <c r="B428" s="114"/>
      <c r="C428" s="114"/>
      <c r="D428" s="114"/>
      <c r="E428" s="74" t="s">
        <v>120</v>
      </c>
      <c r="F428" s="74" t="s">
        <v>652</v>
      </c>
      <c r="G428" s="63">
        <f>roundup(('UK-R-Dining Tables'!H419/1.59)/10, 0)*10</f>
      </c>
      <c r="H428" s="6"/>
      <c r="I428" s="6"/>
    </row>
    <row x14ac:dyDescent="0.25" r="429" customHeight="1" ht="17.25">
      <c r="A429" s="3"/>
      <c r="B429" s="114"/>
      <c r="C429" s="114"/>
      <c r="D429" s="114"/>
      <c r="E429" s="28"/>
      <c r="F429" s="4"/>
      <c r="G429" s="63"/>
      <c r="H429" s="6"/>
      <c r="I429" s="7"/>
    </row>
    <row x14ac:dyDescent="0.25" r="430" customHeight="1" ht="17.25">
      <c r="A430" s="3"/>
      <c r="B430" s="114"/>
      <c r="C430" s="114"/>
      <c r="D430" s="114"/>
      <c r="E430" s="138" t="s">
        <v>680</v>
      </c>
      <c r="F430" s="4"/>
      <c r="G430" s="7"/>
      <c r="H430" s="6"/>
      <c r="I430" s="7"/>
    </row>
    <row x14ac:dyDescent="0.25" r="431" customHeight="1" ht="17.25">
      <c r="A431" s="3"/>
      <c r="B431" s="114"/>
      <c r="C431" s="114"/>
      <c r="D431" s="114"/>
      <c r="E431" s="108"/>
      <c r="F431" s="4"/>
      <c r="G431" s="7"/>
      <c r="H431" s="6"/>
      <c r="I431" s="7"/>
    </row>
    <row x14ac:dyDescent="0.25" r="432" customHeight="1" ht="17.25">
      <c r="A432" s="3"/>
      <c r="B432" s="114"/>
      <c r="C432" s="114"/>
      <c r="D432" s="114"/>
      <c r="E432" s="139" t="s">
        <v>280</v>
      </c>
      <c r="F432" s="140"/>
      <c r="G432" s="161"/>
      <c r="H432" s="153">
        <f>roundup(('UK-R-Dining Tables'!I423/1.59)/10, 0)*10</f>
      </c>
      <c r="I432" s="7"/>
    </row>
    <row x14ac:dyDescent="0.25" r="433" customHeight="1" ht="17.25">
      <c r="A433" s="3"/>
      <c r="B433" s="114"/>
      <c r="C433" s="114"/>
      <c r="D433" s="114"/>
      <c r="E433" s="28"/>
      <c r="F433" s="4"/>
      <c r="G433" s="7"/>
      <c r="H433" s="63"/>
      <c r="I433" s="7"/>
    </row>
    <row x14ac:dyDescent="0.25" r="434" customHeight="1" ht="17.25">
      <c r="A434" s="3"/>
      <c r="B434" s="114"/>
      <c r="C434" s="114"/>
      <c r="D434" s="114"/>
      <c r="E434" s="28"/>
      <c r="F434" s="4"/>
      <c r="G434" s="7"/>
      <c r="H434" s="63"/>
      <c r="I434" s="7"/>
    </row>
    <row x14ac:dyDescent="0.25" r="435" customHeight="1" ht="17.25">
      <c r="A435" s="3"/>
      <c r="B435" s="114"/>
      <c r="C435" s="114"/>
      <c r="D435" s="114"/>
      <c r="E435" s="23"/>
      <c r="F435" s="261"/>
      <c r="G435" s="6"/>
      <c r="H435" s="6"/>
      <c r="I435" s="7"/>
    </row>
    <row x14ac:dyDescent="0.25" r="436" customHeight="1" ht="17.25">
      <c r="A436" s="3"/>
      <c r="B436" s="114"/>
      <c r="C436" s="114"/>
      <c r="D436" s="114"/>
      <c r="E436" s="23"/>
      <c r="F436" s="261"/>
      <c r="G436" s="6"/>
      <c r="H436" s="6"/>
      <c r="I436" s="7"/>
    </row>
    <row x14ac:dyDescent="0.25" r="437" customHeight="1" ht="17.25">
      <c r="A437" s="3"/>
      <c r="B437" s="114"/>
      <c r="C437" s="114"/>
      <c r="D437" s="114"/>
      <c r="E437" s="243"/>
      <c r="F437" s="4"/>
      <c r="G437" s="7"/>
      <c r="H437" s="63"/>
      <c r="I437" s="7"/>
    </row>
    <row x14ac:dyDescent="0.25" r="438" customHeight="1" ht="17.25">
      <c r="A438" s="8"/>
      <c r="B438" s="9" t="s">
        <v>694</v>
      </c>
      <c r="C438" s="10"/>
      <c r="D438" s="10"/>
      <c r="E438" s="10"/>
      <c r="F438" s="227"/>
      <c r="G438" s="232"/>
      <c r="H438" s="232"/>
      <c r="I438" s="232"/>
    </row>
    <row x14ac:dyDescent="0.25" r="439" customHeight="1" ht="17.25">
      <c r="A439" s="155"/>
      <c r="B439" s="15" t="s">
        <v>318</v>
      </c>
      <c r="C439" s="15"/>
      <c r="D439" s="15"/>
      <c r="E439" s="112" t="s">
        <v>58</v>
      </c>
      <c r="F439" s="237" t="s">
        <v>36</v>
      </c>
      <c r="G439" s="159" t="s">
        <v>508</v>
      </c>
      <c r="H439" s="416"/>
      <c r="I439" s="416"/>
    </row>
    <row x14ac:dyDescent="0.25" r="440" customHeight="1" ht="17.25">
      <c r="A440" s="3"/>
      <c r="B440" s="114"/>
      <c r="C440" s="114"/>
      <c r="D440" s="114"/>
      <c r="E440" s="74"/>
      <c r="F440" s="262" t="s">
        <v>627</v>
      </c>
      <c r="G440" s="24"/>
      <c r="H440" s="6"/>
      <c r="I440" s="6"/>
    </row>
    <row x14ac:dyDescent="0.25" r="441" customHeight="1" ht="17.25">
      <c r="A441" s="3"/>
      <c r="B441" s="114"/>
      <c r="C441" s="114"/>
      <c r="D441" s="114"/>
      <c r="E441" s="74" t="s">
        <v>11</v>
      </c>
      <c r="F441" s="74" t="s">
        <v>629</v>
      </c>
      <c r="G441" s="63">
        <f>roundup(('UK-R-Dining Tables'!H430/1.59)/10, 0)*10</f>
      </c>
      <c r="H441" s="6"/>
      <c r="I441" s="6"/>
    </row>
    <row x14ac:dyDescent="0.25" r="442" customHeight="1" ht="17.25">
      <c r="A442" s="3"/>
      <c r="B442" s="114"/>
      <c r="C442" s="114"/>
      <c r="D442" s="114"/>
      <c r="E442" s="74" t="s">
        <v>13</v>
      </c>
      <c r="F442" s="74" t="s">
        <v>662</v>
      </c>
      <c r="G442" s="63">
        <f>roundup(('UK-R-Dining Tables'!H431/1.59)/10, 0)*10</f>
      </c>
      <c r="H442" s="6"/>
      <c r="I442" s="6"/>
    </row>
    <row x14ac:dyDescent="0.25" r="443" customHeight="1" ht="17.25">
      <c r="A443" s="3"/>
      <c r="B443" s="114"/>
      <c r="C443" s="114"/>
      <c r="D443" s="114"/>
      <c r="E443" s="74" t="s">
        <v>15</v>
      </c>
      <c r="F443" s="74" t="s">
        <v>664</v>
      </c>
      <c r="G443" s="63">
        <f>roundup(('UK-R-Dining Tables'!H432/1.59)/10, 0)*10</f>
      </c>
      <c r="H443" s="6"/>
      <c r="I443" s="6"/>
    </row>
    <row x14ac:dyDescent="0.25" r="444" customHeight="1" ht="17.25">
      <c r="A444" s="3"/>
      <c r="B444" s="114"/>
      <c r="C444" s="114"/>
      <c r="D444" s="114"/>
      <c r="E444" s="74" t="s">
        <v>120</v>
      </c>
      <c r="F444" s="74" t="s">
        <v>652</v>
      </c>
      <c r="G444" s="63">
        <f>roundup(('UK-R-Dining Tables'!H433/1.59)/10, 0)*10</f>
      </c>
      <c r="H444" s="6"/>
      <c r="I444" s="6"/>
    </row>
    <row x14ac:dyDescent="0.25" r="445" customHeight="1" ht="17.25">
      <c r="A445" s="3"/>
      <c r="B445" s="114"/>
      <c r="C445" s="114"/>
      <c r="D445" s="114"/>
      <c r="E445" s="28"/>
      <c r="F445" s="4"/>
      <c r="G445" s="63"/>
      <c r="H445" s="6"/>
      <c r="I445" s="7"/>
    </row>
    <row x14ac:dyDescent="0.25" r="446" customHeight="1" ht="17.25">
      <c r="A446" s="3"/>
      <c r="B446" s="114"/>
      <c r="C446" s="114"/>
      <c r="D446" s="114"/>
      <c r="E446" s="138" t="s">
        <v>680</v>
      </c>
      <c r="F446" s="4"/>
      <c r="G446" s="7"/>
      <c r="H446" s="6"/>
      <c r="I446" s="7"/>
    </row>
    <row x14ac:dyDescent="0.25" r="447" customHeight="1" ht="17.25">
      <c r="A447" s="3"/>
      <c r="B447" s="114"/>
      <c r="C447" s="114"/>
      <c r="D447" s="114"/>
      <c r="E447" s="108"/>
      <c r="F447" s="4"/>
      <c r="G447" s="7"/>
      <c r="H447" s="6"/>
      <c r="I447" s="7"/>
    </row>
    <row x14ac:dyDescent="0.25" r="448" customHeight="1" ht="17.25">
      <c r="A448" s="3"/>
      <c r="B448" s="114"/>
      <c r="C448" s="114"/>
      <c r="D448" s="114"/>
      <c r="E448" s="139" t="s">
        <v>280</v>
      </c>
      <c r="F448" s="140"/>
      <c r="G448" s="161"/>
      <c r="H448" s="153">
        <f>roundup(('UK-R-Dining Tables'!I437/1.59)/10, 0)*10</f>
      </c>
      <c r="I448" s="7"/>
    </row>
    <row x14ac:dyDescent="0.25" r="449" customHeight="1" ht="17.25">
      <c r="A449" s="3"/>
      <c r="B449" s="114"/>
      <c r="C449" s="114"/>
      <c r="D449" s="114"/>
      <c r="E449" s="28"/>
      <c r="F449" s="4"/>
      <c r="G449" s="7"/>
      <c r="H449" s="63"/>
      <c r="I449" s="7"/>
    </row>
    <row x14ac:dyDescent="0.25" r="450" customHeight="1" ht="17.25">
      <c r="A450" s="3"/>
      <c r="B450" s="114"/>
      <c r="C450" s="114"/>
      <c r="D450" s="114"/>
      <c r="E450" s="28"/>
      <c r="F450" s="4"/>
      <c r="G450" s="7"/>
      <c r="H450" s="63"/>
      <c r="I450" s="7"/>
    </row>
    <row x14ac:dyDescent="0.25" r="451" customHeight="1" ht="17.25">
      <c r="A451" s="3"/>
      <c r="B451" s="114"/>
      <c r="C451" s="114"/>
      <c r="D451" s="114"/>
      <c r="E451" s="28"/>
      <c r="F451" s="4"/>
      <c r="G451" s="7"/>
      <c r="H451" s="63"/>
      <c r="I451" s="7"/>
    </row>
    <row x14ac:dyDescent="0.25" r="452" customHeight="1" ht="17.25">
      <c r="A452" s="3"/>
      <c r="B452" s="114"/>
      <c r="C452" s="114"/>
      <c r="D452" s="114"/>
      <c r="E452" s="28"/>
      <c r="F452" s="4"/>
      <c r="G452" s="7"/>
      <c r="H452" s="63"/>
      <c r="I452" s="7"/>
    </row>
    <row x14ac:dyDescent="0.25" r="453" customHeight="1" ht="17.25">
      <c r="A453" s="3"/>
      <c r="B453" s="114"/>
      <c r="C453" s="114"/>
      <c r="D453" s="114"/>
      <c r="E453" s="28"/>
      <c r="F453" s="4"/>
      <c r="G453" s="7"/>
      <c r="H453" s="63"/>
      <c r="I453" s="7"/>
    </row>
    <row x14ac:dyDescent="0.25" r="454" customHeight="1" ht="17.25">
      <c r="A454" s="3"/>
      <c r="B454" s="114"/>
      <c r="C454" s="114"/>
      <c r="D454" s="114"/>
      <c r="E454" s="108"/>
      <c r="F454" s="4"/>
      <c r="G454" s="7"/>
      <c r="H454" s="6"/>
      <c r="I454" s="7"/>
    </row>
    <row x14ac:dyDescent="0.25" r="455" customHeight="1" ht="17.25">
      <c r="A455" s="3"/>
      <c r="B455" s="114"/>
      <c r="C455" s="114"/>
      <c r="D455" s="114"/>
      <c r="E455" s="108"/>
      <c r="F455" s="4"/>
      <c r="G455" s="7"/>
      <c r="H455" s="6"/>
      <c r="I455" s="7"/>
    </row>
    <row x14ac:dyDescent="0.25" r="456" customHeight="1" ht="17.25">
      <c r="A456" s="3"/>
      <c r="B456" s="114"/>
      <c r="C456" s="114"/>
      <c r="D456" s="114"/>
      <c r="E456" s="23"/>
      <c r="F456" s="261"/>
      <c r="G456" s="6"/>
      <c r="H456" s="6"/>
      <c r="I456" s="7"/>
    </row>
    <row x14ac:dyDescent="0.25" r="457" customHeight="1" ht="17.25">
      <c r="A457" s="8" t="s">
        <v>1</v>
      </c>
      <c r="B457" s="96" t="s">
        <v>132</v>
      </c>
      <c r="C457" s="10"/>
      <c r="D457" s="10"/>
      <c r="E457" s="10"/>
      <c r="F457" s="227"/>
      <c r="G457" s="232"/>
      <c r="H457" s="232"/>
      <c r="I457" s="232"/>
    </row>
    <row x14ac:dyDescent="0.25" r="458" customHeight="1" ht="17.25">
      <c r="A458" s="155"/>
      <c r="B458" s="15" t="s">
        <v>106</v>
      </c>
      <c r="C458" s="15"/>
      <c r="D458" s="15"/>
      <c r="E458" s="112" t="s">
        <v>58</v>
      </c>
      <c r="F458" s="237" t="s">
        <v>319</v>
      </c>
      <c r="G458" s="159" t="s">
        <v>320</v>
      </c>
      <c r="H458" s="72" t="s">
        <v>508</v>
      </c>
      <c r="I458" s="72" t="s">
        <v>350</v>
      </c>
    </row>
    <row x14ac:dyDescent="0.25" r="459" customHeight="1" ht="17.25">
      <c r="A459" s="22"/>
      <c r="B459" s="114"/>
      <c r="C459" s="114"/>
      <c r="D459" s="114"/>
      <c r="E459" s="74"/>
      <c r="F459" s="262" t="s">
        <v>627</v>
      </c>
      <c r="G459" s="24"/>
      <c r="H459" s="6"/>
      <c r="I459" s="418" t="s">
        <v>628</v>
      </c>
    </row>
    <row x14ac:dyDescent="0.25" r="460" customHeight="1" ht="17.25">
      <c r="A460" s="22"/>
      <c r="B460" s="114"/>
      <c r="C460" s="114"/>
      <c r="D460" s="114"/>
      <c r="E460" s="74" t="s">
        <v>11</v>
      </c>
      <c r="F460" s="252" t="s">
        <v>574</v>
      </c>
      <c r="G460" s="25">
        <f>roundup(('UK-R-Dining Tables'!H448/1.59)/10, 0)*10</f>
      </c>
      <c r="H460" s="25">
        <f>roundup(('UK-R-Dining Tables'!I448/1.59)/10, 0)*10</f>
      </c>
      <c r="I460" s="25">
        <f>roundup(('UK-R-Dining Tables'!J448/1.59)/10, 0)*10</f>
      </c>
    </row>
    <row x14ac:dyDescent="0.25" r="461" customHeight="1" ht="17.25">
      <c r="A461" s="22"/>
      <c r="B461" s="114"/>
      <c r="C461" s="114"/>
      <c r="D461" s="114"/>
      <c r="E461" s="74" t="s">
        <v>13</v>
      </c>
      <c r="F461" s="252" t="s">
        <v>738</v>
      </c>
      <c r="G461" s="25">
        <f>roundup(('UK-R-Dining Tables'!H449/1.59)/10, 0)*10</f>
      </c>
      <c r="H461" s="25">
        <f>roundup(('UK-R-Dining Tables'!I449/1.59)/10, 0)*10</f>
      </c>
      <c r="I461" s="25">
        <f>roundup(('UK-R-Dining Tables'!J449/1.59)/10, 0)*10</f>
      </c>
    </row>
    <row x14ac:dyDescent="0.25" r="462" customHeight="1" ht="17.25">
      <c r="A462" s="22"/>
      <c r="B462" s="114"/>
      <c r="C462" s="114"/>
      <c r="D462" s="114"/>
      <c r="E462" s="74" t="s">
        <v>15</v>
      </c>
      <c r="F462" s="74" t="s">
        <v>645</v>
      </c>
      <c r="G462" s="25">
        <f>roundup(('UK-R-Dining Tables'!H450/1.59)/10, 0)*10</f>
      </c>
      <c r="H462" s="25">
        <f>roundup(('UK-R-Dining Tables'!I450/1.59)/10, 0)*10</f>
      </c>
      <c r="I462" s="25">
        <f>roundup(('UK-R-Dining Tables'!J450/1.59)/10, 0)*10</f>
      </c>
    </row>
    <row x14ac:dyDescent="0.25" r="463" customHeight="1" ht="17.25">
      <c r="A463" s="22"/>
      <c r="B463" s="114"/>
      <c r="C463" s="114"/>
      <c r="D463" s="114"/>
      <c r="E463" s="74" t="s">
        <v>120</v>
      </c>
      <c r="F463" s="74" t="s">
        <v>658</v>
      </c>
      <c r="G463" s="25">
        <f>roundup(('UK-R-Dining Tables'!H451/1.59)/10, 0)*10</f>
      </c>
      <c r="H463" s="25">
        <f>roundup(('UK-R-Dining Tables'!I451/1.59)/10, 0)*10</f>
      </c>
      <c r="I463" s="25">
        <f>roundup(('UK-R-Dining Tables'!J451/1.59)/10, 0)*10</f>
      </c>
    </row>
    <row x14ac:dyDescent="0.25" r="464" customHeight="1" ht="17.25">
      <c r="A464" s="3"/>
      <c r="B464" s="114"/>
      <c r="C464" s="114"/>
      <c r="D464" s="114"/>
      <c r="E464" s="114"/>
      <c r="F464" s="74"/>
      <c r="G464" s="24"/>
      <c r="H464" s="6"/>
      <c r="I464" s="24"/>
    </row>
    <row x14ac:dyDescent="0.25" r="465" customHeight="1" ht="17.25">
      <c r="A465" s="3"/>
      <c r="B465" s="114"/>
      <c r="C465" s="114"/>
      <c r="D465" s="114"/>
      <c r="E465" s="138" t="s">
        <v>18</v>
      </c>
      <c r="F465" s="4"/>
      <c r="G465" s="7"/>
      <c r="H465" s="6"/>
      <c r="I465" s="7"/>
    </row>
    <row x14ac:dyDescent="0.25" r="466" customHeight="1" ht="17.25">
      <c r="A466" s="3"/>
      <c r="B466" s="114"/>
      <c r="C466" s="114"/>
      <c r="D466" s="114"/>
      <c r="E466" s="108"/>
      <c r="F466" s="4"/>
      <c r="G466" s="7"/>
      <c r="H466" s="6"/>
      <c r="I466" s="7"/>
    </row>
    <row x14ac:dyDescent="0.25" r="467" customHeight="1" ht="17.25">
      <c r="A467" s="3"/>
      <c r="B467" s="114"/>
      <c r="C467" s="114"/>
      <c r="D467" s="114"/>
      <c r="E467" s="139" t="s">
        <v>280</v>
      </c>
      <c r="F467" s="140"/>
      <c r="G467" s="161"/>
      <c r="H467" s="153">
        <f>roundup((('UK-R-Dining Tables'!I455/1.59)+1)/10, 0)*10</f>
      </c>
      <c r="I467" s="7"/>
    </row>
    <row x14ac:dyDescent="0.25" r="468" customHeight="1" ht="17.25">
      <c r="A468" s="3"/>
      <c r="B468" s="114"/>
      <c r="C468" s="114"/>
      <c r="D468" s="114"/>
      <c r="E468" s="28"/>
      <c r="F468" s="4"/>
      <c r="G468" s="7"/>
      <c r="H468" s="63"/>
      <c r="I468" s="7"/>
    </row>
    <row x14ac:dyDescent="0.25" r="469" customHeight="1" ht="17.25">
      <c r="A469" s="3"/>
      <c r="B469" s="114"/>
      <c r="C469" s="114"/>
      <c r="D469" s="114"/>
      <c r="E469" s="28" t="s">
        <v>698</v>
      </c>
      <c r="F469" s="4"/>
      <c r="G469" s="7"/>
      <c r="H469" s="63"/>
      <c r="I469" s="7"/>
    </row>
    <row x14ac:dyDescent="0.25" r="470" customHeight="1" ht="17.25">
      <c r="A470" s="3"/>
      <c r="B470" s="114"/>
      <c r="C470" s="114"/>
      <c r="D470" s="114"/>
      <c r="E470" s="139" t="s">
        <v>190</v>
      </c>
      <c r="F470" s="140"/>
      <c r="G470" s="161"/>
      <c r="H470" s="153">
        <f>roundup((('UK-R-Dining Tables'!I458/1.59)+1)/10, 0)*10</f>
      </c>
      <c r="I470" s="7"/>
    </row>
    <row x14ac:dyDescent="0.25" r="471" customHeight="1" ht="17.25">
      <c r="A471" s="3"/>
      <c r="B471" s="114"/>
      <c r="C471" s="114"/>
      <c r="D471" s="114"/>
      <c r="E471" s="28"/>
      <c r="F471" s="4"/>
      <c r="G471" s="7"/>
      <c r="H471" s="63"/>
      <c r="I471" s="7"/>
    </row>
    <row x14ac:dyDescent="0.25" r="472" customHeight="1" ht="17.25">
      <c r="A472" s="8" t="s">
        <v>1</v>
      </c>
      <c r="B472" s="96" t="s">
        <v>132</v>
      </c>
      <c r="C472" s="10"/>
      <c r="D472" s="10"/>
      <c r="E472" s="10"/>
      <c r="F472" s="227"/>
      <c r="G472" s="232"/>
      <c r="H472" s="232"/>
      <c r="I472" s="232"/>
    </row>
    <row x14ac:dyDescent="0.25" r="473" customHeight="1" ht="17.25">
      <c r="A473" s="155"/>
      <c r="B473" s="15" t="s">
        <v>699</v>
      </c>
      <c r="C473" s="15"/>
      <c r="D473" s="15"/>
      <c r="E473" s="112" t="s">
        <v>58</v>
      </c>
      <c r="F473" s="237" t="s">
        <v>319</v>
      </c>
      <c r="G473" s="16" t="s">
        <v>507</v>
      </c>
      <c r="H473" s="159" t="s">
        <v>495</v>
      </c>
      <c r="I473" s="72" t="s">
        <v>350</v>
      </c>
    </row>
    <row x14ac:dyDescent="0.25" r="474" customHeight="1" ht="17.25">
      <c r="A474" s="22"/>
      <c r="B474" s="114"/>
      <c r="C474" s="114"/>
      <c r="D474" s="114"/>
      <c r="E474" s="74"/>
      <c r="F474" s="262" t="s">
        <v>627</v>
      </c>
      <c r="G474" s="6"/>
      <c r="H474" s="24"/>
      <c r="I474" s="234" t="s">
        <v>353</v>
      </c>
    </row>
    <row x14ac:dyDescent="0.25" r="475" customHeight="1" ht="17.25">
      <c r="A475" s="22"/>
      <c r="B475" s="114"/>
      <c r="C475" s="114"/>
      <c r="D475" s="114"/>
      <c r="E475" s="74" t="s">
        <v>11</v>
      </c>
      <c r="F475" s="74" t="s">
        <v>727</v>
      </c>
      <c r="G475" s="63">
        <f>roundup(('UK-R-Dining Tables'!H463/1.59)/10, 0)*10</f>
      </c>
      <c r="H475" s="63">
        <f>roundup(('UK-R-Dining Tables'!I463/1.59)/10, 0)*10</f>
      </c>
      <c r="I475" s="63">
        <f>roundup(('UK-R-Dining Tables'!J463/1.59)/10, 0)*10</f>
      </c>
    </row>
    <row x14ac:dyDescent="0.25" r="476" customHeight="1" ht="17.25">
      <c r="A476" s="22"/>
      <c r="B476" s="114"/>
      <c r="C476" s="114"/>
      <c r="D476" s="114"/>
      <c r="E476" s="74" t="s">
        <v>13</v>
      </c>
      <c r="F476" s="74" t="s">
        <v>670</v>
      </c>
      <c r="G476" s="63">
        <f>roundup(('UK-R-Dining Tables'!H464/1.59)/10, 0)*10</f>
      </c>
      <c r="H476" s="63">
        <f>roundup(('UK-R-Dining Tables'!I464/1.59)/10, 0)*10</f>
      </c>
      <c r="I476" s="63">
        <f>roundup(('UK-R-Dining Tables'!J464/1.59)/10, 0)*10</f>
      </c>
    </row>
    <row x14ac:dyDescent="0.25" r="477" customHeight="1" ht="17.25">
      <c r="A477" s="22"/>
      <c r="B477" s="114"/>
      <c r="C477" s="114"/>
      <c r="D477" s="114"/>
      <c r="E477" s="74" t="s">
        <v>15</v>
      </c>
      <c r="F477" s="74" t="s">
        <v>705</v>
      </c>
      <c r="G477" s="63">
        <f>roundup(('UK-R-Dining Tables'!H465/1.59)/10, 0)*10</f>
      </c>
      <c r="H477" s="63">
        <f>roundup(('UK-R-Dining Tables'!I465/1.59)/10, 0)*10</f>
      </c>
      <c r="I477" s="63">
        <f>roundup(('UK-R-Dining Tables'!J465/1.59)/10, 0)*10</f>
      </c>
    </row>
    <row x14ac:dyDescent="0.25" r="478" customHeight="1" ht="17.25">
      <c r="A478" s="22"/>
      <c r="B478" s="114"/>
      <c r="C478" s="114"/>
      <c r="D478" s="114"/>
      <c r="E478" s="74" t="s">
        <v>120</v>
      </c>
      <c r="F478" s="74" t="s">
        <v>672</v>
      </c>
      <c r="G478" s="63">
        <f>roundup(('UK-R-Dining Tables'!H466/1.59)/10, 0)*10</f>
      </c>
      <c r="H478" s="63">
        <f>roundup(('UK-R-Dining Tables'!I466/1.59)/10, 0)*10</f>
      </c>
      <c r="I478" s="63">
        <f>roundup(('UK-R-Dining Tables'!J466/1.59)/10, 0)*10</f>
      </c>
    </row>
    <row x14ac:dyDescent="0.25" r="479" customHeight="1" ht="17.25">
      <c r="A479" s="3"/>
      <c r="B479" s="114"/>
      <c r="C479" s="114"/>
      <c r="D479" s="114"/>
      <c r="E479" s="23"/>
      <c r="F479" s="261"/>
      <c r="G479" s="24"/>
      <c r="H479" s="6"/>
      <c r="I479" s="24"/>
    </row>
    <row x14ac:dyDescent="0.25" r="480" customHeight="1" ht="17.25">
      <c r="A480" s="3"/>
      <c r="B480" s="114"/>
      <c r="C480" s="114"/>
      <c r="D480" s="114"/>
      <c r="E480" s="138" t="s">
        <v>18</v>
      </c>
      <c r="F480" s="4"/>
      <c r="G480" s="7"/>
      <c r="H480" s="6"/>
      <c r="I480" s="7"/>
    </row>
    <row x14ac:dyDescent="0.25" r="481" customHeight="1" ht="17.25">
      <c r="A481" s="3"/>
      <c r="B481" s="114"/>
      <c r="C481" s="114"/>
      <c r="D481" s="114"/>
      <c r="E481" s="108"/>
      <c r="F481" s="4"/>
      <c r="G481" s="7"/>
      <c r="H481" s="6"/>
      <c r="I481" s="7"/>
    </row>
    <row x14ac:dyDescent="0.25" r="482" customHeight="1" ht="17.25">
      <c r="A482" s="3"/>
      <c r="B482" s="114"/>
      <c r="C482" s="114"/>
      <c r="D482" s="114"/>
      <c r="E482" s="139" t="s">
        <v>280</v>
      </c>
      <c r="F482" s="140"/>
      <c r="G482" s="161"/>
      <c r="H482" s="153">
        <f>roundup((('UK-R-Dining Tables'!I470/1.59)+1)/10, 0)*10</f>
      </c>
      <c r="I482" s="7"/>
    </row>
    <row x14ac:dyDescent="0.25" r="483" customHeight="1" ht="17.25">
      <c r="A483" s="3"/>
      <c r="B483" s="114"/>
      <c r="C483" s="114"/>
      <c r="D483" s="114"/>
      <c r="E483" s="28"/>
      <c r="F483" s="4"/>
      <c r="G483" s="7"/>
      <c r="H483" s="63"/>
      <c r="I483" s="7"/>
    </row>
    <row x14ac:dyDescent="0.25" r="484" customHeight="1" ht="17.25">
      <c r="A484" s="3"/>
      <c r="B484" s="114"/>
      <c r="C484" s="114"/>
      <c r="D484" s="114"/>
      <c r="E484" s="28" t="s">
        <v>698</v>
      </c>
      <c r="F484" s="4"/>
      <c r="G484" s="7"/>
      <c r="H484" s="63"/>
      <c r="I484" s="7"/>
    </row>
    <row x14ac:dyDescent="0.25" r="485" customHeight="1" ht="17.25">
      <c r="A485" s="3"/>
      <c r="B485" s="114"/>
      <c r="C485" s="114"/>
      <c r="D485" s="114"/>
      <c r="E485" s="139" t="s">
        <v>190</v>
      </c>
      <c r="F485" s="140"/>
      <c r="G485" s="161"/>
      <c r="H485" s="153">
        <f>roundup((('UK-R-Dining Tables'!I473/1.59)+1)/10, 0)*10</f>
      </c>
      <c r="I485" s="7"/>
    </row>
    <row x14ac:dyDescent="0.25" r="486" customHeight="1" ht="17.25">
      <c r="A486" s="3"/>
      <c r="B486" s="114"/>
      <c r="C486" s="114"/>
      <c r="D486" s="114"/>
      <c r="E486" s="28"/>
      <c r="F486" s="4"/>
      <c r="G486" s="7"/>
      <c r="H486" s="63"/>
      <c r="I486" s="7"/>
    </row>
    <row x14ac:dyDescent="0.25" r="487" customHeight="1" ht="17.25">
      <c r="A487" s="3"/>
      <c r="B487" s="114"/>
      <c r="C487" s="114"/>
      <c r="D487" s="114"/>
      <c r="E487" s="28"/>
      <c r="F487" s="4"/>
      <c r="G487" s="7"/>
      <c r="H487" s="63"/>
      <c r="I487" s="7"/>
    </row>
    <row x14ac:dyDescent="0.25" r="488" customHeight="1" ht="17.25">
      <c r="A488" s="3"/>
      <c r="B488" s="114"/>
      <c r="C488" s="114"/>
      <c r="D488" s="114"/>
      <c r="E488" s="28"/>
      <c r="F488" s="4"/>
      <c r="G488" s="7"/>
      <c r="H488" s="63"/>
      <c r="I488" s="7"/>
    </row>
    <row x14ac:dyDescent="0.25" r="489" customHeight="1" ht="46.35">
      <c r="A489" s="3"/>
      <c r="B489" s="114"/>
      <c r="C489" s="114"/>
      <c r="D489" s="114"/>
      <c r="E489" s="28"/>
      <c r="F489" s="4"/>
      <c r="G489" s="7"/>
      <c r="H489" s="63"/>
      <c r="I489" s="7"/>
    </row>
    <row x14ac:dyDescent="0.25" r="490" customHeight="1" ht="17.25">
      <c r="A490" s="8" t="s">
        <v>1</v>
      </c>
      <c r="B490" s="96" t="s">
        <v>132</v>
      </c>
      <c r="C490" s="10"/>
      <c r="D490" s="10"/>
      <c r="E490" s="10"/>
      <c r="F490" s="227"/>
      <c r="G490" s="232"/>
      <c r="H490" s="232"/>
      <c r="I490" s="232"/>
    </row>
    <row x14ac:dyDescent="0.25" r="491" customHeight="1" ht="17.25">
      <c r="A491" s="155"/>
      <c r="B491" s="15" t="s">
        <v>700</v>
      </c>
      <c r="C491" s="15"/>
      <c r="D491" s="15"/>
      <c r="E491" s="112" t="s">
        <v>58</v>
      </c>
      <c r="F491" s="237" t="s">
        <v>319</v>
      </c>
      <c r="G491" s="159" t="s">
        <v>320</v>
      </c>
      <c r="H491" s="159" t="s">
        <v>495</v>
      </c>
      <c r="I491" s="72" t="s">
        <v>350</v>
      </c>
    </row>
    <row x14ac:dyDescent="0.25" r="492" customHeight="1" ht="17.25">
      <c r="A492" s="22"/>
      <c r="B492" s="114"/>
      <c r="C492" s="114"/>
      <c r="D492" s="114"/>
      <c r="E492" s="74"/>
      <c r="F492" s="262" t="s">
        <v>627</v>
      </c>
      <c r="G492" s="24"/>
      <c r="H492" s="24"/>
      <c r="I492" s="234" t="s">
        <v>353</v>
      </c>
    </row>
    <row x14ac:dyDescent="0.25" r="493" customHeight="1" ht="17.25">
      <c r="A493" s="22"/>
      <c r="B493" s="114"/>
      <c r="C493" s="114"/>
      <c r="D493" s="114"/>
      <c r="E493" s="74" t="s">
        <v>11</v>
      </c>
      <c r="F493" s="74" t="s">
        <v>727</v>
      </c>
      <c r="G493" s="25">
        <f>roundup(('UK-R-Dining Tables'!H479/1.59)/10, 0)*10</f>
      </c>
      <c r="H493" s="25">
        <f>roundup(('UK-R-Dining Tables'!I479/1.59)/10, 0)*10</f>
      </c>
      <c r="I493" s="25">
        <f>roundup(('UK-R-Dining Tables'!J479/1.59)/10, 0)*10</f>
      </c>
    </row>
    <row x14ac:dyDescent="0.25" r="494" customHeight="1" ht="17.25">
      <c r="A494" s="22"/>
      <c r="B494" s="114"/>
      <c r="C494" s="114"/>
      <c r="D494" s="114"/>
      <c r="E494" s="74" t="s">
        <v>13</v>
      </c>
      <c r="F494" s="74" t="s">
        <v>670</v>
      </c>
      <c r="G494" s="25">
        <f>roundup(('UK-R-Dining Tables'!H480/1.59)/10, 0)*10</f>
      </c>
      <c r="H494" s="25">
        <f>roundup(('UK-R-Dining Tables'!I480/1.59)/10, 0)*10</f>
      </c>
      <c r="I494" s="25">
        <f>roundup(('UK-R-Dining Tables'!J480/1.59)/10, 0)*10</f>
      </c>
    </row>
    <row x14ac:dyDescent="0.25" r="495" customHeight="1" ht="17.25">
      <c r="A495" s="22"/>
      <c r="B495" s="114"/>
      <c r="C495" s="114"/>
      <c r="D495" s="114"/>
      <c r="E495" s="74" t="s">
        <v>15</v>
      </c>
      <c r="F495" s="74" t="s">
        <v>705</v>
      </c>
      <c r="G495" s="25">
        <f>roundup(('UK-R-Dining Tables'!H481/1.59)/10, 0)*10</f>
      </c>
      <c r="H495" s="25">
        <f>roundup(('UK-R-Dining Tables'!I481/1.59)/10, 0)*10</f>
      </c>
      <c r="I495" s="25">
        <f>roundup(('UK-R-Dining Tables'!J481/1.59)/10, 0)*10</f>
      </c>
    </row>
    <row x14ac:dyDescent="0.25" r="496" customHeight="1" ht="17.25">
      <c r="A496" s="3"/>
      <c r="B496" s="114"/>
      <c r="C496" s="114"/>
      <c r="D496" s="114"/>
      <c r="E496" s="74" t="s">
        <v>120</v>
      </c>
      <c r="F496" s="74" t="s">
        <v>672</v>
      </c>
      <c r="G496" s="25">
        <f>roundup(('UK-R-Dining Tables'!H482/1.59)/10, 0)*10</f>
      </c>
      <c r="H496" s="25">
        <f>roundup(('UK-R-Dining Tables'!I482/1.59)/10, 0)*10</f>
      </c>
      <c r="I496" s="25">
        <f>roundup(('UK-R-Dining Tables'!J482/1.59)/10, 0)*10</f>
      </c>
    </row>
    <row x14ac:dyDescent="0.25" r="497" customHeight="1" ht="17.25">
      <c r="A497" s="3"/>
      <c r="B497" s="114"/>
      <c r="C497" s="114"/>
      <c r="D497" s="114"/>
      <c r="E497" s="114"/>
      <c r="F497" s="74"/>
      <c r="G497" s="24"/>
      <c r="H497" s="6"/>
      <c r="I497" s="24"/>
    </row>
    <row x14ac:dyDescent="0.25" r="498" customHeight="1" ht="17.25">
      <c r="A498" s="3"/>
      <c r="B498" s="114"/>
      <c r="C498" s="114"/>
      <c r="D498" s="114"/>
      <c r="E498" s="138" t="s">
        <v>18</v>
      </c>
      <c r="F498" s="4"/>
      <c r="G498" s="7"/>
      <c r="H498" s="6"/>
      <c r="I498" s="7"/>
    </row>
    <row x14ac:dyDescent="0.25" r="499" customHeight="1" ht="17.25">
      <c r="A499" s="3"/>
      <c r="B499" s="114"/>
      <c r="C499" s="114"/>
      <c r="D499" s="114"/>
      <c r="E499" s="108"/>
      <c r="F499" s="4"/>
      <c r="G499" s="7"/>
      <c r="H499" s="6"/>
      <c r="I499" s="7"/>
    </row>
    <row x14ac:dyDescent="0.25" r="500" customHeight="1" ht="17.25">
      <c r="A500" s="3"/>
      <c r="B500" s="114"/>
      <c r="C500" s="114"/>
      <c r="D500" s="114"/>
      <c r="E500" s="139" t="s">
        <v>280</v>
      </c>
      <c r="F500" s="140"/>
      <c r="G500" s="161"/>
      <c r="H500" s="153">
        <f>roundup((('UK-R-Dining Tables'!I486/1.59)+1)/10, 0)*10</f>
      </c>
      <c r="I500" s="7"/>
    </row>
    <row x14ac:dyDescent="0.25" r="501" customHeight="1" ht="17.25">
      <c r="A501" s="3"/>
      <c r="B501" s="114"/>
      <c r="C501" s="114"/>
      <c r="D501" s="114"/>
      <c r="E501" s="28"/>
      <c r="F501" s="4"/>
      <c r="G501" s="7"/>
      <c r="H501" s="63"/>
      <c r="I501" s="7"/>
    </row>
    <row x14ac:dyDescent="0.25" r="502" customHeight="1" ht="17.25">
      <c r="A502" s="3"/>
      <c r="B502" s="114"/>
      <c r="C502" s="114"/>
      <c r="D502" s="114"/>
      <c r="E502" s="28" t="s">
        <v>698</v>
      </c>
      <c r="F502" s="4"/>
      <c r="G502" s="7"/>
      <c r="H502" s="63"/>
      <c r="I502" s="7"/>
    </row>
    <row x14ac:dyDescent="0.25" r="503" customHeight="1" ht="17.25">
      <c r="A503" s="3"/>
      <c r="B503" s="114"/>
      <c r="C503" s="114"/>
      <c r="D503" s="114"/>
      <c r="E503" s="139" t="s">
        <v>190</v>
      </c>
      <c r="F503" s="140"/>
      <c r="G503" s="161"/>
      <c r="H503" s="153">
        <f>roundup((('UK-R-Dining Tables'!I489/1.59)+1)/10, 0)*10</f>
      </c>
      <c r="I503" s="7"/>
    </row>
    <row x14ac:dyDescent="0.25" r="504" customHeight="1" ht="17.25">
      <c r="A504" s="3"/>
      <c r="B504" s="114"/>
      <c r="C504" s="114"/>
      <c r="D504" s="114"/>
      <c r="E504" s="28"/>
      <c r="F504" s="4"/>
      <c r="G504" s="7"/>
      <c r="H504" s="63"/>
      <c r="I504" s="7"/>
    </row>
    <row x14ac:dyDescent="0.25" r="505" customHeight="1" ht="17.25">
      <c r="A505" s="3"/>
      <c r="B505" s="114"/>
      <c r="C505" s="114"/>
      <c r="D505" s="114"/>
      <c r="E505" s="28"/>
      <c r="F505" s="4"/>
      <c r="G505" s="7"/>
      <c r="H505" s="63"/>
      <c r="I505" s="7"/>
    </row>
    <row x14ac:dyDescent="0.25" r="506" customHeight="1" ht="17.25">
      <c r="A506" s="8" t="s">
        <v>1</v>
      </c>
      <c r="B506" s="96" t="s">
        <v>136</v>
      </c>
      <c r="C506" s="10"/>
      <c r="D506" s="10"/>
      <c r="E506" s="10"/>
      <c r="F506" s="227"/>
      <c r="G506" s="232"/>
      <c r="H506" s="232"/>
      <c r="I506" s="232"/>
    </row>
    <row x14ac:dyDescent="0.25" r="507" customHeight="1" ht="17.25">
      <c r="A507" s="155"/>
      <c r="B507" s="15" t="s">
        <v>106</v>
      </c>
      <c r="C507" s="15"/>
      <c r="D507" s="15"/>
      <c r="E507" s="112" t="s">
        <v>58</v>
      </c>
      <c r="F507" s="237" t="s">
        <v>319</v>
      </c>
      <c r="G507" s="159" t="s">
        <v>320</v>
      </c>
      <c r="H507" s="72" t="s">
        <v>495</v>
      </c>
      <c r="I507" s="72" t="s">
        <v>388</v>
      </c>
    </row>
    <row x14ac:dyDescent="0.25" r="508" customHeight="1" ht="17.25">
      <c r="A508" s="22"/>
      <c r="B508" s="114"/>
      <c r="C508" s="114"/>
      <c r="D508" s="114"/>
      <c r="E508" s="74"/>
      <c r="F508" s="262" t="s">
        <v>627</v>
      </c>
      <c r="G508" s="24"/>
      <c r="H508" s="6"/>
      <c r="I508" s="234" t="s">
        <v>353</v>
      </c>
    </row>
    <row x14ac:dyDescent="0.25" r="509" customHeight="1" ht="17.25">
      <c r="A509" s="22"/>
      <c r="B509" s="114"/>
      <c r="C509" s="114"/>
      <c r="D509" s="114"/>
      <c r="E509" s="74" t="s">
        <v>11</v>
      </c>
      <c r="F509" s="74" t="s">
        <v>574</v>
      </c>
      <c r="G509" s="63">
        <f>roundup(('UK-R-Dining Tables'!H494/1.59)/10, 0)*10</f>
      </c>
      <c r="H509" s="63">
        <f>roundup(('UK-R-Dining Tables'!I494/1.59)/10, 0)*10</f>
      </c>
      <c r="I509" s="63">
        <f>roundup(('UK-R-Dining Tables'!J494/1.59)/10, 0)*10</f>
      </c>
    </row>
    <row x14ac:dyDescent="0.25" r="510" customHeight="1" ht="17.25">
      <c r="A510" s="3"/>
      <c r="B510" s="114"/>
      <c r="C510" s="114"/>
      <c r="D510" s="114"/>
      <c r="E510" s="74" t="s">
        <v>13</v>
      </c>
      <c r="F510" s="74" t="s">
        <v>576</v>
      </c>
      <c r="G510" s="63">
        <f>roundup(('UK-R-Dining Tables'!H495/1.59)/10, 0)*10</f>
      </c>
      <c r="H510" s="63">
        <f>roundup(('UK-R-Dining Tables'!I495/1.59)/10, 0)*10</f>
      </c>
      <c r="I510" s="63">
        <f>roundup(('UK-R-Dining Tables'!J495/1.59)/10, 0)*10</f>
      </c>
    </row>
    <row x14ac:dyDescent="0.25" r="511" customHeight="1" ht="17.25">
      <c r="A511" s="3"/>
      <c r="B511" s="114"/>
      <c r="C511" s="114"/>
      <c r="D511" s="114"/>
      <c r="E511" s="74" t="s">
        <v>15</v>
      </c>
      <c r="F511" s="74" t="s">
        <v>645</v>
      </c>
      <c r="G511" s="63">
        <f>roundup(('UK-R-Dining Tables'!H496/1.59)/10, 0)*10</f>
      </c>
      <c r="H511" s="63">
        <f>roundup(('UK-R-Dining Tables'!I496/1.59)/10, 0)*10</f>
      </c>
      <c r="I511" s="63">
        <f>roundup(('UK-R-Dining Tables'!J496/1.59)/10, 0)*10</f>
      </c>
    </row>
    <row x14ac:dyDescent="0.25" r="512" customHeight="1" ht="17.25">
      <c r="A512" s="3"/>
      <c r="B512" s="114"/>
      <c r="C512" s="114"/>
      <c r="D512" s="114"/>
      <c r="E512" s="74" t="s">
        <v>120</v>
      </c>
      <c r="F512" s="4" t="s">
        <v>641</v>
      </c>
      <c r="G512" s="63">
        <f>roundup(('UK-R-Dining Tables'!H497/1.59)/10, 0)*10</f>
      </c>
      <c r="H512" s="63">
        <f>roundup(('UK-R-Dining Tables'!I497/1.59)/10, 0)*10</f>
      </c>
      <c r="I512" s="63">
        <f>roundup(('UK-R-Dining Tables'!J497/1.59)/10, 0)*10</f>
      </c>
    </row>
    <row x14ac:dyDescent="0.25" r="513" customHeight="1" ht="17.25">
      <c r="A513" s="3"/>
      <c r="B513" s="114"/>
      <c r="C513" s="114"/>
      <c r="D513" s="114"/>
      <c r="E513" s="114"/>
      <c r="F513" s="74"/>
      <c r="G513" s="24"/>
      <c r="H513" s="6"/>
      <c r="I513" s="24"/>
    </row>
    <row x14ac:dyDescent="0.25" r="514" customHeight="1" ht="17.25">
      <c r="A514" s="3"/>
      <c r="B514" s="114"/>
      <c r="C514" s="114"/>
      <c r="D514" s="114"/>
      <c r="E514" s="138" t="s">
        <v>18</v>
      </c>
      <c r="F514" s="4"/>
      <c r="G514" s="7"/>
      <c r="H514" s="6"/>
      <c r="I514" s="7"/>
    </row>
    <row x14ac:dyDescent="0.25" r="515" customHeight="1" ht="17.25">
      <c r="A515" s="3"/>
      <c r="B515" s="114"/>
      <c r="C515" s="114"/>
      <c r="D515" s="114"/>
      <c r="E515" s="108"/>
      <c r="F515" s="4"/>
      <c r="G515" s="7"/>
      <c r="H515" s="6"/>
      <c r="I515" s="7"/>
    </row>
    <row x14ac:dyDescent="0.25" r="516" customHeight="1" ht="17.25">
      <c r="A516" s="3"/>
      <c r="B516" s="114"/>
      <c r="C516" s="114"/>
      <c r="D516" s="114"/>
      <c r="E516" s="139" t="s">
        <v>280</v>
      </c>
      <c r="F516" s="140"/>
      <c r="G516" s="161"/>
      <c r="H516" s="153">
        <f>roundup(('UK-R-Dining Tables'!I501/1.59)/10, 0)*10</f>
      </c>
      <c r="I516" s="7"/>
    </row>
    <row x14ac:dyDescent="0.25" r="517" customHeight="1" ht="17.25">
      <c r="A517" s="3"/>
      <c r="B517" s="114"/>
      <c r="C517" s="114"/>
      <c r="D517" s="114"/>
      <c r="E517" s="23"/>
      <c r="F517" s="261"/>
      <c r="G517" s="6"/>
      <c r="H517" s="6"/>
      <c r="I517" s="7"/>
    </row>
    <row x14ac:dyDescent="0.25" r="518" customHeight="1" ht="17.25">
      <c r="A518" s="3"/>
      <c r="B518" s="114"/>
      <c r="C518" s="114"/>
      <c r="D518" s="114"/>
      <c r="E518" s="139" t="s">
        <v>701</v>
      </c>
      <c r="F518" s="140"/>
      <c r="G518" s="161"/>
      <c r="H518" s="153">
        <f>roundup((('UK-R-Dining Tables'!I503/1.59)+1)/10, 0)*10</f>
      </c>
      <c r="I518" s="7"/>
    </row>
    <row x14ac:dyDescent="0.25" r="519" customHeight="1" ht="17.25">
      <c r="A519" s="3"/>
      <c r="B519" s="114"/>
      <c r="C519" s="114"/>
      <c r="D519" s="114"/>
      <c r="E519" s="28"/>
      <c r="F519" s="4"/>
      <c r="G519" s="7"/>
      <c r="H519" s="63"/>
      <c r="I519" s="7"/>
    </row>
    <row x14ac:dyDescent="0.25" r="520" customHeight="1" ht="17.25">
      <c r="A520" s="8" t="s">
        <v>1</v>
      </c>
      <c r="B520" s="96" t="s">
        <v>136</v>
      </c>
      <c r="C520" s="10"/>
      <c r="D520" s="10"/>
      <c r="E520" s="10"/>
      <c r="F520" s="227"/>
      <c r="G520" s="232"/>
      <c r="H520" s="232"/>
      <c r="I520" s="232"/>
    </row>
    <row x14ac:dyDescent="0.25" r="521" customHeight="1" ht="17.25">
      <c r="A521" s="155"/>
      <c r="B521" s="15" t="s">
        <v>82</v>
      </c>
      <c r="C521" s="15"/>
      <c r="D521" s="15"/>
      <c r="E521" s="112" t="s">
        <v>58</v>
      </c>
      <c r="F521" s="237" t="s">
        <v>319</v>
      </c>
      <c r="G521" s="159" t="s">
        <v>508</v>
      </c>
      <c r="H521" s="72" t="s">
        <v>350</v>
      </c>
      <c r="I521" s="416"/>
    </row>
    <row x14ac:dyDescent="0.25" r="522" customHeight="1" ht="17.25">
      <c r="A522" s="22"/>
      <c r="B522" s="114"/>
      <c r="C522" s="114"/>
      <c r="D522" s="114"/>
      <c r="E522" s="74"/>
      <c r="F522" s="262" t="s">
        <v>627</v>
      </c>
      <c r="G522" s="27" t="s">
        <v>702</v>
      </c>
      <c r="H522" s="6"/>
      <c r="I522" s="6"/>
    </row>
    <row x14ac:dyDescent="0.25" r="523" customHeight="1" ht="17.25">
      <c r="A523" s="3"/>
      <c r="B523" s="114"/>
      <c r="C523" s="114"/>
      <c r="D523" s="114"/>
      <c r="E523" s="74" t="s">
        <v>13</v>
      </c>
      <c r="F523" s="74" t="s">
        <v>631</v>
      </c>
      <c r="G523" s="63">
        <f>roundup(('UK-R-Dining Tables'!H508/1.59)/10, 0)*10</f>
      </c>
      <c r="H523" s="63">
        <f>roundup(('UK-R-Dining Tables'!I508/1.59)/10, 0)*10</f>
      </c>
      <c r="I523" s="6"/>
    </row>
    <row x14ac:dyDescent="0.25" r="524" customHeight="1" ht="17.25">
      <c r="A524" s="3"/>
      <c r="B524" s="114"/>
      <c r="C524" s="114"/>
      <c r="D524" s="114"/>
      <c r="E524" s="74" t="s">
        <v>15</v>
      </c>
      <c r="F524" s="74" t="s">
        <v>633</v>
      </c>
      <c r="G524" s="63">
        <f>roundup(('UK-R-Dining Tables'!H509/1.59)/10, 0)*10</f>
      </c>
      <c r="H524" s="63">
        <f>roundup(('UK-R-Dining Tables'!I509/1.59)/10, 0)*10</f>
      </c>
      <c r="I524" s="6"/>
    </row>
    <row x14ac:dyDescent="0.25" r="525" customHeight="1" ht="17.25">
      <c r="A525" s="3"/>
      <c r="B525" s="114"/>
      <c r="C525" s="114"/>
      <c r="D525" s="114"/>
      <c r="E525" s="74" t="s">
        <v>120</v>
      </c>
      <c r="F525" s="74" t="s">
        <v>635</v>
      </c>
      <c r="G525" s="63">
        <f>roundup(('UK-R-Dining Tables'!H510/1.59)/10, 0)*10</f>
      </c>
      <c r="H525" s="63">
        <f>roundup(('UK-R-Dining Tables'!I510/1.59)/10, 0)*10</f>
      </c>
      <c r="I525" s="7"/>
    </row>
    <row x14ac:dyDescent="0.25" r="526" customHeight="1" ht="17.25">
      <c r="A526" s="3"/>
      <c r="B526" s="114"/>
      <c r="C526" s="114"/>
      <c r="D526" s="114"/>
      <c r="E526" s="114"/>
      <c r="F526" s="74"/>
      <c r="G526" s="24"/>
      <c r="H526" s="6"/>
      <c r="I526" s="24"/>
    </row>
    <row x14ac:dyDescent="0.25" r="527" customHeight="1" ht="17.25">
      <c r="A527" s="3"/>
      <c r="B527" s="114"/>
      <c r="C527" s="114"/>
      <c r="D527" s="114"/>
      <c r="E527" s="138" t="s">
        <v>18</v>
      </c>
      <c r="F527" s="4"/>
      <c r="G527" s="7"/>
      <c r="H527" s="6"/>
      <c r="I527" s="7"/>
    </row>
    <row x14ac:dyDescent="0.25" r="528" customHeight="1" ht="17.25">
      <c r="A528" s="3"/>
      <c r="B528" s="114"/>
      <c r="C528" s="114"/>
      <c r="D528" s="114"/>
      <c r="E528" s="108"/>
      <c r="F528" s="4"/>
      <c r="G528" s="7"/>
      <c r="H528" s="6"/>
      <c r="I528" s="7"/>
    </row>
    <row x14ac:dyDescent="0.25" r="529" customHeight="1" ht="17.25">
      <c r="A529" s="3"/>
      <c r="B529" s="114"/>
      <c r="C529" s="114"/>
      <c r="D529" s="114"/>
      <c r="E529" s="139" t="s">
        <v>280</v>
      </c>
      <c r="F529" s="140"/>
      <c r="G529" s="161"/>
      <c r="H529" s="153">
        <f>roundup(('UK-R-Dining Tables'!I514/1.59)/10, 0)*10</f>
      </c>
      <c r="I529" s="7"/>
    </row>
    <row x14ac:dyDescent="0.25" r="530" customHeight="1" ht="17.25">
      <c r="A530" s="3"/>
      <c r="B530" s="114"/>
      <c r="C530" s="114"/>
      <c r="D530" s="114"/>
      <c r="E530" s="23"/>
      <c r="F530" s="261"/>
      <c r="G530" s="6"/>
      <c r="H530" s="6"/>
      <c r="I530" s="7"/>
    </row>
    <row x14ac:dyDescent="0.25" r="531" customHeight="1" ht="17.25">
      <c r="A531" s="3"/>
      <c r="B531" s="114"/>
      <c r="C531" s="114"/>
      <c r="D531" s="114"/>
      <c r="E531" s="139" t="s">
        <v>701</v>
      </c>
      <c r="F531" s="140"/>
      <c r="G531" s="161"/>
      <c r="H531" s="153">
        <f>roundup((('UK-R-Dining Tables'!I516/1.59)+1)/10, 0)*10</f>
      </c>
      <c r="I531" s="7"/>
    </row>
    <row x14ac:dyDescent="0.25" r="532" customHeight="1" ht="17.25">
      <c r="A532" s="8"/>
      <c r="B532" s="96" t="s">
        <v>250</v>
      </c>
      <c r="C532" s="10"/>
      <c r="D532" s="10"/>
      <c r="E532" s="10"/>
      <c r="F532" s="227"/>
      <c r="G532" s="232"/>
      <c r="H532" s="232"/>
      <c r="I532" s="232"/>
    </row>
    <row x14ac:dyDescent="0.25" r="533" customHeight="1" ht="17.25">
      <c r="A533" s="155"/>
      <c r="B533" s="15" t="s">
        <v>318</v>
      </c>
      <c r="C533" s="15"/>
      <c r="D533" s="15"/>
      <c r="E533" s="112" t="s">
        <v>58</v>
      </c>
      <c r="F533" s="237" t="s">
        <v>319</v>
      </c>
      <c r="G533" s="159" t="s">
        <v>508</v>
      </c>
      <c r="H533" s="416"/>
      <c r="I533" s="416"/>
    </row>
    <row x14ac:dyDescent="0.25" r="534" customHeight="1" ht="17.25">
      <c r="A534" s="22"/>
      <c r="B534" s="114"/>
      <c r="C534" s="114"/>
      <c r="D534" s="114"/>
      <c r="E534" s="74"/>
      <c r="F534" s="262" t="s">
        <v>627</v>
      </c>
      <c r="G534" s="368" t="s">
        <v>703</v>
      </c>
      <c r="H534" s="6"/>
      <c r="I534" s="6"/>
    </row>
    <row x14ac:dyDescent="0.25" r="535" customHeight="1" ht="17.25">
      <c r="A535" s="22"/>
      <c r="B535" s="114"/>
      <c r="C535" s="114"/>
      <c r="D535" s="114"/>
      <c r="E535" s="74" t="s">
        <v>11</v>
      </c>
      <c r="F535" s="74" t="s">
        <v>629</v>
      </c>
      <c r="G535" s="63">
        <f>roundup(('UK-R-Dining Tables'!H521/1.59)/10, 0)*10</f>
      </c>
      <c r="H535" s="6"/>
      <c r="I535" s="6"/>
    </row>
    <row x14ac:dyDescent="0.25" r="536" customHeight="1" ht="17.25">
      <c r="A536" s="22"/>
      <c r="B536" s="114"/>
      <c r="C536" s="114"/>
      <c r="D536" s="114"/>
      <c r="E536" s="74" t="s">
        <v>13</v>
      </c>
      <c r="F536" s="74" t="s">
        <v>631</v>
      </c>
      <c r="G536" s="63">
        <f>roundup(('UK-R-Dining Tables'!H522/1.59)/10, 0)*10</f>
      </c>
      <c r="H536" s="6"/>
      <c r="I536" s="6"/>
    </row>
    <row x14ac:dyDescent="0.25" r="537" customHeight="1" ht="17.25">
      <c r="A537" s="22"/>
      <c r="B537" s="114"/>
      <c r="C537" s="114"/>
      <c r="D537" s="114"/>
      <c r="E537" s="74" t="s">
        <v>15</v>
      </c>
      <c r="F537" s="74" t="s">
        <v>633</v>
      </c>
      <c r="G537" s="63">
        <f>roundup(('UK-R-Dining Tables'!H523/1.59)/10, 0)*10</f>
      </c>
      <c r="H537" s="6"/>
      <c r="I537" s="6"/>
    </row>
    <row x14ac:dyDescent="0.25" r="538" customHeight="1" ht="17.25">
      <c r="A538" s="22"/>
      <c r="B538" s="114"/>
      <c r="C538" s="114"/>
      <c r="D538" s="114"/>
      <c r="E538" s="74" t="s">
        <v>120</v>
      </c>
      <c r="F538" s="74" t="s">
        <v>635</v>
      </c>
      <c r="G538" s="63">
        <f>roundup(('UK-R-Dining Tables'!H524/1.59)/10, 0)*10</f>
      </c>
      <c r="H538" s="6"/>
      <c r="I538" s="6"/>
    </row>
    <row x14ac:dyDescent="0.25" r="539" customHeight="1" ht="17.25">
      <c r="A539" s="3"/>
      <c r="B539" s="114"/>
      <c r="C539" s="114"/>
      <c r="D539" s="114"/>
      <c r="E539" s="74"/>
      <c r="F539" s="4"/>
      <c r="G539" s="7"/>
      <c r="H539" s="6"/>
      <c r="I539" s="6"/>
    </row>
    <row x14ac:dyDescent="0.25" r="540" customHeight="1" ht="17.25">
      <c r="A540" s="3"/>
      <c r="B540" s="114"/>
      <c r="C540" s="114"/>
      <c r="D540" s="114"/>
      <c r="E540" s="114"/>
      <c r="F540" s="74"/>
      <c r="G540" s="24"/>
      <c r="H540" s="6"/>
      <c r="I540" s="6"/>
    </row>
    <row x14ac:dyDescent="0.25" r="541" customHeight="1" ht="17.25">
      <c r="A541" s="3"/>
      <c r="B541" s="114"/>
      <c r="C541" s="114"/>
      <c r="D541" s="114"/>
      <c r="E541" s="138" t="s">
        <v>18</v>
      </c>
      <c r="F541" s="4"/>
      <c r="G541" s="7"/>
      <c r="H541" s="6"/>
      <c r="I541" s="6"/>
    </row>
    <row x14ac:dyDescent="0.25" r="542" customHeight="1" ht="17.25">
      <c r="A542" s="3"/>
      <c r="B542" s="114"/>
      <c r="C542" s="114"/>
      <c r="D542" s="114"/>
      <c r="E542" s="108"/>
      <c r="F542" s="4"/>
      <c r="G542" s="7"/>
      <c r="H542" s="6"/>
      <c r="I542" s="6"/>
    </row>
    <row x14ac:dyDescent="0.25" r="543" customHeight="1" ht="17.25">
      <c r="A543" s="3"/>
      <c r="B543" s="114"/>
      <c r="C543" s="114"/>
      <c r="D543" s="114"/>
      <c r="E543" s="139" t="s">
        <v>280</v>
      </c>
      <c r="F543" s="140"/>
      <c r="G543" s="161"/>
      <c r="H543" s="153">
        <f>roundup(('UK-R-Dining Tables'!I529/1.59)/10, 0)*10</f>
      </c>
      <c r="I543" s="45"/>
    </row>
    <row x14ac:dyDescent="0.25" r="544" customHeight="1" ht="17.25">
      <c r="A544" s="3"/>
      <c r="B544" s="114"/>
      <c r="C544" s="114"/>
      <c r="D544" s="114"/>
      <c r="E544" s="114"/>
      <c r="F544" s="4"/>
      <c r="G544" s="7"/>
      <c r="H544" s="7"/>
      <c r="I544" s="7"/>
    </row>
    <row x14ac:dyDescent="0.25" r="545" customHeight="1" ht="17.25">
      <c r="A545" s="3"/>
      <c r="B545" s="114"/>
      <c r="C545" s="114"/>
      <c r="D545" s="114"/>
      <c r="E545" s="114"/>
      <c r="F545" s="4"/>
      <c r="G545" s="7"/>
      <c r="H545" s="7"/>
      <c r="I545" s="7"/>
    </row>
    <row x14ac:dyDescent="0.25" r="546" customHeight="1" ht="17.25">
      <c r="A546" s="3"/>
      <c r="B546" s="114"/>
      <c r="C546" s="114"/>
      <c r="D546" s="114"/>
      <c r="E546" s="114"/>
      <c r="F546" s="4"/>
      <c r="G546" s="7"/>
      <c r="H546" s="7"/>
      <c r="I546" s="7"/>
    </row>
    <row x14ac:dyDescent="0.25" r="547" customHeight="1" ht="17.25">
      <c r="A547" s="114"/>
      <c r="B547" s="114"/>
      <c r="C547" s="114"/>
      <c r="D547" s="114"/>
      <c r="E547" s="114"/>
      <c r="F547" s="114"/>
      <c r="G547" s="26"/>
      <c r="H547" s="26"/>
      <c r="I547" s="26"/>
    </row>
    <row x14ac:dyDescent="0.25" r="548" customHeight="1" ht="17.25">
      <c r="A548" s="3"/>
      <c r="B548" s="114"/>
      <c r="C548" s="114"/>
      <c r="D548" s="114"/>
      <c r="E548" s="114"/>
      <c r="F548" s="4"/>
      <c r="G548" s="7"/>
      <c r="H548" s="7"/>
      <c r="I548" s="7"/>
    </row>
    <row x14ac:dyDescent="0.25" r="549" customHeight="1" ht="17.25">
      <c r="A549" s="3"/>
      <c r="B549" s="114"/>
      <c r="C549" s="114"/>
      <c r="D549" s="114"/>
      <c r="E549" s="114"/>
      <c r="F549" s="4"/>
      <c r="G549" s="7"/>
      <c r="H549" s="7"/>
      <c r="I549" s="7"/>
    </row>
    <row x14ac:dyDescent="0.25" r="550" customHeight="1" ht="17.25">
      <c r="A550" s="3"/>
      <c r="B550" s="114"/>
      <c r="C550" s="114"/>
      <c r="D550" s="114"/>
      <c r="E550" s="114"/>
      <c r="F550" s="4"/>
      <c r="G550" s="7"/>
      <c r="H550" s="7"/>
      <c r="I550" s="7"/>
    </row>
    <row x14ac:dyDescent="0.25" r="551" customHeight="1" ht="17.25">
      <c r="A551" s="3"/>
      <c r="B551" s="114"/>
      <c r="C551" s="114"/>
      <c r="D551" s="114"/>
      <c r="E551" s="114"/>
      <c r="F551" s="4"/>
      <c r="G551" s="7"/>
      <c r="H551" s="7"/>
      <c r="I551" s="7"/>
    </row>
    <row x14ac:dyDescent="0.25" r="552" customHeight="1" ht="17.25">
      <c r="A552" s="3"/>
      <c r="B552" s="114"/>
      <c r="C552" s="114"/>
      <c r="D552" s="114"/>
      <c r="E552" s="114"/>
      <c r="F552" s="4"/>
      <c r="G552" s="7"/>
      <c r="H552" s="7"/>
      <c r="I552" s="7"/>
    </row>
    <row x14ac:dyDescent="0.25" r="553" customHeight="1" ht="17.25">
      <c r="A553" s="3"/>
      <c r="B553" s="114"/>
      <c r="C553" s="114"/>
      <c r="D553" s="114"/>
      <c r="E553" s="114"/>
      <c r="F553" s="4"/>
      <c r="G553" s="7"/>
      <c r="H553" s="7"/>
      <c r="I553" s="7"/>
    </row>
    <row x14ac:dyDescent="0.25" r="554" customHeight="1" ht="17.25">
      <c r="A554" s="3"/>
      <c r="B554" s="114"/>
      <c r="C554" s="114"/>
      <c r="D554" s="114"/>
      <c r="E554" s="114"/>
      <c r="F554" s="4"/>
      <c r="G554" s="7"/>
      <c r="H554" s="7"/>
      <c r="I554" s="7"/>
    </row>
    <row x14ac:dyDescent="0.25" r="555" customHeight="1" ht="17.25">
      <c r="A555" s="3"/>
      <c r="B555" s="114"/>
      <c r="C555" s="114"/>
      <c r="D555" s="114"/>
      <c r="E555" s="114"/>
      <c r="F555" s="4"/>
      <c r="G555" s="7"/>
      <c r="H555" s="7"/>
      <c r="I555" s="7"/>
    </row>
    <row x14ac:dyDescent="0.25" r="556" customHeight="1" ht="17.25">
      <c r="A556" s="3"/>
      <c r="B556" s="114"/>
      <c r="C556" s="114"/>
      <c r="D556" s="114"/>
      <c r="E556" s="114"/>
      <c r="F556" s="4"/>
      <c r="G556" s="7"/>
      <c r="H556" s="7"/>
      <c r="I556" s="7"/>
    </row>
    <row x14ac:dyDescent="0.25" r="557" customHeight="1" ht="17.25">
      <c r="A557" s="3"/>
      <c r="B557" s="114"/>
      <c r="C557" s="114"/>
      <c r="D557" s="114"/>
      <c r="E557" s="114"/>
      <c r="F557" s="4"/>
      <c r="G557" s="7"/>
      <c r="H557" s="7"/>
      <c r="I557" s="7"/>
    </row>
    <row x14ac:dyDescent="0.25" r="558" customHeight="1" ht="17.25">
      <c r="A558" s="3"/>
      <c r="B558" s="114"/>
      <c r="C558" s="114"/>
      <c r="D558" s="114"/>
      <c r="E558" s="114"/>
      <c r="F558" s="4"/>
      <c r="G558" s="7"/>
      <c r="H558" s="7"/>
      <c r="I558" s="7"/>
    </row>
    <row x14ac:dyDescent="0.25" r="559" customHeight="1" ht="17.25">
      <c r="A559" s="3"/>
      <c r="B559" s="114"/>
      <c r="C559" s="114"/>
      <c r="D559" s="114"/>
      <c r="E559" s="114"/>
      <c r="F559" s="4"/>
      <c r="G559" s="7"/>
      <c r="H559" s="7"/>
      <c r="I559" s="7"/>
    </row>
    <row x14ac:dyDescent="0.25" r="560" customHeight="1" ht="17.25">
      <c r="A560" s="3"/>
      <c r="B560" s="114"/>
      <c r="C560" s="114"/>
      <c r="D560" s="114"/>
      <c r="E560" s="114"/>
      <c r="F560" s="4"/>
      <c r="G560" s="7"/>
      <c r="H560" s="7"/>
      <c r="I560" s="7"/>
    </row>
    <row x14ac:dyDescent="0.25" r="561" customHeight="1" ht="17.25">
      <c r="A561" s="3"/>
      <c r="B561" s="114"/>
      <c r="C561" s="114"/>
      <c r="D561" s="114"/>
      <c r="E561" s="114"/>
      <c r="F561" s="4"/>
      <c r="G561" s="7"/>
      <c r="H561" s="7"/>
      <c r="I561" s="7"/>
    </row>
    <row x14ac:dyDescent="0.25" r="562" customHeight="1" ht="17.25">
      <c r="A562" s="3"/>
      <c r="B562" s="114"/>
      <c r="C562" s="114"/>
      <c r="D562" s="114"/>
      <c r="E562" s="114"/>
      <c r="F562" s="4"/>
      <c r="G562" s="7"/>
      <c r="H562" s="7"/>
      <c r="I562" s="7"/>
    </row>
    <row x14ac:dyDescent="0.25" r="563" customHeight="1" ht="17.25">
      <c r="A563" s="3"/>
      <c r="B563" s="114"/>
      <c r="C563" s="114"/>
      <c r="D563" s="114"/>
      <c r="E563" s="114"/>
      <c r="F563" s="4"/>
      <c r="G563" s="7"/>
      <c r="H563" s="7"/>
      <c r="I563" s="7"/>
    </row>
    <row x14ac:dyDescent="0.25" r="564" customHeight="1" ht="17.25">
      <c r="A564" s="3"/>
      <c r="B564" s="114"/>
      <c r="C564" s="114"/>
      <c r="D564" s="114"/>
      <c r="E564" s="114"/>
      <c r="F564" s="4"/>
      <c r="G564" s="7"/>
      <c r="H564" s="7"/>
      <c r="I564" s="7"/>
    </row>
    <row x14ac:dyDescent="0.25" r="565" customHeight="1" ht="17.25">
      <c r="A565" s="3"/>
      <c r="B565" s="114"/>
      <c r="C565" s="114"/>
      <c r="D565" s="114"/>
      <c r="E565" s="114"/>
      <c r="F565" s="4"/>
      <c r="G565" s="7"/>
      <c r="H565" s="7"/>
      <c r="I565" s="7"/>
    </row>
    <row x14ac:dyDescent="0.25" r="566" customHeight="1" ht="17.25">
      <c r="A566" s="3"/>
      <c r="B566" s="114"/>
      <c r="C566" s="114"/>
      <c r="D566" s="114"/>
      <c r="E566" s="114"/>
      <c r="F566" s="4"/>
      <c r="G566" s="7"/>
      <c r="H566" s="7"/>
      <c r="I566" s="7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8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8.576428571428572" customWidth="1" bestFit="1"/>
    <col min="3" max="3" style="76" width="20.576428571428572" customWidth="1" bestFit="1"/>
    <col min="4" max="4" style="76" width="24.576428571428572" customWidth="1" bestFit="1"/>
    <col min="5" max="5" style="76" width="26.576428571428572" customWidth="1" bestFit="1"/>
    <col min="6" max="6" style="76" width="26.14785714285714" customWidth="1" bestFit="1"/>
    <col min="7" max="7" style="78" width="24.14785714285714" customWidth="1" bestFit="1"/>
    <col min="8" max="8" style="78" width="23.576428571428572" customWidth="1" bestFit="1"/>
    <col min="9" max="9" style="78" width="23.576428571428572" customWidth="1" bestFit="1"/>
    <col min="10" max="10" style="78" width="21.005" customWidth="1" bestFit="1"/>
    <col min="11" max="11" style="76" width="11.005" customWidth="1" bestFit="1"/>
  </cols>
  <sheetData>
    <row x14ac:dyDescent="0.25" r="1" customHeight="1" ht="17.25">
      <c r="A1" s="1" t="s">
        <v>191</v>
      </c>
      <c r="B1" s="1"/>
      <c r="C1" s="1"/>
      <c r="D1" s="1"/>
      <c r="E1" s="1"/>
      <c r="F1" s="1"/>
      <c r="G1" s="2"/>
      <c r="H1" s="2"/>
      <c r="I1" s="2"/>
      <c r="J1" s="2"/>
      <c r="K1" s="3"/>
    </row>
    <row x14ac:dyDescent="0.25" r="2" customHeight="1" ht="17.25">
      <c r="A2" s="3"/>
      <c r="B2" s="163"/>
      <c r="C2" s="163"/>
      <c r="D2" s="163"/>
      <c r="E2" s="163"/>
      <c r="F2" s="163"/>
      <c r="G2" s="231"/>
      <c r="H2" s="231"/>
      <c r="I2" s="231"/>
      <c r="J2" s="5"/>
      <c r="K2" s="3"/>
    </row>
    <row x14ac:dyDescent="0.25" r="3" customHeight="1" ht="17.25">
      <c r="A3" s="8"/>
      <c r="B3" s="96" t="s">
        <v>192</v>
      </c>
      <c r="C3" s="9"/>
      <c r="D3" s="198"/>
      <c r="E3" s="198"/>
      <c r="F3" s="198"/>
      <c r="G3" s="232"/>
      <c r="H3" s="232"/>
      <c r="I3" s="232"/>
      <c r="J3" s="232"/>
      <c r="K3" s="3"/>
    </row>
    <row x14ac:dyDescent="0.25" r="4" customHeight="1" ht="17.25">
      <c r="A4" s="200"/>
      <c r="B4" s="201"/>
      <c r="C4" s="113"/>
      <c r="D4" s="112" t="s">
        <v>193</v>
      </c>
      <c r="E4" s="112" t="s">
        <v>194</v>
      </c>
      <c r="F4" s="112" t="s">
        <v>195</v>
      </c>
      <c r="G4" s="159" t="s">
        <v>196</v>
      </c>
      <c r="H4" s="159" t="s">
        <v>197</v>
      </c>
      <c r="I4" s="16" t="s">
        <v>198</v>
      </c>
      <c r="J4" s="16" t="s">
        <v>199</v>
      </c>
      <c r="K4" s="3"/>
    </row>
    <row x14ac:dyDescent="0.25" r="5" customHeight="1" ht="28.350000000000005">
      <c r="A5" s="114"/>
      <c r="B5" s="132"/>
      <c r="C5" s="114"/>
      <c r="D5" s="4" t="s">
        <v>203</v>
      </c>
      <c r="E5" s="74" t="s">
        <v>204</v>
      </c>
      <c r="F5" s="74" t="s">
        <v>205</v>
      </c>
      <c r="G5" s="7" t="s">
        <v>205</v>
      </c>
      <c r="H5" s="62">
        <v>1950</v>
      </c>
      <c r="I5" s="62">
        <v>2610</v>
      </c>
      <c r="J5" s="62">
        <v>2900</v>
      </c>
      <c r="K5" s="3"/>
    </row>
    <row x14ac:dyDescent="0.25" r="6" customHeight="1" ht="28.350000000000005">
      <c r="A6" s="114"/>
      <c r="B6" s="132"/>
      <c r="C6" s="114"/>
      <c r="D6" s="114"/>
      <c r="E6" s="28"/>
      <c r="F6" s="28"/>
      <c r="G6" s="26"/>
      <c r="H6" s="202"/>
      <c r="I6" s="202"/>
      <c r="J6" s="5"/>
      <c r="K6" s="3"/>
    </row>
    <row x14ac:dyDescent="0.25" r="7" customHeight="1" ht="28.350000000000005">
      <c r="A7" s="114"/>
      <c r="B7" s="132"/>
      <c r="C7" s="114"/>
      <c r="D7" s="114"/>
      <c r="E7" s="187" t="s">
        <v>167</v>
      </c>
      <c r="F7" s="28"/>
      <c r="G7" s="26"/>
      <c r="H7" s="202"/>
      <c r="I7" s="202"/>
      <c r="J7" s="5"/>
      <c r="K7" s="3"/>
    </row>
    <row x14ac:dyDescent="0.25" r="8" customHeight="1" ht="28.350000000000005">
      <c r="A8" s="114"/>
      <c r="B8" s="132"/>
      <c r="C8" s="114"/>
      <c r="D8" s="114"/>
      <c r="E8" s="203" t="s">
        <v>206</v>
      </c>
      <c r="F8" s="28"/>
      <c r="G8" s="26"/>
      <c r="H8" s="202"/>
      <c r="I8" s="202"/>
      <c r="J8" s="5"/>
      <c r="K8" s="3"/>
    </row>
    <row x14ac:dyDescent="0.25" r="9" customHeight="1" ht="28.350000000000005">
      <c r="A9" s="114"/>
      <c r="B9" s="132"/>
      <c r="C9" s="114"/>
      <c r="D9" s="114"/>
      <c r="E9" s="203"/>
      <c r="F9" s="28"/>
      <c r="G9" s="26"/>
      <c r="H9" s="202"/>
      <c r="I9" s="202"/>
      <c r="J9" s="5"/>
      <c r="K9" s="3"/>
    </row>
    <row x14ac:dyDescent="0.25" r="10" customHeight="1" ht="28.350000000000005">
      <c r="A10" s="114"/>
      <c r="B10" s="132"/>
      <c r="C10" s="114"/>
      <c r="D10" s="114"/>
      <c r="E10" s="204" t="s">
        <v>207</v>
      </c>
      <c r="F10" s="28"/>
      <c r="G10" s="26"/>
      <c r="H10" s="202"/>
      <c r="I10" s="202"/>
      <c r="J10" s="5"/>
      <c r="K10" s="3"/>
    </row>
    <row x14ac:dyDescent="0.25" r="11" customHeight="1" ht="28.350000000000005">
      <c r="A11" s="114"/>
      <c r="B11" s="132"/>
      <c r="C11" s="114"/>
      <c r="D11" s="114"/>
      <c r="E11" s="145"/>
      <c r="F11" s="28"/>
      <c r="G11" s="26"/>
      <c r="H11" s="202"/>
      <c r="I11" s="202"/>
      <c r="J11" s="5"/>
      <c r="K11" s="3"/>
    </row>
    <row x14ac:dyDescent="0.25" r="12" customHeight="1" ht="28.350000000000005">
      <c r="A12" s="114"/>
      <c r="B12" s="132"/>
      <c r="C12" s="114"/>
      <c r="D12" s="114"/>
      <c r="E12" s="139" t="s">
        <v>90</v>
      </c>
      <c r="F12" s="143"/>
      <c r="G12" s="161"/>
      <c r="H12" s="153">
        <v>290</v>
      </c>
      <c r="I12" s="202"/>
      <c r="J12" s="5"/>
      <c r="K12" s="3"/>
    </row>
    <row x14ac:dyDescent="0.25" r="13" customHeight="1" ht="21.75">
      <c r="A13" s="114"/>
      <c r="B13" s="132"/>
      <c r="C13" s="114"/>
      <c r="D13" s="4"/>
      <c r="E13" s="28"/>
      <c r="F13" s="28"/>
      <c r="G13" s="26"/>
      <c r="H13" s="62"/>
      <c r="I13" s="7"/>
      <c r="J13" s="5"/>
      <c r="K13" s="3"/>
    </row>
    <row x14ac:dyDescent="0.25" r="14" customHeight="1" ht="21.75">
      <c r="A14" s="114"/>
      <c r="B14" s="132"/>
      <c r="C14" s="114"/>
      <c r="D14" s="4"/>
      <c r="E14" s="74"/>
      <c r="F14" s="74"/>
      <c r="G14" s="7"/>
      <c r="H14" s="7"/>
      <c r="I14" s="7"/>
      <c r="J14" s="5"/>
      <c r="K14" s="3"/>
    </row>
    <row x14ac:dyDescent="0.25" r="15" customHeight="1" ht="21.75">
      <c r="A15" s="114"/>
      <c r="B15" s="132"/>
      <c r="C15" s="114"/>
      <c r="D15" s="4"/>
      <c r="E15" s="74"/>
      <c r="F15" s="74"/>
      <c r="G15" s="7"/>
      <c r="H15" s="7"/>
      <c r="I15" s="7"/>
      <c r="J15" s="5"/>
      <c r="K15" s="3"/>
    </row>
    <row x14ac:dyDescent="0.25" r="16" customHeight="1" ht="17.25">
      <c r="A16" s="8"/>
      <c r="B16" s="96" t="s">
        <v>208</v>
      </c>
      <c r="C16" s="9"/>
      <c r="D16" s="198"/>
      <c r="E16" s="198"/>
      <c r="F16" s="198"/>
      <c r="G16" s="232"/>
      <c r="H16" s="232"/>
      <c r="I16" s="232"/>
      <c r="J16" s="232"/>
      <c r="K16" s="3"/>
    </row>
    <row x14ac:dyDescent="0.25" r="17" customHeight="1" ht="17.25">
      <c r="A17" s="200"/>
      <c r="B17" s="201"/>
      <c r="C17" s="113"/>
      <c r="D17" s="112" t="s">
        <v>193</v>
      </c>
      <c r="E17" s="112" t="s">
        <v>194</v>
      </c>
      <c r="F17" s="112" t="s">
        <v>195</v>
      </c>
      <c r="G17" s="159" t="s">
        <v>196</v>
      </c>
      <c r="H17" s="159" t="s">
        <v>197</v>
      </c>
      <c r="I17" s="16" t="s">
        <v>198</v>
      </c>
      <c r="J17" s="16" t="s">
        <v>199</v>
      </c>
      <c r="K17" s="3"/>
    </row>
    <row x14ac:dyDescent="0.25" r="18" customHeight="1" ht="28.350000000000005">
      <c r="A18" s="114"/>
      <c r="B18" s="132"/>
      <c r="C18" s="114"/>
      <c r="D18" s="4" t="s">
        <v>212</v>
      </c>
      <c r="E18" s="74" t="s">
        <v>204</v>
      </c>
      <c r="F18" s="74" t="s">
        <v>213</v>
      </c>
      <c r="G18" s="7" t="s">
        <v>214</v>
      </c>
      <c r="H18" s="62">
        <v>1750</v>
      </c>
      <c r="I18" s="62">
        <v>2890</v>
      </c>
      <c r="J18" s="62">
        <v>3630</v>
      </c>
      <c r="K18" s="3"/>
    </row>
    <row x14ac:dyDescent="0.25" r="19" customHeight="1" ht="21.75">
      <c r="A19" s="114"/>
      <c r="B19" s="132"/>
      <c r="C19" s="114"/>
      <c r="D19" s="4"/>
      <c r="E19" s="74"/>
      <c r="F19" s="74"/>
      <c r="G19" s="7"/>
      <c r="H19" s="7"/>
      <c r="I19" s="7"/>
      <c r="J19" s="5"/>
      <c r="K19" s="3"/>
    </row>
    <row x14ac:dyDescent="0.25" r="20" customHeight="1" ht="28.350000000000005">
      <c r="A20" s="114"/>
      <c r="B20" s="132"/>
      <c r="C20" s="114"/>
      <c r="D20" s="114"/>
      <c r="E20" s="187" t="s">
        <v>167</v>
      </c>
      <c r="F20" s="3"/>
      <c r="G20" s="5"/>
      <c r="H20" s="5"/>
      <c r="I20" s="202"/>
      <c r="J20" s="5"/>
      <c r="K20" s="3"/>
    </row>
    <row x14ac:dyDescent="0.25" r="21" customHeight="1" ht="28.350000000000005">
      <c r="A21" s="114"/>
      <c r="B21" s="132"/>
      <c r="C21" s="114"/>
      <c r="D21" s="114"/>
      <c r="E21" s="203" t="s">
        <v>215</v>
      </c>
      <c r="F21" s="28"/>
      <c r="G21" s="26"/>
      <c r="H21" s="202"/>
      <c r="I21" s="202"/>
      <c r="J21" s="5"/>
      <c r="K21" s="3"/>
    </row>
    <row x14ac:dyDescent="0.25" r="22" customHeight="1" ht="28.350000000000005">
      <c r="A22" s="114"/>
      <c r="B22" s="132"/>
      <c r="C22" s="114"/>
      <c r="D22" s="114"/>
      <c r="E22" s="138"/>
      <c r="F22" s="28"/>
      <c r="G22" s="26"/>
      <c r="H22" s="202"/>
      <c r="I22" s="202"/>
      <c r="J22" s="5"/>
      <c r="K22" s="3"/>
    </row>
    <row x14ac:dyDescent="0.25" r="23" customHeight="1" ht="28.350000000000005">
      <c r="A23" s="114"/>
      <c r="B23" s="132"/>
      <c r="C23" s="114"/>
      <c r="D23" s="114"/>
      <c r="E23" s="204" t="s">
        <v>207</v>
      </c>
      <c r="F23" s="28"/>
      <c r="G23" s="26"/>
      <c r="H23" s="202"/>
      <c r="I23" s="202"/>
      <c r="J23" s="5"/>
      <c r="K23" s="3"/>
    </row>
    <row x14ac:dyDescent="0.25" r="24" customHeight="1" ht="28.350000000000005">
      <c r="A24" s="114"/>
      <c r="B24" s="132"/>
      <c r="C24" s="114"/>
      <c r="D24" s="114"/>
      <c r="E24" s="145"/>
      <c r="F24" s="28"/>
      <c r="G24" s="26"/>
      <c r="H24" s="202"/>
      <c r="I24" s="202"/>
      <c r="J24" s="5"/>
      <c r="K24" s="3"/>
    </row>
    <row x14ac:dyDescent="0.25" r="25" customHeight="1" ht="21.75">
      <c r="A25" s="114"/>
      <c r="B25" s="132"/>
      <c r="C25" s="114"/>
      <c r="D25" s="4"/>
      <c r="E25" s="139" t="s">
        <v>90</v>
      </c>
      <c r="F25" s="143"/>
      <c r="G25" s="161"/>
      <c r="H25" s="153">
        <v>290</v>
      </c>
      <c r="I25" s="7"/>
      <c r="J25" s="5"/>
      <c r="K25" s="3"/>
    </row>
    <row x14ac:dyDescent="0.25" r="26" customHeight="1" ht="28.350000000000005">
      <c r="A26" s="114"/>
      <c r="B26" s="132"/>
      <c r="C26" s="114"/>
      <c r="D26" s="114"/>
      <c r="E26" s="114"/>
      <c r="F26" s="114"/>
      <c r="G26" s="26"/>
      <c r="H26" s="62"/>
      <c r="I26" s="202"/>
      <c r="J26" s="5"/>
      <c r="K26" s="3"/>
    </row>
    <row x14ac:dyDescent="0.25" r="27" customHeight="1" ht="21.75">
      <c r="A27" s="114"/>
      <c r="B27" s="132"/>
      <c r="C27" s="114"/>
      <c r="D27" s="4"/>
      <c r="E27" s="74"/>
      <c r="F27" s="74"/>
      <c r="G27" s="7"/>
      <c r="H27" s="7"/>
      <c r="I27" s="7"/>
      <c r="J27" s="5"/>
      <c r="K27" s="3"/>
    </row>
    <row x14ac:dyDescent="0.25" r="28" customHeight="1" ht="17.25">
      <c r="A28" s="8"/>
      <c r="B28" s="96" t="s">
        <v>732</v>
      </c>
      <c r="C28" s="9"/>
      <c r="D28" s="198"/>
      <c r="E28" s="198"/>
      <c r="F28" s="198"/>
      <c r="G28" s="232"/>
      <c r="H28" s="232"/>
      <c r="I28" s="232"/>
      <c r="J28" s="232"/>
      <c r="K28" s="3"/>
    </row>
    <row x14ac:dyDescent="0.25" r="29" customHeight="1" ht="17.25" customFormat="1" s="208">
      <c r="A29" s="209"/>
      <c r="B29" s="210"/>
      <c r="C29" s="51"/>
      <c r="D29" s="51" t="s">
        <v>193</v>
      </c>
      <c r="E29" s="117" t="s">
        <v>194</v>
      </c>
      <c r="F29" s="130" t="s">
        <v>195</v>
      </c>
      <c r="G29" s="58" t="s">
        <v>196</v>
      </c>
      <c r="H29" s="60" t="s">
        <v>197</v>
      </c>
      <c r="I29" s="57" t="s">
        <v>198</v>
      </c>
      <c r="J29" s="57" t="s">
        <v>733</v>
      </c>
      <c r="K29" s="211"/>
    </row>
    <row x14ac:dyDescent="0.25" r="30" customHeight="1" ht="17.25">
      <c r="A30" s="114"/>
      <c r="B30" s="132"/>
      <c r="C30" s="114"/>
      <c r="D30" s="4" t="s">
        <v>219</v>
      </c>
      <c r="E30" s="74" t="s">
        <v>204</v>
      </c>
      <c r="F30" s="74" t="s">
        <v>220</v>
      </c>
      <c r="G30" s="7" t="s">
        <v>221</v>
      </c>
      <c r="H30" s="62">
        <v>970</v>
      </c>
      <c r="I30" s="62">
        <v>1140</v>
      </c>
      <c r="J30" s="62">
        <v>1370</v>
      </c>
      <c r="K30" s="3"/>
    </row>
    <row x14ac:dyDescent="0.25" r="31" customHeight="1" ht="21.75">
      <c r="A31" s="114"/>
      <c r="B31" s="132"/>
      <c r="C31" s="114"/>
      <c r="D31" s="4"/>
      <c r="E31" s="74"/>
      <c r="F31" s="74"/>
      <c r="G31" s="7"/>
      <c r="H31" s="7"/>
      <c r="I31" s="7"/>
      <c r="J31" s="5"/>
      <c r="K31" s="3"/>
    </row>
    <row x14ac:dyDescent="0.25" r="32" customHeight="1" ht="21.75">
      <c r="A32" s="114"/>
      <c r="B32" s="132"/>
      <c r="C32" s="114"/>
      <c r="D32" s="4"/>
      <c r="E32" s="3"/>
      <c r="F32" s="3"/>
      <c r="G32" s="5"/>
      <c r="H32" s="5"/>
      <c r="I32" s="7"/>
      <c r="J32" s="5"/>
      <c r="K32" s="3"/>
    </row>
    <row x14ac:dyDescent="0.25" r="33" customHeight="1" ht="21.75">
      <c r="A33" s="114"/>
      <c r="B33" s="132"/>
      <c r="C33" s="114"/>
      <c r="D33" s="4"/>
      <c r="E33" s="187" t="s">
        <v>167</v>
      </c>
      <c r="F33" s="3"/>
      <c r="G33" s="5"/>
      <c r="H33" s="5"/>
      <c r="I33" s="7"/>
      <c r="J33" s="5"/>
      <c r="K33" s="3"/>
    </row>
    <row x14ac:dyDescent="0.25" r="34" customHeight="1" ht="21.75">
      <c r="A34" s="114"/>
      <c r="B34" s="132"/>
      <c r="C34" s="114"/>
      <c r="D34" s="4"/>
      <c r="E34" s="28" t="s">
        <v>222</v>
      </c>
      <c r="F34" s="74"/>
      <c r="G34" s="7"/>
      <c r="H34" s="7"/>
      <c r="I34" s="7"/>
      <c r="J34" s="5"/>
      <c r="K34" s="3"/>
    </row>
    <row x14ac:dyDescent="0.25" r="35" customHeight="1" ht="21.75">
      <c r="A35" s="114"/>
      <c r="B35" s="132"/>
      <c r="C35" s="114"/>
      <c r="D35" s="4"/>
      <c r="E35" s="3"/>
      <c r="F35" s="74"/>
      <c r="G35" s="7"/>
      <c r="H35" s="7"/>
      <c r="I35" s="7"/>
      <c r="J35" s="5"/>
      <c r="K35" s="3"/>
    </row>
    <row x14ac:dyDescent="0.25" r="36" customHeight="1" ht="17.25">
      <c r="A36" s="150"/>
      <c r="B36" s="212"/>
      <c r="C36" s="150"/>
      <c r="D36" s="150"/>
      <c r="E36" s="204" t="s">
        <v>223</v>
      </c>
      <c r="F36" s="74"/>
      <c r="G36" s="7"/>
      <c r="H36" s="7"/>
      <c r="I36" s="233"/>
      <c r="J36" s="5"/>
      <c r="K36" s="3"/>
    </row>
    <row x14ac:dyDescent="0.25" r="37" customHeight="1" ht="21.75">
      <c r="A37" s="114"/>
      <c r="B37" s="132"/>
      <c r="C37" s="114"/>
      <c r="D37" s="4"/>
      <c r="E37" s="145"/>
      <c r="F37" s="133"/>
      <c r="G37" s="233"/>
      <c r="H37" s="233"/>
      <c r="I37" s="7"/>
      <c r="J37" s="5"/>
      <c r="K37" s="3"/>
    </row>
    <row x14ac:dyDescent="0.25" r="38" customHeight="1" ht="21.75">
      <c r="A38" s="114"/>
      <c r="B38" s="132"/>
      <c r="C38" s="114"/>
      <c r="D38" s="4"/>
      <c r="E38" s="74"/>
      <c r="F38" s="74"/>
      <c r="G38" s="7"/>
      <c r="H38" s="7"/>
      <c r="I38" s="7"/>
      <c r="J38" s="5"/>
      <c r="K38" s="3"/>
    </row>
    <row x14ac:dyDescent="0.25" r="39" customHeight="1" ht="21.75">
      <c r="A39" s="114"/>
      <c r="B39" s="132"/>
      <c r="C39" s="114"/>
      <c r="D39" s="4"/>
      <c r="E39" s="74"/>
      <c r="F39" s="74"/>
      <c r="G39" s="7"/>
      <c r="H39" s="7"/>
      <c r="I39" s="7"/>
      <c r="J39" s="5"/>
      <c r="K39" s="3"/>
    </row>
    <row x14ac:dyDescent="0.25" r="40" customHeight="1" ht="21.75">
      <c r="A40" s="114"/>
      <c r="B40" s="132"/>
      <c r="C40" s="114"/>
      <c r="D40" s="4"/>
      <c r="E40" s="139" t="s">
        <v>90</v>
      </c>
      <c r="F40" s="143"/>
      <c r="G40" s="161"/>
      <c r="H40" s="153">
        <v>290</v>
      </c>
      <c r="I40" s="7"/>
      <c r="J40" s="5"/>
      <c r="K40" s="3"/>
    </row>
    <row x14ac:dyDescent="0.25" r="41" customHeight="1" ht="21.75">
      <c r="A41" s="114"/>
      <c r="B41" s="132"/>
      <c r="C41" s="114"/>
      <c r="D41" s="4"/>
      <c r="E41" s="74"/>
      <c r="F41" s="74"/>
      <c r="G41" s="7"/>
      <c r="H41" s="7"/>
      <c r="I41" s="7"/>
      <c r="J41" s="5"/>
      <c r="K41" s="3"/>
    </row>
    <row x14ac:dyDescent="0.25" r="42" customHeight="1" ht="21">
      <c r="A42" s="114"/>
      <c r="B42" s="132"/>
      <c r="C42" s="114"/>
      <c r="D42" s="4"/>
      <c r="E42" s="74"/>
      <c r="F42" s="74"/>
      <c r="G42" s="7"/>
      <c r="H42" s="7"/>
      <c r="I42" s="7"/>
      <c r="J42" s="5"/>
      <c r="K42" s="3"/>
    </row>
    <row x14ac:dyDescent="0.25" r="43" customHeight="1" ht="21.75">
      <c r="A43" s="3"/>
      <c r="B43" s="205"/>
      <c r="C43" s="54"/>
      <c r="D43" s="206"/>
      <c r="E43" s="207"/>
      <c r="F43" s="207"/>
      <c r="G43" s="5"/>
      <c r="H43" s="5"/>
      <c r="I43" s="5"/>
      <c r="J43" s="5"/>
      <c r="K43" s="3"/>
    </row>
    <row x14ac:dyDescent="0.25" r="44" customHeight="1" ht="31.5">
      <c r="A44" s="3"/>
      <c r="B44" s="205"/>
      <c r="C44" s="54"/>
      <c r="D44" s="206"/>
      <c r="E44" s="207"/>
      <c r="F44" s="207"/>
      <c r="G44" s="5"/>
      <c r="H44" s="5"/>
      <c r="I44" s="5"/>
      <c r="J44" s="5"/>
      <c r="K44" s="3"/>
    </row>
    <row x14ac:dyDescent="0.25" r="45" customHeight="1" ht="17.25">
      <c r="A45" s="8"/>
      <c r="B45" s="96" t="s">
        <v>224</v>
      </c>
      <c r="C45" s="9"/>
      <c r="D45" s="198"/>
      <c r="E45" s="198"/>
      <c r="F45" s="198"/>
      <c r="G45" s="232"/>
      <c r="H45" s="232"/>
      <c r="I45" s="232"/>
      <c r="J45" s="232"/>
      <c r="K45" s="3"/>
    </row>
    <row x14ac:dyDescent="0.25" r="46" customHeight="1" ht="17.25" customFormat="1" s="208">
      <c r="A46" s="209"/>
      <c r="B46" s="210"/>
      <c r="C46" s="51"/>
      <c r="D46" s="51" t="s">
        <v>193</v>
      </c>
      <c r="E46" s="117" t="s">
        <v>194</v>
      </c>
      <c r="F46" s="130" t="s">
        <v>195</v>
      </c>
      <c r="G46" s="58" t="s">
        <v>196</v>
      </c>
      <c r="H46" s="60" t="s">
        <v>197</v>
      </c>
      <c r="I46" s="57" t="s">
        <v>198</v>
      </c>
      <c r="J46" s="57"/>
      <c r="K46" s="211"/>
    </row>
    <row x14ac:dyDescent="0.25" r="47" customHeight="1" ht="17.25">
      <c r="A47" s="114"/>
      <c r="B47" s="132"/>
      <c r="C47" s="114"/>
      <c r="D47" s="4" t="s">
        <v>226</v>
      </c>
      <c r="E47" s="74" t="s">
        <v>204</v>
      </c>
      <c r="F47" s="74" t="s">
        <v>213</v>
      </c>
      <c r="G47" s="7" t="s">
        <v>213</v>
      </c>
      <c r="H47" s="62">
        <v>4750</v>
      </c>
      <c r="I47" s="62">
        <v>4900</v>
      </c>
      <c r="J47" s="62"/>
      <c r="K47" s="3"/>
    </row>
    <row x14ac:dyDescent="0.25" r="48" customHeight="1" ht="21.75">
      <c r="A48" s="114"/>
      <c r="B48" s="132"/>
      <c r="C48" s="114"/>
      <c r="D48" s="4"/>
      <c r="E48" s="74"/>
      <c r="F48" s="74"/>
      <c r="G48" s="7"/>
      <c r="H48" s="7"/>
      <c r="I48" s="7"/>
      <c r="J48" s="5"/>
      <c r="K48" s="3"/>
    </row>
    <row x14ac:dyDescent="0.25" r="49" customHeight="1" ht="21.75">
      <c r="A49" s="114"/>
      <c r="B49" s="132"/>
      <c r="C49" s="114"/>
      <c r="D49" s="4"/>
      <c r="E49" s="3"/>
      <c r="F49" s="3"/>
      <c r="G49" s="5"/>
      <c r="H49" s="5"/>
      <c r="I49" s="7"/>
      <c r="J49" s="5"/>
      <c r="K49" s="3"/>
    </row>
    <row x14ac:dyDescent="0.25" r="50" customHeight="1" ht="21.75">
      <c r="A50" s="114"/>
      <c r="B50" s="132"/>
      <c r="C50" s="114"/>
      <c r="D50" s="4"/>
      <c r="E50" s="187" t="s">
        <v>167</v>
      </c>
      <c r="F50" s="3"/>
      <c r="G50" s="5"/>
      <c r="H50" s="5"/>
      <c r="I50" s="7"/>
      <c r="J50" s="5"/>
      <c r="K50" s="3"/>
    </row>
    <row x14ac:dyDescent="0.25" r="51" customHeight="1" ht="21.75">
      <c r="A51" s="114"/>
      <c r="B51" s="132"/>
      <c r="C51" s="114"/>
      <c r="D51" s="4"/>
      <c r="E51" s="28" t="s">
        <v>227</v>
      </c>
      <c r="F51" s="74"/>
      <c r="G51" s="7"/>
      <c r="H51" s="7"/>
      <c r="I51" s="7"/>
      <c r="J51" s="5"/>
      <c r="K51" s="3"/>
    </row>
    <row x14ac:dyDescent="0.25" r="52" customHeight="1" ht="21.75">
      <c r="A52" s="114"/>
      <c r="B52" s="132"/>
      <c r="C52" s="114"/>
      <c r="D52" s="4"/>
      <c r="E52" s="3"/>
      <c r="F52" s="74"/>
      <c r="G52" s="7"/>
      <c r="H52" s="7"/>
      <c r="I52" s="7"/>
      <c r="J52" s="5"/>
      <c r="K52" s="3"/>
    </row>
    <row x14ac:dyDescent="0.25" r="53" customHeight="1" ht="17.25">
      <c r="A53" s="150"/>
      <c r="B53" s="212"/>
      <c r="C53" s="150"/>
      <c r="D53" s="150"/>
      <c r="E53" s="204" t="s">
        <v>207</v>
      </c>
      <c r="F53" s="74"/>
      <c r="G53" s="7"/>
      <c r="H53" s="7"/>
      <c r="I53" s="233"/>
      <c r="J53" s="5"/>
      <c r="K53" s="3"/>
    </row>
    <row x14ac:dyDescent="0.25" r="54" customHeight="1" ht="21.75">
      <c r="A54" s="114"/>
      <c r="B54" s="132"/>
      <c r="C54" s="114"/>
      <c r="D54" s="4"/>
      <c r="E54" s="145"/>
      <c r="F54" s="133"/>
      <c r="G54" s="233"/>
      <c r="H54" s="233"/>
      <c r="I54" s="7"/>
      <c r="J54" s="5"/>
      <c r="K54" s="3"/>
    </row>
    <row x14ac:dyDescent="0.25" r="55" customHeight="1" ht="21.75">
      <c r="A55" s="114"/>
      <c r="B55" s="132"/>
      <c r="C55" s="114"/>
      <c r="D55" s="4"/>
      <c r="E55" s="139" t="s">
        <v>90</v>
      </c>
      <c r="F55" s="143"/>
      <c r="G55" s="161"/>
      <c r="H55" s="153">
        <v>290</v>
      </c>
      <c r="I55" s="7"/>
      <c r="J55" s="5"/>
      <c r="K55" s="3"/>
    </row>
    <row x14ac:dyDescent="0.25" r="56" customHeight="1" ht="21.75">
      <c r="A56" s="114"/>
      <c r="B56" s="132"/>
      <c r="C56" s="114"/>
      <c r="D56" s="4"/>
      <c r="E56" s="74"/>
      <c r="F56" s="74"/>
      <c r="G56" s="7"/>
      <c r="H56" s="7"/>
      <c r="I56" s="7"/>
      <c r="J56" s="5"/>
      <c r="K56" s="3"/>
    </row>
    <row x14ac:dyDescent="0.25" r="57" customHeight="1" ht="21.75">
      <c r="A57" s="114"/>
      <c r="B57" s="132"/>
      <c r="C57" s="114"/>
      <c r="D57" s="4"/>
      <c r="E57" s="74"/>
      <c r="F57" s="74"/>
      <c r="G57" s="7"/>
      <c r="H57" s="7"/>
      <c r="I57" s="7"/>
      <c r="J57" s="5"/>
      <c r="K57" s="3"/>
    </row>
    <row x14ac:dyDescent="0.25" r="58" customHeight="1" ht="21.75">
      <c r="A58" s="114"/>
      <c r="B58" s="132"/>
      <c r="C58" s="114"/>
      <c r="D58" s="4"/>
      <c r="E58" s="74"/>
      <c r="F58" s="74"/>
      <c r="G58" s="7"/>
      <c r="H58" s="7"/>
      <c r="I58" s="7"/>
      <c r="J58" s="5"/>
      <c r="K58" s="3"/>
    </row>
    <row x14ac:dyDescent="0.25" r="59" customHeight="1" ht="21">
      <c r="A59" s="114"/>
      <c r="B59" s="132"/>
      <c r="C59" s="114"/>
      <c r="D59" s="4"/>
      <c r="E59" s="74"/>
      <c r="F59" s="74"/>
      <c r="G59" s="7"/>
      <c r="H59" s="7"/>
      <c r="I59" s="7"/>
      <c r="J59" s="5"/>
      <c r="K59" s="3"/>
    </row>
    <row x14ac:dyDescent="0.25" r="60" customHeight="1" ht="21.75">
      <c r="A60" s="3"/>
      <c r="B60" s="205"/>
      <c r="C60" s="54"/>
      <c r="D60" s="206"/>
      <c r="E60" s="207"/>
      <c r="F60" s="207"/>
      <c r="G60" s="5"/>
      <c r="H60" s="5"/>
      <c r="I60" s="5"/>
      <c r="J60" s="5"/>
      <c r="K60" s="3"/>
    </row>
    <row x14ac:dyDescent="0.25" r="61" customHeight="1" ht="17.25">
      <c r="A61" s="8"/>
      <c r="B61" s="96" t="s">
        <v>228</v>
      </c>
      <c r="C61" s="9"/>
      <c r="D61" s="198"/>
      <c r="E61" s="198"/>
      <c r="F61" s="198"/>
      <c r="G61" s="232"/>
      <c r="H61" s="232"/>
      <c r="I61" s="232"/>
      <c r="J61" s="232"/>
      <c r="K61" s="3"/>
    </row>
    <row x14ac:dyDescent="0.25" r="62" customHeight="1" ht="17.25" customFormat="1" s="208">
      <c r="A62" s="209"/>
      <c r="B62" s="210"/>
      <c r="C62" s="51"/>
      <c r="D62" s="117" t="s">
        <v>193</v>
      </c>
      <c r="E62" s="117" t="s">
        <v>194</v>
      </c>
      <c r="F62" s="117" t="s">
        <v>195</v>
      </c>
      <c r="G62" s="60" t="s">
        <v>196</v>
      </c>
      <c r="H62" s="60" t="s">
        <v>197</v>
      </c>
      <c r="I62" s="57" t="s">
        <v>198</v>
      </c>
      <c r="J62" s="57" t="s">
        <v>199</v>
      </c>
      <c r="K62" s="211"/>
    </row>
    <row x14ac:dyDescent="0.25" r="63" customHeight="1" ht="28.350000000000005">
      <c r="A63" s="114"/>
      <c r="B63" s="132"/>
      <c r="C63" s="114"/>
      <c r="D63" s="4" t="s">
        <v>232</v>
      </c>
      <c r="E63" s="74" t="s">
        <v>204</v>
      </c>
      <c r="F63" s="74" t="s">
        <v>233</v>
      </c>
      <c r="G63" s="7" t="s">
        <v>234</v>
      </c>
      <c r="H63" s="62">
        <v>880</v>
      </c>
      <c r="I63" s="62">
        <v>1045</v>
      </c>
      <c r="J63" s="62">
        <v>1250</v>
      </c>
      <c r="K63" s="3"/>
    </row>
    <row x14ac:dyDescent="0.25" r="64" customHeight="1" ht="21.75">
      <c r="A64" s="114"/>
      <c r="B64" s="132"/>
      <c r="C64" s="114"/>
      <c r="D64" s="4"/>
      <c r="E64" s="74"/>
      <c r="F64" s="74"/>
      <c r="G64" s="7"/>
      <c r="H64" s="7"/>
      <c r="I64" s="7"/>
      <c r="J64" s="5"/>
      <c r="K64" s="3"/>
    </row>
    <row x14ac:dyDescent="0.25" r="65" customHeight="1" ht="21.75">
      <c r="A65" s="114"/>
      <c r="B65" s="132"/>
      <c r="C65" s="114"/>
      <c r="D65" s="4"/>
      <c r="E65" s="187" t="s">
        <v>167</v>
      </c>
      <c r="F65" s="3"/>
      <c r="G65" s="5"/>
      <c r="H65" s="5"/>
      <c r="I65" s="7"/>
      <c r="J65" s="5"/>
      <c r="K65" s="3"/>
    </row>
    <row x14ac:dyDescent="0.25" r="66" customHeight="1" ht="21.75">
      <c r="A66" s="114"/>
      <c r="B66" s="132"/>
      <c r="C66" s="114"/>
      <c r="D66" s="4"/>
      <c r="E66" s="28" t="s">
        <v>222</v>
      </c>
      <c r="F66" s="74"/>
      <c r="G66" s="7"/>
      <c r="H66" s="7"/>
      <c r="I66" s="7"/>
      <c r="J66" s="5"/>
      <c r="K66" s="3"/>
    </row>
    <row x14ac:dyDescent="0.25" r="67" customHeight="1" ht="21.75">
      <c r="A67" s="114"/>
      <c r="B67" s="132"/>
      <c r="C67" s="114"/>
      <c r="D67" s="4"/>
      <c r="E67" s="3"/>
      <c r="F67" s="3"/>
      <c r="G67" s="5"/>
      <c r="H67" s="5"/>
      <c r="I67" s="7"/>
      <c r="J67" s="5"/>
      <c r="K67" s="3"/>
    </row>
    <row x14ac:dyDescent="0.25" r="68" customHeight="1" ht="17.25">
      <c r="A68" s="114"/>
      <c r="B68" s="132"/>
      <c r="C68" s="114"/>
      <c r="D68" s="4"/>
      <c r="E68" s="204" t="s">
        <v>207</v>
      </c>
      <c r="F68" s="74"/>
      <c r="G68" s="7"/>
      <c r="H68" s="7"/>
      <c r="I68" s="5"/>
      <c r="J68" s="5"/>
      <c r="K68" s="3"/>
    </row>
    <row x14ac:dyDescent="0.25" r="69" customHeight="1" ht="21.75">
      <c r="A69" s="114"/>
      <c r="B69" s="132"/>
      <c r="C69" s="114"/>
      <c r="D69" s="4"/>
      <c r="E69" s="145"/>
      <c r="F69" s="74"/>
      <c r="G69" s="7"/>
      <c r="H69" s="7"/>
      <c r="I69" s="63"/>
      <c r="J69" s="5"/>
      <c r="K69" s="3"/>
    </row>
    <row x14ac:dyDescent="0.25" r="70" customHeight="1" ht="21.75">
      <c r="A70" s="114"/>
      <c r="B70" s="132"/>
      <c r="C70" s="114"/>
      <c r="D70" s="4"/>
      <c r="E70" s="3"/>
      <c r="F70" s="3"/>
      <c r="G70" s="5"/>
      <c r="H70" s="5"/>
      <c r="I70" s="7"/>
      <c r="J70" s="5"/>
      <c r="K70" s="3"/>
    </row>
    <row x14ac:dyDescent="0.25" r="71" customHeight="1" ht="21.75">
      <c r="A71" s="114"/>
      <c r="B71" s="132"/>
      <c r="C71" s="114"/>
      <c r="D71" s="4"/>
      <c r="E71" s="139" t="s">
        <v>90</v>
      </c>
      <c r="F71" s="143"/>
      <c r="G71" s="161"/>
      <c r="H71" s="153">
        <v>290</v>
      </c>
      <c r="I71" s="7"/>
      <c r="J71" s="5"/>
      <c r="K71" s="3"/>
    </row>
    <row x14ac:dyDescent="0.25" r="72" customHeight="1" ht="21.75">
      <c r="A72" s="114"/>
      <c r="B72" s="132"/>
      <c r="C72" s="114"/>
      <c r="D72" s="4"/>
      <c r="E72" s="108"/>
      <c r="F72" s="74"/>
      <c r="G72" s="7"/>
      <c r="H72" s="7"/>
      <c r="I72" s="7"/>
      <c r="J72" s="5"/>
      <c r="K72" s="3"/>
    </row>
    <row x14ac:dyDescent="0.25" r="73" customHeight="1" ht="21.75">
      <c r="A73" s="114"/>
      <c r="B73" s="132"/>
      <c r="C73" s="114"/>
      <c r="D73" s="4"/>
      <c r="E73" s="108"/>
      <c r="F73" s="74"/>
      <c r="G73" s="7"/>
      <c r="H73" s="7"/>
      <c r="I73" s="7"/>
      <c r="J73" s="5"/>
      <c r="K73" s="3"/>
    </row>
    <row x14ac:dyDescent="0.25" r="74" customHeight="1" ht="21.75">
      <c r="A74" s="114"/>
      <c r="B74" s="132"/>
      <c r="C74" s="114"/>
      <c r="D74" s="4"/>
      <c r="E74" s="108"/>
      <c r="F74" s="74"/>
      <c r="G74" s="7"/>
      <c r="H74" s="7"/>
      <c r="I74" s="7"/>
      <c r="J74" s="5"/>
      <c r="K74" s="3"/>
    </row>
    <row x14ac:dyDescent="0.25" r="75" customHeight="1" ht="21.75">
      <c r="A75" s="114"/>
      <c r="B75" s="132"/>
      <c r="C75" s="114"/>
      <c r="D75" s="4"/>
      <c r="E75" s="108"/>
      <c r="F75" s="74"/>
      <c r="G75" s="7"/>
      <c r="H75" s="7"/>
      <c r="I75" s="7"/>
      <c r="J75" s="5"/>
      <c r="K75" s="3"/>
    </row>
    <row x14ac:dyDescent="0.25" r="76" customHeight="1" ht="21.75">
      <c r="A76" s="114"/>
      <c r="B76" s="132"/>
      <c r="C76" s="114"/>
      <c r="D76" s="4"/>
      <c r="E76" s="108"/>
      <c r="F76" s="74"/>
      <c r="G76" s="7"/>
      <c r="H76" s="7"/>
      <c r="I76" s="7"/>
      <c r="J76" s="5"/>
      <c r="K76" s="3"/>
    </row>
    <row x14ac:dyDescent="0.25" r="77" customHeight="1" ht="45.75">
      <c r="A77" s="3"/>
      <c r="B77" s="205"/>
      <c r="C77" s="54"/>
      <c r="D77" s="206"/>
      <c r="E77" s="207"/>
      <c r="F77" s="207"/>
      <c r="G77" s="5"/>
      <c r="H77" s="5"/>
      <c r="I77" s="5"/>
      <c r="J77" s="5"/>
      <c r="K77" s="3"/>
    </row>
    <row x14ac:dyDescent="0.25" r="78" customHeight="1" ht="17.25">
      <c r="A78" s="8"/>
      <c r="B78" s="96" t="s">
        <v>235</v>
      </c>
      <c r="C78" s="9"/>
      <c r="D78" s="198"/>
      <c r="E78" s="198"/>
      <c r="F78" s="198"/>
      <c r="G78" s="232"/>
      <c r="H78" s="232"/>
      <c r="I78" s="232"/>
      <c r="J78" s="232"/>
      <c r="K78" s="3"/>
    </row>
    <row x14ac:dyDescent="0.25" r="79" customHeight="1" ht="17.25">
      <c r="A79" s="209"/>
      <c r="B79" s="210"/>
      <c r="C79" s="112" t="s">
        <v>193</v>
      </c>
      <c r="D79" s="112" t="s">
        <v>236</v>
      </c>
      <c r="E79" s="112" t="s">
        <v>194</v>
      </c>
      <c r="F79" s="112" t="s">
        <v>195</v>
      </c>
      <c r="G79" s="159" t="s">
        <v>196</v>
      </c>
      <c r="H79" s="60" t="s">
        <v>197</v>
      </c>
      <c r="I79" s="16" t="s">
        <v>198</v>
      </c>
      <c r="J79" s="16" t="s">
        <v>199</v>
      </c>
      <c r="K79" s="3"/>
    </row>
    <row x14ac:dyDescent="0.25" r="80" customHeight="1" ht="32.1" customFormat="1" s="208">
      <c r="A80" s="214"/>
      <c r="B80" s="215"/>
      <c r="C80" s="214" t="s">
        <v>306</v>
      </c>
      <c r="D80" s="75" t="s">
        <v>240</v>
      </c>
      <c r="E80" s="222" t="s">
        <v>241</v>
      </c>
      <c r="F80" s="222" t="s">
        <v>242</v>
      </c>
      <c r="G80" s="69" t="s">
        <v>243</v>
      </c>
      <c r="H80" s="216">
        <v>1990</v>
      </c>
      <c r="I80" s="216">
        <v>2310</v>
      </c>
      <c r="J80" s="216">
        <v>2710</v>
      </c>
      <c r="K80" s="211"/>
    </row>
    <row x14ac:dyDescent="0.25" r="81" customHeight="1" ht="28.350000000000005">
      <c r="A81" s="114"/>
      <c r="B81" s="132"/>
      <c r="C81" s="114" t="s">
        <v>307</v>
      </c>
      <c r="D81" s="4" t="s">
        <v>247</v>
      </c>
      <c r="E81" s="74" t="s">
        <v>241</v>
      </c>
      <c r="F81" s="74" t="s">
        <v>242</v>
      </c>
      <c r="G81" s="7" t="s">
        <v>248</v>
      </c>
      <c r="H81" s="62"/>
      <c r="I81" s="62"/>
      <c r="J81" s="62"/>
      <c r="K81" s="3"/>
    </row>
    <row x14ac:dyDescent="0.25" r="82" customHeight="1" ht="28.350000000000005">
      <c r="A82" s="114"/>
      <c r="B82" s="132"/>
      <c r="C82" s="114"/>
      <c r="D82" s="114"/>
      <c r="E82" s="74"/>
      <c r="F82" s="74"/>
      <c r="G82" s="7"/>
      <c r="H82" s="62"/>
      <c r="I82" s="62"/>
      <c r="J82" s="5"/>
      <c r="K82" s="3"/>
    </row>
    <row x14ac:dyDescent="0.25" r="83" customHeight="1" ht="21.75">
      <c r="A83" s="114"/>
      <c r="B83" s="132"/>
      <c r="C83" s="114"/>
      <c r="D83" s="4"/>
      <c r="E83" s="187" t="s">
        <v>167</v>
      </c>
      <c r="F83" s="74"/>
      <c r="G83" s="7"/>
      <c r="H83" s="7"/>
      <c r="I83" s="7"/>
      <c r="J83" s="5"/>
      <c r="K83" s="3"/>
    </row>
    <row x14ac:dyDescent="0.25" r="84" customHeight="1" ht="21.75">
      <c r="A84" s="114"/>
      <c r="B84" s="132"/>
      <c r="C84" s="114"/>
      <c r="D84" s="4"/>
      <c r="E84" s="28" t="s">
        <v>249</v>
      </c>
      <c r="F84" s="74"/>
      <c r="G84" s="7"/>
      <c r="H84" s="7"/>
      <c r="I84" s="7"/>
      <c r="J84" s="5"/>
      <c r="K84" s="3"/>
    </row>
    <row x14ac:dyDescent="0.25" r="85" customHeight="1" ht="21.75">
      <c r="A85" s="114"/>
      <c r="B85" s="132"/>
      <c r="C85" s="114"/>
      <c r="D85" s="4"/>
      <c r="E85" s="3"/>
      <c r="F85" s="74"/>
      <c r="G85" s="7"/>
      <c r="H85" s="7"/>
      <c r="I85" s="7"/>
      <c r="J85" s="5"/>
      <c r="K85" s="3"/>
    </row>
    <row x14ac:dyDescent="0.25" r="86" customHeight="1" ht="17.25">
      <c r="A86" s="114"/>
      <c r="B86" s="132"/>
      <c r="C86" s="114"/>
      <c r="D86" s="4"/>
      <c r="E86" s="204" t="s">
        <v>207</v>
      </c>
      <c r="F86" s="74"/>
      <c r="G86" s="7"/>
      <c r="H86" s="7"/>
      <c r="I86" s="7"/>
      <c r="J86" s="5"/>
      <c r="K86" s="3"/>
    </row>
    <row x14ac:dyDescent="0.25" r="87" customHeight="1" ht="21.75">
      <c r="A87" s="114"/>
      <c r="B87" s="132"/>
      <c r="C87" s="114"/>
      <c r="D87" s="4"/>
      <c r="E87" s="145"/>
      <c r="F87" s="74"/>
      <c r="G87" s="7"/>
      <c r="H87" s="7"/>
      <c r="I87" s="7"/>
      <c r="J87" s="5"/>
      <c r="K87" s="3"/>
    </row>
    <row x14ac:dyDescent="0.25" r="88" customHeight="1" ht="21.75">
      <c r="A88" s="114"/>
      <c r="B88" s="132"/>
      <c r="C88" s="114"/>
      <c r="D88" s="4"/>
      <c r="E88" s="139" t="s">
        <v>90</v>
      </c>
      <c r="F88" s="143"/>
      <c r="G88" s="161"/>
      <c r="H88" s="153">
        <v>290</v>
      </c>
      <c r="I88" s="7"/>
      <c r="J88" s="5"/>
      <c r="K88" s="3"/>
    </row>
    <row x14ac:dyDescent="0.25" r="89" customHeight="1" ht="21.75">
      <c r="A89" s="114"/>
      <c r="B89" s="132"/>
      <c r="C89" s="114"/>
      <c r="D89" s="4"/>
      <c r="E89" s="74"/>
      <c r="F89" s="74"/>
      <c r="G89" s="7"/>
      <c r="H89" s="7"/>
      <c r="I89" s="7"/>
      <c r="J89" s="5"/>
      <c r="K89" s="3"/>
    </row>
    <row x14ac:dyDescent="0.25" r="90" customHeight="1" ht="21.75">
      <c r="A90" s="114"/>
      <c r="B90" s="132"/>
      <c r="C90" s="114"/>
      <c r="D90" s="4"/>
      <c r="E90" s="74"/>
      <c r="F90" s="74"/>
      <c r="G90" s="7"/>
      <c r="H90" s="7"/>
      <c r="I90" s="7"/>
      <c r="J90" s="5"/>
      <c r="K90" s="3"/>
    </row>
    <row x14ac:dyDescent="0.25" r="91" customHeight="1" ht="21.75">
      <c r="A91" s="114"/>
      <c r="B91" s="132"/>
      <c r="C91" s="114"/>
      <c r="D91" s="4"/>
      <c r="E91" s="74"/>
      <c r="F91" s="74"/>
      <c r="G91" s="7"/>
      <c r="H91" s="7"/>
      <c r="I91" s="7"/>
      <c r="J91" s="5"/>
      <c r="K91" s="3"/>
    </row>
    <row x14ac:dyDescent="0.25" r="92" customHeight="1" ht="54">
      <c r="A92" s="114"/>
      <c r="B92" s="132"/>
      <c r="C92" s="114"/>
      <c r="D92" s="4"/>
      <c r="E92" s="74"/>
      <c r="F92" s="74"/>
      <c r="G92" s="7"/>
      <c r="H92" s="7"/>
      <c r="I92" s="7"/>
      <c r="J92" s="5"/>
      <c r="K92" s="3"/>
    </row>
    <row x14ac:dyDescent="0.25" r="93" customHeight="1" ht="21.75">
      <c r="A93" s="114"/>
      <c r="B93" s="132"/>
      <c r="C93" s="114"/>
      <c r="D93" s="4"/>
      <c r="E93" s="74"/>
      <c r="F93" s="74"/>
      <c r="G93" s="7"/>
      <c r="H93" s="7"/>
      <c r="I93" s="7"/>
      <c r="J93" s="5"/>
      <c r="K93" s="3"/>
    </row>
    <row x14ac:dyDescent="0.25" r="94" customHeight="1" ht="17.25">
      <c r="A94" s="8"/>
      <c r="B94" s="96" t="s">
        <v>250</v>
      </c>
      <c r="C94" s="9"/>
      <c r="D94" s="198"/>
      <c r="E94" s="198"/>
      <c r="F94" s="198"/>
      <c r="G94" s="232"/>
      <c r="H94" s="232"/>
      <c r="I94" s="232"/>
      <c r="J94" s="232"/>
      <c r="K94" s="3"/>
    </row>
    <row x14ac:dyDescent="0.25" r="95" customHeight="1" ht="17.25">
      <c r="A95" s="200"/>
      <c r="B95" s="201"/>
      <c r="C95" s="113"/>
      <c r="D95" s="112" t="s">
        <v>193</v>
      </c>
      <c r="E95" s="112" t="s">
        <v>194</v>
      </c>
      <c r="F95" s="112" t="s">
        <v>195</v>
      </c>
      <c r="G95" s="159" t="s">
        <v>196</v>
      </c>
      <c r="H95" s="159" t="s">
        <v>197</v>
      </c>
      <c r="I95" s="16" t="s">
        <v>198</v>
      </c>
      <c r="J95" s="16" t="s">
        <v>199</v>
      </c>
      <c r="K95" s="3"/>
    </row>
    <row x14ac:dyDescent="0.25" r="96" customHeight="1" ht="17.25">
      <c r="A96" s="114"/>
      <c r="B96" s="132"/>
      <c r="C96" s="114"/>
      <c r="D96" s="4" t="s">
        <v>203</v>
      </c>
      <c r="E96" s="74" t="s">
        <v>241</v>
      </c>
      <c r="F96" s="74" t="s">
        <v>242</v>
      </c>
      <c r="G96" s="7" t="s">
        <v>243</v>
      </c>
      <c r="H96" s="62">
        <v>1780</v>
      </c>
      <c r="I96" s="62">
        <v>2120</v>
      </c>
      <c r="J96" s="62">
        <v>2560</v>
      </c>
      <c r="K96" s="3"/>
    </row>
    <row x14ac:dyDescent="0.25" r="97" customHeight="1" ht="17.25">
      <c r="A97" s="114"/>
      <c r="B97" s="132"/>
      <c r="C97" s="114"/>
      <c r="D97" s="4"/>
      <c r="E97" s="74"/>
      <c r="F97" s="74"/>
      <c r="G97" s="7"/>
      <c r="H97" s="7"/>
      <c r="I97" s="7"/>
      <c r="J97" s="5"/>
      <c r="K97" s="114"/>
    </row>
    <row x14ac:dyDescent="0.25" r="98" customHeight="1" ht="17.25">
      <c r="A98" s="114"/>
      <c r="B98" s="132"/>
      <c r="C98" s="114"/>
      <c r="D98" s="4"/>
      <c r="E98" s="187" t="s">
        <v>167</v>
      </c>
      <c r="F98" s="74"/>
      <c r="G98" s="7"/>
      <c r="H98" s="7"/>
      <c r="I98" s="7"/>
      <c r="J98" s="5"/>
      <c r="K98" s="114"/>
    </row>
    <row x14ac:dyDescent="0.25" r="99" customHeight="1" ht="17.25">
      <c r="A99" s="114"/>
      <c r="B99" s="132"/>
      <c r="C99" s="114"/>
      <c r="D99" s="4"/>
      <c r="E99" s="28" t="s">
        <v>251</v>
      </c>
      <c r="F99" s="74"/>
      <c r="G99" s="7"/>
      <c r="H99" s="7"/>
      <c r="I99" s="7"/>
      <c r="J99" s="5"/>
      <c r="K99" s="3"/>
    </row>
    <row x14ac:dyDescent="0.25" r="100" customHeight="1" ht="17.25">
      <c r="A100" s="114"/>
      <c r="B100" s="132"/>
      <c r="C100" s="114"/>
      <c r="D100" s="4"/>
      <c r="E100" s="3"/>
      <c r="F100" s="74"/>
      <c r="G100" s="7"/>
      <c r="H100" s="7"/>
      <c r="I100" s="7"/>
      <c r="J100" s="5"/>
      <c r="K100" s="3"/>
    </row>
    <row x14ac:dyDescent="0.25" r="101" customHeight="1" ht="17.25">
      <c r="A101" s="114"/>
      <c r="B101" s="132"/>
      <c r="C101" s="114"/>
      <c r="D101" s="4"/>
      <c r="E101" s="204" t="s">
        <v>207</v>
      </c>
      <c r="F101" s="74"/>
      <c r="G101" s="7"/>
      <c r="H101" s="7"/>
      <c r="I101" s="7"/>
      <c r="J101" s="5"/>
      <c r="K101" s="3"/>
    </row>
    <row x14ac:dyDescent="0.25" r="102" customHeight="1" ht="17.25">
      <c r="A102" s="114"/>
      <c r="B102" s="132"/>
      <c r="C102" s="114"/>
      <c r="D102" s="4"/>
      <c r="E102" s="145"/>
      <c r="F102" s="74"/>
      <c r="G102" s="7"/>
      <c r="H102" s="7"/>
      <c r="I102" s="7"/>
      <c r="J102" s="5"/>
      <c r="K102" s="3"/>
    </row>
    <row x14ac:dyDescent="0.25" r="103" customHeight="1" ht="17.25">
      <c r="A103" s="114"/>
      <c r="B103" s="132"/>
      <c r="C103" s="114"/>
      <c r="D103" s="4"/>
      <c r="E103" s="139" t="s">
        <v>90</v>
      </c>
      <c r="F103" s="143"/>
      <c r="G103" s="161"/>
      <c r="H103" s="153">
        <v>290</v>
      </c>
      <c r="I103" s="7"/>
      <c r="J103" s="5"/>
      <c r="K103" s="3"/>
    </row>
    <row x14ac:dyDescent="0.25" r="104" customHeight="1" ht="17.25">
      <c r="A104" s="114"/>
      <c r="B104" s="132"/>
      <c r="C104" s="114"/>
      <c r="D104" s="4"/>
      <c r="E104" s="74"/>
      <c r="F104" s="74"/>
      <c r="G104" s="7"/>
      <c r="H104" s="7"/>
      <c r="I104" s="7"/>
      <c r="J104" s="5"/>
      <c r="K104" s="3"/>
    </row>
    <row x14ac:dyDescent="0.25" r="105" customHeight="1" ht="17.25">
      <c r="A105" s="3"/>
      <c r="B105" s="205"/>
      <c r="C105" s="54"/>
      <c r="D105" s="206"/>
      <c r="E105" s="207"/>
      <c r="F105" s="207"/>
      <c r="G105" s="5"/>
      <c r="H105" s="5"/>
      <c r="I105" s="5"/>
      <c r="J105" s="5"/>
      <c r="K105" s="3"/>
    </row>
    <row x14ac:dyDescent="0.25" r="106" customHeight="1" ht="50.1">
      <c r="A106" s="8"/>
      <c r="B106" s="96" t="s">
        <v>252</v>
      </c>
      <c r="C106" s="9"/>
      <c r="D106" s="198"/>
      <c r="E106" s="198"/>
      <c r="F106" s="198"/>
      <c r="G106" s="232"/>
      <c r="H106" s="232"/>
      <c r="I106" s="232"/>
      <c r="J106" s="232"/>
      <c r="K106" s="3"/>
    </row>
    <row x14ac:dyDescent="0.25" r="107" customHeight="1" ht="17.25">
      <c r="A107" s="200"/>
      <c r="B107" s="201"/>
      <c r="C107" s="113"/>
      <c r="D107" s="217"/>
      <c r="E107" s="112" t="s">
        <v>194</v>
      </c>
      <c r="F107" s="112" t="s">
        <v>195</v>
      </c>
      <c r="G107" s="159" t="s">
        <v>196</v>
      </c>
      <c r="H107" s="159" t="s">
        <v>4</v>
      </c>
      <c r="I107" s="16"/>
      <c r="J107" s="72"/>
      <c r="K107" s="3"/>
    </row>
    <row x14ac:dyDescent="0.25" r="108" customHeight="1" ht="17.25">
      <c r="A108" s="114"/>
      <c r="B108" s="132"/>
      <c r="C108" s="114"/>
      <c r="D108" s="4"/>
      <c r="E108" s="74" t="s">
        <v>205</v>
      </c>
      <c r="F108" s="74" t="s">
        <v>277</v>
      </c>
      <c r="G108" s="7">
        <v>150</v>
      </c>
      <c r="H108" s="62">
        <v>2600</v>
      </c>
      <c r="I108" s="62"/>
      <c r="J108" s="5"/>
      <c r="K108" s="3"/>
    </row>
    <row x14ac:dyDescent="0.25" r="109" customHeight="1" ht="17.25">
      <c r="A109" s="114"/>
      <c r="B109" s="132"/>
      <c r="C109" s="114"/>
      <c r="D109" s="4"/>
      <c r="E109" s="74" t="s">
        <v>205</v>
      </c>
      <c r="F109" s="74" t="s">
        <v>277</v>
      </c>
      <c r="G109" s="7">
        <v>180</v>
      </c>
      <c r="H109" s="62">
        <v>2900</v>
      </c>
      <c r="I109" s="7"/>
      <c r="J109" s="5"/>
      <c r="K109" s="3"/>
    </row>
    <row x14ac:dyDescent="0.25" r="110" customHeight="1" ht="17.25">
      <c r="A110" s="114"/>
      <c r="B110" s="132"/>
      <c r="C110" s="114"/>
      <c r="D110" s="114"/>
      <c r="E110" s="74"/>
      <c r="F110" s="74"/>
      <c r="G110" s="7"/>
      <c r="H110" s="62"/>
      <c r="I110" s="202"/>
      <c r="J110" s="5"/>
      <c r="K110" s="3"/>
    </row>
    <row x14ac:dyDescent="0.25" r="111" customHeight="1" ht="17.25">
      <c r="A111" s="114"/>
      <c r="B111" s="132"/>
      <c r="C111" s="114"/>
      <c r="D111" s="114"/>
      <c r="E111" s="74"/>
      <c r="F111" s="74"/>
      <c r="G111" s="7"/>
      <c r="H111" s="62"/>
      <c r="I111" s="202"/>
      <c r="J111" s="5"/>
      <c r="K111" s="3"/>
    </row>
    <row x14ac:dyDescent="0.25" r="112" customHeight="1" ht="17.25">
      <c r="A112" s="114"/>
      <c r="B112" s="132"/>
      <c r="C112" s="114"/>
      <c r="D112" s="114"/>
      <c r="E112" s="3"/>
      <c r="F112" s="28"/>
      <c r="G112" s="26"/>
      <c r="H112" s="202"/>
      <c r="I112" s="202"/>
      <c r="J112" s="5"/>
      <c r="K112" s="3"/>
    </row>
    <row x14ac:dyDescent="0.25" r="113" customHeight="1" ht="28.350000000000005">
      <c r="A113" s="114"/>
      <c r="B113" s="132"/>
      <c r="C113" s="114"/>
      <c r="D113" s="114"/>
      <c r="E113" s="145"/>
      <c r="F113" s="28"/>
      <c r="G113" s="26"/>
      <c r="H113" s="202"/>
      <c r="I113" s="202"/>
      <c r="J113" s="5"/>
      <c r="K113" s="3"/>
    </row>
    <row x14ac:dyDescent="0.25" r="114" customHeight="1" ht="27.75">
      <c r="A114" s="114"/>
      <c r="B114" s="132"/>
      <c r="C114" s="114"/>
      <c r="D114" s="4"/>
      <c r="E114" s="218" t="s">
        <v>257</v>
      </c>
      <c r="F114" s="115"/>
      <c r="G114" s="44"/>
      <c r="H114" s="44"/>
      <c r="I114" s="7"/>
      <c r="J114" s="5"/>
      <c r="K114" s="3"/>
    </row>
    <row x14ac:dyDescent="0.25" r="115" customHeight="1" ht="28.5">
      <c r="A115" s="114"/>
      <c r="B115" s="132"/>
      <c r="C115" s="114"/>
      <c r="D115" s="4"/>
      <c r="E115" s="28"/>
      <c r="F115" s="28"/>
      <c r="G115" s="26"/>
      <c r="H115" s="62"/>
      <c r="I115" s="7"/>
      <c r="J115" s="5"/>
      <c r="K115" s="3"/>
    </row>
    <row x14ac:dyDescent="0.25" r="116" customHeight="1" ht="33">
      <c r="A116" s="114"/>
      <c r="B116" s="132"/>
      <c r="C116" s="114"/>
      <c r="D116" s="4"/>
      <c r="E116" s="28" t="s">
        <v>258</v>
      </c>
      <c r="F116" s="74"/>
      <c r="G116" s="7"/>
      <c r="H116" s="7"/>
      <c r="I116" s="7"/>
      <c r="J116" s="5"/>
      <c r="K116" s="3"/>
    </row>
    <row x14ac:dyDescent="0.25" r="117" customHeight="1" ht="48">
      <c r="A117" s="114"/>
      <c r="B117" s="132"/>
      <c r="C117" s="114"/>
      <c r="D117" s="4"/>
      <c r="E117" s="74"/>
      <c r="F117" s="74"/>
      <c r="G117" s="7"/>
      <c r="H117" s="7"/>
      <c r="I117" s="7"/>
      <c r="J117" s="5"/>
      <c r="K117" s="3"/>
    </row>
    <row x14ac:dyDescent="0.25" r="118" customHeight="1" ht="17.25">
      <c r="A118" s="3"/>
      <c r="B118" s="205"/>
      <c r="C118" s="54"/>
      <c r="D118" s="206"/>
      <c r="E118" s="207"/>
      <c r="F118" s="207"/>
      <c r="G118" s="5"/>
      <c r="H118" s="5"/>
      <c r="I118" s="5"/>
      <c r="J118" s="5"/>
      <c r="K118" s="3"/>
    </row>
    <row x14ac:dyDescent="0.25" r="119" customHeight="1" ht="50.1">
      <c r="A119" s="8"/>
      <c r="B119" s="96" t="s">
        <v>259</v>
      </c>
      <c r="C119" s="9"/>
      <c r="D119" s="198"/>
      <c r="E119" s="198"/>
      <c r="F119" s="198"/>
      <c r="G119" s="232"/>
      <c r="H119" s="232"/>
      <c r="I119" s="232"/>
      <c r="J119" s="232"/>
      <c r="K119" s="3"/>
    </row>
    <row x14ac:dyDescent="0.25" r="120" customHeight="1" ht="17.25">
      <c r="A120" s="200"/>
      <c r="B120" s="201"/>
      <c r="C120" s="113"/>
      <c r="D120" s="217"/>
      <c r="E120" s="112" t="s">
        <v>194</v>
      </c>
      <c r="F120" s="112" t="s">
        <v>195</v>
      </c>
      <c r="G120" s="159" t="s">
        <v>196</v>
      </c>
      <c r="H120" s="159" t="s">
        <v>4</v>
      </c>
      <c r="I120" s="16"/>
      <c r="J120" s="72"/>
      <c r="K120" s="3"/>
    </row>
    <row x14ac:dyDescent="0.25" r="121" customHeight="1" ht="17.25">
      <c r="A121" s="114"/>
      <c r="B121" s="132"/>
      <c r="C121" s="114"/>
      <c r="D121" s="4"/>
      <c r="E121" s="74" t="s">
        <v>205</v>
      </c>
      <c r="F121" s="74" t="s">
        <v>277</v>
      </c>
      <c r="G121" s="7">
        <v>150</v>
      </c>
      <c r="H121" s="408">
        <v>3200</v>
      </c>
      <c r="I121" s="62"/>
      <c r="J121" s="5"/>
      <c r="K121" s="3"/>
    </row>
    <row x14ac:dyDescent="0.25" r="122" customHeight="1" ht="17.25">
      <c r="A122" s="114"/>
      <c r="B122" s="132"/>
      <c r="C122" s="114"/>
      <c r="D122" s="4"/>
      <c r="E122" s="74" t="s">
        <v>205</v>
      </c>
      <c r="F122" s="74" t="s">
        <v>277</v>
      </c>
      <c r="G122" s="7">
        <v>180</v>
      </c>
      <c r="H122" s="408">
        <v>3600</v>
      </c>
      <c r="I122" s="7"/>
      <c r="J122" s="5"/>
      <c r="K122" s="3"/>
    </row>
    <row x14ac:dyDescent="0.25" r="123" customHeight="1" ht="17.25">
      <c r="A123" s="114"/>
      <c r="B123" s="132"/>
      <c r="C123" s="114"/>
      <c r="D123" s="114"/>
      <c r="E123" s="74" t="s">
        <v>205</v>
      </c>
      <c r="F123" s="74" t="s">
        <v>277</v>
      </c>
      <c r="G123" s="7">
        <v>210</v>
      </c>
      <c r="H123" s="408">
        <v>4000</v>
      </c>
      <c r="I123" s="202"/>
      <c r="J123" s="5"/>
      <c r="K123" s="3"/>
    </row>
    <row x14ac:dyDescent="0.25" r="124" customHeight="1" ht="17.25">
      <c r="A124" s="114"/>
      <c r="B124" s="132"/>
      <c r="C124" s="114"/>
      <c r="D124" s="114"/>
      <c r="E124" s="74" t="s">
        <v>205</v>
      </c>
      <c r="F124" s="74" t="s">
        <v>277</v>
      </c>
      <c r="G124" s="7">
        <v>260</v>
      </c>
      <c r="H124" s="408">
        <v>4460</v>
      </c>
      <c r="I124" s="202"/>
      <c r="J124" s="5"/>
      <c r="K124" s="3"/>
    </row>
    <row x14ac:dyDescent="0.25" r="125" customHeight="1" ht="17.25">
      <c r="A125" s="114"/>
      <c r="B125" s="132"/>
      <c r="C125" s="114"/>
      <c r="D125" s="114"/>
      <c r="E125" s="3"/>
      <c r="F125" s="28"/>
      <c r="G125" s="26"/>
      <c r="H125" s="202"/>
      <c r="I125" s="202"/>
      <c r="J125" s="5"/>
      <c r="K125" s="3"/>
    </row>
    <row x14ac:dyDescent="0.25" r="126" customHeight="1" ht="28.350000000000005">
      <c r="A126" s="114"/>
      <c r="B126" s="132"/>
      <c r="C126" s="114"/>
      <c r="D126" s="114"/>
      <c r="E126" s="145"/>
      <c r="F126" s="28"/>
      <c r="G126" s="26"/>
      <c r="H126" s="202"/>
      <c r="I126" s="202"/>
      <c r="J126" s="5"/>
      <c r="K126" s="3"/>
    </row>
    <row x14ac:dyDescent="0.25" r="127" customHeight="1" ht="17.25">
      <c r="A127" s="114"/>
      <c r="B127" s="132"/>
      <c r="C127" s="114"/>
      <c r="D127" s="4"/>
      <c r="E127" s="218" t="s">
        <v>262</v>
      </c>
      <c r="F127" s="115"/>
      <c r="G127" s="44"/>
      <c r="H127" s="44"/>
      <c r="I127" s="7"/>
      <c r="J127" s="5"/>
      <c r="K127" s="3"/>
    </row>
    <row x14ac:dyDescent="0.25" r="128" customHeight="1" ht="21.75">
      <c r="A128" s="114"/>
      <c r="B128" s="132"/>
      <c r="C128" s="114"/>
      <c r="D128" s="4"/>
      <c r="E128" s="28"/>
      <c r="F128" s="28"/>
      <c r="G128" s="26"/>
      <c r="H128" s="62"/>
      <c r="I128" s="7"/>
      <c r="J128" s="5"/>
      <c r="K128" s="3"/>
    </row>
    <row x14ac:dyDescent="0.25" r="129" customHeight="1" ht="33">
      <c r="A129" s="114"/>
      <c r="B129" s="132"/>
      <c r="C129" s="114"/>
      <c r="D129" s="4"/>
      <c r="E129" s="74"/>
      <c r="F129" s="74"/>
      <c r="G129" s="7"/>
      <c r="H129" s="7"/>
      <c r="I129" s="7"/>
      <c r="J129" s="5"/>
      <c r="K129" s="3"/>
    </row>
    <row x14ac:dyDescent="0.25" r="130" customHeight="1" ht="48">
      <c r="A130" s="114"/>
      <c r="B130" s="132"/>
      <c r="C130" s="114"/>
      <c r="D130" s="4"/>
      <c r="E130" s="74"/>
      <c r="F130" s="74"/>
      <c r="G130" s="7"/>
      <c r="H130" s="7"/>
      <c r="I130" s="7"/>
      <c r="J130" s="5"/>
      <c r="K130" s="3"/>
    </row>
    <row x14ac:dyDescent="0.25" r="131" customHeight="1" ht="50.1">
      <c r="A131" s="8"/>
      <c r="B131" s="96" t="s">
        <v>263</v>
      </c>
      <c r="C131" s="9"/>
      <c r="D131" s="198"/>
      <c r="E131" s="198"/>
      <c r="F131" s="198"/>
      <c r="G131" s="232"/>
      <c r="H131" s="232"/>
      <c r="I131" s="232"/>
      <c r="J131" s="232"/>
      <c r="K131" s="3"/>
    </row>
    <row x14ac:dyDescent="0.25" r="132" customHeight="1" ht="17.25">
      <c r="A132" s="200"/>
      <c r="B132" s="201"/>
      <c r="C132" s="113"/>
      <c r="D132" s="112" t="s">
        <v>193</v>
      </c>
      <c r="E132" s="112" t="s">
        <v>194</v>
      </c>
      <c r="F132" s="112" t="s">
        <v>195</v>
      </c>
      <c r="G132" s="159" t="s">
        <v>196</v>
      </c>
      <c r="H132" s="159" t="s">
        <v>264</v>
      </c>
      <c r="I132" s="159" t="s">
        <v>265</v>
      </c>
      <c r="J132" s="72"/>
      <c r="K132" s="3"/>
    </row>
    <row x14ac:dyDescent="0.25" r="133" customHeight="1" ht="28.350000000000005">
      <c r="A133" s="114"/>
      <c r="B133" s="132"/>
      <c r="C133" s="114"/>
      <c r="D133" s="4" t="s">
        <v>269</v>
      </c>
      <c r="E133" s="74" t="s">
        <v>234</v>
      </c>
      <c r="F133" s="74" t="s">
        <v>270</v>
      </c>
      <c r="G133" s="7" t="s">
        <v>271</v>
      </c>
      <c r="H133" s="62">
        <v>4350</v>
      </c>
      <c r="I133" s="62">
        <v>5700</v>
      </c>
      <c r="J133" s="5"/>
      <c r="K133" s="3"/>
    </row>
    <row x14ac:dyDescent="0.25" r="134" customHeight="1" ht="21">
      <c r="A134" s="114"/>
      <c r="B134" s="132"/>
      <c r="C134" s="114"/>
      <c r="D134" s="4"/>
      <c r="E134" s="74"/>
      <c r="F134" s="74"/>
      <c r="G134" s="7"/>
      <c r="H134" s="7"/>
      <c r="I134" s="7"/>
      <c r="J134" s="5"/>
      <c r="K134" s="3"/>
    </row>
    <row x14ac:dyDescent="0.25" r="135" customHeight="1" ht="28.350000000000005">
      <c r="A135" s="114"/>
      <c r="B135" s="132"/>
      <c r="C135" s="114"/>
      <c r="D135" s="114"/>
      <c r="E135" s="3"/>
      <c r="F135" s="3"/>
      <c r="G135" s="5"/>
      <c r="H135" s="5"/>
      <c r="I135" s="202"/>
      <c r="J135" s="5"/>
      <c r="K135" s="3"/>
    </row>
    <row x14ac:dyDescent="0.25" r="136" customHeight="1" ht="28.350000000000005">
      <c r="A136" s="114"/>
      <c r="B136" s="132"/>
      <c r="C136" s="114"/>
      <c r="D136" s="114"/>
      <c r="E136" s="203"/>
      <c r="F136" s="28"/>
      <c r="G136" s="26"/>
      <c r="H136" s="202"/>
      <c r="I136" s="202"/>
      <c r="J136" s="5"/>
      <c r="K136" s="3"/>
    </row>
    <row x14ac:dyDescent="0.25" r="137" customHeight="1" ht="28.350000000000005">
      <c r="A137" s="114"/>
      <c r="B137" s="132"/>
      <c r="C137" s="114"/>
      <c r="D137" s="114"/>
      <c r="E137" s="204" t="s">
        <v>207</v>
      </c>
      <c r="F137" s="28"/>
      <c r="G137" s="26"/>
      <c r="H137" s="202"/>
      <c r="I137" s="202"/>
      <c r="J137" s="5"/>
      <c r="K137" s="3"/>
    </row>
    <row x14ac:dyDescent="0.25" r="138" customHeight="1" ht="28.350000000000005">
      <c r="A138" s="114"/>
      <c r="B138" s="132"/>
      <c r="C138" s="114"/>
      <c r="D138" s="114"/>
      <c r="E138" s="145"/>
      <c r="F138" s="28"/>
      <c r="G138" s="26"/>
      <c r="H138" s="202"/>
      <c r="I138" s="202"/>
      <c r="J138" s="5"/>
      <c r="K138" s="3"/>
    </row>
    <row x14ac:dyDescent="0.25" r="139" customHeight="1" ht="21">
      <c r="A139" s="114"/>
      <c r="B139" s="132"/>
      <c r="C139" s="114"/>
      <c r="D139" s="4"/>
      <c r="E139" s="139" t="s">
        <v>90</v>
      </c>
      <c r="F139" s="143"/>
      <c r="G139" s="161"/>
      <c r="H139" s="153">
        <v>290</v>
      </c>
      <c r="I139" s="7"/>
      <c r="J139" s="5"/>
      <c r="K139" s="3"/>
    </row>
    <row x14ac:dyDescent="0.25" r="140" customHeight="1" ht="21.75">
      <c r="A140" s="114"/>
      <c r="B140" s="132"/>
      <c r="C140" s="114"/>
      <c r="D140" s="4"/>
      <c r="E140" s="28"/>
      <c r="F140" s="28"/>
      <c r="G140" s="26"/>
      <c r="H140" s="62"/>
      <c r="I140" s="7"/>
      <c r="J140" s="5"/>
      <c r="K140" s="3"/>
    </row>
    <row x14ac:dyDescent="0.25" r="141" customHeight="1" ht="33">
      <c r="A141" s="114"/>
      <c r="B141" s="132"/>
      <c r="C141" s="114"/>
      <c r="D141" s="4"/>
      <c r="E141" s="74"/>
      <c r="F141" s="74"/>
      <c r="G141" s="7"/>
      <c r="H141" s="7"/>
      <c r="I141" s="7"/>
      <c r="J141" s="5"/>
      <c r="K141" s="3"/>
    </row>
    <row x14ac:dyDescent="0.25" r="142" customHeight="1" ht="33">
      <c r="A142" s="114"/>
      <c r="B142" s="132"/>
      <c r="C142" s="114"/>
      <c r="D142" s="4"/>
      <c r="E142" s="74"/>
      <c r="F142" s="74"/>
      <c r="G142" s="7"/>
      <c r="H142" s="7"/>
      <c r="I142" s="7"/>
      <c r="J142" s="5"/>
      <c r="K142" s="3"/>
    </row>
    <row x14ac:dyDescent="0.25" r="143" customHeight="1" ht="33">
      <c r="A143" s="114"/>
      <c r="B143" s="132"/>
      <c r="C143" s="114"/>
      <c r="D143" s="4"/>
      <c r="E143" s="74"/>
      <c r="F143" s="74"/>
      <c r="G143" s="7"/>
      <c r="H143" s="7"/>
      <c r="I143" s="7"/>
      <c r="J143" s="5"/>
      <c r="K143" s="3"/>
    </row>
    <row x14ac:dyDescent="0.25" r="144" customHeight="1" ht="33">
      <c r="A144" s="114"/>
      <c r="B144" s="132"/>
      <c r="C144" s="114"/>
      <c r="D144" s="4"/>
      <c r="E144" s="74"/>
      <c r="F144" s="74"/>
      <c r="G144" s="7"/>
      <c r="H144" s="7"/>
      <c r="I144" s="7"/>
      <c r="J144" s="5"/>
      <c r="K144" s="3"/>
    </row>
    <row x14ac:dyDescent="0.25" r="145" customHeight="1" ht="33">
      <c r="A145" s="114"/>
      <c r="B145" s="132"/>
      <c r="C145" s="114"/>
      <c r="D145" s="4"/>
      <c r="E145" s="74"/>
      <c r="F145" s="74"/>
      <c r="G145" s="7"/>
      <c r="H145" s="7"/>
      <c r="I145" s="7"/>
      <c r="J145" s="5"/>
      <c r="K145" s="3"/>
    </row>
    <row x14ac:dyDescent="0.25" r="146" customHeight="1" ht="45.95000000000001">
      <c r="A146" s="114"/>
      <c r="B146" s="132"/>
      <c r="C146" s="114"/>
      <c r="D146" s="4"/>
      <c r="E146" s="74"/>
      <c r="F146" s="74"/>
      <c r="G146" s="7"/>
      <c r="H146" s="7"/>
      <c r="I146" s="7"/>
      <c r="J146" s="5"/>
      <c r="K146" s="3"/>
    </row>
    <row x14ac:dyDescent="0.25" r="147" customHeight="1" ht="33">
      <c r="A147" s="114"/>
      <c r="B147" s="132"/>
      <c r="C147" s="114"/>
      <c r="D147" s="4"/>
      <c r="E147" s="74"/>
      <c r="F147" s="74"/>
      <c r="G147" s="7"/>
      <c r="H147" s="7"/>
      <c r="I147" s="7"/>
      <c r="J147" s="5"/>
      <c r="K147" s="3"/>
    </row>
    <row x14ac:dyDescent="0.25" r="148" customHeight="1" ht="33">
      <c r="A148" s="114"/>
      <c r="B148" s="132"/>
      <c r="C148" s="114"/>
      <c r="D148" s="4"/>
      <c r="E148" s="74"/>
      <c r="F148" s="74"/>
      <c r="G148" s="7"/>
      <c r="H148" s="7"/>
      <c r="I148" s="7"/>
      <c r="J148" s="5"/>
      <c r="K148" s="3"/>
    </row>
    <row x14ac:dyDescent="0.25" r="149" customHeight="1" ht="33">
      <c r="A149" s="114"/>
      <c r="B149" s="132"/>
      <c r="C149" s="114"/>
      <c r="D149" s="4"/>
      <c r="E149" s="74"/>
      <c r="F149" s="74"/>
      <c r="G149" s="7"/>
      <c r="H149" s="7"/>
      <c r="I149" s="7"/>
      <c r="J149" s="5"/>
      <c r="K149" s="3"/>
    </row>
    <row x14ac:dyDescent="0.25" r="150" customHeight="1" ht="33">
      <c r="A150" s="114"/>
      <c r="B150" s="132"/>
      <c r="C150" s="114"/>
      <c r="D150" s="4"/>
      <c r="E150" s="74"/>
      <c r="F150" s="74"/>
      <c r="G150" s="7"/>
      <c r="H150" s="7"/>
      <c r="I150" s="7"/>
      <c r="J150" s="5"/>
      <c r="K150" s="3"/>
    </row>
    <row x14ac:dyDescent="0.25" r="151" customHeight="1" ht="33">
      <c r="A151" s="114"/>
      <c r="B151" s="132"/>
      <c r="C151" s="114"/>
      <c r="D151" s="4"/>
      <c r="E151" s="74"/>
      <c r="F151" s="74"/>
      <c r="G151" s="7"/>
      <c r="H151" s="7"/>
      <c r="I151" s="7"/>
      <c r="J151" s="5"/>
      <c r="K151" s="3"/>
    </row>
    <row x14ac:dyDescent="0.25" r="152" customHeight="1" ht="33">
      <c r="A152" s="114"/>
      <c r="B152" s="132"/>
      <c r="C152" s="114"/>
      <c r="D152" s="4"/>
      <c r="E152" s="74"/>
      <c r="F152" s="74"/>
      <c r="G152" s="7"/>
      <c r="H152" s="7"/>
      <c r="I152" s="7"/>
      <c r="J152" s="5"/>
      <c r="K152" s="3"/>
    </row>
    <row x14ac:dyDescent="0.25" r="153" customHeight="1" ht="50.1">
      <c r="A153" s="8"/>
      <c r="B153" s="96" t="s">
        <v>272</v>
      </c>
      <c r="C153" s="9"/>
      <c r="D153" s="198"/>
      <c r="E153" s="198"/>
      <c r="F153" s="198"/>
      <c r="G153" s="232"/>
      <c r="H153" s="232"/>
      <c r="I153" s="232"/>
      <c r="J153" s="232"/>
      <c r="K153" s="3"/>
    </row>
    <row x14ac:dyDescent="0.25" r="154" customHeight="1" ht="17.25" customFormat="1" s="208">
      <c r="A154" s="209"/>
      <c r="B154" s="210"/>
      <c r="C154" s="51"/>
      <c r="D154" s="51"/>
      <c r="E154" s="117" t="s">
        <v>194</v>
      </c>
      <c r="F154" s="130" t="s">
        <v>195</v>
      </c>
      <c r="G154" s="58" t="s">
        <v>196</v>
      </c>
      <c r="H154" s="60" t="s">
        <v>197</v>
      </c>
      <c r="I154" s="57" t="s">
        <v>198</v>
      </c>
      <c r="J154" s="57" t="s">
        <v>273</v>
      </c>
      <c r="K154" s="211"/>
    </row>
    <row x14ac:dyDescent="0.25" r="155" customHeight="1" ht="17.25">
      <c r="A155" s="114"/>
      <c r="B155" s="132"/>
      <c r="C155" s="114"/>
      <c r="D155" s="4"/>
      <c r="E155" s="74" t="s">
        <v>276</v>
      </c>
      <c r="F155" s="74" t="s">
        <v>277</v>
      </c>
      <c r="G155" s="7" t="s">
        <v>277</v>
      </c>
      <c r="H155" s="62">
        <v>1700</v>
      </c>
      <c r="I155" s="62">
        <v>1650</v>
      </c>
      <c r="J155" s="62">
        <v>1650</v>
      </c>
      <c r="K155" s="3"/>
    </row>
    <row x14ac:dyDescent="0.25" r="156" customHeight="1" ht="21.75">
      <c r="A156" s="114"/>
      <c r="B156" s="132"/>
      <c r="C156" s="114"/>
      <c r="D156" s="4"/>
      <c r="E156" s="74"/>
      <c r="F156" s="74"/>
      <c r="G156" s="7"/>
      <c r="H156" s="7"/>
      <c r="I156" s="7"/>
      <c r="J156" s="5"/>
      <c r="K156" s="3"/>
    </row>
    <row x14ac:dyDescent="0.25" r="157" customHeight="1" ht="21.75">
      <c r="A157" s="114"/>
      <c r="B157" s="132"/>
      <c r="C157" s="114"/>
      <c r="D157" s="4"/>
      <c r="E157" s="3"/>
      <c r="F157" s="3"/>
      <c r="G157" s="5"/>
      <c r="H157" s="5"/>
      <c r="I157" s="7"/>
      <c r="J157" s="5"/>
      <c r="K157" s="3"/>
    </row>
    <row x14ac:dyDescent="0.25" r="158" customHeight="1" ht="21.75">
      <c r="A158" s="114"/>
      <c r="B158" s="132"/>
      <c r="C158" s="114"/>
      <c r="D158" s="4"/>
      <c r="E158" s="187"/>
      <c r="F158" s="3"/>
      <c r="G158" s="5"/>
      <c r="H158" s="5"/>
      <c r="I158" s="7"/>
      <c r="J158" s="5"/>
      <c r="K158" s="3"/>
    </row>
    <row x14ac:dyDescent="0.25" r="159" customHeight="1" ht="21.75">
      <c r="A159" s="114"/>
      <c r="B159" s="132"/>
      <c r="C159" s="114"/>
      <c r="D159" s="4"/>
      <c r="E159" s="28" t="s">
        <v>278</v>
      </c>
      <c r="F159" s="74"/>
      <c r="G159" s="7"/>
      <c r="H159" s="7"/>
      <c r="I159" s="7"/>
      <c r="J159" s="5"/>
      <c r="K159" s="3"/>
    </row>
    <row x14ac:dyDescent="0.25" r="160" customHeight="1" ht="21.75">
      <c r="A160" s="114"/>
      <c r="B160" s="132"/>
      <c r="C160" s="114"/>
      <c r="D160" s="4"/>
      <c r="E160" s="114" t="s">
        <v>279</v>
      </c>
      <c r="F160" s="74"/>
      <c r="G160" s="7"/>
      <c r="H160" s="7"/>
      <c r="I160" s="7"/>
      <c r="J160" s="5"/>
      <c r="K160" s="3"/>
    </row>
    <row x14ac:dyDescent="0.25" r="161" customHeight="1" ht="21.75">
      <c r="A161" s="150"/>
      <c r="B161" s="212"/>
      <c r="C161" s="150"/>
      <c r="D161" s="150"/>
      <c r="E161" s="3"/>
      <c r="F161" s="74"/>
      <c r="G161" s="7"/>
      <c r="H161" s="7"/>
      <c r="I161" s="233"/>
      <c r="J161" s="5"/>
      <c r="K161" s="3"/>
    </row>
    <row x14ac:dyDescent="0.25" r="162" customHeight="1" ht="17.25">
      <c r="A162" s="114"/>
      <c r="B162" s="132"/>
      <c r="C162" s="114"/>
      <c r="D162" s="4"/>
      <c r="E162" s="204" t="s">
        <v>207</v>
      </c>
      <c r="F162" s="133"/>
      <c r="G162" s="233"/>
      <c r="H162" s="233"/>
      <c r="I162" s="7"/>
      <c r="J162" s="5"/>
      <c r="K162" s="3"/>
    </row>
    <row x14ac:dyDescent="0.25" r="163" customHeight="1" ht="21">
      <c r="A163" s="114"/>
      <c r="B163" s="132"/>
      <c r="C163" s="114"/>
      <c r="D163" s="4"/>
      <c r="E163" s="74"/>
      <c r="F163" s="74"/>
      <c r="G163" s="7"/>
      <c r="H163" s="7"/>
      <c r="I163" s="7"/>
      <c r="J163" s="5"/>
      <c r="K163" s="3"/>
    </row>
    <row x14ac:dyDescent="0.25" r="164" customHeight="1" ht="21.75">
      <c r="A164" s="114"/>
      <c r="B164" s="132"/>
      <c r="C164" s="114"/>
      <c r="D164" s="4"/>
      <c r="E164" s="74"/>
      <c r="F164" s="74"/>
      <c r="G164" s="7"/>
      <c r="H164" s="7"/>
      <c r="I164" s="7"/>
      <c r="J164" s="5"/>
      <c r="K164" s="3"/>
    </row>
    <row x14ac:dyDescent="0.25" r="165" customHeight="1" ht="21.75">
      <c r="A165" s="114"/>
      <c r="B165" s="132"/>
      <c r="C165" s="114"/>
      <c r="D165" s="4"/>
      <c r="E165" s="139" t="s">
        <v>280</v>
      </c>
      <c r="F165" s="140"/>
      <c r="G165" s="35"/>
      <c r="H165" s="124">
        <v>490</v>
      </c>
      <c r="I165" s="7"/>
      <c r="J165" s="5"/>
      <c r="K165" s="3"/>
    </row>
    <row x14ac:dyDescent="0.25" r="166" customHeight="1" ht="21.75">
      <c r="A166" s="114"/>
      <c r="B166" s="132"/>
      <c r="C166" s="114"/>
      <c r="D166" s="4"/>
      <c r="E166" s="74"/>
      <c r="F166" s="74"/>
      <c r="G166" s="7"/>
      <c r="H166" s="7"/>
      <c r="I166" s="7"/>
      <c r="J166" s="5"/>
      <c r="K166" s="3"/>
    </row>
    <row x14ac:dyDescent="0.25" r="167" customHeight="1" ht="21.75">
      <c r="A167" s="114"/>
      <c r="B167" s="132"/>
      <c r="C167" s="114"/>
      <c r="D167" s="4"/>
      <c r="E167" s="74"/>
      <c r="F167" s="74"/>
      <c r="G167" s="7"/>
      <c r="H167" s="7"/>
      <c r="I167" s="7"/>
      <c r="J167" s="5"/>
      <c r="K167" s="3"/>
    </row>
    <row x14ac:dyDescent="0.25" r="168" customHeight="1" ht="30">
      <c r="A168" s="114"/>
      <c r="B168" s="132"/>
      <c r="C168" s="114"/>
      <c r="D168" s="4"/>
      <c r="E168" s="74"/>
      <c r="F168" s="74"/>
      <c r="G168" s="7"/>
      <c r="H168" s="7"/>
      <c r="I168" s="7"/>
      <c r="J168" s="5"/>
      <c r="K168" s="3"/>
    </row>
    <row x14ac:dyDescent="0.25" r="169" customHeight="1" ht="50.1">
      <c r="A169" s="8"/>
      <c r="B169" s="96" t="s">
        <v>281</v>
      </c>
      <c r="C169" s="9"/>
      <c r="D169" s="198"/>
      <c r="E169" s="198"/>
      <c r="F169" s="198"/>
      <c r="G169" s="232"/>
      <c r="H169" s="232"/>
      <c r="I169" s="232"/>
      <c r="J169" s="232"/>
      <c r="K169" s="3"/>
    </row>
    <row x14ac:dyDescent="0.25" r="170" customHeight="1" ht="17.25">
      <c r="A170" s="200"/>
      <c r="B170" s="201"/>
      <c r="C170" s="113"/>
      <c r="D170" s="217"/>
      <c r="E170" s="112" t="s">
        <v>194</v>
      </c>
      <c r="F170" s="112" t="s">
        <v>195</v>
      </c>
      <c r="G170" s="159" t="s">
        <v>196</v>
      </c>
      <c r="H170" s="159" t="s">
        <v>4</v>
      </c>
      <c r="I170" s="16"/>
      <c r="J170" s="72"/>
      <c r="K170" s="3"/>
    </row>
    <row x14ac:dyDescent="0.25" r="171" customHeight="1" ht="17.25">
      <c r="A171" s="114"/>
      <c r="B171" s="132"/>
      <c r="C171" s="114"/>
      <c r="D171" s="4"/>
      <c r="E171" s="74" t="s">
        <v>205</v>
      </c>
      <c r="F171" s="74" t="s">
        <v>277</v>
      </c>
      <c r="G171" s="7" t="s">
        <v>282</v>
      </c>
      <c r="H171" s="62">
        <v>860</v>
      </c>
      <c r="I171" s="62"/>
      <c r="J171" s="5"/>
      <c r="K171" s="3"/>
    </row>
    <row x14ac:dyDescent="0.25" r="172" customHeight="1" ht="17.25">
      <c r="A172" s="114"/>
      <c r="B172" s="132"/>
      <c r="C172" s="114"/>
      <c r="D172" s="4"/>
      <c r="E172" s="74"/>
      <c r="F172" s="74"/>
      <c r="G172" s="7"/>
      <c r="H172" s="62"/>
      <c r="I172" s="7"/>
      <c r="J172" s="5"/>
      <c r="K172" s="3"/>
    </row>
    <row x14ac:dyDescent="0.25" r="173" customHeight="1" ht="17.25">
      <c r="A173" s="114"/>
      <c r="B173" s="132"/>
      <c r="C173" s="114"/>
      <c r="D173" s="114"/>
      <c r="E173" s="74"/>
      <c r="F173" s="74"/>
      <c r="G173" s="7"/>
      <c r="H173" s="62"/>
      <c r="I173" s="202"/>
      <c r="J173" s="5"/>
      <c r="K173" s="3"/>
    </row>
    <row x14ac:dyDescent="0.25" r="174" customHeight="1" ht="17.25">
      <c r="A174" s="114"/>
      <c r="B174" s="132"/>
      <c r="C174" s="114"/>
      <c r="D174" s="114"/>
      <c r="E174" s="74"/>
      <c r="F174" s="74"/>
      <c r="G174" s="7"/>
      <c r="H174" s="62"/>
      <c r="I174" s="202"/>
      <c r="J174" s="5"/>
      <c r="K174" s="3"/>
    </row>
    <row x14ac:dyDescent="0.25" r="175" customHeight="1" ht="17.25">
      <c r="A175" s="114"/>
      <c r="B175" s="132"/>
      <c r="C175" s="114"/>
      <c r="D175" s="114"/>
      <c r="E175" s="3"/>
      <c r="F175" s="28"/>
      <c r="G175" s="26"/>
      <c r="H175" s="202"/>
      <c r="I175" s="202"/>
      <c r="J175" s="5"/>
      <c r="K175" s="3"/>
    </row>
    <row x14ac:dyDescent="0.25" r="176" customHeight="1" ht="28.350000000000005">
      <c r="A176" s="114"/>
      <c r="B176" s="132"/>
      <c r="C176" s="114"/>
      <c r="D176" s="114"/>
      <c r="E176" s="145"/>
      <c r="F176" s="28"/>
      <c r="G176" s="26"/>
      <c r="H176" s="202"/>
      <c r="I176" s="202"/>
      <c r="J176" s="5"/>
      <c r="K176" s="3"/>
    </row>
    <row x14ac:dyDescent="0.25" r="177" customHeight="1" ht="27.75">
      <c r="A177" s="114"/>
      <c r="B177" s="132"/>
      <c r="C177" s="114"/>
      <c r="D177" s="4"/>
      <c r="E177" s="204" t="s">
        <v>257</v>
      </c>
      <c r="F177" s="115"/>
      <c r="G177" s="44"/>
      <c r="H177" s="44"/>
      <c r="I177" s="7"/>
      <c r="J177" s="5"/>
      <c r="K177" s="3"/>
    </row>
    <row x14ac:dyDescent="0.25" r="178" customHeight="1" ht="28.5">
      <c r="A178" s="114"/>
      <c r="B178" s="132"/>
      <c r="C178" s="114"/>
      <c r="D178" s="4"/>
      <c r="E178" s="28"/>
      <c r="F178" s="28"/>
      <c r="G178" s="26"/>
      <c r="H178" s="62"/>
      <c r="I178" s="7"/>
      <c r="J178" s="5"/>
      <c r="K178" s="3"/>
    </row>
    <row x14ac:dyDescent="0.25" r="179" customHeight="1" ht="33">
      <c r="A179" s="114"/>
      <c r="B179" s="132"/>
      <c r="C179" s="114"/>
      <c r="D179" s="4"/>
      <c r="E179" s="28" t="s">
        <v>258</v>
      </c>
      <c r="F179" s="74"/>
      <c r="G179" s="7"/>
      <c r="H179" s="7"/>
      <c r="I179" s="7"/>
      <c r="J179" s="5"/>
      <c r="K179" s="3"/>
    </row>
    <row x14ac:dyDescent="0.25" r="180" customHeight="1" ht="33">
      <c r="A180" s="114"/>
      <c r="B180" s="132"/>
      <c r="C180" s="114"/>
      <c r="D180" s="4"/>
      <c r="E180" s="74"/>
      <c r="F180" s="74"/>
      <c r="G180" s="7"/>
      <c r="H180" s="7"/>
      <c r="I180" s="7"/>
      <c r="J180" s="5"/>
      <c r="K180" s="3"/>
    </row>
    <row x14ac:dyDescent="0.25" r="181" customHeight="1" ht="48">
      <c r="A181" s="114"/>
      <c r="B181" s="132"/>
      <c r="C181" s="114"/>
      <c r="D181" s="4"/>
      <c r="E181" s="74"/>
      <c r="F181" s="74"/>
      <c r="G181" s="7"/>
      <c r="H181" s="7"/>
      <c r="I181" s="7"/>
      <c r="J181" s="5"/>
      <c r="K181" s="3"/>
    </row>
    <row x14ac:dyDescent="0.25" r="182" customHeight="1" ht="17.25">
      <c r="A182" s="3"/>
      <c r="B182" s="205"/>
      <c r="C182" s="54"/>
      <c r="D182" s="206"/>
      <c r="E182" s="207"/>
      <c r="F182" s="207"/>
      <c r="G182" s="5"/>
      <c r="H182" s="5"/>
      <c r="I182" s="5"/>
      <c r="J182" s="5"/>
      <c r="K182" s="3"/>
    </row>
    <row x14ac:dyDescent="0.25" r="183" customHeight="1" ht="50.1">
      <c r="A183" s="8"/>
      <c r="B183" s="96" t="s">
        <v>283</v>
      </c>
      <c r="C183" s="9"/>
      <c r="D183" s="198"/>
      <c r="E183" s="198"/>
      <c r="F183" s="198"/>
      <c r="G183" s="232"/>
      <c r="H183" s="232"/>
      <c r="I183" s="232"/>
      <c r="J183" s="232"/>
      <c r="K183" s="3"/>
    </row>
    <row x14ac:dyDescent="0.25" r="184" customHeight="1" ht="17.25" customFormat="1" s="208">
      <c r="A184" s="209"/>
      <c r="B184" s="210"/>
      <c r="C184" s="51"/>
      <c r="D184" s="51"/>
      <c r="E184" s="117" t="s">
        <v>194</v>
      </c>
      <c r="F184" s="130" t="s">
        <v>195</v>
      </c>
      <c r="G184" s="58" t="s">
        <v>196</v>
      </c>
      <c r="H184" s="60" t="s">
        <v>197</v>
      </c>
      <c r="I184" s="57" t="s">
        <v>198</v>
      </c>
      <c r="J184" s="57" t="s">
        <v>273</v>
      </c>
      <c r="K184" s="211"/>
    </row>
    <row x14ac:dyDescent="0.25" r="185" customHeight="1" ht="17.25">
      <c r="A185" s="114"/>
      <c r="B185" s="132"/>
      <c r="C185" s="114"/>
      <c r="D185" s="4"/>
      <c r="E185" s="74" t="s">
        <v>276</v>
      </c>
      <c r="F185" s="74" t="s">
        <v>277</v>
      </c>
      <c r="G185" s="7" t="s">
        <v>277</v>
      </c>
      <c r="H185" s="62">
        <v>2730</v>
      </c>
      <c r="I185" s="62">
        <v>2730</v>
      </c>
      <c r="J185" s="62">
        <v>2730</v>
      </c>
      <c r="K185" s="3"/>
    </row>
    <row x14ac:dyDescent="0.25" r="186" customHeight="1" ht="21.75">
      <c r="A186" s="114"/>
      <c r="B186" s="132"/>
      <c r="C186" s="114"/>
      <c r="D186" s="4"/>
      <c r="E186" s="74"/>
      <c r="F186" s="74"/>
      <c r="G186" s="7"/>
      <c r="H186" s="7"/>
      <c r="I186" s="7"/>
      <c r="J186" s="5"/>
      <c r="K186" s="3"/>
    </row>
    <row x14ac:dyDescent="0.25" r="187" customHeight="1" ht="21.75">
      <c r="A187" s="114"/>
      <c r="B187" s="132"/>
      <c r="C187" s="114"/>
      <c r="D187" s="4"/>
      <c r="E187" s="3"/>
      <c r="F187" s="3"/>
      <c r="G187" s="5"/>
      <c r="H187" s="5"/>
      <c r="I187" s="7"/>
      <c r="J187" s="5"/>
      <c r="K187" s="3"/>
    </row>
    <row x14ac:dyDescent="0.25" r="188" customHeight="1" ht="21.75">
      <c r="A188" s="114"/>
      <c r="B188" s="132"/>
      <c r="C188" s="114"/>
      <c r="D188" s="4"/>
      <c r="E188" s="28" t="s">
        <v>278</v>
      </c>
      <c r="F188" s="3"/>
      <c r="G188" s="5"/>
      <c r="H188" s="5"/>
      <c r="I188" s="7"/>
      <c r="J188" s="5"/>
      <c r="K188" s="3"/>
    </row>
    <row x14ac:dyDescent="0.25" r="189" customHeight="1" ht="21.75">
      <c r="A189" s="114"/>
      <c r="B189" s="132"/>
      <c r="C189" s="114"/>
      <c r="D189" s="4"/>
      <c r="E189" s="114" t="s">
        <v>279</v>
      </c>
      <c r="F189" s="74"/>
      <c r="G189" s="7"/>
      <c r="H189" s="7"/>
      <c r="I189" s="7"/>
      <c r="J189" s="5"/>
      <c r="K189" s="3"/>
    </row>
    <row x14ac:dyDescent="0.25" r="190" customHeight="1" ht="21.75">
      <c r="A190" s="114"/>
      <c r="B190" s="132"/>
      <c r="C190" s="114"/>
      <c r="D190" s="4"/>
      <c r="E190" s="3"/>
      <c r="F190" s="74"/>
      <c r="G190" s="7"/>
      <c r="H190" s="7"/>
      <c r="I190" s="7"/>
      <c r="J190" s="5"/>
      <c r="K190" s="3"/>
    </row>
    <row x14ac:dyDescent="0.25" r="191" customHeight="1" ht="17.25">
      <c r="A191" s="150"/>
      <c r="B191" s="212"/>
      <c r="C191" s="150"/>
      <c r="D191" s="150"/>
      <c r="E191" s="204" t="s">
        <v>207</v>
      </c>
      <c r="F191" s="74"/>
      <c r="G191" s="7"/>
      <c r="H191" s="7"/>
      <c r="I191" s="233"/>
      <c r="J191" s="5"/>
      <c r="K191" s="3"/>
    </row>
    <row x14ac:dyDescent="0.25" r="192" customHeight="1" ht="21.75">
      <c r="A192" s="114"/>
      <c r="B192" s="132"/>
      <c r="C192" s="114"/>
      <c r="D192" s="4"/>
      <c r="E192" s="145"/>
      <c r="F192" s="133"/>
      <c r="G192" s="233"/>
      <c r="H192" s="233"/>
      <c r="I192" s="7"/>
      <c r="J192" s="5"/>
      <c r="K192" s="3"/>
    </row>
    <row x14ac:dyDescent="0.25" r="193" customHeight="1" ht="21.75">
      <c r="A193" s="114"/>
      <c r="B193" s="132"/>
      <c r="C193" s="114"/>
      <c r="D193" s="4"/>
      <c r="E193" s="139" t="s">
        <v>280</v>
      </c>
      <c r="F193" s="140"/>
      <c r="G193" s="35"/>
      <c r="H193" s="124">
        <v>490</v>
      </c>
      <c r="I193" s="7"/>
      <c r="J193" s="5"/>
      <c r="K193" s="3"/>
    </row>
    <row x14ac:dyDescent="0.25" r="194" customHeight="1" ht="21.75">
      <c r="A194" s="114"/>
      <c r="B194" s="132"/>
      <c r="C194" s="114"/>
      <c r="D194" s="4"/>
      <c r="E194" s="74"/>
      <c r="F194" s="74"/>
      <c r="G194" s="7"/>
      <c r="H194" s="7"/>
      <c r="I194" s="7"/>
      <c r="J194" s="5"/>
      <c r="K194" s="3"/>
    </row>
    <row x14ac:dyDescent="0.25" r="195" customHeight="1" ht="156.75">
      <c r="A195" s="114"/>
      <c r="B195" s="132"/>
      <c r="C195" s="114"/>
      <c r="D195" s="4"/>
      <c r="E195" s="74"/>
      <c r="F195" s="74"/>
      <c r="G195" s="7"/>
      <c r="H195" s="7"/>
      <c r="I195" s="7"/>
      <c r="J195" s="5"/>
      <c r="K195" s="3"/>
    </row>
    <row x14ac:dyDescent="0.25" r="196" customHeight="1" ht="36">
      <c r="A196" s="8"/>
      <c r="B196" s="96" t="s">
        <v>284</v>
      </c>
      <c r="C196" s="9"/>
      <c r="D196" s="198"/>
      <c r="E196" s="198"/>
      <c r="F196" s="198"/>
      <c r="G196" s="232"/>
      <c r="H196" s="232"/>
      <c r="I196" s="232"/>
      <c r="J196" s="232"/>
      <c r="K196" s="3"/>
    </row>
    <row x14ac:dyDescent="0.25" r="197" customHeight="1" ht="17.25">
      <c r="A197" s="209"/>
      <c r="B197" s="210"/>
      <c r="C197" s="51"/>
      <c r="D197" s="113"/>
      <c r="E197" s="112" t="s">
        <v>194</v>
      </c>
      <c r="F197" s="217" t="s">
        <v>195</v>
      </c>
      <c r="G197" s="17" t="s">
        <v>196</v>
      </c>
      <c r="H197" s="60" t="s">
        <v>197</v>
      </c>
      <c r="I197" s="16"/>
      <c r="J197" s="16"/>
      <c r="K197" s="3"/>
    </row>
    <row x14ac:dyDescent="0.25" r="198" customHeight="1" ht="17.25" customFormat="1" s="208">
      <c r="A198" s="214"/>
      <c r="B198" s="215"/>
      <c r="C198" s="214"/>
      <c r="D198" s="75"/>
      <c r="E198" s="222" t="s">
        <v>276</v>
      </c>
      <c r="F198" s="222" t="s">
        <v>277</v>
      </c>
      <c r="G198" s="69" t="s">
        <v>277</v>
      </c>
      <c r="H198" s="219">
        <v>1700</v>
      </c>
      <c r="I198" s="219"/>
      <c r="J198" s="219"/>
      <c r="K198" s="211"/>
    </row>
    <row x14ac:dyDescent="0.25" r="199" customHeight="1" ht="17.25">
      <c r="A199" s="114"/>
      <c r="B199" s="132"/>
      <c r="C199" s="114"/>
      <c r="D199" s="4"/>
      <c r="E199" s="74"/>
      <c r="F199" s="74"/>
      <c r="G199" s="7"/>
      <c r="H199" s="7"/>
      <c r="I199" s="7"/>
      <c r="J199" s="5"/>
      <c r="K199" s="3"/>
    </row>
    <row x14ac:dyDescent="0.25" r="200" customHeight="1" ht="21.75">
      <c r="A200" s="114"/>
      <c r="B200" s="132"/>
      <c r="C200" s="114"/>
      <c r="D200" s="4"/>
      <c r="E200" s="3"/>
      <c r="F200" s="3"/>
      <c r="G200" s="5"/>
      <c r="H200" s="5"/>
      <c r="I200" s="7"/>
      <c r="J200" s="5"/>
      <c r="K200" s="3"/>
    </row>
    <row x14ac:dyDescent="0.25" r="201" customHeight="1" ht="21.75">
      <c r="A201" s="114"/>
      <c r="B201" s="132"/>
      <c r="C201" s="114"/>
      <c r="D201" s="4"/>
      <c r="E201" s="187"/>
      <c r="F201" s="3"/>
      <c r="G201" s="5"/>
      <c r="H201" s="5"/>
      <c r="I201" s="7"/>
      <c r="J201" s="5"/>
      <c r="K201" s="3"/>
    </row>
    <row x14ac:dyDescent="0.25" r="202" customHeight="1" ht="21.75">
      <c r="A202" s="114"/>
      <c r="B202" s="132"/>
      <c r="C202" s="114"/>
      <c r="D202" s="4"/>
      <c r="E202" s="28" t="s">
        <v>278</v>
      </c>
      <c r="F202" s="74"/>
      <c r="G202" s="7"/>
      <c r="H202" s="7"/>
      <c r="I202" s="7"/>
      <c r="J202" s="5"/>
      <c r="K202" s="3"/>
    </row>
    <row x14ac:dyDescent="0.25" r="203" customHeight="1" ht="21.75">
      <c r="A203" s="114"/>
      <c r="B203" s="132"/>
      <c r="C203" s="114"/>
      <c r="D203" s="4"/>
      <c r="E203" s="114" t="s">
        <v>279</v>
      </c>
      <c r="F203" s="74"/>
      <c r="G203" s="7"/>
      <c r="H203" s="7"/>
      <c r="I203" s="7"/>
      <c r="J203" s="5"/>
      <c r="K203" s="3"/>
    </row>
    <row x14ac:dyDescent="0.25" r="204" customHeight="1" ht="21.75">
      <c r="A204" s="150"/>
      <c r="B204" s="212"/>
      <c r="C204" s="150"/>
      <c r="D204" s="150"/>
      <c r="E204" s="220"/>
      <c r="F204" s="74"/>
      <c r="G204" s="7"/>
      <c r="H204" s="7"/>
      <c r="I204" s="233"/>
      <c r="J204" s="409"/>
      <c r="K204" s="3"/>
    </row>
    <row x14ac:dyDescent="0.25" r="205" customHeight="1" ht="17.25">
      <c r="A205" s="114"/>
      <c r="B205" s="132"/>
      <c r="C205" s="114"/>
      <c r="D205" s="4"/>
      <c r="E205" s="138" t="s">
        <v>18</v>
      </c>
      <c r="F205" s="4"/>
      <c r="G205" s="7"/>
      <c r="H205" s="45"/>
      <c r="I205" s="7"/>
      <c r="J205" s="5"/>
      <c r="K205" s="3"/>
    </row>
    <row x14ac:dyDescent="0.25" r="206" customHeight="1" ht="48">
      <c r="A206" s="114"/>
      <c r="B206" s="132"/>
      <c r="C206" s="114"/>
      <c r="D206" s="4"/>
      <c r="E206" s="108"/>
      <c r="F206" s="4"/>
      <c r="G206" s="7"/>
      <c r="H206" s="45"/>
      <c r="I206" s="7"/>
      <c r="J206" s="5"/>
      <c r="K206" s="3"/>
    </row>
    <row x14ac:dyDescent="0.25" r="207" customHeight="1" ht="21.75">
      <c r="A207" s="114"/>
      <c r="B207" s="132"/>
      <c r="C207" s="114"/>
      <c r="D207" s="4"/>
      <c r="E207" s="139" t="s">
        <v>280</v>
      </c>
      <c r="F207" s="140"/>
      <c r="G207" s="161"/>
      <c r="H207" s="153">
        <v>490</v>
      </c>
      <c r="I207" s="7"/>
      <c r="J207" s="5"/>
      <c r="K207" s="3"/>
    </row>
    <row x14ac:dyDescent="0.25" r="208" customHeight="1" ht="21.75">
      <c r="A208" s="114"/>
      <c r="B208" s="132"/>
      <c r="C208" s="114"/>
      <c r="D208" s="4"/>
      <c r="E208" s="28"/>
      <c r="F208" s="4"/>
      <c r="G208" s="7"/>
      <c r="H208" s="63"/>
      <c r="I208" s="7"/>
      <c r="J208" s="5"/>
      <c r="K208" s="3"/>
    </row>
    <row x14ac:dyDescent="0.25" r="209" customHeight="1" ht="21.75">
      <c r="A209" s="114"/>
      <c r="B209" s="132"/>
      <c r="C209" s="114"/>
      <c r="D209" s="4"/>
      <c r="E209" s="28" t="s">
        <v>285</v>
      </c>
      <c r="F209" s="4"/>
      <c r="G209" s="7"/>
      <c r="H209" s="63"/>
      <c r="I209" s="7"/>
      <c r="J209" s="5"/>
      <c r="K209" s="3"/>
    </row>
    <row x14ac:dyDescent="0.25" r="210" customHeight="1" ht="21.75">
      <c r="A210" s="114"/>
      <c r="B210" s="132"/>
      <c r="C210" s="114"/>
      <c r="D210" s="4"/>
      <c r="E210" s="139" t="s">
        <v>190</v>
      </c>
      <c r="F210" s="143"/>
      <c r="G210" s="161"/>
      <c r="H210" s="153">
        <v>840</v>
      </c>
      <c r="I210" s="7"/>
      <c r="J210" s="5"/>
      <c r="K210" s="3"/>
    </row>
    <row x14ac:dyDescent="0.25" r="211" customHeight="1" ht="21.75">
      <c r="A211" s="114"/>
      <c r="B211" s="132"/>
      <c r="C211" s="114"/>
      <c r="D211" s="4"/>
      <c r="E211" s="28"/>
      <c r="F211" s="74"/>
      <c r="G211" s="7"/>
      <c r="H211" s="63"/>
      <c r="I211" s="7"/>
      <c r="J211" s="5"/>
      <c r="K211" s="3"/>
    </row>
    <row x14ac:dyDescent="0.25" r="212" customHeight="1" ht="21.75">
      <c r="A212" s="114"/>
      <c r="B212" s="132"/>
      <c r="C212" s="114"/>
      <c r="D212" s="4"/>
      <c r="E212" s="28"/>
      <c r="F212" s="74"/>
      <c r="G212" s="7"/>
      <c r="H212" s="63"/>
      <c r="I212" s="7"/>
      <c r="J212" s="5"/>
      <c r="K212" s="3"/>
    </row>
    <row x14ac:dyDescent="0.25" r="213" customHeight="1" ht="21.75">
      <c r="A213" s="114"/>
      <c r="B213" s="132"/>
      <c r="C213" s="114"/>
      <c r="D213" s="4"/>
      <c r="E213" s="28"/>
      <c r="F213" s="74"/>
      <c r="G213" s="7"/>
      <c r="H213" s="63"/>
      <c r="I213" s="7"/>
      <c r="J213" s="5"/>
      <c r="K213" s="3"/>
    </row>
    <row x14ac:dyDescent="0.25" r="214" customHeight="1" ht="21.75">
      <c r="A214" s="114"/>
      <c r="B214" s="132"/>
      <c r="C214" s="114"/>
      <c r="D214" s="4"/>
      <c r="E214" s="28"/>
      <c r="F214" s="74"/>
      <c r="G214" s="7"/>
      <c r="H214" s="63"/>
      <c r="I214" s="7"/>
      <c r="J214" s="5"/>
      <c r="K214" s="3"/>
    </row>
    <row x14ac:dyDescent="0.25" r="215" customHeight="1" ht="21.75">
      <c r="A215" s="114"/>
      <c r="B215" s="132"/>
      <c r="C215" s="114"/>
      <c r="D215" s="4"/>
      <c r="E215" s="28"/>
      <c r="F215" s="74"/>
      <c r="G215" s="7"/>
      <c r="H215" s="63"/>
      <c r="I215" s="7"/>
      <c r="J215" s="5"/>
      <c r="K215" s="3"/>
    </row>
    <row x14ac:dyDescent="0.25" r="216" customHeight="1" ht="21.75">
      <c r="A216" s="114"/>
      <c r="B216" s="132"/>
      <c r="C216" s="114"/>
      <c r="D216" s="4"/>
      <c r="E216" s="28"/>
      <c r="F216" s="74"/>
      <c r="G216" s="7"/>
      <c r="H216" s="63"/>
      <c r="I216" s="7"/>
      <c r="J216" s="5"/>
      <c r="K216" s="3"/>
    </row>
    <row x14ac:dyDescent="0.25" r="217" customHeight="1" ht="21.75">
      <c r="A217" s="114"/>
      <c r="B217" s="132"/>
      <c r="C217" s="114"/>
      <c r="D217" s="4"/>
      <c r="E217" s="28"/>
      <c r="F217" s="74"/>
      <c r="G217" s="7"/>
      <c r="H217" s="63"/>
      <c r="I217" s="7"/>
      <c r="J217" s="5"/>
      <c r="K217" s="3"/>
    </row>
    <row x14ac:dyDescent="0.25" r="218" customHeight="1" ht="21.75">
      <c r="A218" s="114"/>
      <c r="B218" s="132"/>
      <c r="C218" s="114"/>
      <c r="D218" s="4"/>
      <c r="E218" s="28"/>
      <c r="F218" s="74"/>
      <c r="G218" s="7"/>
      <c r="H218" s="63"/>
      <c r="I218" s="7"/>
      <c r="J218" s="5"/>
      <c r="K218" s="3"/>
    </row>
    <row x14ac:dyDescent="0.25" r="219" customHeight="1" ht="21.75">
      <c r="A219" s="114"/>
      <c r="B219" s="132"/>
      <c r="C219" s="114"/>
      <c r="D219" s="4"/>
      <c r="E219" s="28"/>
      <c r="F219" s="74"/>
      <c r="G219" s="7"/>
      <c r="H219" s="63"/>
      <c r="I219" s="7"/>
      <c r="J219" s="5"/>
      <c r="K219" s="3"/>
    </row>
    <row x14ac:dyDescent="0.25" r="220" customHeight="1" ht="21.75">
      <c r="A220" s="114"/>
      <c r="B220" s="132"/>
      <c r="C220" s="114"/>
      <c r="D220" s="4"/>
      <c r="E220" s="28"/>
      <c r="F220" s="74"/>
      <c r="G220" s="7"/>
      <c r="H220" s="63"/>
      <c r="I220" s="7"/>
      <c r="J220" s="5"/>
      <c r="K220" s="3"/>
    </row>
    <row x14ac:dyDescent="0.25" r="221" customHeight="1" ht="21.75">
      <c r="A221" s="114"/>
      <c r="B221" s="132"/>
      <c r="C221" s="114"/>
      <c r="D221" s="4"/>
      <c r="E221" s="28"/>
      <c r="F221" s="74"/>
      <c r="G221" s="7"/>
      <c r="H221" s="63"/>
      <c r="I221" s="7"/>
      <c r="J221" s="5"/>
      <c r="K221" s="3"/>
    </row>
    <row x14ac:dyDescent="0.25" r="222" customHeight="1" ht="21.75">
      <c r="A222" s="114"/>
      <c r="B222" s="132"/>
      <c r="C222" s="114"/>
      <c r="D222" s="4"/>
      <c r="E222" s="28"/>
      <c r="F222" s="74"/>
      <c r="G222" s="7"/>
      <c r="H222" s="63"/>
      <c r="I222" s="7"/>
      <c r="J222" s="5"/>
      <c r="K222" s="3"/>
    </row>
    <row x14ac:dyDescent="0.25" r="223" customHeight="1" ht="21.75">
      <c r="A223" s="114"/>
      <c r="B223" s="132"/>
      <c r="C223" s="114"/>
      <c r="D223" s="4"/>
      <c r="E223" s="28"/>
      <c r="F223" s="74"/>
      <c r="G223" s="7"/>
      <c r="H223" s="63"/>
      <c r="I223" s="7"/>
      <c r="J223" s="5"/>
      <c r="K223" s="3"/>
    </row>
    <row x14ac:dyDescent="0.25" r="224" customHeight="1" ht="21.75">
      <c r="A224" s="114"/>
      <c r="B224" s="132"/>
      <c r="C224" s="114"/>
      <c r="D224" s="4"/>
      <c r="E224" s="28"/>
      <c r="F224" s="74"/>
      <c r="G224" s="7"/>
      <c r="H224" s="63"/>
      <c r="I224" s="7"/>
      <c r="J224" s="5"/>
      <c r="K224" s="3"/>
    </row>
    <row x14ac:dyDescent="0.25" r="225" customHeight="1" ht="21.75">
      <c r="A225" s="114"/>
      <c r="B225" s="132"/>
      <c r="C225" s="114"/>
      <c r="D225" s="4"/>
      <c r="E225" s="28"/>
      <c r="F225" s="74"/>
      <c r="G225" s="7"/>
      <c r="H225" s="63"/>
      <c r="I225" s="7"/>
      <c r="J225" s="5"/>
      <c r="K225" s="3"/>
    </row>
    <row x14ac:dyDescent="0.25" r="226" customHeight="1" ht="21.75">
      <c r="A226" s="114"/>
      <c r="B226" s="132"/>
      <c r="C226" s="114"/>
      <c r="D226" s="4"/>
      <c r="E226" s="28"/>
      <c r="F226" s="74"/>
      <c r="G226" s="7"/>
      <c r="H226" s="63"/>
      <c r="I226" s="7"/>
      <c r="J226" s="5"/>
      <c r="K226" s="3"/>
    </row>
    <row x14ac:dyDescent="0.25" r="227" customHeight="1" ht="21.75">
      <c r="A227" s="114"/>
      <c r="B227" s="132"/>
      <c r="C227" s="114"/>
      <c r="D227" s="4"/>
      <c r="E227" s="28"/>
      <c r="F227" s="74"/>
      <c r="G227" s="7"/>
      <c r="H227" s="63"/>
      <c r="I227" s="7"/>
      <c r="J227" s="5"/>
      <c r="K227" s="3"/>
    </row>
    <row x14ac:dyDescent="0.25" r="228" customHeight="1" ht="21.75">
      <c r="A228" s="114"/>
      <c r="B228" s="132"/>
      <c r="C228" s="114"/>
      <c r="D228" s="4"/>
      <c r="E228" s="28"/>
      <c r="F228" s="74"/>
      <c r="G228" s="7"/>
      <c r="H228" s="63"/>
      <c r="I228" s="7"/>
      <c r="J228" s="5"/>
      <c r="K228" s="3"/>
    </row>
    <row x14ac:dyDescent="0.25" r="229" customHeight="1" ht="17.25">
      <c r="A229" s="8"/>
      <c r="B229" s="96" t="s">
        <v>286</v>
      </c>
      <c r="C229" s="9"/>
      <c r="D229" s="198"/>
      <c r="E229" s="198"/>
      <c r="F229" s="198"/>
      <c r="G229" s="232"/>
      <c r="H229" s="232"/>
      <c r="I229" s="232"/>
      <c r="J229" s="232"/>
      <c r="K229" s="3"/>
    </row>
    <row x14ac:dyDescent="0.25" r="230" customHeight="1" ht="17.25">
      <c r="A230" s="209"/>
      <c r="B230" s="210"/>
      <c r="C230" s="51"/>
      <c r="D230" s="113"/>
      <c r="E230" s="112" t="s">
        <v>194</v>
      </c>
      <c r="F230" s="217" t="s">
        <v>195</v>
      </c>
      <c r="G230" s="17" t="s">
        <v>196</v>
      </c>
      <c r="H230" s="60" t="s">
        <v>197</v>
      </c>
      <c r="I230" s="16" t="s">
        <v>198</v>
      </c>
      <c r="J230" s="16" t="s">
        <v>199</v>
      </c>
      <c r="K230" s="3"/>
    </row>
    <row x14ac:dyDescent="0.25" r="231" customHeight="1" ht="17.25">
      <c r="A231" s="114"/>
      <c r="B231" s="132"/>
      <c r="C231" s="114"/>
      <c r="D231" s="4"/>
      <c r="E231" s="74" t="s">
        <v>289</v>
      </c>
      <c r="F231" s="74" t="s">
        <v>290</v>
      </c>
      <c r="G231" s="7" t="s">
        <v>291</v>
      </c>
      <c r="H231" s="62">
        <v>2800</v>
      </c>
      <c r="I231" s="62">
        <v>2970</v>
      </c>
      <c r="J231" s="62">
        <v>3440</v>
      </c>
      <c r="K231" s="3"/>
    </row>
    <row x14ac:dyDescent="0.25" r="232" customHeight="1" ht="32.1" customFormat="1" s="208">
      <c r="A232" s="214"/>
      <c r="B232" s="215"/>
      <c r="C232" s="214"/>
      <c r="D232" s="75"/>
      <c r="E232" s="222"/>
      <c r="F232" s="222"/>
      <c r="G232" s="69"/>
      <c r="H232" s="69"/>
      <c r="I232" s="69"/>
      <c r="J232" s="410"/>
      <c r="K232" s="211"/>
    </row>
    <row x14ac:dyDescent="0.25" r="233" customHeight="1" ht="32.1" customFormat="1" s="208">
      <c r="A233" s="214"/>
      <c r="B233" s="215"/>
      <c r="C233" s="214"/>
      <c r="D233" s="75"/>
      <c r="E233" s="223"/>
      <c r="F233" s="211"/>
      <c r="G233" s="234"/>
      <c r="H233" s="234"/>
      <c r="I233" s="69"/>
      <c r="J233" s="410"/>
      <c r="K233" s="211"/>
    </row>
    <row x14ac:dyDescent="0.25" r="234" customHeight="1" ht="28.350000000000005">
      <c r="A234" s="114"/>
      <c r="B234" s="132"/>
      <c r="C234" s="114"/>
      <c r="D234" s="4"/>
      <c r="E234" s="187" t="s">
        <v>167</v>
      </c>
      <c r="F234" s="3"/>
      <c r="G234" s="5"/>
      <c r="H234" s="5"/>
      <c r="I234" s="7"/>
      <c r="J234" s="5"/>
      <c r="K234" s="3"/>
    </row>
    <row x14ac:dyDescent="0.25" r="235" customHeight="1" ht="21.75">
      <c r="A235" s="114"/>
      <c r="B235" s="132"/>
      <c r="C235" s="114"/>
      <c r="D235" s="4"/>
      <c r="E235" s="28" t="s">
        <v>292</v>
      </c>
      <c r="F235" s="74"/>
      <c r="G235" s="7"/>
      <c r="H235" s="7"/>
      <c r="I235" s="7"/>
      <c r="J235" s="5"/>
      <c r="K235" s="3"/>
    </row>
    <row x14ac:dyDescent="0.25" r="236" customHeight="1" ht="21.75">
      <c r="A236" s="114"/>
      <c r="B236" s="132"/>
      <c r="C236" s="114"/>
      <c r="D236" s="4"/>
      <c r="E236" s="3"/>
      <c r="F236" s="74"/>
      <c r="G236" s="7"/>
      <c r="H236" s="7"/>
      <c r="I236" s="7"/>
      <c r="J236" s="5"/>
      <c r="K236" s="3"/>
    </row>
    <row x14ac:dyDescent="0.25" r="237" customHeight="1" ht="21.75">
      <c r="A237" s="150"/>
      <c r="B237" s="212"/>
      <c r="C237" s="150"/>
      <c r="D237" s="150"/>
      <c r="E237" s="204" t="s">
        <v>207</v>
      </c>
      <c r="F237" s="74"/>
      <c r="G237" s="7"/>
      <c r="H237" s="7"/>
      <c r="I237" s="233"/>
      <c r="J237" s="409"/>
      <c r="K237" s="3"/>
    </row>
    <row x14ac:dyDescent="0.25" r="238" customHeight="1" ht="17.25">
      <c r="A238" s="114"/>
      <c r="B238" s="132"/>
      <c r="C238" s="114"/>
      <c r="D238" s="4"/>
      <c r="E238" s="145"/>
      <c r="F238" s="133"/>
      <c r="G238" s="233"/>
      <c r="H238" s="233"/>
      <c r="I238" s="7"/>
      <c r="J238" s="5"/>
      <c r="K238" s="3"/>
    </row>
    <row x14ac:dyDescent="0.25" r="239" customHeight="1" ht="21.75">
      <c r="A239" s="114"/>
      <c r="B239" s="132"/>
      <c r="C239" s="114"/>
      <c r="D239" s="4"/>
      <c r="E239" s="74"/>
      <c r="F239" s="74"/>
      <c r="G239" s="7"/>
      <c r="H239" s="7"/>
      <c r="I239" s="7"/>
      <c r="J239" s="5"/>
      <c r="K239" s="3"/>
    </row>
    <row x14ac:dyDescent="0.25" r="240" customHeight="1" ht="21.75">
      <c r="A240" s="114"/>
      <c r="B240" s="132"/>
      <c r="C240" s="114"/>
      <c r="D240" s="4"/>
      <c r="E240" s="74"/>
      <c r="F240" s="74"/>
      <c r="G240" s="7"/>
      <c r="H240" s="7"/>
      <c r="I240" s="7"/>
      <c r="J240" s="5"/>
      <c r="K240" s="3"/>
    </row>
    <row x14ac:dyDescent="0.25" r="241" customHeight="1" ht="21.75">
      <c r="A241" s="114"/>
      <c r="B241" s="132"/>
      <c r="C241" s="114"/>
      <c r="D241" s="4"/>
      <c r="E241" s="74"/>
      <c r="F241" s="74"/>
      <c r="G241" s="7"/>
      <c r="H241" s="7"/>
      <c r="I241" s="7"/>
      <c r="J241" s="5"/>
      <c r="K241" s="3"/>
    </row>
    <row x14ac:dyDescent="0.25" r="242" customHeight="1" ht="21.75">
      <c r="A242" s="114"/>
      <c r="B242" s="132"/>
      <c r="C242" s="114"/>
      <c r="D242" s="4"/>
      <c r="E242" s="74"/>
      <c r="F242" s="74"/>
      <c r="G242" s="7"/>
      <c r="H242" s="7"/>
      <c r="I242" s="7"/>
      <c r="J242" s="5"/>
      <c r="K242" s="3"/>
    </row>
    <row x14ac:dyDescent="0.25" r="243" customHeight="1" ht="21.75">
      <c r="A243" s="114"/>
      <c r="B243" s="132"/>
      <c r="C243" s="114"/>
      <c r="D243" s="4"/>
      <c r="E243" s="74"/>
      <c r="F243" s="74"/>
      <c r="G243" s="7"/>
      <c r="H243" s="7"/>
      <c r="I243" s="7"/>
      <c r="J243" s="5"/>
      <c r="K243" s="3"/>
    </row>
    <row x14ac:dyDescent="0.25" r="244" customHeight="1" ht="21.75">
      <c r="A244" s="3"/>
      <c r="B244" s="205"/>
      <c r="C244" s="54"/>
      <c r="D244" s="206"/>
      <c r="E244" s="207"/>
      <c r="F244" s="207"/>
      <c r="G244" s="5"/>
      <c r="H244" s="5"/>
      <c r="I244" s="5"/>
      <c r="J244" s="5"/>
      <c r="K244" s="3"/>
    </row>
    <row x14ac:dyDescent="0.25" r="245" customHeight="1" ht="17.25">
      <c r="A245" s="8" t="s">
        <v>1</v>
      </c>
      <c r="B245" s="96" t="s">
        <v>293</v>
      </c>
      <c r="C245" s="10"/>
      <c r="D245" s="10"/>
      <c r="E245" s="10"/>
      <c r="F245" s="227"/>
      <c r="G245" s="232"/>
      <c r="H245" s="232"/>
      <c r="I245" s="232"/>
      <c r="J245" s="232"/>
      <c r="K245" s="3"/>
    </row>
    <row x14ac:dyDescent="0.25" r="246" customHeight="1" ht="21.75">
      <c r="A246" s="15"/>
      <c r="B246" s="113"/>
      <c r="C246" s="112" t="s">
        <v>193</v>
      </c>
      <c r="D246" s="112" t="s">
        <v>236</v>
      </c>
      <c r="E246" s="112" t="s">
        <v>194</v>
      </c>
      <c r="F246" s="112" t="s">
        <v>195</v>
      </c>
      <c r="G246" s="159" t="s">
        <v>196</v>
      </c>
      <c r="H246" s="60" t="s">
        <v>197</v>
      </c>
      <c r="I246" s="16" t="s">
        <v>198</v>
      </c>
      <c r="J246" s="16" t="s">
        <v>199</v>
      </c>
      <c r="K246" s="3"/>
    </row>
    <row x14ac:dyDescent="0.25" r="247" customHeight="1" ht="36">
      <c r="A247" s="22"/>
      <c r="B247" s="114"/>
      <c r="C247" s="114" t="s">
        <v>308</v>
      </c>
      <c r="D247" s="75" t="s">
        <v>299</v>
      </c>
      <c r="E247" s="4" t="s">
        <v>309</v>
      </c>
      <c r="F247" s="4" t="s">
        <v>242</v>
      </c>
      <c r="G247" s="7" t="s">
        <v>243</v>
      </c>
      <c r="H247" s="196">
        <v>2660</v>
      </c>
      <c r="I247" s="196">
        <v>2970</v>
      </c>
      <c r="J247" s="196">
        <v>3370</v>
      </c>
      <c r="K247" s="3"/>
    </row>
    <row x14ac:dyDescent="0.25" r="248" customHeight="1" ht="17.25">
      <c r="A248" s="22"/>
      <c r="B248" s="114"/>
      <c r="C248" s="114" t="s">
        <v>310</v>
      </c>
      <c r="D248" s="75" t="s">
        <v>311</v>
      </c>
      <c r="E248" s="4" t="s">
        <v>300</v>
      </c>
      <c r="F248" s="4" t="s">
        <v>242</v>
      </c>
      <c r="G248" s="7" t="s">
        <v>248</v>
      </c>
      <c r="H248" s="63"/>
      <c r="I248" s="63"/>
      <c r="J248" s="63"/>
      <c r="K248" s="3"/>
    </row>
    <row x14ac:dyDescent="0.25" r="249" customHeight="1" ht="17.25">
      <c r="A249" s="22"/>
      <c r="B249" s="114"/>
      <c r="C249" s="114"/>
      <c r="D249" s="114"/>
      <c r="E249" s="114"/>
      <c r="F249" s="114"/>
      <c r="G249" s="26"/>
      <c r="H249" s="26"/>
      <c r="I249" s="26"/>
      <c r="J249" s="5"/>
      <c r="K249" s="3"/>
    </row>
    <row x14ac:dyDescent="0.25" r="250" customHeight="1" ht="17.25">
      <c r="A250" s="22"/>
      <c r="B250" s="114"/>
      <c r="C250" s="114"/>
      <c r="D250" s="114"/>
      <c r="E250" s="187" t="s">
        <v>167</v>
      </c>
      <c r="F250" s="114"/>
      <c r="G250" s="26"/>
      <c r="H250" s="26"/>
      <c r="I250" s="26"/>
      <c r="J250" s="5"/>
      <c r="K250" s="3"/>
    </row>
    <row x14ac:dyDescent="0.25" r="251" customHeight="1" ht="17.25">
      <c r="A251" s="3"/>
      <c r="B251" s="114"/>
      <c r="C251" s="114"/>
      <c r="D251" s="114"/>
      <c r="E251" s="28" t="s">
        <v>249</v>
      </c>
      <c r="F251" s="4"/>
      <c r="G251" s="7"/>
      <c r="H251" s="7"/>
      <c r="I251" s="5"/>
      <c r="J251" s="5"/>
      <c r="K251" s="3"/>
    </row>
    <row x14ac:dyDescent="0.25" r="252" customHeight="1" ht="17.25">
      <c r="A252" s="3"/>
      <c r="B252" s="114"/>
      <c r="C252" s="114"/>
      <c r="D252" s="114"/>
      <c r="E252" s="28"/>
      <c r="F252" s="4"/>
      <c r="G252" s="7"/>
      <c r="H252" s="7"/>
      <c r="I252" s="5"/>
      <c r="J252" s="5"/>
      <c r="K252" s="3"/>
    </row>
    <row x14ac:dyDescent="0.25" r="253" customHeight="1" ht="17.25">
      <c r="A253" s="3"/>
      <c r="B253" s="114"/>
      <c r="C253" s="114"/>
      <c r="D253" s="114"/>
      <c r="E253" s="204" t="s">
        <v>207</v>
      </c>
      <c r="F253" s="4"/>
      <c r="G253" s="7"/>
      <c r="H253" s="7"/>
      <c r="I253" s="5"/>
      <c r="J253" s="5"/>
      <c r="K253" s="3"/>
    </row>
    <row x14ac:dyDescent="0.25" r="254" customHeight="1" ht="17.25">
      <c r="A254" s="3"/>
      <c r="B254" s="114"/>
      <c r="C254" s="114"/>
      <c r="D254" s="114"/>
      <c r="E254" s="145"/>
      <c r="F254" s="228"/>
      <c r="G254" s="235"/>
      <c r="H254" s="7"/>
      <c r="I254" s="5"/>
      <c r="J254" s="5"/>
      <c r="K254" s="3"/>
    </row>
    <row x14ac:dyDescent="0.25" r="255" customHeight="1" ht="17.25">
      <c r="A255" s="3"/>
      <c r="B255" s="114"/>
      <c r="C255" s="114"/>
      <c r="D255" s="114"/>
      <c r="E255" s="229"/>
      <c r="F255" s="228"/>
      <c r="G255" s="235"/>
      <c r="H255" s="235"/>
      <c r="I255" s="5"/>
      <c r="J255" s="5"/>
      <c r="K255" s="3"/>
    </row>
    <row x14ac:dyDescent="0.25" r="256" customHeight="1" ht="17.25">
      <c r="A256" s="3"/>
      <c r="B256" s="114"/>
      <c r="C256" s="114"/>
      <c r="D256" s="114"/>
      <c r="E256" s="229"/>
      <c r="F256" s="228"/>
      <c r="G256" s="235"/>
      <c r="H256" s="235"/>
      <c r="I256" s="5"/>
      <c r="J256" s="5"/>
      <c r="K256" s="3"/>
    </row>
    <row x14ac:dyDescent="0.25" r="257" customHeight="1" ht="17.25">
      <c r="A257" s="3"/>
      <c r="B257" s="114"/>
      <c r="C257" s="114"/>
      <c r="D257" s="114"/>
      <c r="E257" s="229"/>
      <c r="F257" s="228"/>
      <c r="G257" s="235"/>
      <c r="H257" s="235"/>
      <c r="I257" s="5"/>
      <c r="J257" s="5"/>
      <c r="K257" s="3"/>
    </row>
    <row x14ac:dyDescent="0.25" r="258" customHeight="1" ht="17.25">
      <c r="A258" s="3"/>
      <c r="B258" s="114"/>
      <c r="C258" s="114"/>
      <c r="D258" s="114"/>
      <c r="E258" s="229"/>
      <c r="F258" s="228"/>
      <c r="G258" s="235"/>
      <c r="H258" s="235"/>
      <c r="I258" s="5"/>
      <c r="J258" s="5"/>
      <c r="K258" s="3"/>
    </row>
    <row x14ac:dyDescent="0.25" r="259" customHeight="1" ht="17.25">
      <c r="A259" s="3"/>
      <c r="B259" s="114"/>
      <c r="C259" s="114"/>
      <c r="D259" s="114"/>
      <c r="E259" s="229"/>
      <c r="F259" s="228"/>
      <c r="G259" s="235"/>
      <c r="H259" s="235"/>
      <c r="I259" s="5"/>
      <c r="J259" s="5"/>
      <c r="K259" s="3"/>
    </row>
    <row x14ac:dyDescent="0.25" r="260" customHeight="1" ht="17.25">
      <c r="A260" s="3"/>
      <c r="B260" s="3"/>
      <c r="C260" s="3"/>
      <c r="D260" s="3"/>
      <c r="E260" s="122" t="s">
        <v>304</v>
      </c>
      <c r="F260" s="3"/>
      <c r="G260" s="5"/>
      <c r="H260" s="5"/>
      <c r="I260" s="5"/>
      <c r="J260" s="5"/>
      <c r="K260" s="3"/>
    </row>
    <row x14ac:dyDescent="0.25" r="261" customHeight="1" ht="17.25">
      <c r="A261" s="3"/>
      <c r="B261" s="3"/>
      <c r="C261" s="3"/>
      <c r="D261" s="3"/>
      <c r="E261" s="3"/>
      <c r="F261" s="3"/>
      <c r="G261" s="5"/>
      <c r="H261" s="5"/>
      <c r="I261" s="5"/>
      <c r="J261" s="5"/>
      <c r="K261" s="3"/>
    </row>
    <row x14ac:dyDescent="0.25" r="262" customHeight="1" ht="17.25">
      <c r="A262" s="3"/>
      <c r="B262" s="205"/>
      <c r="C262" s="54"/>
      <c r="D262" s="206"/>
      <c r="E262" s="207"/>
      <c r="F262" s="207"/>
      <c r="G262" s="5"/>
      <c r="H262" s="5"/>
      <c r="I262" s="5"/>
      <c r="J262" s="5"/>
      <c r="K262" s="3"/>
    </row>
    <row x14ac:dyDescent="0.25" r="263" customHeight="1" ht="17.25">
      <c r="A263" s="3"/>
      <c r="B263" s="3"/>
      <c r="C263" s="3"/>
      <c r="D263" s="3"/>
      <c r="E263" s="3"/>
      <c r="F263" s="3"/>
      <c r="G263" s="5"/>
      <c r="H263" s="5"/>
      <c r="I263" s="5"/>
      <c r="J263" s="5"/>
      <c r="K263" s="3"/>
    </row>
    <row x14ac:dyDescent="0.25" r="264" customHeight="1" ht="17.25">
      <c r="A264" s="3"/>
      <c r="B264" s="3"/>
      <c r="C264" s="3"/>
      <c r="D264" s="3"/>
      <c r="E264" s="3"/>
      <c r="F264" s="3"/>
      <c r="G264" s="5"/>
      <c r="H264" s="5"/>
      <c r="I264" s="5"/>
      <c r="J264" s="45"/>
      <c r="K264" s="3"/>
    </row>
    <row x14ac:dyDescent="0.25" r="265" customHeight="1" ht="17.25">
      <c r="A265" s="3"/>
      <c r="B265" s="3"/>
      <c r="C265" s="3"/>
      <c r="D265" s="3"/>
      <c r="E265" s="3"/>
      <c r="F265" s="3"/>
      <c r="G265" s="5"/>
      <c r="H265" s="5"/>
      <c r="I265" s="5"/>
      <c r="J265" s="5"/>
      <c r="K265" s="3"/>
    </row>
    <row x14ac:dyDescent="0.25" r="266" customHeight="1" ht="17.25">
      <c r="A266" s="3"/>
      <c r="B266" s="3"/>
      <c r="C266" s="3"/>
      <c r="D266" s="3"/>
      <c r="E266" s="3"/>
      <c r="F266" s="3"/>
      <c r="G266" s="5"/>
      <c r="H266" s="5"/>
      <c r="I266" s="5"/>
      <c r="J266" s="5"/>
      <c r="K266" s="3"/>
    </row>
    <row x14ac:dyDescent="0.25" r="267" customHeight="1" ht="17.25">
      <c r="A267" s="3"/>
      <c r="B267" s="3"/>
      <c r="C267" s="3"/>
      <c r="D267" s="3"/>
      <c r="E267" s="3"/>
      <c r="F267" s="3"/>
      <c r="G267" s="5"/>
      <c r="H267" s="5"/>
      <c r="I267" s="5"/>
      <c r="J267" s="5"/>
      <c r="K267" s="3"/>
    </row>
    <row x14ac:dyDescent="0.25" r="268" customHeight="1" ht="17.25">
      <c r="A268" s="3"/>
      <c r="B268" s="3"/>
      <c r="C268" s="3"/>
      <c r="D268" s="3"/>
      <c r="E268" s="3"/>
      <c r="F268" s="3"/>
      <c r="G268" s="5"/>
      <c r="H268" s="5"/>
      <c r="I268" s="5"/>
      <c r="J268" s="5"/>
      <c r="K268" s="3"/>
    </row>
    <row x14ac:dyDescent="0.25" r="269" customHeight="1" ht="17.25">
      <c r="A269" s="3"/>
      <c r="B269" s="3"/>
      <c r="C269" s="3"/>
      <c r="D269" s="3"/>
      <c r="E269" s="3"/>
      <c r="F269" s="3"/>
      <c r="G269" s="5"/>
      <c r="H269" s="5"/>
      <c r="I269" s="5"/>
      <c r="J269" s="5"/>
      <c r="K269" s="3"/>
    </row>
    <row x14ac:dyDescent="0.25" r="270" customHeight="1" ht="17.25">
      <c r="A270" s="3"/>
      <c r="B270" s="3"/>
      <c r="C270" s="3"/>
      <c r="D270" s="3"/>
      <c r="E270" s="3"/>
      <c r="F270" s="3"/>
      <c r="G270" s="5"/>
      <c r="H270" s="5"/>
      <c r="I270" s="5"/>
      <c r="J270" s="5"/>
      <c r="K270" s="3"/>
    </row>
    <row x14ac:dyDescent="0.25" r="271" customHeight="1" ht="17.25">
      <c r="A271" s="3"/>
      <c r="B271" s="3"/>
      <c r="C271" s="3"/>
      <c r="D271" s="3"/>
      <c r="E271" s="3"/>
      <c r="F271" s="3"/>
      <c r="G271" s="5"/>
      <c r="H271" s="5"/>
      <c r="I271" s="5"/>
      <c r="J271" s="5"/>
      <c r="K271" s="3"/>
    </row>
    <row x14ac:dyDescent="0.25" r="272" customHeight="1" ht="17.25">
      <c r="A272" s="3"/>
      <c r="B272" s="3"/>
      <c r="C272" s="3"/>
      <c r="D272" s="3"/>
      <c r="E272" s="3"/>
      <c r="F272" s="3"/>
      <c r="G272" s="5"/>
      <c r="H272" s="5"/>
      <c r="I272" s="5"/>
      <c r="J272" s="5"/>
      <c r="K272" s="3"/>
    </row>
    <row x14ac:dyDescent="0.25" r="273" customHeight="1" ht="17.25">
      <c r="A273" s="3"/>
      <c r="B273" s="3"/>
      <c r="C273" s="3"/>
      <c r="D273" s="3"/>
      <c r="E273" s="3"/>
      <c r="F273" s="3"/>
      <c r="G273" s="5"/>
      <c r="H273" s="5"/>
      <c r="I273" s="5"/>
      <c r="J273" s="5"/>
      <c r="K273" s="3"/>
    </row>
    <row x14ac:dyDescent="0.25" r="274" customHeight="1" ht="17.25">
      <c r="A274" s="3"/>
      <c r="B274" s="3"/>
      <c r="C274" s="3"/>
      <c r="D274" s="3"/>
      <c r="E274" s="3"/>
      <c r="F274" s="3"/>
      <c r="G274" s="5"/>
      <c r="H274" s="5"/>
      <c r="I274" s="5"/>
      <c r="J274" s="5"/>
      <c r="K274" s="3"/>
    </row>
    <row x14ac:dyDescent="0.25" r="275" customHeight="1" ht="17.25">
      <c r="A275" s="3"/>
      <c r="B275" s="3"/>
      <c r="C275" s="3"/>
      <c r="D275" s="3"/>
      <c r="E275" s="3"/>
      <c r="F275" s="3"/>
      <c r="G275" s="5"/>
      <c r="H275" s="5"/>
      <c r="I275" s="5"/>
      <c r="J275" s="5"/>
      <c r="K275" s="3"/>
    </row>
    <row x14ac:dyDescent="0.25" r="276" customHeight="1" ht="17.25">
      <c r="A276" s="3"/>
      <c r="B276" s="3"/>
      <c r="C276" s="3"/>
      <c r="D276" s="3"/>
      <c r="E276" s="3"/>
      <c r="F276" s="3"/>
      <c r="G276" s="5"/>
      <c r="H276" s="5"/>
      <c r="I276" s="5"/>
      <c r="J276" s="5"/>
      <c r="K276" s="3"/>
    </row>
    <row x14ac:dyDescent="0.25" r="277" customHeight="1" ht="17.25">
      <c r="A277" s="3"/>
      <c r="B277" s="3"/>
      <c r="C277" s="3"/>
      <c r="D277" s="3"/>
      <c r="E277" s="3"/>
      <c r="F277" s="3"/>
      <c r="G277" s="5"/>
      <c r="H277" s="5"/>
      <c r="I277" s="5"/>
      <c r="J277" s="5"/>
      <c r="K277" s="3"/>
    </row>
    <row x14ac:dyDescent="0.25" r="278" customHeight="1" ht="17.25">
      <c r="A278" s="3"/>
      <c r="B278" s="3"/>
      <c r="C278" s="3"/>
      <c r="D278" s="3"/>
      <c r="E278" s="3"/>
      <c r="F278" s="3"/>
      <c r="G278" s="5"/>
      <c r="H278" s="5"/>
      <c r="I278" s="5"/>
      <c r="J278" s="5"/>
      <c r="K278" s="3"/>
    </row>
    <row x14ac:dyDescent="0.25" r="279" customHeight="1" ht="17.25">
      <c r="A279" s="3"/>
      <c r="B279" s="3"/>
      <c r="C279" s="3"/>
      <c r="D279" s="3"/>
      <c r="E279" s="3"/>
      <c r="F279" s="3"/>
      <c r="G279" s="5"/>
      <c r="H279" s="5"/>
      <c r="I279" s="5"/>
      <c r="J279" s="5"/>
      <c r="K279" s="3"/>
    </row>
    <row x14ac:dyDescent="0.25" r="280" customHeight="1" ht="17.25">
      <c r="A280" s="3"/>
      <c r="B280" s="3"/>
      <c r="C280" s="3"/>
      <c r="D280" s="3"/>
      <c r="E280" s="3"/>
      <c r="F280" s="3"/>
      <c r="G280" s="5"/>
      <c r="H280" s="5"/>
      <c r="I280" s="5"/>
      <c r="J280" s="5"/>
      <c r="K280" s="3"/>
    </row>
    <row x14ac:dyDescent="0.25" r="281" customHeight="1" ht="17.25">
      <c r="A281" s="3"/>
      <c r="B281" s="3"/>
      <c r="C281" s="3"/>
      <c r="D281" s="3"/>
      <c r="E281" s="3"/>
      <c r="F281" s="3"/>
      <c r="G281" s="5"/>
      <c r="H281" s="5"/>
      <c r="I281" s="5"/>
      <c r="J281" s="5"/>
      <c r="K281" s="3"/>
    </row>
    <row x14ac:dyDescent="0.25" r="282" customHeight="1" ht="17.25">
      <c r="A282" s="3"/>
      <c r="B282" s="3"/>
      <c r="C282" s="3"/>
      <c r="D282" s="3"/>
      <c r="E282" s="3"/>
      <c r="F282" s="3"/>
      <c r="G282" s="5"/>
      <c r="H282" s="5"/>
      <c r="I282" s="5"/>
      <c r="J282" s="5"/>
      <c r="K282" s="3"/>
    </row>
    <row x14ac:dyDescent="0.25" r="283" customHeight="1" ht="17.25">
      <c r="A283" s="3"/>
      <c r="B283" s="3"/>
      <c r="C283" s="3"/>
      <c r="D283" s="3"/>
      <c r="E283" s="3"/>
      <c r="F283" s="3"/>
      <c r="G283" s="5"/>
      <c r="H283" s="5"/>
      <c r="I283" s="5"/>
      <c r="J283" s="5"/>
      <c r="K283" s="3"/>
    </row>
    <row x14ac:dyDescent="0.25" r="284" customHeight="1" ht="17.25">
      <c r="A284" s="3"/>
      <c r="B284" s="3"/>
      <c r="C284" s="3"/>
      <c r="D284" s="3"/>
      <c r="E284" s="3"/>
      <c r="F284" s="3"/>
      <c r="G284" s="5"/>
      <c r="H284" s="5"/>
      <c r="I284" s="5"/>
      <c r="J284" s="5"/>
      <c r="K284" s="3"/>
    </row>
    <row x14ac:dyDescent="0.25" r="285" customHeight="1" ht="17.25">
      <c r="A285" s="3"/>
      <c r="B285" s="3"/>
      <c r="C285" s="3"/>
      <c r="D285" s="3"/>
      <c r="E285" s="3"/>
      <c r="F285" s="3"/>
      <c r="G285" s="5"/>
      <c r="H285" s="5"/>
      <c r="I285" s="5"/>
      <c r="J285" s="5"/>
      <c r="K285" s="3"/>
    </row>
    <row x14ac:dyDescent="0.25" r="286" customHeight="1" ht="17.25">
      <c r="A286" s="3"/>
      <c r="B286" s="3"/>
      <c r="C286" s="3"/>
      <c r="D286" s="3"/>
      <c r="E286" s="3"/>
      <c r="F286" s="3"/>
      <c r="G286" s="5"/>
      <c r="H286" s="5"/>
      <c r="I286" s="5"/>
      <c r="J286" s="5"/>
      <c r="K286" s="3"/>
    </row>
    <row x14ac:dyDescent="0.25" r="287" customHeight="1" ht="17.25">
      <c r="A287" s="3"/>
      <c r="B287" s="3"/>
      <c r="C287" s="3"/>
      <c r="D287" s="3"/>
      <c r="E287" s="3"/>
      <c r="F287" s="3"/>
      <c r="G287" s="5"/>
      <c r="H287" s="5"/>
      <c r="I287" s="5"/>
      <c r="J287" s="5"/>
      <c r="K287" s="3"/>
    </row>
    <row x14ac:dyDescent="0.25" r="288" customHeight="1" ht="17.25">
      <c r="A288" s="3"/>
      <c r="B288" s="3"/>
      <c r="C288" s="3"/>
      <c r="D288" s="3"/>
      <c r="E288" s="3"/>
      <c r="F288" s="3"/>
      <c r="G288" s="5"/>
      <c r="H288" s="5"/>
      <c r="I288" s="5"/>
      <c r="J288" s="5"/>
      <c r="K288" s="3"/>
    </row>
  </sheetData>
  <mergeCells count="7">
    <mergeCell ref="A1:J1"/>
    <mergeCell ref="H80:H81"/>
    <mergeCell ref="I80:I81"/>
    <mergeCell ref="J80:J81"/>
    <mergeCell ref="H247:H248"/>
    <mergeCell ref="I247:I248"/>
    <mergeCell ref="J247:J2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4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8.576428571428572" customWidth="1" bestFit="1"/>
    <col min="3" max="3" style="76" width="20.576428571428572" customWidth="1" bestFit="1"/>
    <col min="4" max="4" style="76" width="24.576428571428572" customWidth="1" bestFit="1"/>
    <col min="5" max="5" style="76" width="26.576428571428572" customWidth="1" bestFit="1"/>
    <col min="6" max="6" style="76" width="26.14785714285714" customWidth="1" bestFit="1"/>
    <col min="7" max="7" style="76" width="24.14785714285714" customWidth="1" bestFit="1"/>
    <col min="8" max="8" style="100" width="23.576428571428572" customWidth="1" bestFit="1"/>
    <col min="9" max="9" style="100" width="24.14785714285714" customWidth="1" bestFit="1"/>
    <col min="10" max="10" style="100" width="21.005" customWidth="1" bestFit="1"/>
    <col min="11" max="11" style="76" width="11.005" customWidth="1" bestFit="1"/>
  </cols>
  <sheetData>
    <row x14ac:dyDescent="0.25" r="1" customHeight="1" ht="17.25">
      <c r="A1" s="1" t="s">
        <v>191</v>
      </c>
      <c r="B1" s="1"/>
      <c r="C1" s="1"/>
      <c r="D1" s="1"/>
      <c r="E1" s="1"/>
      <c r="F1" s="1"/>
      <c r="G1" s="1"/>
      <c r="H1" s="81"/>
      <c r="I1" s="81"/>
      <c r="J1" s="81"/>
      <c r="K1" s="3"/>
    </row>
    <row x14ac:dyDescent="0.25" r="2" customHeight="1" ht="17.25">
      <c r="A2" s="3"/>
      <c r="B2" s="163"/>
      <c r="C2" s="163"/>
      <c r="D2" s="163"/>
      <c r="E2" s="163"/>
      <c r="F2" s="163"/>
      <c r="G2" s="163"/>
      <c r="H2" s="197"/>
      <c r="I2" s="197"/>
      <c r="J2" s="82"/>
      <c r="K2" s="3"/>
    </row>
    <row x14ac:dyDescent="0.25" r="3" customHeight="1" ht="17.25">
      <c r="A3" s="8"/>
      <c r="B3" s="96" t="s">
        <v>192</v>
      </c>
      <c r="C3" s="9"/>
      <c r="D3" s="198"/>
      <c r="E3" s="198"/>
      <c r="F3" s="198"/>
      <c r="G3" s="198"/>
      <c r="H3" s="199"/>
      <c r="I3" s="199"/>
      <c r="J3" s="199"/>
      <c r="K3" s="3"/>
    </row>
    <row x14ac:dyDescent="0.25" r="4" customHeight="1" ht="17.25">
      <c r="A4" s="200"/>
      <c r="B4" s="201"/>
      <c r="C4" s="113"/>
      <c r="D4" s="112" t="s">
        <v>193</v>
      </c>
      <c r="E4" s="112" t="s">
        <v>194</v>
      </c>
      <c r="F4" s="112" t="s">
        <v>195</v>
      </c>
      <c r="G4" s="112" t="s">
        <v>196</v>
      </c>
      <c r="H4" s="131" t="s">
        <v>197</v>
      </c>
      <c r="I4" s="18" t="s">
        <v>198</v>
      </c>
      <c r="J4" s="18" t="s">
        <v>199</v>
      </c>
      <c r="K4" s="3"/>
    </row>
    <row x14ac:dyDescent="0.25" r="5" customHeight="1" ht="28.350000000000005">
      <c r="A5" s="114"/>
      <c r="B5" s="132"/>
      <c r="C5" s="114"/>
      <c r="D5" s="4" t="s">
        <v>203</v>
      </c>
      <c r="E5" s="74" t="s">
        <v>204</v>
      </c>
      <c r="F5" s="74" t="s">
        <v>205</v>
      </c>
      <c r="G5" s="4" t="s">
        <v>205</v>
      </c>
      <c r="H5" s="62">
        <f>ROUNDUP((('UK-R-Seating'!H5)/1.59)/10,0)*10</f>
      </c>
      <c r="I5" s="62">
        <f>ROUNDUP((('UK-R-Seating'!I5)/1.59)/10,0)*10</f>
      </c>
      <c r="J5" s="62">
        <f>ROUNDUP((('UK-R-Seating'!J5)/1.59)/10,0)*10</f>
      </c>
      <c r="K5" s="3"/>
    </row>
    <row x14ac:dyDescent="0.25" r="6" customHeight="1" ht="28.350000000000005">
      <c r="A6" s="114"/>
      <c r="B6" s="132"/>
      <c r="C6" s="114"/>
      <c r="D6" s="114"/>
      <c r="E6" s="28"/>
      <c r="F6" s="28"/>
      <c r="G6" s="114"/>
      <c r="H6" s="62"/>
      <c r="I6" s="202"/>
      <c r="J6" s="82"/>
      <c r="K6" s="3"/>
    </row>
    <row x14ac:dyDescent="0.25" r="7" customHeight="1" ht="28.350000000000005">
      <c r="A7" s="114"/>
      <c r="B7" s="132"/>
      <c r="C7" s="114"/>
      <c r="D7" s="114"/>
      <c r="E7" s="187" t="s">
        <v>167</v>
      </c>
      <c r="F7" s="28"/>
      <c r="G7" s="114"/>
      <c r="H7" s="62"/>
      <c r="I7" s="202"/>
      <c r="J7" s="82"/>
      <c r="K7" s="3"/>
    </row>
    <row x14ac:dyDescent="0.25" r="8" customHeight="1" ht="28.350000000000005">
      <c r="A8" s="114"/>
      <c r="B8" s="132"/>
      <c r="C8" s="114"/>
      <c r="D8" s="114"/>
      <c r="E8" s="203" t="s">
        <v>206</v>
      </c>
      <c r="F8" s="28"/>
      <c r="G8" s="114"/>
      <c r="H8" s="62"/>
      <c r="I8" s="202"/>
      <c r="J8" s="82"/>
      <c r="K8" s="3"/>
    </row>
    <row x14ac:dyDescent="0.25" r="9" customHeight="1" ht="28.350000000000005">
      <c r="A9" s="114"/>
      <c r="B9" s="132"/>
      <c r="C9" s="114"/>
      <c r="D9" s="114"/>
      <c r="E9" s="203"/>
      <c r="F9" s="28"/>
      <c r="G9" s="114"/>
      <c r="H9" s="62"/>
      <c r="I9" s="202"/>
      <c r="J9" s="82"/>
      <c r="K9" s="3"/>
    </row>
    <row x14ac:dyDescent="0.25" r="10" customHeight="1" ht="28.350000000000005">
      <c r="A10" s="114"/>
      <c r="B10" s="132"/>
      <c r="C10" s="114"/>
      <c r="D10" s="114"/>
      <c r="E10" s="204" t="s">
        <v>207</v>
      </c>
      <c r="F10" s="28"/>
      <c r="G10" s="114"/>
      <c r="H10" s="62"/>
      <c r="I10" s="202"/>
      <c r="J10" s="82"/>
      <c r="K10" s="3"/>
    </row>
    <row x14ac:dyDescent="0.25" r="11" customHeight="1" ht="28.350000000000005">
      <c r="A11" s="114"/>
      <c r="B11" s="132"/>
      <c r="C11" s="114"/>
      <c r="D11" s="114"/>
      <c r="E11" s="145"/>
      <c r="F11" s="28"/>
      <c r="G11" s="114"/>
      <c r="H11" s="62"/>
      <c r="I11" s="202"/>
      <c r="J11" s="82"/>
      <c r="K11" s="3"/>
    </row>
    <row x14ac:dyDescent="0.25" r="12" customHeight="1" ht="28.350000000000005">
      <c r="A12" s="114"/>
      <c r="B12" s="132"/>
      <c r="C12" s="114"/>
      <c r="D12" s="114"/>
      <c r="E12" s="139" t="s">
        <v>90</v>
      </c>
      <c r="F12" s="190"/>
      <c r="G12" s="190"/>
      <c r="H12" s="188">
        <f>ROUNDUP((('UK-R-Seating'!H12)/1.59)/10,0)*10</f>
      </c>
      <c r="I12" s="202"/>
      <c r="J12" s="82"/>
      <c r="K12" s="3"/>
    </row>
    <row x14ac:dyDescent="0.25" r="13" customHeight="1" ht="21.75">
      <c r="A13" s="114"/>
      <c r="B13" s="132"/>
      <c r="C13" s="114"/>
      <c r="D13" s="4"/>
      <c r="E13" s="28"/>
      <c r="F13" s="28"/>
      <c r="G13" s="114"/>
      <c r="H13" s="62"/>
      <c r="I13" s="101"/>
      <c r="J13" s="82"/>
      <c r="K13" s="3"/>
    </row>
    <row x14ac:dyDescent="0.25" r="14" customHeight="1" ht="21.75">
      <c r="A14" s="114"/>
      <c r="B14" s="132"/>
      <c r="C14" s="114"/>
      <c r="D14" s="4"/>
      <c r="E14" s="74"/>
      <c r="F14" s="74"/>
      <c r="G14" s="4"/>
      <c r="H14" s="101"/>
      <c r="I14" s="101"/>
      <c r="J14" s="82"/>
      <c r="K14" s="3"/>
    </row>
    <row x14ac:dyDescent="0.25" r="15" customHeight="1" ht="21.75">
      <c r="A15" s="114"/>
      <c r="B15" s="132"/>
      <c r="C15" s="114"/>
      <c r="D15" s="4"/>
      <c r="E15" s="74"/>
      <c r="F15" s="74"/>
      <c r="G15" s="4"/>
      <c r="H15" s="101"/>
      <c r="I15" s="101"/>
      <c r="J15" s="82"/>
      <c r="K15" s="3"/>
    </row>
    <row x14ac:dyDescent="0.25" r="16" customHeight="1" ht="17.25">
      <c r="A16" s="8"/>
      <c r="B16" s="96" t="s">
        <v>208</v>
      </c>
      <c r="C16" s="9"/>
      <c r="D16" s="198"/>
      <c r="E16" s="198"/>
      <c r="F16" s="198"/>
      <c r="G16" s="198"/>
      <c r="H16" s="199"/>
      <c r="I16" s="199"/>
      <c r="J16" s="199"/>
      <c r="K16" s="3"/>
    </row>
    <row x14ac:dyDescent="0.25" r="17" customHeight="1" ht="17.25">
      <c r="A17" s="200"/>
      <c r="B17" s="201"/>
      <c r="C17" s="113"/>
      <c r="D17" s="112" t="s">
        <v>193</v>
      </c>
      <c r="E17" s="112" t="s">
        <v>194</v>
      </c>
      <c r="F17" s="112" t="s">
        <v>195</v>
      </c>
      <c r="G17" s="112" t="s">
        <v>196</v>
      </c>
      <c r="H17" s="131" t="s">
        <v>197</v>
      </c>
      <c r="I17" s="18" t="s">
        <v>198</v>
      </c>
      <c r="J17" s="18" t="s">
        <v>199</v>
      </c>
      <c r="K17" s="3"/>
    </row>
    <row x14ac:dyDescent="0.25" r="18" customHeight="1" ht="28.350000000000005">
      <c r="A18" s="114"/>
      <c r="B18" s="132"/>
      <c r="C18" s="114"/>
      <c r="D18" s="4" t="s">
        <v>212</v>
      </c>
      <c r="E18" s="74" t="s">
        <v>204</v>
      </c>
      <c r="F18" s="74" t="s">
        <v>213</v>
      </c>
      <c r="G18" s="4" t="s">
        <v>214</v>
      </c>
      <c r="H18" s="62">
        <f>ROUNDUP((('UK-R-Seating'!H18)/1.59)/10,0)*10</f>
      </c>
      <c r="I18" s="62">
        <f>ROUNDUP((('UK-R-Seating'!I18)/1.59)/10,0)*10</f>
      </c>
      <c r="J18" s="62">
        <f>ROUNDUP((('UK-R-Seating'!J18)/1.59)/10,0)*10</f>
      </c>
      <c r="K18" s="3"/>
    </row>
    <row x14ac:dyDescent="0.25" r="19" customHeight="1" ht="21.75">
      <c r="A19" s="114"/>
      <c r="B19" s="132"/>
      <c r="C19" s="114"/>
      <c r="D19" s="4"/>
      <c r="E19" s="74"/>
      <c r="F19" s="74"/>
      <c r="G19" s="4"/>
      <c r="H19" s="62"/>
      <c r="I19" s="101"/>
      <c r="J19" s="82"/>
      <c r="K19" s="3"/>
    </row>
    <row x14ac:dyDescent="0.25" r="20" customHeight="1" ht="28.350000000000005">
      <c r="A20" s="114"/>
      <c r="B20" s="132"/>
      <c r="C20" s="114"/>
      <c r="D20" s="114"/>
      <c r="E20" s="187" t="s">
        <v>167</v>
      </c>
      <c r="F20" s="3"/>
      <c r="G20" s="3"/>
      <c r="H20" s="62"/>
      <c r="I20" s="202"/>
      <c r="J20" s="82"/>
      <c r="K20" s="3"/>
    </row>
    <row x14ac:dyDescent="0.25" r="21" customHeight="1" ht="28.350000000000005">
      <c r="A21" s="114"/>
      <c r="B21" s="132"/>
      <c r="C21" s="114"/>
      <c r="D21" s="114"/>
      <c r="E21" s="203" t="s">
        <v>215</v>
      </c>
      <c r="F21" s="28"/>
      <c r="G21" s="114"/>
      <c r="H21" s="62"/>
      <c r="I21" s="202"/>
      <c r="J21" s="82"/>
      <c r="K21" s="3"/>
    </row>
    <row x14ac:dyDescent="0.25" r="22" customHeight="1" ht="28.350000000000005">
      <c r="A22" s="114"/>
      <c r="B22" s="132"/>
      <c r="C22" s="114"/>
      <c r="D22" s="114"/>
      <c r="E22" s="138"/>
      <c r="F22" s="28"/>
      <c r="G22" s="114"/>
      <c r="H22" s="62"/>
      <c r="I22" s="202"/>
      <c r="J22" s="82"/>
      <c r="K22" s="3"/>
    </row>
    <row x14ac:dyDescent="0.25" r="23" customHeight="1" ht="28.350000000000005">
      <c r="A23" s="114"/>
      <c r="B23" s="132"/>
      <c r="C23" s="114"/>
      <c r="D23" s="114"/>
      <c r="E23" s="204" t="s">
        <v>207</v>
      </c>
      <c r="F23" s="28"/>
      <c r="G23" s="114"/>
      <c r="H23" s="62"/>
      <c r="I23" s="202"/>
      <c r="J23" s="82"/>
      <c r="K23" s="3"/>
    </row>
    <row x14ac:dyDescent="0.25" r="24" customHeight="1" ht="28.350000000000005">
      <c r="A24" s="114"/>
      <c r="B24" s="132"/>
      <c r="C24" s="114"/>
      <c r="D24" s="114"/>
      <c r="E24" s="145"/>
      <c r="F24" s="28"/>
      <c r="G24" s="114"/>
      <c r="H24" s="62"/>
      <c r="I24" s="202"/>
      <c r="J24" s="82"/>
      <c r="K24" s="3"/>
    </row>
    <row x14ac:dyDescent="0.25" r="25" customHeight="1" ht="21.75">
      <c r="A25" s="114"/>
      <c r="B25" s="132"/>
      <c r="C25" s="114"/>
      <c r="D25" s="4"/>
      <c r="E25" s="139" t="s">
        <v>90</v>
      </c>
      <c r="F25" s="190"/>
      <c r="G25" s="190"/>
      <c r="H25" s="188">
        <f>ROUNDUP((('UK-R-Seating'!H25)/1.59)/10,0)*10</f>
      </c>
      <c r="I25" s="101"/>
      <c r="J25" s="82"/>
      <c r="K25" s="3"/>
    </row>
    <row x14ac:dyDescent="0.25" r="26" customHeight="1" ht="28.350000000000005">
      <c r="A26" s="114"/>
      <c r="B26" s="132"/>
      <c r="C26" s="114"/>
      <c r="D26" s="114"/>
      <c r="E26" s="114"/>
      <c r="F26" s="114"/>
      <c r="G26" s="114"/>
      <c r="H26" s="62"/>
      <c r="I26" s="202"/>
      <c r="J26" s="82"/>
      <c r="K26" s="3"/>
    </row>
    <row x14ac:dyDescent="0.25" r="27" customHeight="1" ht="21.75">
      <c r="A27" s="114"/>
      <c r="B27" s="132"/>
      <c r="C27" s="114"/>
      <c r="D27" s="4"/>
      <c r="E27" s="74"/>
      <c r="F27" s="74"/>
      <c r="G27" s="4"/>
      <c r="H27" s="101"/>
      <c r="I27" s="101"/>
      <c r="J27" s="82"/>
      <c r="K27" s="3"/>
    </row>
    <row x14ac:dyDescent="0.25" r="28" customHeight="1" ht="17.25">
      <c r="A28" s="8"/>
      <c r="B28" s="96" t="s">
        <v>732</v>
      </c>
      <c r="C28" s="9"/>
      <c r="D28" s="198"/>
      <c r="E28" s="198"/>
      <c r="F28" s="198"/>
      <c r="G28" s="198"/>
      <c r="H28" s="199"/>
      <c r="I28" s="199"/>
      <c r="J28" s="199"/>
      <c r="K28" s="3"/>
    </row>
    <row x14ac:dyDescent="0.25" r="29" customHeight="1" ht="17.25" customFormat="1" s="208">
      <c r="A29" s="209"/>
      <c r="B29" s="210"/>
      <c r="C29" s="51"/>
      <c r="D29" s="51" t="s">
        <v>193</v>
      </c>
      <c r="E29" s="117" t="s">
        <v>194</v>
      </c>
      <c r="F29" s="130" t="s">
        <v>195</v>
      </c>
      <c r="G29" s="130" t="s">
        <v>196</v>
      </c>
      <c r="H29" s="73" t="s">
        <v>197</v>
      </c>
      <c r="I29" s="52" t="s">
        <v>198</v>
      </c>
      <c r="J29" s="52" t="s">
        <v>733</v>
      </c>
      <c r="K29" s="211"/>
    </row>
    <row x14ac:dyDescent="0.25" r="30" customHeight="1" ht="17.25">
      <c r="A30" s="114"/>
      <c r="B30" s="132"/>
      <c r="C30" s="114"/>
      <c r="D30" s="4" t="s">
        <v>219</v>
      </c>
      <c r="E30" s="74" t="s">
        <v>204</v>
      </c>
      <c r="F30" s="74" t="s">
        <v>220</v>
      </c>
      <c r="G30" s="4" t="s">
        <v>221</v>
      </c>
      <c r="H30" s="62">
        <f>ROUNDUP((('UK-R-Seating'!H30)/1.59)/10,0)*10</f>
      </c>
      <c r="I30" s="62">
        <f>ROUNDUP((('UK-R-Seating'!I30)/1.59)/10,0)*10</f>
      </c>
      <c r="J30" s="62">
        <f>ROUNDUP((('UK-R-Seating'!J30)/1.59)/10,0)*10</f>
      </c>
      <c r="K30" s="3"/>
    </row>
    <row x14ac:dyDescent="0.25" r="31" customHeight="1" ht="21.75">
      <c r="A31" s="114"/>
      <c r="B31" s="132"/>
      <c r="C31" s="114"/>
      <c r="D31" s="4"/>
      <c r="E31" s="74"/>
      <c r="F31" s="74"/>
      <c r="G31" s="4"/>
      <c r="H31" s="101"/>
      <c r="I31" s="101"/>
      <c r="J31" s="82"/>
      <c r="K31" s="3"/>
    </row>
    <row x14ac:dyDescent="0.25" r="32" customHeight="1" ht="21.75">
      <c r="A32" s="114"/>
      <c r="B32" s="132"/>
      <c r="C32" s="114"/>
      <c r="D32" s="4"/>
      <c r="E32" s="3"/>
      <c r="F32" s="3"/>
      <c r="G32" s="3"/>
      <c r="H32" s="82"/>
      <c r="I32" s="101"/>
      <c r="J32" s="82"/>
      <c r="K32" s="3"/>
    </row>
    <row x14ac:dyDescent="0.25" r="33" customHeight="1" ht="21.75">
      <c r="A33" s="114"/>
      <c r="B33" s="132"/>
      <c r="C33" s="114"/>
      <c r="D33" s="4"/>
      <c r="E33" s="187" t="s">
        <v>167</v>
      </c>
      <c r="F33" s="3"/>
      <c r="G33" s="3"/>
      <c r="H33" s="82"/>
      <c r="I33" s="101"/>
      <c r="J33" s="82"/>
      <c r="K33" s="3"/>
    </row>
    <row x14ac:dyDescent="0.25" r="34" customHeight="1" ht="21.75">
      <c r="A34" s="114"/>
      <c r="B34" s="132"/>
      <c r="C34" s="114"/>
      <c r="D34" s="4"/>
      <c r="E34" s="28" t="s">
        <v>222</v>
      </c>
      <c r="F34" s="74"/>
      <c r="G34" s="4"/>
      <c r="H34" s="101"/>
      <c r="I34" s="101"/>
      <c r="J34" s="82"/>
      <c r="K34" s="3"/>
    </row>
    <row x14ac:dyDescent="0.25" r="35" customHeight="1" ht="21.75">
      <c r="A35" s="114"/>
      <c r="B35" s="132"/>
      <c r="C35" s="114"/>
      <c r="D35" s="4"/>
      <c r="E35" s="3"/>
      <c r="F35" s="74"/>
      <c r="G35" s="4"/>
      <c r="H35" s="101"/>
      <c r="I35" s="101"/>
      <c r="J35" s="82"/>
      <c r="K35" s="3"/>
    </row>
    <row x14ac:dyDescent="0.25" r="36" customHeight="1" ht="17.25">
      <c r="A36" s="150"/>
      <c r="B36" s="212"/>
      <c r="C36" s="150"/>
      <c r="D36" s="150"/>
      <c r="E36" s="204" t="s">
        <v>223</v>
      </c>
      <c r="F36" s="74"/>
      <c r="G36" s="4"/>
      <c r="H36" s="101"/>
      <c r="I36" s="213"/>
      <c r="J36" s="82"/>
      <c r="K36" s="3"/>
    </row>
    <row x14ac:dyDescent="0.25" r="37" customHeight="1" ht="21.75">
      <c r="A37" s="114"/>
      <c r="B37" s="132"/>
      <c r="C37" s="114"/>
      <c r="D37" s="4"/>
      <c r="E37" s="145"/>
      <c r="F37" s="133"/>
      <c r="G37" s="150"/>
      <c r="H37" s="213"/>
      <c r="I37" s="101"/>
      <c r="J37" s="82"/>
      <c r="K37" s="3"/>
    </row>
    <row x14ac:dyDescent="0.25" r="38" customHeight="1" ht="21.75">
      <c r="A38" s="114"/>
      <c r="B38" s="132"/>
      <c r="C38" s="114"/>
      <c r="D38" s="4"/>
      <c r="E38" s="74"/>
      <c r="F38" s="74"/>
      <c r="G38" s="4"/>
      <c r="H38" s="101"/>
      <c r="I38" s="101"/>
      <c r="J38" s="82"/>
      <c r="K38" s="3"/>
    </row>
    <row x14ac:dyDescent="0.25" r="39" customHeight="1" ht="21.75">
      <c r="A39" s="114"/>
      <c r="B39" s="132"/>
      <c r="C39" s="114"/>
      <c r="D39" s="4"/>
      <c r="E39" s="74"/>
      <c r="F39" s="74"/>
      <c r="G39" s="4"/>
      <c r="H39" s="101"/>
      <c r="I39" s="101"/>
      <c r="J39" s="82"/>
      <c r="K39" s="3"/>
    </row>
    <row x14ac:dyDescent="0.25" r="40" customHeight="1" ht="21.75">
      <c r="A40" s="114"/>
      <c r="B40" s="132"/>
      <c r="C40" s="114"/>
      <c r="D40" s="4"/>
      <c r="E40" s="139" t="s">
        <v>90</v>
      </c>
      <c r="F40" s="143"/>
      <c r="G40" s="140"/>
      <c r="H40" s="153">
        <f>ROUNDUP((('UK-R-Seating'!H40)/1.59)/10,0)*10</f>
      </c>
      <c r="I40" s="101"/>
      <c r="J40" s="82"/>
      <c r="K40" s="3"/>
    </row>
    <row x14ac:dyDescent="0.25" r="41" customHeight="1" ht="21.75">
      <c r="A41" s="114"/>
      <c r="B41" s="132"/>
      <c r="C41" s="114"/>
      <c r="D41" s="4"/>
      <c r="E41" s="74"/>
      <c r="F41" s="74"/>
      <c r="G41" s="4"/>
      <c r="H41" s="101"/>
      <c r="I41" s="101"/>
      <c r="J41" s="82"/>
      <c r="K41" s="3"/>
    </row>
    <row x14ac:dyDescent="0.25" r="42" customHeight="1" ht="21">
      <c r="A42" s="114"/>
      <c r="B42" s="132"/>
      <c r="C42" s="114"/>
      <c r="D42" s="4"/>
      <c r="E42" s="74"/>
      <c r="F42" s="74"/>
      <c r="G42" s="4"/>
      <c r="H42" s="101"/>
      <c r="I42" s="101"/>
      <c r="J42" s="82"/>
      <c r="K42" s="3"/>
    </row>
    <row x14ac:dyDescent="0.25" r="43" customHeight="1" ht="21.75">
      <c r="A43" s="3"/>
      <c r="B43" s="205"/>
      <c r="C43" s="54"/>
      <c r="D43" s="206"/>
      <c r="E43" s="207"/>
      <c r="F43" s="207"/>
      <c r="G43" s="3"/>
      <c r="H43" s="82"/>
      <c r="I43" s="82"/>
      <c r="J43" s="82"/>
      <c r="K43" s="3"/>
    </row>
    <row x14ac:dyDescent="0.25" r="44" customHeight="1" ht="31.5">
      <c r="A44" s="3"/>
      <c r="B44" s="205"/>
      <c r="C44" s="54"/>
      <c r="D44" s="206"/>
      <c r="E44" s="207"/>
      <c r="F44" s="207"/>
      <c r="G44" s="3"/>
      <c r="H44" s="82"/>
      <c r="I44" s="82"/>
      <c r="J44" s="82"/>
      <c r="K44" s="3"/>
    </row>
    <row x14ac:dyDescent="0.25" r="45" customHeight="1" ht="31.5">
      <c r="A45" s="3"/>
      <c r="B45" s="205"/>
      <c r="C45" s="54"/>
      <c r="D45" s="206"/>
      <c r="E45" s="207"/>
      <c r="F45" s="207"/>
      <c r="G45" s="3"/>
      <c r="H45" s="82"/>
      <c r="I45" s="82"/>
      <c r="J45" s="82"/>
      <c r="K45" s="3"/>
    </row>
    <row x14ac:dyDescent="0.25" r="46" customHeight="1" ht="17.25">
      <c r="A46" s="8"/>
      <c r="B46" s="96" t="s">
        <v>224</v>
      </c>
      <c r="C46" s="9"/>
      <c r="D46" s="198"/>
      <c r="E46" s="198"/>
      <c r="F46" s="198"/>
      <c r="G46" s="198"/>
      <c r="H46" s="199"/>
      <c r="I46" s="199"/>
      <c r="J46" s="199"/>
      <c r="K46" s="3"/>
    </row>
    <row x14ac:dyDescent="0.25" r="47" customHeight="1" ht="17.25" customFormat="1" s="208">
      <c r="A47" s="209"/>
      <c r="B47" s="210"/>
      <c r="C47" s="51"/>
      <c r="D47" s="51" t="s">
        <v>193</v>
      </c>
      <c r="E47" s="117" t="s">
        <v>194</v>
      </c>
      <c r="F47" s="130" t="s">
        <v>195</v>
      </c>
      <c r="G47" s="130" t="s">
        <v>196</v>
      </c>
      <c r="H47" s="73" t="s">
        <v>197</v>
      </c>
      <c r="I47" s="52" t="s">
        <v>198</v>
      </c>
      <c r="J47" s="52"/>
      <c r="K47" s="211"/>
    </row>
    <row x14ac:dyDescent="0.25" r="48" customHeight="1" ht="17.25">
      <c r="A48" s="114"/>
      <c r="B48" s="132"/>
      <c r="C48" s="114"/>
      <c r="D48" s="4" t="s">
        <v>226</v>
      </c>
      <c r="E48" s="74" t="s">
        <v>204</v>
      </c>
      <c r="F48" s="74" t="s">
        <v>213</v>
      </c>
      <c r="G48" s="4" t="s">
        <v>213</v>
      </c>
      <c r="H48" s="62">
        <f>ROUNDUP((('UK-R-Seating'!H47)/1.59)/10,0)*10</f>
      </c>
      <c r="I48" s="62">
        <f>ROUNDUP((('UK-R-Seating'!I47)/1.59)/10,0)*10</f>
      </c>
      <c r="J48" s="62"/>
      <c r="K48" s="3"/>
    </row>
    <row x14ac:dyDescent="0.25" r="49" customHeight="1" ht="21.75">
      <c r="A49" s="114"/>
      <c r="B49" s="132"/>
      <c r="C49" s="114"/>
      <c r="D49" s="4"/>
      <c r="E49" s="74"/>
      <c r="F49" s="74"/>
      <c r="G49" s="4"/>
      <c r="H49" s="62"/>
      <c r="I49" s="101"/>
      <c r="J49" s="82"/>
      <c r="K49" s="3"/>
    </row>
    <row x14ac:dyDescent="0.25" r="50" customHeight="1" ht="21.75">
      <c r="A50" s="114"/>
      <c r="B50" s="132"/>
      <c r="C50" s="114"/>
      <c r="D50" s="4"/>
      <c r="E50" s="3"/>
      <c r="F50" s="3"/>
      <c r="G50" s="3"/>
      <c r="H50" s="62"/>
      <c r="I50" s="101"/>
      <c r="J50" s="82"/>
      <c r="K50" s="3"/>
    </row>
    <row x14ac:dyDescent="0.25" r="51" customHeight="1" ht="21.75">
      <c r="A51" s="114"/>
      <c r="B51" s="132"/>
      <c r="C51" s="114"/>
      <c r="D51" s="4"/>
      <c r="E51" s="187" t="s">
        <v>167</v>
      </c>
      <c r="F51" s="3"/>
      <c r="G51" s="3"/>
      <c r="H51" s="62"/>
      <c r="I51" s="101"/>
      <c r="J51" s="82"/>
      <c r="K51" s="3"/>
    </row>
    <row x14ac:dyDescent="0.25" r="52" customHeight="1" ht="21.75">
      <c r="A52" s="114"/>
      <c r="B52" s="132"/>
      <c r="C52" s="114"/>
      <c r="D52" s="4"/>
      <c r="E52" s="28" t="s">
        <v>227</v>
      </c>
      <c r="F52" s="74"/>
      <c r="G52" s="4"/>
      <c r="H52" s="62"/>
      <c r="I52" s="101"/>
      <c r="J52" s="82"/>
      <c r="K52" s="3"/>
    </row>
    <row x14ac:dyDescent="0.25" r="53" customHeight="1" ht="21.75">
      <c r="A53" s="114"/>
      <c r="B53" s="132"/>
      <c r="C53" s="114"/>
      <c r="D53" s="4"/>
      <c r="E53" s="3"/>
      <c r="F53" s="74"/>
      <c r="G53" s="4"/>
      <c r="H53" s="62"/>
      <c r="I53" s="101"/>
      <c r="J53" s="82"/>
      <c r="K53" s="3"/>
    </row>
    <row x14ac:dyDescent="0.25" r="54" customHeight="1" ht="17.25">
      <c r="A54" s="150"/>
      <c r="B54" s="212"/>
      <c r="C54" s="150"/>
      <c r="D54" s="150"/>
      <c r="E54" s="204" t="s">
        <v>207</v>
      </c>
      <c r="F54" s="74"/>
      <c r="G54" s="4"/>
      <c r="H54" s="62"/>
      <c r="I54" s="213"/>
      <c r="J54" s="82"/>
      <c r="K54" s="3"/>
    </row>
    <row x14ac:dyDescent="0.25" r="55" customHeight="1" ht="21.75">
      <c r="A55" s="114"/>
      <c r="B55" s="132"/>
      <c r="C55" s="114"/>
      <c r="D55" s="4"/>
      <c r="E55" s="145"/>
      <c r="F55" s="133"/>
      <c r="G55" s="150"/>
      <c r="H55" s="62"/>
      <c r="I55" s="101"/>
      <c r="J55" s="82"/>
      <c r="K55" s="3"/>
    </row>
    <row x14ac:dyDescent="0.25" r="56" customHeight="1" ht="21.75">
      <c r="A56" s="114"/>
      <c r="B56" s="132"/>
      <c r="C56" s="114"/>
      <c r="D56" s="4"/>
      <c r="E56" s="139" t="s">
        <v>90</v>
      </c>
      <c r="F56" s="190"/>
      <c r="G56" s="190"/>
      <c r="H56" s="188">
        <f>ROUNDUP((('UK-R-Seating'!H55)/1.59)/10,0)*10</f>
      </c>
      <c r="I56" s="101"/>
      <c r="J56" s="82"/>
      <c r="K56" s="3"/>
    </row>
    <row x14ac:dyDescent="0.25" r="57" customHeight="1" ht="21.75">
      <c r="A57" s="114"/>
      <c r="B57" s="132"/>
      <c r="C57" s="114"/>
      <c r="D57" s="4"/>
      <c r="E57" s="74"/>
      <c r="F57" s="74"/>
      <c r="G57" s="4"/>
      <c r="H57" s="101"/>
      <c r="I57" s="101"/>
      <c r="J57" s="82"/>
      <c r="K57" s="3"/>
    </row>
    <row x14ac:dyDescent="0.25" r="58" customHeight="1" ht="21.75">
      <c r="A58" s="114"/>
      <c r="B58" s="132"/>
      <c r="C58" s="114"/>
      <c r="D58" s="4"/>
      <c r="E58" s="74"/>
      <c r="F58" s="74"/>
      <c r="G58" s="4"/>
      <c r="H58" s="101"/>
      <c r="I58" s="101"/>
      <c r="J58" s="82"/>
      <c r="K58" s="3"/>
    </row>
    <row x14ac:dyDescent="0.25" r="59" customHeight="1" ht="21.75">
      <c r="A59" s="114"/>
      <c r="B59" s="132"/>
      <c r="C59" s="114"/>
      <c r="D59" s="4"/>
      <c r="E59" s="74"/>
      <c r="F59" s="74"/>
      <c r="G59" s="4"/>
      <c r="H59" s="101"/>
      <c r="I59" s="101"/>
      <c r="J59" s="82"/>
      <c r="K59" s="3"/>
    </row>
    <row x14ac:dyDescent="0.25" r="60" customHeight="1" ht="21">
      <c r="A60" s="114"/>
      <c r="B60" s="132"/>
      <c r="C60" s="114"/>
      <c r="D60" s="4"/>
      <c r="E60" s="74"/>
      <c r="F60" s="74"/>
      <c r="G60" s="4"/>
      <c r="H60" s="101"/>
      <c r="I60" s="101"/>
      <c r="J60" s="82"/>
      <c r="K60" s="3"/>
    </row>
    <row x14ac:dyDescent="0.25" r="61" customHeight="1" ht="21.75">
      <c r="A61" s="3"/>
      <c r="B61" s="205"/>
      <c r="C61" s="54"/>
      <c r="D61" s="206"/>
      <c r="E61" s="207"/>
      <c r="F61" s="207"/>
      <c r="G61" s="3"/>
      <c r="H61" s="82"/>
      <c r="I61" s="82"/>
      <c r="J61" s="82"/>
      <c r="K61" s="3"/>
    </row>
    <row x14ac:dyDescent="0.25" r="62" customHeight="1" ht="17.25">
      <c r="A62" s="8"/>
      <c r="B62" s="96" t="s">
        <v>228</v>
      </c>
      <c r="C62" s="9"/>
      <c r="D62" s="198"/>
      <c r="E62" s="198"/>
      <c r="F62" s="198"/>
      <c r="G62" s="198"/>
      <c r="H62" s="199"/>
      <c r="I62" s="199"/>
      <c r="J62" s="199"/>
      <c r="K62" s="3"/>
    </row>
    <row x14ac:dyDescent="0.25" r="63" customHeight="1" ht="17.25" customFormat="1" s="208">
      <c r="A63" s="209"/>
      <c r="B63" s="210"/>
      <c r="C63" s="51"/>
      <c r="D63" s="117" t="s">
        <v>193</v>
      </c>
      <c r="E63" s="117" t="s">
        <v>194</v>
      </c>
      <c r="F63" s="117" t="s">
        <v>195</v>
      </c>
      <c r="G63" s="117" t="s">
        <v>196</v>
      </c>
      <c r="H63" s="73" t="s">
        <v>197</v>
      </c>
      <c r="I63" s="52" t="s">
        <v>198</v>
      </c>
      <c r="J63" s="52" t="s">
        <v>199</v>
      </c>
      <c r="K63" s="211"/>
    </row>
    <row x14ac:dyDescent="0.25" r="64" customHeight="1" ht="28.350000000000005">
      <c r="A64" s="114"/>
      <c r="B64" s="132"/>
      <c r="C64" s="114"/>
      <c r="D64" s="4" t="s">
        <v>232</v>
      </c>
      <c r="E64" s="74" t="s">
        <v>204</v>
      </c>
      <c r="F64" s="74" t="s">
        <v>233</v>
      </c>
      <c r="G64" s="4" t="s">
        <v>234</v>
      </c>
      <c r="H64" s="62">
        <f>ROUNDUP((('UK-R-Seating'!H63)/1.59)/10,0)*10</f>
      </c>
      <c r="I64" s="62">
        <f>ROUNDUP((('UK-R-Seating'!I63)/1.59)/10,0)*10</f>
      </c>
      <c r="J64" s="62">
        <f>ROUNDUP((('UK-R-Seating'!J63)/1.59)/10,0)*10</f>
      </c>
      <c r="K64" s="3"/>
    </row>
    <row x14ac:dyDescent="0.25" r="65" customHeight="1" ht="21.75">
      <c r="A65" s="114"/>
      <c r="B65" s="132"/>
      <c r="C65" s="114"/>
      <c r="D65" s="4"/>
      <c r="E65" s="74"/>
      <c r="F65" s="74"/>
      <c r="G65" s="4"/>
      <c r="H65" s="101"/>
      <c r="I65" s="101"/>
      <c r="J65" s="82"/>
      <c r="K65" s="3"/>
    </row>
    <row x14ac:dyDescent="0.25" r="66" customHeight="1" ht="21.75">
      <c r="A66" s="114"/>
      <c r="B66" s="132"/>
      <c r="C66" s="114"/>
      <c r="D66" s="4"/>
      <c r="E66" s="187" t="s">
        <v>167</v>
      </c>
      <c r="F66" s="3"/>
      <c r="G66" s="3"/>
      <c r="H66" s="82"/>
      <c r="I66" s="101"/>
      <c r="J66" s="82"/>
      <c r="K66" s="3"/>
    </row>
    <row x14ac:dyDescent="0.25" r="67" customHeight="1" ht="21.75">
      <c r="A67" s="114"/>
      <c r="B67" s="132"/>
      <c r="C67" s="114"/>
      <c r="D67" s="4"/>
      <c r="E67" s="28" t="s">
        <v>222</v>
      </c>
      <c r="F67" s="74"/>
      <c r="G67" s="4"/>
      <c r="H67" s="101"/>
      <c r="I67" s="101"/>
      <c r="J67" s="82"/>
      <c r="K67" s="3"/>
    </row>
    <row x14ac:dyDescent="0.25" r="68" customHeight="1" ht="21.75">
      <c r="A68" s="114"/>
      <c r="B68" s="132"/>
      <c r="C68" s="114"/>
      <c r="D68" s="4"/>
      <c r="E68" s="3"/>
      <c r="F68" s="3"/>
      <c r="G68" s="3"/>
      <c r="H68" s="82"/>
      <c r="I68" s="101"/>
      <c r="J68" s="82"/>
      <c r="K68" s="3"/>
    </row>
    <row x14ac:dyDescent="0.25" r="69" customHeight="1" ht="17.25">
      <c r="A69" s="114"/>
      <c r="B69" s="132"/>
      <c r="C69" s="114"/>
      <c r="D69" s="4"/>
      <c r="E69" s="204" t="s">
        <v>207</v>
      </c>
      <c r="F69" s="74"/>
      <c r="G69" s="4"/>
      <c r="H69" s="101"/>
      <c r="I69" s="82"/>
      <c r="J69" s="82"/>
      <c r="K69" s="3"/>
    </row>
    <row x14ac:dyDescent="0.25" r="70" customHeight="1" ht="21.75">
      <c r="A70" s="114"/>
      <c r="B70" s="132"/>
      <c r="C70" s="114"/>
      <c r="D70" s="4"/>
      <c r="E70" s="145"/>
      <c r="F70" s="74"/>
      <c r="G70" s="4"/>
      <c r="H70" s="101"/>
      <c r="I70" s="63"/>
      <c r="J70" s="82"/>
      <c r="K70" s="3"/>
    </row>
    <row x14ac:dyDescent="0.25" r="71" customHeight="1" ht="21.75">
      <c r="A71" s="114"/>
      <c r="B71" s="132"/>
      <c r="C71" s="114"/>
      <c r="D71" s="4"/>
      <c r="E71" s="3"/>
      <c r="F71" s="3"/>
      <c r="G71" s="3"/>
      <c r="H71" s="82"/>
      <c r="I71" s="101"/>
      <c r="J71" s="82"/>
      <c r="K71" s="3"/>
    </row>
    <row x14ac:dyDescent="0.25" r="72" customHeight="1" ht="21.75">
      <c r="A72" s="114"/>
      <c r="B72" s="132"/>
      <c r="C72" s="114"/>
      <c r="D72" s="4"/>
      <c r="E72" s="139" t="s">
        <v>90</v>
      </c>
      <c r="F72" s="143"/>
      <c r="G72" s="140"/>
      <c r="H72" s="188">
        <f>ROUNDUP((('UK-R-Seating'!H71)/1.59)/10,0)*10</f>
      </c>
      <c r="I72" s="101"/>
      <c r="J72" s="82"/>
      <c r="K72" s="3"/>
    </row>
    <row x14ac:dyDescent="0.25" r="73" customHeight="1" ht="21.75">
      <c r="A73" s="114"/>
      <c r="B73" s="132"/>
      <c r="C73" s="114"/>
      <c r="D73" s="4"/>
      <c r="E73" s="108"/>
      <c r="F73" s="74"/>
      <c r="G73" s="4"/>
      <c r="H73" s="101"/>
      <c r="I73" s="101"/>
      <c r="J73" s="82"/>
      <c r="K73" s="3"/>
    </row>
    <row x14ac:dyDescent="0.25" r="74" customHeight="1" ht="21.75">
      <c r="A74" s="114"/>
      <c r="B74" s="132"/>
      <c r="C74" s="114"/>
      <c r="D74" s="4"/>
      <c r="E74" s="108"/>
      <c r="F74" s="74"/>
      <c r="G74" s="4"/>
      <c r="H74" s="101"/>
      <c r="I74" s="101"/>
      <c r="J74" s="82"/>
      <c r="K74" s="3"/>
    </row>
    <row x14ac:dyDescent="0.25" r="75" customHeight="1" ht="21.75">
      <c r="A75" s="114"/>
      <c r="B75" s="132"/>
      <c r="C75" s="114"/>
      <c r="D75" s="4"/>
      <c r="E75" s="108"/>
      <c r="F75" s="74"/>
      <c r="G75" s="4"/>
      <c r="H75" s="101"/>
      <c r="I75" s="101"/>
      <c r="J75" s="82"/>
      <c r="K75" s="3"/>
    </row>
    <row x14ac:dyDescent="0.25" r="76" customHeight="1" ht="45.75">
      <c r="A76" s="3"/>
      <c r="B76" s="205"/>
      <c r="C76" s="54"/>
      <c r="D76" s="206"/>
      <c r="E76" s="207"/>
      <c r="F76" s="207"/>
      <c r="G76" s="3"/>
      <c r="H76" s="82"/>
      <c r="I76" s="82"/>
      <c r="J76" s="82"/>
      <c r="K76" s="3"/>
    </row>
    <row x14ac:dyDescent="0.25" r="77" customHeight="1" ht="17.25">
      <c r="A77" s="8"/>
      <c r="B77" s="96" t="s">
        <v>235</v>
      </c>
      <c r="C77" s="9"/>
      <c r="D77" s="198"/>
      <c r="E77" s="198"/>
      <c r="F77" s="198"/>
      <c r="G77" s="198"/>
      <c r="H77" s="199"/>
      <c r="I77" s="199"/>
      <c r="J77" s="199"/>
      <c r="K77" s="3"/>
    </row>
    <row x14ac:dyDescent="0.25" r="78" customHeight="1" ht="17.25">
      <c r="A78" s="209"/>
      <c r="B78" s="210"/>
      <c r="C78" s="112" t="s">
        <v>193</v>
      </c>
      <c r="D78" s="112" t="s">
        <v>236</v>
      </c>
      <c r="E78" s="112" t="s">
        <v>194</v>
      </c>
      <c r="F78" s="112" t="s">
        <v>195</v>
      </c>
      <c r="G78" s="112" t="s">
        <v>196</v>
      </c>
      <c r="H78" s="73" t="s">
        <v>197</v>
      </c>
      <c r="I78" s="18" t="s">
        <v>198</v>
      </c>
      <c r="J78" s="18" t="s">
        <v>199</v>
      </c>
      <c r="K78" s="3"/>
    </row>
    <row x14ac:dyDescent="0.25" r="79" customHeight="1" ht="32.1" customFormat="1" s="208">
      <c r="A79" s="214"/>
      <c r="B79" s="215"/>
      <c r="C79" s="214" t="s">
        <v>306</v>
      </c>
      <c r="D79" s="75" t="s">
        <v>240</v>
      </c>
      <c r="E79" s="222" t="s">
        <v>241</v>
      </c>
      <c r="F79" s="222" t="s">
        <v>242</v>
      </c>
      <c r="G79" s="75" t="s">
        <v>243</v>
      </c>
      <c r="H79" s="219">
        <f>ROUNDUP((('UK-R-Seating'!H80)/1.59)/10,0)*10</f>
      </c>
      <c r="I79" s="219">
        <f>ROUNDUP((('UK-R-Seating'!I80)/1.59)/10,0)*10</f>
      </c>
      <c r="J79" s="219">
        <f>ROUNDUP((('UK-R-Seating'!J80)/1.59)/10,0)*10</f>
      </c>
      <c r="K79" s="211"/>
    </row>
    <row x14ac:dyDescent="0.25" r="80" customHeight="1" ht="28.350000000000005">
      <c r="A80" s="114"/>
      <c r="B80" s="132"/>
      <c r="C80" s="114" t="s">
        <v>307</v>
      </c>
      <c r="D80" s="4" t="s">
        <v>247</v>
      </c>
      <c r="E80" s="74" t="s">
        <v>241</v>
      </c>
      <c r="F80" s="74" t="s">
        <v>242</v>
      </c>
      <c r="G80" s="4" t="s">
        <v>248</v>
      </c>
      <c r="H80" s="62"/>
      <c r="I80" s="177"/>
      <c r="J80" s="177"/>
      <c r="K80" s="3"/>
    </row>
    <row x14ac:dyDescent="0.25" r="81" customHeight="1" ht="28.350000000000005">
      <c r="A81" s="114"/>
      <c r="B81" s="132"/>
      <c r="C81" s="114"/>
      <c r="D81" s="114"/>
      <c r="E81" s="74"/>
      <c r="F81" s="74"/>
      <c r="G81" s="4"/>
      <c r="H81" s="62"/>
      <c r="I81" s="62"/>
      <c r="J81" s="82"/>
      <c r="K81" s="3"/>
    </row>
    <row x14ac:dyDescent="0.25" r="82" customHeight="1" ht="21.75">
      <c r="A82" s="114"/>
      <c r="B82" s="132"/>
      <c r="C82" s="114"/>
      <c r="D82" s="4"/>
      <c r="E82" s="187" t="s">
        <v>167</v>
      </c>
      <c r="F82" s="74"/>
      <c r="G82" s="4"/>
      <c r="H82" s="62"/>
      <c r="I82" s="101"/>
      <c r="J82" s="82"/>
      <c r="K82" s="3"/>
    </row>
    <row x14ac:dyDescent="0.25" r="83" customHeight="1" ht="21.75">
      <c r="A83" s="114"/>
      <c r="B83" s="132"/>
      <c r="C83" s="114"/>
      <c r="D83" s="4"/>
      <c r="E83" s="28" t="s">
        <v>249</v>
      </c>
      <c r="F83" s="74"/>
      <c r="G83" s="4"/>
      <c r="H83" s="62"/>
      <c r="I83" s="101"/>
      <c r="J83" s="82"/>
      <c r="K83" s="3"/>
    </row>
    <row x14ac:dyDescent="0.25" r="84" customHeight="1" ht="21.75">
      <c r="A84" s="114"/>
      <c r="B84" s="132"/>
      <c r="C84" s="114"/>
      <c r="D84" s="4"/>
      <c r="E84" s="3"/>
      <c r="F84" s="74"/>
      <c r="G84" s="4"/>
      <c r="H84" s="62"/>
      <c r="I84" s="101"/>
      <c r="J84" s="82"/>
      <c r="K84" s="3"/>
    </row>
    <row x14ac:dyDescent="0.25" r="85" customHeight="1" ht="17.25">
      <c r="A85" s="114"/>
      <c r="B85" s="132"/>
      <c r="C85" s="114"/>
      <c r="D85" s="4"/>
      <c r="E85" s="204" t="s">
        <v>207</v>
      </c>
      <c r="F85" s="74"/>
      <c r="G85" s="4"/>
      <c r="H85" s="62"/>
      <c r="I85" s="101"/>
      <c r="J85" s="82"/>
      <c r="K85" s="3"/>
    </row>
    <row x14ac:dyDescent="0.25" r="86" customHeight="1" ht="21.75">
      <c r="A86" s="114"/>
      <c r="B86" s="132"/>
      <c r="C86" s="114"/>
      <c r="D86" s="4"/>
      <c r="E86" s="145"/>
      <c r="F86" s="74"/>
      <c r="G86" s="4"/>
      <c r="H86" s="62"/>
      <c r="I86" s="101"/>
      <c r="J86" s="82"/>
      <c r="K86" s="3"/>
    </row>
    <row x14ac:dyDescent="0.25" r="87" customHeight="1" ht="21.75">
      <c r="A87" s="114"/>
      <c r="B87" s="132"/>
      <c r="C87" s="114"/>
      <c r="D87" s="4"/>
      <c r="E87" s="139" t="s">
        <v>90</v>
      </c>
      <c r="F87" s="190"/>
      <c r="G87" s="190"/>
      <c r="H87" s="188">
        <f>ROUNDUP((('UK-R-Seating'!H88)/1.59)/10,0)*10</f>
      </c>
      <c r="I87" s="101"/>
      <c r="J87" s="82"/>
      <c r="K87" s="3"/>
    </row>
    <row x14ac:dyDescent="0.25" r="88" customHeight="1" ht="21.75">
      <c r="A88" s="114"/>
      <c r="B88" s="132"/>
      <c r="C88" s="114"/>
      <c r="D88" s="4"/>
      <c r="E88" s="74"/>
      <c r="F88" s="74"/>
      <c r="G88" s="4"/>
      <c r="H88" s="101"/>
      <c r="I88" s="101"/>
      <c r="J88" s="82"/>
      <c r="K88" s="3"/>
    </row>
    <row x14ac:dyDescent="0.25" r="89" customHeight="1" ht="21.75">
      <c r="A89" s="114"/>
      <c r="B89" s="132"/>
      <c r="C89" s="114"/>
      <c r="D89" s="4"/>
      <c r="E89" s="74"/>
      <c r="F89" s="74"/>
      <c r="G89" s="4"/>
      <c r="H89" s="101"/>
      <c r="I89" s="101"/>
      <c r="J89" s="82"/>
      <c r="K89" s="3"/>
    </row>
    <row x14ac:dyDescent="0.25" r="90" customHeight="1" ht="21.75">
      <c r="A90" s="114"/>
      <c r="B90" s="132"/>
      <c r="C90" s="114"/>
      <c r="D90" s="4"/>
      <c r="E90" s="74"/>
      <c r="F90" s="74"/>
      <c r="G90" s="4"/>
      <c r="H90" s="101"/>
      <c r="I90" s="101"/>
      <c r="J90" s="82"/>
      <c r="K90" s="3"/>
    </row>
    <row x14ac:dyDescent="0.25" r="91" customHeight="1" ht="54">
      <c r="A91" s="114"/>
      <c r="B91" s="132"/>
      <c r="C91" s="114"/>
      <c r="D91" s="4"/>
      <c r="E91" s="74"/>
      <c r="F91" s="74"/>
      <c r="G91" s="4"/>
      <c r="H91" s="101"/>
      <c r="I91" s="101"/>
      <c r="J91" s="82"/>
      <c r="K91" s="3"/>
    </row>
    <row x14ac:dyDescent="0.25" r="92" customHeight="1" ht="21.75">
      <c r="A92" s="114"/>
      <c r="B92" s="132"/>
      <c r="C92" s="114"/>
      <c r="D92" s="4"/>
      <c r="E92" s="74"/>
      <c r="F92" s="74"/>
      <c r="G92" s="4"/>
      <c r="H92" s="101"/>
      <c r="I92" s="101"/>
      <c r="J92" s="82"/>
      <c r="K92" s="3"/>
    </row>
    <row x14ac:dyDescent="0.25" r="93" customHeight="1" ht="17.25">
      <c r="A93" s="8"/>
      <c r="B93" s="96" t="s">
        <v>250</v>
      </c>
      <c r="C93" s="9"/>
      <c r="D93" s="198"/>
      <c r="E93" s="198"/>
      <c r="F93" s="198"/>
      <c r="G93" s="198"/>
      <c r="H93" s="199"/>
      <c r="I93" s="199"/>
      <c r="J93" s="199"/>
      <c r="K93" s="3"/>
    </row>
    <row x14ac:dyDescent="0.25" r="94" customHeight="1" ht="17.25">
      <c r="A94" s="200"/>
      <c r="B94" s="201"/>
      <c r="C94" s="113"/>
      <c r="D94" s="112" t="s">
        <v>193</v>
      </c>
      <c r="E94" s="112" t="s">
        <v>194</v>
      </c>
      <c r="F94" s="112" t="s">
        <v>195</v>
      </c>
      <c r="G94" s="112" t="s">
        <v>196</v>
      </c>
      <c r="H94" s="131" t="s">
        <v>197</v>
      </c>
      <c r="I94" s="18" t="s">
        <v>198</v>
      </c>
      <c r="J94" s="18" t="s">
        <v>199</v>
      </c>
      <c r="K94" s="3"/>
    </row>
    <row x14ac:dyDescent="0.25" r="95" customHeight="1" ht="17.25">
      <c r="A95" s="114"/>
      <c r="B95" s="132"/>
      <c r="C95" s="114"/>
      <c r="D95" s="4" t="s">
        <v>203</v>
      </c>
      <c r="E95" s="74" t="s">
        <v>241</v>
      </c>
      <c r="F95" s="74" t="s">
        <v>242</v>
      </c>
      <c r="G95" s="4" t="s">
        <v>243</v>
      </c>
      <c r="H95" s="62">
        <f>ROUNDUP((('UK-R-Seating'!H96)/1.59)/10,0)*10</f>
      </c>
      <c r="I95" s="62">
        <f>ROUNDUP((('UK-R-Seating'!I96)/1.59)/10,0)*10</f>
      </c>
      <c r="J95" s="62">
        <f>ROUNDUP((('UK-R-Seating'!J96)/1.59)/10,0)*10</f>
      </c>
      <c r="K95" s="3"/>
    </row>
    <row x14ac:dyDescent="0.25" r="96" customHeight="1" ht="17.25">
      <c r="A96" s="114"/>
      <c r="B96" s="132"/>
      <c r="C96" s="114"/>
      <c r="D96" s="4"/>
      <c r="E96" s="74"/>
      <c r="F96" s="74"/>
      <c r="G96" s="4"/>
      <c r="H96" s="62"/>
      <c r="I96" s="101"/>
      <c r="J96" s="82"/>
      <c r="K96" s="114"/>
    </row>
    <row x14ac:dyDescent="0.25" r="97" customHeight="1" ht="17.25">
      <c r="A97" s="114"/>
      <c r="B97" s="132"/>
      <c r="C97" s="114"/>
      <c r="D97" s="4"/>
      <c r="E97" s="187" t="s">
        <v>167</v>
      </c>
      <c r="F97" s="74"/>
      <c r="G97" s="4"/>
      <c r="H97" s="62"/>
      <c r="I97" s="101"/>
      <c r="J97" s="82"/>
      <c r="K97" s="114"/>
    </row>
    <row x14ac:dyDescent="0.25" r="98" customHeight="1" ht="17.25">
      <c r="A98" s="114"/>
      <c r="B98" s="132"/>
      <c r="C98" s="114"/>
      <c r="D98" s="4"/>
      <c r="E98" s="28" t="s">
        <v>251</v>
      </c>
      <c r="F98" s="74"/>
      <c r="G98" s="4"/>
      <c r="H98" s="62"/>
      <c r="I98" s="101"/>
      <c r="J98" s="82"/>
      <c r="K98" s="3"/>
    </row>
    <row x14ac:dyDescent="0.25" r="99" customHeight="1" ht="17.25">
      <c r="A99" s="114"/>
      <c r="B99" s="132"/>
      <c r="C99" s="114"/>
      <c r="D99" s="4"/>
      <c r="E99" s="3"/>
      <c r="F99" s="74"/>
      <c r="G99" s="4"/>
      <c r="H99" s="62"/>
      <c r="I99" s="101"/>
      <c r="J99" s="82"/>
      <c r="K99" s="3"/>
    </row>
    <row x14ac:dyDescent="0.25" r="100" customHeight="1" ht="17.25">
      <c r="A100" s="114"/>
      <c r="B100" s="132"/>
      <c r="C100" s="114"/>
      <c r="D100" s="4"/>
      <c r="E100" s="204" t="s">
        <v>207</v>
      </c>
      <c r="F100" s="74"/>
      <c r="G100" s="4"/>
      <c r="H100" s="62"/>
      <c r="I100" s="101"/>
      <c r="J100" s="82"/>
      <c r="K100" s="3"/>
    </row>
    <row x14ac:dyDescent="0.25" r="101" customHeight="1" ht="17.25">
      <c r="A101" s="114"/>
      <c r="B101" s="132"/>
      <c r="C101" s="114"/>
      <c r="D101" s="4"/>
      <c r="E101" s="145"/>
      <c r="F101" s="74"/>
      <c r="G101" s="4"/>
      <c r="H101" s="62"/>
      <c r="I101" s="101"/>
      <c r="J101" s="82"/>
      <c r="K101" s="3"/>
    </row>
    <row x14ac:dyDescent="0.25" r="102" customHeight="1" ht="17.25">
      <c r="A102" s="114"/>
      <c r="B102" s="132"/>
      <c r="C102" s="114"/>
      <c r="D102" s="4"/>
      <c r="E102" s="139" t="s">
        <v>90</v>
      </c>
      <c r="F102" s="190"/>
      <c r="G102" s="190"/>
      <c r="H102" s="188">
        <f>ROUNDUP((('UK-R-Seating'!H103)/1.59)/10,0)*10</f>
      </c>
      <c r="I102" s="101"/>
      <c r="J102" s="82"/>
      <c r="K102" s="3"/>
    </row>
    <row x14ac:dyDescent="0.25" r="103" customHeight="1" ht="17.25">
      <c r="A103" s="114"/>
      <c r="B103" s="132"/>
      <c r="C103" s="114"/>
      <c r="D103" s="4"/>
      <c r="E103" s="74"/>
      <c r="F103" s="74"/>
      <c r="G103" s="4"/>
      <c r="H103" s="101"/>
      <c r="I103" s="101"/>
      <c r="J103" s="82"/>
      <c r="K103" s="3"/>
    </row>
    <row x14ac:dyDescent="0.25" r="104" customHeight="1" ht="50.1">
      <c r="A104" s="8"/>
      <c r="B104" s="96" t="s">
        <v>252</v>
      </c>
      <c r="C104" s="9"/>
      <c r="D104" s="198"/>
      <c r="E104" s="198"/>
      <c r="F104" s="198"/>
      <c r="G104" s="198"/>
      <c r="H104" s="199"/>
      <c r="I104" s="199"/>
      <c r="J104" s="199"/>
      <c r="K104" s="3"/>
    </row>
    <row x14ac:dyDescent="0.25" r="105" customHeight="1" ht="17.25">
      <c r="A105" s="200"/>
      <c r="B105" s="201"/>
      <c r="C105" s="113"/>
      <c r="D105" s="217"/>
      <c r="E105" s="112" t="s">
        <v>194</v>
      </c>
      <c r="F105" s="112" t="s">
        <v>195</v>
      </c>
      <c r="G105" s="112" t="s">
        <v>196</v>
      </c>
      <c r="H105" s="131" t="s">
        <v>4</v>
      </c>
      <c r="I105" s="18"/>
      <c r="J105" s="146"/>
      <c r="K105" s="3"/>
    </row>
    <row x14ac:dyDescent="0.25" r="106" customHeight="1" ht="17.25">
      <c r="A106" s="114"/>
      <c r="B106" s="132"/>
      <c r="C106" s="114"/>
      <c r="D106" s="4"/>
      <c r="E106" s="74" t="s">
        <v>205</v>
      </c>
      <c r="F106" s="74" t="s">
        <v>277</v>
      </c>
      <c r="G106" s="4" t="s">
        <v>312</v>
      </c>
      <c r="H106" s="62">
        <f>ROUNDUP((('UK-R-Seating'!H108)/1.59)/10,0)*10</f>
      </c>
      <c r="I106" s="62"/>
      <c r="J106" s="82"/>
      <c r="K106" s="3"/>
    </row>
    <row x14ac:dyDescent="0.25" r="107" customHeight="1" ht="17.25">
      <c r="A107" s="114"/>
      <c r="B107" s="132"/>
      <c r="C107" s="114"/>
      <c r="D107" s="4"/>
      <c r="E107" s="74" t="s">
        <v>205</v>
      </c>
      <c r="F107" s="74" t="s">
        <v>277</v>
      </c>
      <c r="G107" s="4" t="s">
        <v>313</v>
      </c>
      <c r="H107" s="62">
        <f>ROUNDUP((('UK-R-Seating'!H109)/1.59)/10,0)*10</f>
      </c>
      <c r="I107" s="101"/>
      <c r="J107" s="82"/>
      <c r="K107" s="3"/>
    </row>
    <row x14ac:dyDescent="0.25" r="108" customHeight="1" ht="17.25">
      <c r="A108" s="114"/>
      <c r="B108" s="132"/>
      <c r="C108" s="114"/>
      <c r="D108" s="114"/>
      <c r="E108" s="74"/>
      <c r="F108" s="74"/>
      <c r="G108" s="4"/>
      <c r="H108" s="62"/>
      <c r="I108" s="202"/>
      <c r="J108" s="82"/>
      <c r="K108" s="3"/>
    </row>
    <row x14ac:dyDescent="0.25" r="109" customHeight="1" ht="17.25">
      <c r="A109" s="114"/>
      <c r="B109" s="132"/>
      <c r="C109" s="114"/>
      <c r="D109" s="114"/>
      <c r="E109" s="74"/>
      <c r="F109" s="74"/>
      <c r="G109" s="4"/>
      <c r="H109" s="62"/>
      <c r="I109" s="202"/>
      <c r="J109" s="82"/>
      <c r="K109" s="3"/>
    </row>
    <row x14ac:dyDescent="0.25" r="110" customHeight="1" ht="17.25">
      <c r="A110" s="114"/>
      <c r="B110" s="132"/>
      <c r="C110" s="114"/>
      <c r="D110" s="114"/>
      <c r="E110" s="3"/>
      <c r="F110" s="28"/>
      <c r="G110" s="114"/>
      <c r="H110" s="202"/>
      <c r="I110" s="202"/>
      <c r="J110" s="82"/>
      <c r="K110" s="3"/>
    </row>
    <row x14ac:dyDescent="0.25" r="111" customHeight="1" ht="28.350000000000005">
      <c r="A111" s="114"/>
      <c r="B111" s="132"/>
      <c r="C111" s="114"/>
      <c r="D111" s="114"/>
      <c r="E111" s="145"/>
      <c r="F111" s="28"/>
      <c r="G111" s="114"/>
      <c r="H111" s="202"/>
      <c r="I111" s="202"/>
      <c r="J111" s="82"/>
      <c r="K111" s="3"/>
    </row>
    <row x14ac:dyDescent="0.25" r="112" customHeight="1" ht="17.25">
      <c r="A112" s="114"/>
      <c r="B112" s="132"/>
      <c r="C112" s="114"/>
      <c r="D112" s="4"/>
      <c r="E112" s="218" t="s">
        <v>257</v>
      </c>
      <c r="F112" s="115"/>
      <c r="G112" s="115"/>
      <c r="H112" s="176"/>
      <c r="I112" s="101"/>
      <c r="J112" s="82"/>
      <c r="K112" s="3"/>
    </row>
    <row x14ac:dyDescent="0.25" r="113" customHeight="1" ht="21.75">
      <c r="A113" s="114"/>
      <c r="B113" s="132"/>
      <c r="C113" s="114"/>
      <c r="D113" s="4"/>
      <c r="E113" s="28"/>
      <c r="F113" s="28"/>
      <c r="G113" s="114"/>
      <c r="H113" s="62"/>
      <c r="I113" s="101"/>
      <c r="J113" s="82"/>
      <c r="K113" s="3"/>
    </row>
    <row x14ac:dyDescent="0.25" r="114" customHeight="1" ht="33">
      <c r="A114" s="114"/>
      <c r="B114" s="132"/>
      <c r="C114" s="114"/>
      <c r="D114" s="4"/>
      <c r="E114" s="28" t="s">
        <v>258</v>
      </c>
      <c r="F114" s="74"/>
      <c r="G114" s="4"/>
      <c r="H114" s="101"/>
      <c r="I114" s="101"/>
      <c r="J114" s="82"/>
      <c r="K114" s="3"/>
    </row>
    <row x14ac:dyDescent="0.25" r="115" customHeight="1" ht="48">
      <c r="A115" s="114"/>
      <c r="B115" s="132"/>
      <c r="C115" s="114"/>
      <c r="D115" s="4"/>
      <c r="E115" s="74"/>
      <c r="F115" s="74"/>
      <c r="G115" s="4"/>
      <c r="H115" s="101"/>
      <c r="I115" s="101"/>
      <c r="J115" s="82"/>
      <c r="K115" s="3"/>
    </row>
    <row x14ac:dyDescent="0.25" r="116" customHeight="1" ht="17.25">
      <c r="A116" s="3"/>
      <c r="B116" s="205"/>
      <c r="C116" s="54"/>
      <c r="D116" s="206"/>
      <c r="E116" s="207"/>
      <c r="F116" s="207"/>
      <c r="G116" s="3"/>
      <c r="H116" s="82"/>
      <c r="I116" s="82"/>
      <c r="J116" s="82"/>
      <c r="K116" s="3"/>
    </row>
    <row x14ac:dyDescent="0.25" r="117" customHeight="1" ht="17.25">
      <c r="A117" s="3"/>
      <c r="B117" s="205"/>
      <c r="C117" s="54"/>
      <c r="D117" s="206"/>
      <c r="E117" s="207"/>
      <c r="F117" s="207"/>
      <c r="G117" s="3"/>
      <c r="H117" s="82"/>
      <c r="I117" s="82"/>
      <c r="J117" s="82"/>
      <c r="K117" s="3"/>
    </row>
    <row x14ac:dyDescent="0.25" r="118" customHeight="1" ht="50.1">
      <c r="A118" s="8"/>
      <c r="B118" s="96" t="s">
        <v>259</v>
      </c>
      <c r="C118" s="9"/>
      <c r="D118" s="198"/>
      <c r="E118" s="198"/>
      <c r="F118" s="198"/>
      <c r="G118" s="198"/>
      <c r="H118" s="199"/>
      <c r="I118" s="199"/>
      <c r="J118" s="199"/>
      <c r="K118" s="3"/>
    </row>
    <row x14ac:dyDescent="0.25" r="119" customHeight="1" ht="17.25">
      <c r="A119" s="200"/>
      <c r="B119" s="201"/>
      <c r="C119" s="113"/>
      <c r="D119" s="217"/>
      <c r="E119" s="112" t="s">
        <v>194</v>
      </c>
      <c r="F119" s="112" t="s">
        <v>195</v>
      </c>
      <c r="G119" s="112" t="s">
        <v>196</v>
      </c>
      <c r="H119" s="131" t="s">
        <v>4</v>
      </c>
      <c r="I119" s="18"/>
      <c r="J119" s="146"/>
      <c r="K119" s="3"/>
    </row>
    <row x14ac:dyDescent="0.25" r="120" customHeight="1" ht="17.25">
      <c r="A120" s="114"/>
      <c r="B120" s="132"/>
      <c r="C120" s="114"/>
      <c r="D120" s="4"/>
      <c r="E120" s="74" t="s">
        <v>205</v>
      </c>
      <c r="F120" s="74" t="s">
        <v>277</v>
      </c>
      <c r="G120" s="4" t="s">
        <v>312</v>
      </c>
      <c r="H120" s="62">
        <f>ROUNDUP((('UK-R-Seating'!H121)/1.59)/10,0)*10</f>
      </c>
      <c r="I120" s="62"/>
      <c r="J120" s="82"/>
      <c r="K120" s="3"/>
    </row>
    <row x14ac:dyDescent="0.25" r="121" customHeight="1" ht="17.25">
      <c r="A121" s="114"/>
      <c r="B121" s="132"/>
      <c r="C121" s="114"/>
      <c r="D121" s="4"/>
      <c r="E121" s="74" t="s">
        <v>205</v>
      </c>
      <c r="F121" s="74" t="s">
        <v>277</v>
      </c>
      <c r="G121" s="4" t="s">
        <v>313</v>
      </c>
      <c r="H121" s="62">
        <f>ROUNDUP((('UK-R-Seating'!H122)/1.59)/10,0)*10</f>
      </c>
      <c r="I121" s="101"/>
      <c r="J121" s="82"/>
      <c r="K121" s="3"/>
    </row>
    <row x14ac:dyDescent="0.25" r="122" customHeight="1" ht="17.25">
      <c r="A122" s="114"/>
      <c r="B122" s="132"/>
      <c r="C122" s="114"/>
      <c r="D122" s="114"/>
      <c r="E122" s="74" t="s">
        <v>205</v>
      </c>
      <c r="F122" s="74" t="s">
        <v>277</v>
      </c>
      <c r="G122" s="4" t="s">
        <v>314</v>
      </c>
      <c r="H122" s="62">
        <f>ROUNDUP((('UK-R-Seating'!H123)/1.59)/10,0)*10</f>
      </c>
      <c r="I122" s="202"/>
      <c r="J122" s="82"/>
      <c r="K122" s="3"/>
    </row>
    <row x14ac:dyDescent="0.25" r="123" customHeight="1" ht="17.25">
      <c r="A123" s="114"/>
      <c r="B123" s="132"/>
      <c r="C123" s="114"/>
      <c r="D123" s="114"/>
      <c r="E123" s="74" t="s">
        <v>205</v>
      </c>
      <c r="F123" s="74" t="s">
        <v>277</v>
      </c>
      <c r="G123" s="4" t="s">
        <v>315</v>
      </c>
      <c r="H123" s="62">
        <f>ROUNDUP((('UK-R-Seating'!H124)/1.59)/10,0)*10</f>
      </c>
      <c r="I123" s="202"/>
      <c r="J123" s="82"/>
      <c r="K123" s="3"/>
    </row>
    <row x14ac:dyDescent="0.25" r="124" customHeight="1" ht="17.25">
      <c r="A124" s="114"/>
      <c r="B124" s="132"/>
      <c r="C124" s="114"/>
      <c r="D124" s="114"/>
      <c r="E124" s="3"/>
      <c r="F124" s="28"/>
      <c r="G124" s="114"/>
      <c r="H124" s="202"/>
      <c r="I124" s="202"/>
      <c r="J124" s="82"/>
      <c r="K124" s="3"/>
    </row>
    <row x14ac:dyDescent="0.25" r="125" customHeight="1" ht="28.350000000000005">
      <c r="A125" s="114"/>
      <c r="B125" s="132"/>
      <c r="C125" s="114"/>
      <c r="D125" s="114"/>
      <c r="E125" s="145"/>
      <c r="F125" s="28"/>
      <c r="G125" s="114"/>
      <c r="H125" s="202"/>
      <c r="I125" s="202"/>
      <c r="J125" s="82"/>
      <c r="K125" s="3"/>
    </row>
    <row x14ac:dyDescent="0.25" r="126" customHeight="1" ht="17.25">
      <c r="A126" s="114"/>
      <c r="B126" s="132"/>
      <c r="C126" s="114"/>
      <c r="D126" s="4"/>
      <c r="E126" s="218" t="s">
        <v>262</v>
      </c>
      <c r="F126" s="115"/>
      <c r="G126" s="115"/>
      <c r="H126" s="176"/>
      <c r="I126" s="101"/>
      <c r="J126" s="82"/>
      <c r="K126" s="3"/>
    </row>
    <row x14ac:dyDescent="0.25" r="127" customHeight="1" ht="21.75">
      <c r="A127" s="114"/>
      <c r="B127" s="132"/>
      <c r="C127" s="114"/>
      <c r="D127" s="4"/>
      <c r="E127" s="28"/>
      <c r="F127" s="28"/>
      <c r="G127" s="114"/>
      <c r="H127" s="62"/>
      <c r="I127" s="101"/>
      <c r="J127" s="82"/>
      <c r="K127" s="3"/>
    </row>
    <row x14ac:dyDescent="0.25" r="128" customHeight="1" ht="33">
      <c r="A128" s="114"/>
      <c r="B128" s="132"/>
      <c r="C128" s="114"/>
      <c r="D128" s="4"/>
      <c r="E128" s="74"/>
      <c r="F128" s="74"/>
      <c r="G128" s="4"/>
      <c r="H128" s="101"/>
      <c r="I128" s="101"/>
      <c r="J128" s="82"/>
      <c r="K128" s="3"/>
    </row>
    <row x14ac:dyDescent="0.25" r="129" customHeight="1" ht="48">
      <c r="A129" s="114"/>
      <c r="B129" s="132"/>
      <c r="C129" s="114"/>
      <c r="D129" s="4"/>
      <c r="E129" s="74"/>
      <c r="F129" s="74"/>
      <c r="G129" s="4"/>
      <c r="H129" s="101"/>
      <c r="I129" s="101"/>
      <c r="J129" s="82"/>
      <c r="K129" s="3"/>
    </row>
    <row x14ac:dyDescent="0.25" r="130" customHeight="1" ht="50.1">
      <c r="A130" s="8"/>
      <c r="B130" s="96" t="s">
        <v>263</v>
      </c>
      <c r="C130" s="9"/>
      <c r="D130" s="198"/>
      <c r="E130" s="198"/>
      <c r="F130" s="198"/>
      <c r="G130" s="198"/>
      <c r="H130" s="199"/>
      <c r="I130" s="199"/>
      <c r="J130" s="199"/>
      <c r="K130" s="3"/>
    </row>
    <row x14ac:dyDescent="0.25" r="131" customHeight="1" ht="17.25">
      <c r="A131" s="200"/>
      <c r="B131" s="201"/>
      <c r="C131" s="113"/>
      <c r="D131" s="112" t="s">
        <v>193</v>
      </c>
      <c r="E131" s="112" t="s">
        <v>194</v>
      </c>
      <c r="F131" s="112" t="s">
        <v>195</v>
      </c>
      <c r="G131" s="112" t="s">
        <v>196</v>
      </c>
      <c r="H131" s="131" t="s">
        <v>264</v>
      </c>
      <c r="I131" s="131" t="s">
        <v>734</v>
      </c>
      <c r="J131" s="146"/>
      <c r="K131" s="3"/>
    </row>
    <row x14ac:dyDescent="0.25" r="132" customHeight="1" ht="28.350000000000005">
      <c r="A132" s="114"/>
      <c r="B132" s="132"/>
      <c r="C132" s="114"/>
      <c r="D132" s="4" t="s">
        <v>269</v>
      </c>
      <c r="E132" s="74" t="s">
        <v>234</v>
      </c>
      <c r="F132" s="74" t="s">
        <v>270</v>
      </c>
      <c r="G132" s="4" t="s">
        <v>271</v>
      </c>
      <c r="H132" s="62">
        <f>ROUNDUP((('UK-R-Seating'!H133)/1.59)/10,0)*10</f>
      </c>
      <c r="I132" s="62">
        <f>ROUNDUP((('UK-R-Seating'!I133)/1.59)/10,0)*10</f>
      </c>
      <c r="J132" s="82"/>
      <c r="K132" s="3"/>
    </row>
    <row x14ac:dyDescent="0.25" r="133" customHeight="1" ht="21">
      <c r="A133" s="114"/>
      <c r="B133" s="132"/>
      <c r="C133" s="114"/>
      <c r="D133" s="4"/>
      <c r="E133" s="74"/>
      <c r="F133" s="74"/>
      <c r="G133" s="4"/>
      <c r="H133" s="62"/>
      <c r="I133" s="101"/>
      <c r="J133" s="82"/>
      <c r="K133" s="3"/>
    </row>
    <row x14ac:dyDescent="0.25" r="134" customHeight="1" ht="28.350000000000005">
      <c r="A134" s="114"/>
      <c r="B134" s="132"/>
      <c r="C134" s="114"/>
      <c r="D134" s="114"/>
      <c r="E134" s="3"/>
      <c r="F134" s="3"/>
      <c r="G134" s="3"/>
      <c r="H134" s="62"/>
      <c r="I134" s="202"/>
      <c r="J134" s="82"/>
      <c r="K134" s="3"/>
    </row>
    <row x14ac:dyDescent="0.25" r="135" customHeight="1" ht="28.350000000000005">
      <c r="A135" s="114"/>
      <c r="B135" s="132"/>
      <c r="C135" s="114"/>
      <c r="D135" s="114"/>
      <c r="E135" s="203"/>
      <c r="F135" s="28"/>
      <c r="G135" s="114"/>
      <c r="H135" s="62"/>
      <c r="I135" s="202"/>
      <c r="J135" s="82"/>
      <c r="K135" s="3"/>
    </row>
    <row x14ac:dyDescent="0.25" r="136" customHeight="1" ht="28.350000000000005">
      <c r="A136" s="114"/>
      <c r="B136" s="132"/>
      <c r="C136" s="114"/>
      <c r="D136" s="114"/>
      <c r="E136" s="204" t="s">
        <v>207</v>
      </c>
      <c r="F136" s="28"/>
      <c r="G136" s="114"/>
      <c r="H136" s="62"/>
      <c r="I136" s="202"/>
      <c r="J136" s="82"/>
      <c r="K136" s="3"/>
    </row>
    <row x14ac:dyDescent="0.25" r="137" customHeight="1" ht="28.350000000000005">
      <c r="A137" s="114"/>
      <c r="B137" s="132"/>
      <c r="C137" s="114"/>
      <c r="D137" s="114"/>
      <c r="E137" s="145"/>
      <c r="F137" s="28"/>
      <c r="G137" s="114"/>
      <c r="H137" s="62"/>
      <c r="I137" s="202"/>
      <c r="J137" s="82"/>
      <c r="K137" s="3"/>
    </row>
    <row x14ac:dyDescent="0.25" r="138" customHeight="1" ht="21">
      <c r="A138" s="114"/>
      <c r="B138" s="132"/>
      <c r="C138" s="114"/>
      <c r="D138" s="4"/>
      <c r="E138" s="139" t="s">
        <v>90</v>
      </c>
      <c r="F138" s="190"/>
      <c r="G138" s="190"/>
      <c r="H138" s="188">
        <f>ROUNDUP((('UK-R-Seating'!H139)/1.59)/10,0)*10</f>
      </c>
      <c r="I138" s="101"/>
      <c r="J138" s="82"/>
      <c r="K138" s="3"/>
    </row>
    <row x14ac:dyDescent="0.25" r="139" customHeight="1" ht="21.75">
      <c r="A139" s="114"/>
      <c r="B139" s="132"/>
      <c r="C139" s="114"/>
      <c r="D139" s="4"/>
      <c r="E139" s="28"/>
      <c r="F139" s="28"/>
      <c r="G139" s="114"/>
      <c r="H139" s="62"/>
      <c r="I139" s="101"/>
      <c r="J139" s="82"/>
      <c r="K139" s="3"/>
    </row>
    <row x14ac:dyDescent="0.25" r="140" customHeight="1" ht="33">
      <c r="A140" s="114"/>
      <c r="B140" s="132"/>
      <c r="C140" s="114"/>
      <c r="D140" s="4"/>
      <c r="E140" s="74"/>
      <c r="F140" s="74"/>
      <c r="G140" s="4"/>
      <c r="H140" s="101"/>
      <c r="I140" s="101"/>
      <c r="J140" s="82"/>
      <c r="K140" s="3"/>
    </row>
    <row x14ac:dyDescent="0.25" r="141" customHeight="1" ht="33">
      <c r="A141" s="114"/>
      <c r="B141" s="132"/>
      <c r="C141" s="114"/>
      <c r="D141" s="4"/>
      <c r="E141" s="74"/>
      <c r="F141" s="74"/>
      <c r="G141" s="4"/>
      <c r="H141" s="101"/>
      <c r="I141" s="101"/>
      <c r="J141" s="82"/>
      <c r="K141" s="3"/>
    </row>
    <row x14ac:dyDescent="0.25" r="142" customHeight="1" ht="33">
      <c r="A142" s="114"/>
      <c r="B142" s="132"/>
      <c r="C142" s="114"/>
      <c r="D142" s="4"/>
      <c r="E142" s="74"/>
      <c r="F142" s="74"/>
      <c r="G142" s="4"/>
      <c r="H142" s="101"/>
      <c r="I142" s="101"/>
      <c r="J142" s="82"/>
      <c r="K142" s="3"/>
    </row>
    <row x14ac:dyDescent="0.25" r="143" customHeight="1" ht="33">
      <c r="A143" s="114"/>
      <c r="B143" s="132"/>
      <c r="C143" s="114"/>
      <c r="D143" s="4"/>
      <c r="E143" s="74"/>
      <c r="F143" s="74"/>
      <c r="G143" s="4"/>
      <c r="H143" s="101"/>
      <c r="I143" s="101"/>
      <c r="J143" s="82"/>
      <c r="K143" s="3"/>
    </row>
    <row x14ac:dyDescent="0.25" r="144" customHeight="1" ht="21.75">
      <c r="A144" s="3"/>
      <c r="B144" s="205"/>
      <c r="C144" s="54"/>
      <c r="D144" s="206"/>
      <c r="E144" s="207"/>
      <c r="F144" s="207"/>
      <c r="G144" s="3"/>
      <c r="H144" s="82"/>
      <c r="I144" s="82"/>
      <c r="J144" s="82"/>
      <c r="K144" s="3"/>
    </row>
    <row x14ac:dyDescent="0.25" r="145" customHeight="1" ht="50.1">
      <c r="A145" s="8"/>
      <c r="B145" s="96" t="s">
        <v>272</v>
      </c>
      <c r="C145" s="9"/>
      <c r="D145" s="198"/>
      <c r="E145" s="198"/>
      <c r="F145" s="198"/>
      <c r="G145" s="198"/>
      <c r="H145" s="199"/>
      <c r="I145" s="199"/>
      <c r="J145" s="199"/>
      <c r="K145" s="3"/>
    </row>
    <row x14ac:dyDescent="0.25" r="146" customHeight="1" ht="17.25" customFormat="1" s="208">
      <c r="A146" s="209"/>
      <c r="B146" s="210"/>
      <c r="C146" s="51"/>
      <c r="D146" s="51"/>
      <c r="E146" s="117" t="s">
        <v>194</v>
      </c>
      <c r="F146" s="130" t="s">
        <v>195</v>
      </c>
      <c r="G146" s="130" t="s">
        <v>196</v>
      </c>
      <c r="H146" s="73" t="s">
        <v>197</v>
      </c>
      <c r="I146" s="52" t="s">
        <v>198</v>
      </c>
      <c r="J146" s="52" t="s">
        <v>273</v>
      </c>
      <c r="K146" s="211"/>
    </row>
    <row x14ac:dyDescent="0.25" r="147" customHeight="1" ht="17.25">
      <c r="A147" s="114"/>
      <c r="B147" s="132"/>
      <c r="C147" s="114"/>
      <c r="D147" s="4"/>
      <c r="E147" s="74" t="s">
        <v>276</v>
      </c>
      <c r="F147" s="74" t="s">
        <v>277</v>
      </c>
      <c r="G147" s="4" t="s">
        <v>277</v>
      </c>
      <c r="H147" s="62">
        <f>ROUNDUP((('UK-R-Seating'!H155)/1.59)/10,0)*10</f>
      </c>
      <c r="I147" s="62">
        <f>ROUNDUP((('UK-R-Seating'!I155)/1.59)/10,0)*10</f>
      </c>
      <c r="J147" s="62">
        <f>ROUNDUP((('UK-R-Seating'!J155)/1.59)/10,0)*10</f>
      </c>
      <c r="K147" s="3"/>
    </row>
    <row x14ac:dyDescent="0.25" r="148" customHeight="1" ht="21.75">
      <c r="A148" s="114"/>
      <c r="B148" s="132"/>
      <c r="C148" s="114"/>
      <c r="D148" s="4"/>
      <c r="E148" s="74"/>
      <c r="F148" s="74"/>
      <c r="G148" s="4"/>
      <c r="H148" s="101"/>
      <c r="I148" s="101"/>
      <c r="J148" s="82"/>
      <c r="K148" s="3"/>
    </row>
    <row x14ac:dyDescent="0.25" r="149" customHeight="1" ht="21.75">
      <c r="A149" s="114"/>
      <c r="B149" s="132"/>
      <c r="C149" s="114"/>
      <c r="D149" s="4"/>
      <c r="E149" s="3"/>
      <c r="F149" s="3"/>
      <c r="G149" s="3"/>
      <c r="H149" s="82"/>
      <c r="I149" s="101"/>
      <c r="J149" s="82"/>
      <c r="K149" s="3"/>
    </row>
    <row x14ac:dyDescent="0.25" r="150" customHeight="1" ht="21.75">
      <c r="A150" s="114"/>
      <c r="B150" s="132"/>
      <c r="C150" s="114"/>
      <c r="D150" s="4"/>
      <c r="E150" s="187"/>
      <c r="F150" s="3"/>
      <c r="G150" s="3"/>
      <c r="H150" s="82"/>
      <c r="I150" s="101"/>
      <c r="J150" s="82"/>
      <c r="K150" s="3"/>
    </row>
    <row x14ac:dyDescent="0.25" r="151" customHeight="1" ht="21.75">
      <c r="A151" s="114"/>
      <c r="B151" s="132"/>
      <c r="C151" s="114"/>
      <c r="D151" s="4"/>
      <c r="E151" s="28" t="s">
        <v>278</v>
      </c>
      <c r="F151" s="74"/>
      <c r="G151" s="4"/>
      <c r="H151" s="101"/>
      <c r="I151" s="101"/>
      <c r="J151" s="82"/>
      <c r="K151" s="3"/>
    </row>
    <row x14ac:dyDescent="0.25" r="152" customHeight="1" ht="21.75">
      <c r="A152" s="114"/>
      <c r="B152" s="132"/>
      <c r="C152" s="114"/>
      <c r="D152" s="4"/>
      <c r="E152" s="114" t="s">
        <v>279</v>
      </c>
      <c r="F152" s="74"/>
      <c r="G152" s="4"/>
      <c r="H152" s="101"/>
      <c r="I152" s="101"/>
      <c r="J152" s="82"/>
      <c r="K152" s="3"/>
    </row>
    <row x14ac:dyDescent="0.25" r="153" customHeight="1" ht="21.75">
      <c r="A153" s="150"/>
      <c r="B153" s="212"/>
      <c r="C153" s="150"/>
      <c r="D153" s="150"/>
      <c r="E153" s="3"/>
      <c r="F153" s="74"/>
      <c r="G153" s="4"/>
      <c r="H153" s="101"/>
      <c r="I153" s="213"/>
      <c r="J153" s="82"/>
      <c r="K153" s="3"/>
    </row>
    <row x14ac:dyDescent="0.25" r="154" customHeight="1" ht="17.25">
      <c r="A154" s="114"/>
      <c r="B154" s="132"/>
      <c r="C154" s="114"/>
      <c r="D154" s="4"/>
      <c r="E154" s="204" t="s">
        <v>207</v>
      </c>
      <c r="F154" s="133"/>
      <c r="G154" s="150"/>
      <c r="H154" s="213"/>
      <c r="I154" s="101"/>
      <c r="J154" s="82"/>
      <c r="K154" s="3"/>
    </row>
    <row x14ac:dyDescent="0.25" r="155" customHeight="1" ht="21">
      <c r="A155" s="114"/>
      <c r="B155" s="132"/>
      <c r="C155" s="114"/>
      <c r="D155" s="4"/>
      <c r="E155" s="74"/>
      <c r="F155" s="74"/>
      <c r="G155" s="4"/>
      <c r="H155" s="101"/>
      <c r="I155" s="101"/>
      <c r="J155" s="82"/>
      <c r="K155" s="3"/>
    </row>
    <row x14ac:dyDescent="0.25" r="156" customHeight="1" ht="21.75">
      <c r="A156" s="114"/>
      <c r="B156" s="132"/>
      <c r="C156" s="114"/>
      <c r="D156" s="4"/>
      <c r="E156" s="74"/>
      <c r="F156" s="74"/>
      <c r="G156" s="4"/>
      <c r="H156" s="101"/>
      <c r="I156" s="101"/>
      <c r="J156" s="82"/>
      <c r="K156" s="3"/>
    </row>
    <row x14ac:dyDescent="0.25" r="157" customHeight="1" ht="21.75">
      <c r="A157" s="114"/>
      <c r="B157" s="132"/>
      <c r="C157" s="114"/>
      <c r="D157" s="4"/>
      <c r="E157" s="139" t="s">
        <v>280</v>
      </c>
      <c r="F157" s="140"/>
      <c r="G157" s="110"/>
      <c r="H157" s="188">
        <f>ROUNDUP((('UK-R-Seating'!H165)/1.59)/10,0)*10</f>
      </c>
      <c r="I157" s="101"/>
      <c r="J157" s="82"/>
      <c r="K157" s="3"/>
    </row>
    <row x14ac:dyDescent="0.25" r="158" customHeight="1" ht="21.75">
      <c r="A158" s="114"/>
      <c r="B158" s="132"/>
      <c r="C158" s="114"/>
      <c r="D158" s="4"/>
      <c r="E158" s="74"/>
      <c r="F158" s="74"/>
      <c r="G158" s="4"/>
      <c r="H158" s="101"/>
      <c r="I158" s="101"/>
      <c r="J158" s="82"/>
      <c r="K158" s="3"/>
    </row>
    <row x14ac:dyDescent="0.25" r="159" customHeight="1" ht="21.75">
      <c r="A159" s="114"/>
      <c r="B159" s="132"/>
      <c r="C159" s="114"/>
      <c r="D159" s="4"/>
      <c r="E159" s="74"/>
      <c r="F159" s="74"/>
      <c r="G159" s="4"/>
      <c r="H159" s="101"/>
      <c r="I159" s="101"/>
      <c r="J159" s="82"/>
      <c r="K159" s="3"/>
    </row>
    <row x14ac:dyDescent="0.25" r="160" customHeight="1" ht="30">
      <c r="A160" s="114"/>
      <c r="B160" s="132"/>
      <c r="C160" s="114"/>
      <c r="D160" s="4"/>
      <c r="E160" s="74"/>
      <c r="F160" s="74"/>
      <c r="G160" s="4"/>
      <c r="H160" s="101"/>
      <c r="I160" s="101"/>
      <c r="J160" s="82"/>
      <c r="K160" s="3"/>
    </row>
    <row x14ac:dyDescent="0.25" r="161" customHeight="1" ht="50.1">
      <c r="A161" s="8"/>
      <c r="B161" s="96" t="s">
        <v>281</v>
      </c>
      <c r="C161" s="9"/>
      <c r="D161" s="198"/>
      <c r="E161" s="198"/>
      <c r="F161" s="198"/>
      <c r="G161" s="198"/>
      <c r="H161" s="199"/>
      <c r="I161" s="199"/>
      <c r="J161" s="199"/>
      <c r="K161" s="3"/>
    </row>
    <row x14ac:dyDescent="0.25" r="162" customHeight="1" ht="17.25">
      <c r="A162" s="200"/>
      <c r="B162" s="201"/>
      <c r="C162" s="113"/>
      <c r="D162" s="217"/>
      <c r="E162" s="112" t="s">
        <v>194</v>
      </c>
      <c r="F162" s="112" t="s">
        <v>195</v>
      </c>
      <c r="G162" s="112" t="s">
        <v>196</v>
      </c>
      <c r="H162" s="131" t="s">
        <v>4</v>
      </c>
      <c r="I162" s="18"/>
      <c r="J162" s="146"/>
      <c r="K162" s="3"/>
    </row>
    <row x14ac:dyDescent="0.25" r="163" customHeight="1" ht="17.25">
      <c r="A163" s="114"/>
      <c r="B163" s="132"/>
      <c r="C163" s="114"/>
      <c r="D163" s="4"/>
      <c r="E163" s="74" t="s">
        <v>205</v>
      </c>
      <c r="F163" s="74" t="s">
        <v>277</v>
      </c>
      <c r="G163" s="4" t="s">
        <v>282</v>
      </c>
      <c r="H163" s="62">
        <f>ROUNDUP((('UK-R-Seating'!H171)/1.59)/10,0)*10</f>
      </c>
      <c r="I163" s="62"/>
      <c r="J163" s="82"/>
      <c r="K163" s="3"/>
    </row>
    <row x14ac:dyDescent="0.25" r="164" customHeight="1" ht="17.25">
      <c r="A164" s="114"/>
      <c r="B164" s="132"/>
      <c r="C164" s="114"/>
      <c r="D164" s="4"/>
      <c r="E164" s="74"/>
      <c r="F164" s="74"/>
      <c r="G164" s="4"/>
      <c r="H164" s="62"/>
      <c r="I164" s="101"/>
      <c r="J164" s="82"/>
      <c r="K164" s="3"/>
    </row>
    <row x14ac:dyDescent="0.25" r="165" customHeight="1" ht="17.25">
      <c r="A165" s="114"/>
      <c r="B165" s="132"/>
      <c r="C165" s="114"/>
      <c r="D165" s="114"/>
      <c r="E165" s="74"/>
      <c r="F165" s="74"/>
      <c r="G165" s="4"/>
      <c r="H165" s="62"/>
      <c r="I165" s="202"/>
      <c r="J165" s="82"/>
      <c r="K165" s="3"/>
    </row>
    <row x14ac:dyDescent="0.25" r="166" customHeight="1" ht="17.25">
      <c r="A166" s="114"/>
      <c r="B166" s="132"/>
      <c r="C166" s="114"/>
      <c r="D166" s="114"/>
      <c r="E166" s="74"/>
      <c r="F166" s="74"/>
      <c r="G166" s="4"/>
      <c r="H166" s="62"/>
      <c r="I166" s="202"/>
      <c r="J166" s="82"/>
      <c r="K166" s="3"/>
    </row>
    <row x14ac:dyDescent="0.25" r="167" customHeight="1" ht="17.25">
      <c r="A167" s="114"/>
      <c r="B167" s="132"/>
      <c r="C167" s="114"/>
      <c r="D167" s="114"/>
      <c r="E167" s="3"/>
      <c r="F167" s="28"/>
      <c r="G167" s="114"/>
      <c r="H167" s="202"/>
      <c r="I167" s="202"/>
      <c r="J167" s="82"/>
      <c r="K167" s="3"/>
    </row>
    <row x14ac:dyDescent="0.25" r="168" customHeight="1" ht="28.350000000000005">
      <c r="A168" s="114"/>
      <c r="B168" s="132"/>
      <c r="C168" s="114"/>
      <c r="D168" s="114"/>
      <c r="E168" s="145"/>
      <c r="F168" s="28"/>
      <c r="G168" s="114"/>
      <c r="H168" s="202"/>
      <c r="I168" s="202"/>
      <c r="J168" s="82"/>
      <c r="K168" s="3"/>
    </row>
    <row x14ac:dyDescent="0.25" r="169" customHeight="1" ht="27.75">
      <c r="A169" s="114"/>
      <c r="B169" s="132"/>
      <c r="C169" s="114"/>
      <c r="D169" s="4"/>
      <c r="E169" s="204" t="s">
        <v>257</v>
      </c>
      <c r="F169" s="115"/>
      <c r="G169" s="115"/>
      <c r="H169" s="176"/>
      <c r="I169" s="101"/>
      <c r="J169" s="82"/>
      <c r="K169" s="3"/>
    </row>
    <row x14ac:dyDescent="0.25" r="170" customHeight="1" ht="28.5">
      <c r="A170" s="114"/>
      <c r="B170" s="132"/>
      <c r="C170" s="114"/>
      <c r="D170" s="4"/>
      <c r="E170" s="28"/>
      <c r="F170" s="28"/>
      <c r="G170" s="114"/>
      <c r="H170" s="62"/>
      <c r="I170" s="101"/>
      <c r="J170" s="82"/>
      <c r="K170" s="3"/>
    </row>
    <row x14ac:dyDescent="0.25" r="171" customHeight="1" ht="33">
      <c r="A171" s="114"/>
      <c r="B171" s="132"/>
      <c r="C171" s="114"/>
      <c r="D171" s="4"/>
      <c r="E171" s="133" t="s">
        <v>258</v>
      </c>
      <c r="F171" s="74"/>
      <c r="G171" s="4"/>
      <c r="H171" s="101"/>
      <c r="I171" s="101"/>
      <c r="J171" s="82"/>
      <c r="K171" s="3"/>
    </row>
    <row x14ac:dyDescent="0.25" r="172" customHeight="1" ht="48">
      <c r="A172" s="114"/>
      <c r="B172" s="132"/>
      <c r="C172" s="114"/>
      <c r="D172" s="4"/>
      <c r="E172" s="74"/>
      <c r="F172" s="74"/>
      <c r="G172" s="4"/>
      <c r="H172" s="101"/>
      <c r="I172" s="101"/>
      <c r="J172" s="82"/>
      <c r="K172" s="3"/>
    </row>
    <row x14ac:dyDescent="0.25" r="173" customHeight="1" ht="17.25">
      <c r="A173" s="3"/>
      <c r="B173" s="205"/>
      <c r="C173" s="54"/>
      <c r="D173" s="206"/>
      <c r="E173" s="207"/>
      <c r="F173" s="207"/>
      <c r="G173" s="3"/>
      <c r="H173" s="82"/>
      <c r="I173" s="82"/>
      <c r="J173" s="82"/>
      <c r="K173" s="3"/>
    </row>
    <row x14ac:dyDescent="0.25" r="174" customHeight="1" ht="50.1">
      <c r="A174" s="8"/>
      <c r="B174" s="96" t="s">
        <v>283</v>
      </c>
      <c r="C174" s="9"/>
      <c r="D174" s="198"/>
      <c r="E174" s="198"/>
      <c r="F174" s="198"/>
      <c r="G174" s="198"/>
      <c r="H174" s="199"/>
      <c r="I174" s="199"/>
      <c r="J174" s="199"/>
      <c r="K174" s="3"/>
    </row>
    <row x14ac:dyDescent="0.25" r="175" customHeight="1" ht="17.25" customFormat="1" s="208">
      <c r="A175" s="209"/>
      <c r="B175" s="210"/>
      <c r="C175" s="51"/>
      <c r="D175" s="51"/>
      <c r="E175" s="117" t="s">
        <v>194</v>
      </c>
      <c r="F175" s="130" t="s">
        <v>195</v>
      </c>
      <c r="G175" s="130" t="s">
        <v>196</v>
      </c>
      <c r="H175" s="73" t="s">
        <v>197</v>
      </c>
      <c r="I175" s="52" t="s">
        <v>198</v>
      </c>
      <c r="J175" s="52" t="s">
        <v>273</v>
      </c>
      <c r="K175" s="211"/>
    </row>
    <row x14ac:dyDescent="0.25" r="176" customHeight="1" ht="17.25">
      <c r="A176" s="114"/>
      <c r="B176" s="132"/>
      <c r="C176" s="114"/>
      <c r="D176" s="4"/>
      <c r="E176" s="74" t="s">
        <v>276</v>
      </c>
      <c r="F176" s="74" t="s">
        <v>277</v>
      </c>
      <c r="G176" s="4" t="s">
        <v>277</v>
      </c>
      <c r="H176" s="62">
        <f>ROUNDUP((('UK-R-Seating'!H185)/1.59)/10,0)*10</f>
      </c>
      <c r="I176" s="62">
        <f>ROUNDUP((('UK-R-Seating'!I185)/1.59)/10,0)*10</f>
      </c>
      <c r="J176" s="62">
        <f>ROUNDUP((('UK-R-Seating'!J185)/1.59)/10,0)*10</f>
      </c>
      <c r="K176" s="3"/>
    </row>
    <row x14ac:dyDescent="0.25" r="177" customHeight="1" ht="21.75">
      <c r="A177" s="114"/>
      <c r="B177" s="132"/>
      <c r="C177" s="114"/>
      <c r="D177" s="4"/>
      <c r="E177" s="74"/>
      <c r="F177" s="74"/>
      <c r="G177" s="4"/>
      <c r="H177" s="101"/>
      <c r="I177" s="101"/>
      <c r="J177" s="82"/>
      <c r="K177" s="3"/>
    </row>
    <row x14ac:dyDescent="0.25" r="178" customHeight="1" ht="21.75">
      <c r="A178" s="114"/>
      <c r="B178" s="132"/>
      <c r="C178" s="114"/>
      <c r="D178" s="4"/>
      <c r="E178" s="3"/>
      <c r="F178" s="3"/>
      <c r="G178" s="3"/>
      <c r="H178" s="82"/>
      <c r="I178" s="101"/>
      <c r="J178" s="82"/>
      <c r="K178" s="3"/>
    </row>
    <row x14ac:dyDescent="0.25" r="179" customHeight="1" ht="21.75">
      <c r="A179" s="114"/>
      <c r="B179" s="132"/>
      <c r="C179" s="114"/>
      <c r="D179" s="4"/>
      <c r="E179" s="28" t="s">
        <v>278</v>
      </c>
      <c r="F179" s="3"/>
      <c r="G179" s="3"/>
      <c r="H179" s="82"/>
      <c r="I179" s="101"/>
      <c r="J179" s="82"/>
      <c r="K179" s="3"/>
    </row>
    <row x14ac:dyDescent="0.25" r="180" customHeight="1" ht="21.75">
      <c r="A180" s="114"/>
      <c r="B180" s="132"/>
      <c r="C180" s="114"/>
      <c r="D180" s="4"/>
      <c r="E180" s="114" t="s">
        <v>279</v>
      </c>
      <c r="F180" s="74"/>
      <c r="G180" s="4"/>
      <c r="H180" s="101"/>
      <c r="I180" s="101"/>
      <c r="J180" s="82"/>
      <c r="K180" s="3"/>
    </row>
    <row x14ac:dyDescent="0.25" r="181" customHeight="1" ht="21.75">
      <c r="A181" s="114"/>
      <c r="B181" s="132"/>
      <c r="C181" s="114"/>
      <c r="D181" s="4"/>
      <c r="E181" s="3"/>
      <c r="F181" s="74"/>
      <c r="G181" s="4"/>
      <c r="H181" s="101"/>
      <c r="I181" s="101"/>
      <c r="J181" s="82"/>
      <c r="K181" s="3"/>
    </row>
    <row x14ac:dyDescent="0.25" r="182" customHeight="1" ht="17.25">
      <c r="A182" s="150"/>
      <c r="B182" s="212"/>
      <c r="C182" s="150"/>
      <c r="D182" s="150"/>
      <c r="E182" s="204" t="s">
        <v>207</v>
      </c>
      <c r="F182" s="74"/>
      <c r="G182" s="4"/>
      <c r="H182" s="101"/>
      <c r="I182" s="213"/>
      <c r="J182" s="82"/>
      <c r="K182" s="3"/>
    </row>
    <row x14ac:dyDescent="0.25" r="183" customHeight="1" ht="21.75">
      <c r="A183" s="114"/>
      <c r="B183" s="132"/>
      <c r="C183" s="114"/>
      <c r="D183" s="4"/>
      <c r="E183" s="145"/>
      <c r="F183" s="133"/>
      <c r="G183" s="150"/>
      <c r="H183" s="213"/>
      <c r="I183" s="101"/>
      <c r="J183" s="82"/>
      <c r="K183" s="3"/>
    </row>
    <row x14ac:dyDescent="0.25" r="184" customHeight="1" ht="21.75">
      <c r="A184" s="114"/>
      <c r="B184" s="132"/>
      <c r="C184" s="114"/>
      <c r="D184" s="4"/>
      <c r="E184" s="74"/>
      <c r="F184" s="74"/>
      <c r="G184" s="4"/>
      <c r="H184" s="101"/>
      <c r="I184" s="101"/>
      <c r="J184" s="82"/>
      <c r="K184" s="3"/>
    </row>
    <row x14ac:dyDescent="0.25" r="185" customHeight="1" ht="21.75">
      <c r="A185" s="114"/>
      <c r="B185" s="132"/>
      <c r="C185" s="114"/>
      <c r="D185" s="4"/>
      <c r="E185" s="139" t="s">
        <v>280</v>
      </c>
      <c r="F185" s="140"/>
      <c r="G185" s="110"/>
      <c r="H185" s="188">
        <f>ROUNDUP((('UK-R-Seating'!H193)/1.59)/10,0)*10</f>
      </c>
      <c r="I185" s="101"/>
      <c r="J185" s="82"/>
      <c r="K185" s="3"/>
    </row>
    <row x14ac:dyDescent="0.25" r="186" customHeight="1" ht="156.75">
      <c r="A186" s="114"/>
      <c r="B186" s="132"/>
      <c r="C186" s="114"/>
      <c r="D186" s="4"/>
      <c r="E186" s="74"/>
      <c r="F186" s="74"/>
      <c r="G186" s="4"/>
      <c r="H186" s="101"/>
      <c r="I186" s="101"/>
      <c r="J186" s="82"/>
      <c r="K186" s="3"/>
    </row>
    <row x14ac:dyDescent="0.25" r="187" customHeight="1" ht="21.75">
      <c r="A187" s="114"/>
      <c r="B187" s="132"/>
      <c r="C187" s="114"/>
      <c r="D187" s="4"/>
      <c r="E187" s="74"/>
      <c r="F187" s="74"/>
      <c r="G187" s="4"/>
      <c r="H187" s="101"/>
      <c r="I187" s="101"/>
      <c r="J187" s="82"/>
      <c r="K187" s="3"/>
    </row>
    <row x14ac:dyDescent="0.25" r="188" customHeight="1" ht="36">
      <c r="A188" s="8"/>
      <c r="B188" s="96" t="s">
        <v>284</v>
      </c>
      <c r="C188" s="9"/>
      <c r="D188" s="198"/>
      <c r="E188" s="198"/>
      <c r="F188" s="198"/>
      <c r="G188" s="198"/>
      <c r="H188" s="199"/>
      <c r="I188" s="199"/>
      <c r="J188" s="199"/>
      <c r="K188" s="3"/>
    </row>
    <row x14ac:dyDescent="0.25" r="189" customHeight="1" ht="17.25">
      <c r="A189" s="209"/>
      <c r="B189" s="210"/>
      <c r="C189" s="51"/>
      <c r="D189" s="113"/>
      <c r="E189" s="112" t="s">
        <v>194</v>
      </c>
      <c r="F189" s="217" t="s">
        <v>195</v>
      </c>
      <c r="G189" s="217" t="s">
        <v>196</v>
      </c>
      <c r="H189" s="73" t="s">
        <v>197</v>
      </c>
      <c r="I189" s="18"/>
      <c r="J189" s="18"/>
      <c r="K189" s="3"/>
    </row>
    <row x14ac:dyDescent="0.25" r="190" customHeight="1" ht="17.25" customFormat="1" s="208">
      <c r="A190" s="214"/>
      <c r="B190" s="215"/>
      <c r="C190" s="214"/>
      <c r="D190" s="75"/>
      <c r="E190" s="222" t="s">
        <v>276</v>
      </c>
      <c r="F190" s="222" t="s">
        <v>277</v>
      </c>
      <c r="G190" s="75" t="s">
        <v>277</v>
      </c>
      <c r="H190" s="219">
        <f>ROUNDUP((('UK-R-Seating'!H198)/1.59)/10,0)*10</f>
      </c>
      <c r="I190" s="219"/>
      <c r="J190" s="219"/>
      <c r="K190" s="211"/>
    </row>
    <row x14ac:dyDescent="0.25" r="191" customHeight="1" ht="17.25">
      <c r="A191" s="114"/>
      <c r="B191" s="132"/>
      <c r="C191" s="114"/>
      <c r="D191" s="4"/>
      <c r="E191" s="74"/>
      <c r="F191" s="74"/>
      <c r="G191" s="4"/>
      <c r="H191" s="101"/>
      <c r="I191" s="101"/>
      <c r="J191" s="82"/>
      <c r="K191" s="3"/>
    </row>
    <row x14ac:dyDescent="0.25" r="192" customHeight="1" ht="21.75">
      <c r="A192" s="114"/>
      <c r="B192" s="132"/>
      <c r="C192" s="114"/>
      <c r="D192" s="4"/>
      <c r="E192" s="3"/>
      <c r="F192" s="3"/>
      <c r="G192" s="3"/>
      <c r="H192" s="82"/>
      <c r="I192" s="101"/>
      <c r="J192" s="82"/>
      <c r="K192" s="3"/>
    </row>
    <row x14ac:dyDescent="0.25" r="193" customHeight="1" ht="21.75">
      <c r="A193" s="114"/>
      <c r="B193" s="132"/>
      <c r="C193" s="114"/>
      <c r="D193" s="4"/>
      <c r="E193" s="187"/>
      <c r="F193" s="3"/>
      <c r="G193" s="3"/>
      <c r="H193" s="82"/>
      <c r="I193" s="101"/>
      <c r="J193" s="82"/>
      <c r="K193" s="3"/>
    </row>
    <row x14ac:dyDescent="0.25" r="194" customHeight="1" ht="21.75">
      <c r="A194" s="114"/>
      <c r="B194" s="132"/>
      <c r="C194" s="114"/>
      <c r="D194" s="4"/>
      <c r="E194" s="28" t="s">
        <v>278</v>
      </c>
      <c r="F194" s="74"/>
      <c r="G194" s="4"/>
      <c r="H194" s="101"/>
      <c r="I194" s="101"/>
      <c r="J194" s="82"/>
      <c r="K194" s="3"/>
    </row>
    <row x14ac:dyDescent="0.25" r="195" customHeight="1" ht="21.75">
      <c r="A195" s="114"/>
      <c r="B195" s="132"/>
      <c r="C195" s="114"/>
      <c r="D195" s="4"/>
      <c r="E195" s="114" t="s">
        <v>279</v>
      </c>
      <c r="F195" s="74"/>
      <c r="G195" s="4"/>
      <c r="H195" s="101"/>
      <c r="I195" s="101"/>
      <c r="J195" s="82"/>
      <c r="K195" s="3"/>
    </row>
    <row x14ac:dyDescent="0.25" r="196" customHeight="1" ht="21.75">
      <c r="A196" s="150"/>
      <c r="B196" s="212"/>
      <c r="C196" s="150"/>
      <c r="D196" s="150"/>
      <c r="E196" s="220"/>
      <c r="F196" s="74"/>
      <c r="G196" s="4"/>
      <c r="H196" s="101"/>
      <c r="I196" s="213"/>
      <c r="J196" s="221"/>
      <c r="K196" s="3"/>
    </row>
    <row x14ac:dyDescent="0.25" r="197" customHeight="1" ht="17.25">
      <c r="A197" s="114"/>
      <c r="B197" s="132"/>
      <c r="C197" s="114"/>
      <c r="D197" s="4"/>
      <c r="E197" s="138" t="s">
        <v>18</v>
      </c>
      <c r="F197" s="4"/>
      <c r="G197" s="4"/>
      <c r="H197" s="92"/>
      <c r="I197" s="101"/>
      <c r="J197" s="82"/>
      <c r="K197" s="3"/>
    </row>
    <row x14ac:dyDescent="0.25" r="198" customHeight="1" ht="48">
      <c r="A198" s="114"/>
      <c r="B198" s="132"/>
      <c r="C198" s="114"/>
      <c r="D198" s="4"/>
      <c r="E198" s="108"/>
      <c r="F198" s="4"/>
      <c r="G198" s="4"/>
      <c r="H198" s="92"/>
      <c r="I198" s="101"/>
      <c r="J198" s="82"/>
      <c r="K198" s="3"/>
    </row>
    <row x14ac:dyDescent="0.25" r="199" customHeight="1" ht="21.75">
      <c r="A199" s="114"/>
      <c r="B199" s="132"/>
      <c r="C199" s="114"/>
      <c r="D199" s="4"/>
      <c r="E199" s="139" t="s">
        <v>280</v>
      </c>
      <c r="F199" s="140"/>
      <c r="G199" s="140"/>
      <c r="H199" s="188">
        <f>ROUNDUP((('UK-R-Seating'!H207)/1.59)/10,0)*10</f>
      </c>
      <c r="I199" s="101"/>
      <c r="J199" s="82"/>
      <c r="K199" s="3"/>
    </row>
    <row x14ac:dyDescent="0.25" r="200" customHeight="1" ht="21.75">
      <c r="A200" s="114"/>
      <c r="B200" s="132"/>
      <c r="C200" s="114"/>
      <c r="D200" s="4"/>
      <c r="E200" s="28"/>
      <c r="F200" s="4"/>
      <c r="G200" s="4"/>
      <c r="H200" s="63"/>
      <c r="I200" s="101"/>
      <c r="J200" s="82"/>
      <c r="K200" s="3"/>
    </row>
    <row x14ac:dyDescent="0.25" r="201" customHeight="1" ht="21.75">
      <c r="A201" s="114"/>
      <c r="B201" s="132"/>
      <c r="C201" s="114"/>
      <c r="D201" s="4"/>
      <c r="E201" s="28" t="s">
        <v>285</v>
      </c>
      <c r="F201" s="4"/>
      <c r="G201" s="4"/>
      <c r="H201" s="62"/>
      <c r="I201" s="101"/>
      <c r="J201" s="82"/>
      <c r="K201" s="3"/>
    </row>
    <row x14ac:dyDescent="0.25" r="202" customHeight="1" ht="21.75">
      <c r="A202" s="114"/>
      <c r="B202" s="132"/>
      <c r="C202" s="114"/>
      <c r="D202" s="4"/>
      <c r="E202" s="139" t="s">
        <v>190</v>
      </c>
      <c r="F202" s="143"/>
      <c r="G202" s="140"/>
      <c r="H202" s="188">
        <f>ROUNDUP((('UK-R-Seating'!H210)/1.59)/10,0)*10</f>
      </c>
      <c r="I202" s="101"/>
      <c r="J202" s="82"/>
      <c r="K202" s="3"/>
    </row>
    <row x14ac:dyDescent="0.25" r="203" customHeight="1" ht="21.75">
      <c r="A203" s="114"/>
      <c r="B203" s="132"/>
      <c r="C203" s="114"/>
      <c r="D203" s="4"/>
      <c r="E203" s="28"/>
      <c r="F203" s="74"/>
      <c r="G203" s="4"/>
      <c r="H203" s="62"/>
      <c r="I203" s="101"/>
      <c r="J203" s="82"/>
      <c r="K203" s="3"/>
    </row>
    <row x14ac:dyDescent="0.25" r="204" customHeight="1" ht="21.75">
      <c r="A204" s="114"/>
      <c r="B204" s="132"/>
      <c r="C204" s="114"/>
      <c r="D204" s="4"/>
      <c r="E204" s="28"/>
      <c r="F204" s="74"/>
      <c r="G204" s="4"/>
      <c r="H204" s="62"/>
      <c r="I204" s="101"/>
      <c r="J204" s="82"/>
      <c r="K204" s="3"/>
    </row>
    <row x14ac:dyDescent="0.25" r="205" customHeight="1" ht="21.75">
      <c r="A205" s="114"/>
      <c r="B205" s="132"/>
      <c r="C205" s="114"/>
      <c r="D205" s="4"/>
      <c r="E205" s="28"/>
      <c r="F205" s="74"/>
      <c r="G205" s="4"/>
      <c r="H205" s="62"/>
      <c r="I205" s="101"/>
      <c r="J205" s="82"/>
      <c r="K205" s="3"/>
    </row>
    <row x14ac:dyDescent="0.25" r="206" customHeight="1" ht="21.75">
      <c r="A206" s="114"/>
      <c r="B206" s="132"/>
      <c r="C206" s="114"/>
      <c r="D206" s="4"/>
      <c r="E206" s="28"/>
      <c r="F206" s="74"/>
      <c r="G206" s="4"/>
      <c r="H206" s="62"/>
      <c r="I206" s="101"/>
      <c r="J206" s="82"/>
      <c r="K206" s="3"/>
    </row>
    <row x14ac:dyDescent="0.25" r="207" customHeight="1" ht="21.75">
      <c r="A207" s="114"/>
      <c r="B207" s="132"/>
      <c r="C207" s="114"/>
      <c r="D207" s="4"/>
      <c r="E207" s="28"/>
      <c r="F207" s="74"/>
      <c r="G207" s="4"/>
      <c r="H207" s="62"/>
      <c r="I207" s="101"/>
      <c r="J207" s="82"/>
      <c r="K207" s="3"/>
    </row>
    <row x14ac:dyDescent="0.25" r="208" customHeight="1" ht="21.75">
      <c r="A208" s="114"/>
      <c r="B208" s="132"/>
      <c r="C208" s="114"/>
      <c r="D208" s="4"/>
      <c r="E208" s="28"/>
      <c r="F208" s="74"/>
      <c r="G208" s="4"/>
      <c r="H208" s="62"/>
      <c r="I208" s="101"/>
      <c r="J208" s="82"/>
      <c r="K208" s="3"/>
    </row>
    <row x14ac:dyDescent="0.25" r="209" customHeight="1" ht="21.75">
      <c r="A209" s="114"/>
      <c r="B209" s="132"/>
      <c r="C209" s="114"/>
      <c r="D209" s="4"/>
      <c r="E209" s="28"/>
      <c r="F209" s="74"/>
      <c r="G209" s="4"/>
      <c r="H209" s="62"/>
      <c r="I209" s="101"/>
      <c r="J209" s="82"/>
      <c r="K209" s="3"/>
    </row>
    <row x14ac:dyDescent="0.25" r="210" customHeight="1" ht="21.75">
      <c r="A210" s="114"/>
      <c r="B210" s="132"/>
      <c r="C210" s="114"/>
      <c r="D210" s="4"/>
      <c r="E210" s="28"/>
      <c r="F210" s="74"/>
      <c r="G210" s="4"/>
      <c r="H210" s="62"/>
      <c r="I210" s="101"/>
      <c r="J210" s="82"/>
      <c r="K210" s="3"/>
    </row>
    <row x14ac:dyDescent="0.25" r="211" customHeight="1" ht="21.75">
      <c r="A211" s="114"/>
      <c r="B211" s="132"/>
      <c r="C211" s="114"/>
      <c r="D211" s="4"/>
      <c r="E211" s="28"/>
      <c r="F211" s="74"/>
      <c r="G211" s="4"/>
      <c r="H211" s="62"/>
      <c r="I211" s="101"/>
      <c r="J211" s="82"/>
      <c r="K211" s="3"/>
    </row>
    <row x14ac:dyDescent="0.25" r="212" customHeight="1" ht="21.75">
      <c r="A212" s="114"/>
      <c r="B212" s="132"/>
      <c r="C212" s="114"/>
      <c r="D212" s="4"/>
      <c r="E212" s="28"/>
      <c r="F212" s="74"/>
      <c r="G212" s="4"/>
      <c r="H212" s="62"/>
      <c r="I212" s="101"/>
      <c r="J212" s="82"/>
      <c r="K212" s="3"/>
    </row>
    <row x14ac:dyDescent="0.25" r="213" customHeight="1" ht="21.75">
      <c r="A213" s="114"/>
      <c r="B213" s="132"/>
      <c r="C213" s="114"/>
      <c r="D213" s="4"/>
      <c r="E213" s="28"/>
      <c r="F213" s="74"/>
      <c r="G213" s="4"/>
      <c r="H213" s="62"/>
      <c r="I213" s="101"/>
      <c r="J213" s="82"/>
      <c r="K213" s="3"/>
    </row>
    <row x14ac:dyDescent="0.25" r="214" customHeight="1" ht="39">
      <c r="A214" s="114"/>
      <c r="B214" s="132"/>
      <c r="C214" s="114"/>
      <c r="D214" s="4"/>
      <c r="E214" s="74"/>
      <c r="F214" s="74"/>
      <c r="G214" s="4"/>
      <c r="H214" s="101"/>
      <c r="I214" s="101"/>
      <c r="J214" s="82"/>
      <c r="K214" s="3"/>
    </row>
    <row x14ac:dyDescent="0.25" r="215" customHeight="1" ht="17.25">
      <c r="A215" s="8"/>
      <c r="B215" s="96" t="s">
        <v>286</v>
      </c>
      <c r="C215" s="9"/>
      <c r="D215" s="198"/>
      <c r="E215" s="198"/>
      <c r="F215" s="198"/>
      <c r="G215" s="198"/>
      <c r="H215" s="199"/>
      <c r="I215" s="199"/>
      <c r="J215" s="199"/>
      <c r="K215" s="3"/>
    </row>
    <row x14ac:dyDescent="0.25" r="216" customHeight="1" ht="17.25">
      <c r="A216" s="209"/>
      <c r="B216" s="210"/>
      <c r="C216" s="51"/>
      <c r="D216" s="113"/>
      <c r="E216" s="112" t="s">
        <v>194</v>
      </c>
      <c r="F216" s="217" t="s">
        <v>195</v>
      </c>
      <c r="G216" s="217" t="s">
        <v>196</v>
      </c>
      <c r="H216" s="73" t="s">
        <v>197</v>
      </c>
      <c r="I216" s="18" t="s">
        <v>198</v>
      </c>
      <c r="J216" s="18" t="s">
        <v>199</v>
      </c>
      <c r="K216" s="3"/>
    </row>
    <row x14ac:dyDescent="0.25" r="217" customHeight="1" ht="17.25">
      <c r="A217" s="114"/>
      <c r="B217" s="132"/>
      <c r="C217" s="114"/>
      <c r="D217" s="4"/>
      <c r="E217" s="74" t="s">
        <v>289</v>
      </c>
      <c r="F217" s="74" t="s">
        <v>290</v>
      </c>
      <c r="G217" s="4" t="s">
        <v>291</v>
      </c>
      <c r="H217" s="62">
        <f>ROUNDUP((('UK-R-Seating'!H231)/1.59)/10,0)*10</f>
      </c>
      <c r="I217" s="62">
        <f>ROUNDUP((('UK-R-Seating'!I231)/1.59)/10,0)*10</f>
      </c>
      <c r="J217" s="62">
        <f>ROUNDUP((('UK-R-Seating'!J231)/1.59)/10,0)*10</f>
      </c>
      <c r="K217" s="3"/>
    </row>
    <row x14ac:dyDescent="0.25" r="218" customHeight="1" ht="32.1" customFormat="1" s="208">
      <c r="A218" s="214"/>
      <c r="B218" s="215"/>
      <c r="C218" s="214"/>
      <c r="D218" s="75"/>
      <c r="E218" s="222"/>
      <c r="F218" s="222"/>
      <c r="G218" s="75"/>
      <c r="H218" s="225"/>
      <c r="I218" s="225"/>
      <c r="J218" s="226"/>
      <c r="K218" s="211"/>
    </row>
    <row x14ac:dyDescent="0.25" r="219" customHeight="1" ht="32.1" customFormat="1" s="208">
      <c r="A219" s="214"/>
      <c r="B219" s="215"/>
      <c r="C219" s="214"/>
      <c r="D219" s="75"/>
      <c r="E219" s="223"/>
      <c r="F219" s="211"/>
      <c r="G219" s="223"/>
      <c r="H219" s="224"/>
      <c r="I219" s="225"/>
      <c r="J219" s="226"/>
      <c r="K219" s="211"/>
    </row>
    <row x14ac:dyDescent="0.25" r="220" customHeight="1" ht="28.350000000000005">
      <c r="A220" s="114"/>
      <c r="B220" s="132"/>
      <c r="C220" s="114"/>
      <c r="D220" s="4"/>
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Height="1" ht="21.75">
      <c r="A221" s="114"/>
      <c r="B221" s="132"/>
      <c r="C221" s="114"/>
      <c r="D221" s="4"/>
      <c r="E221" s="28" t="s">
        <v>292</v>
      </c>
      <c r="F221" s="74"/>
      <c r="G221" s="4"/>
      <c r="H221" s="101"/>
      <c r="I221" s="101"/>
      <c r="J221" s="82"/>
      <c r="K221" s="3"/>
    </row>
    <row x14ac:dyDescent="0.25" r="222" customHeight="1" ht="21.75">
      <c r="A222" s="114"/>
      <c r="B222" s="132"/>
      <c r="C222" s="114"/>
      <c r="D222" s="4"/>
      <c r="E222" s="3"/>
      <c r="F222" s="74"/>
      <c r="G222" s="4"/>
      <c r="H222" s="101"/>
      <c r="I222" s="101"/>
      <c r="J222" s="82"/>
      <c r="K222" s="3"/>
    </row>
    <row x14ac:dyDescent="0.25" r="223" customHeight="1" ht="21.75">
      <c r="A223" s="150"/>
      <c r="B223" s="212"/>
      <c r="C223" s="150"/>
      <c r="D223" s="150"/>
      <c r="E223" s="407" t="s">
        <v>207</v>
      </c>
      <c r="F223" s="143"/>
      <c r="G223" s="140"/>
      <c r="H223" s="101"/>
      <c r="I223" s="213"/>
      <c r="J223" s="221"/>
      <c r="K223" s="3"/>
    </row>
    <row x14ac:dyDescent="0.25" r="224" customHeight="1" ht="17.25">
      <c r="A224" s="114"/>
      <c r="B224" s="132"/>
      <c r="C224" s="114"/>
      <c r="D224" s="4"/>
      <c r="E224" s="145"/>
      <c r="F224" s="133"/>
      <c r="G224" s="150"/>
      <c r="H224" s="213"/>
      <c r="I224" s="101"/>
      <c r="J224" s="82"/>
      <c r="K224" s="3"/>
    </row>
    <row x14ac:dyDescent="0.25" r="225" customHeight="1" ht="21.75">
      <c r="A225" s="114"/>
      <c r="B225" s="132"/>
      <c r="C225" s="114"/>
      <c r="D225" s="4"/>
      <c r="E225" s="74"/>
      <c r="F225" s="74"/>
      <c r="G225" s="4"/>
      <c r="H225" s="101"/>
      <c r="I225" s="101"/>
      <c r="J225" s="82"/>
      <c r="K225" s="3"/>
    </row>
    <row x14ac:dyDescent="0.25" r="226" customHeight="1" ht="21.75">
      <c r="A226" s="114"/>
      <c r="B226" s="132"/>
      <c r="C226" s="114"/>
      <c r="D226" s="4"/>
      <c r="E226" s="74"/>
      <c r="F226" s="74"/>
      <c r="G226" s="4"/>
      <c r="H226" s="101"/>
      <c r="I226" s="101"/>
      <c r="J226" s="82"/>
      <c r="K226" s="3"/>
    </row>
    <row x14ac:dyDescent="0.25" r="227" customHeight="1" ht="21.75">
      <c r="A227" s="114"/>
      <c r="B227" s="132"/>
      <c r="C227" s="114"/>
      <c r="D227" s="4"/>
      <c r="E227" s="74"/>
      <c r="F227" s="74"/>
      <c r="G227" s="4"/>
      <c r="H227" s="101"/>
      <c r="I227" s="101"/>
      <c r="J227" s="82"/>
      <c r="K227" s="3"/>
    </row>
    <row x14ac:dyDescent="0.25" r="228" customHeight="1" ht="21.75">
      <c r="A228" s="114"/>
      <c r="B228" s="132"/>
      <c r="C228" s="114"/>
      <c r="D228" s="4"/>
      <c r="E228" s="74"/>
      <c r="F228" s="74"/>
      <c r="G228" s="4"/>
      <c r="H228" s="101"/>
      <c r="I228" s="101"/>
      <c r="J228" s="82"/>
      <c r="K228" s="3"/>
    </row>
    <row x14ac:dyDescent="0.25" r="229" customHeight="1" ht="21.75">
      <c r="A229" s="114"/>
      <c r="B229" s="132"/>
      <c r="C229" s="114"/>
      <c r="D229" s="4"/>
      <c r="E229" s="74"/>
      <c r="F229" s="74"/>
      <c r="G229" s="4"/>
      <c r="H229" s="101"/>
      <c r="I229" s="101"/>
      <c r="J229" s="82"/>
      <c r="K229" s="3"/>
    </row>
    <row x14ac:dyDescent="0.25" r="230" customHeight="1" ht="21.75">
      <c r="A230" s="3"/>
      <c r="B230" s="205"/>
      <c r="C230" s="54"/>
      <c r="D230" s="206"/>
      <c r="E230" s="207"/>
      <c r="F230" s="207"/>
      <c r="G230" s="3"/>
      <c r="H230" s="82"/>
      <c r="I230" s="82"/>
      <c r="J230" s="82"/>
      <c r="K230" s="3"/>
    </row>
    <row x14ac:dyDescent="0.25" r="231" customHeight="1" ht="17.25">
      <c r="A231" s="8" t="s">
        <v>1</v>
      </c>
      <c r="B231" s="96" t="s">
        <v>293</v>
      </c>
      <c r="C231" s="10"/>
      <c r="D231" s="10"/>
      <c r="E231" s="10"/>
      <c r="F231" s="227"/>
      <c r="G231" s="198"/>
      <c r="H231" s="199"/>
      <c r="I231" s="199"/>
      <c r="J231" s="199"/>
      <c r="K231" s="3"/>
    </row>
    <row x14ac:dyDescent="0.25" r="232" customHeight="1" ht="21.75">
      <c r="A232" s="15"/>
      <c r="B232" s="113"/>
      <c r="C232" s="112" t="s">
        <v>193</v>
      </c>
      <c r="D232" s="112" t="s">
        <v>236</v>
      </c>
      <c r="E232" s="112" t="s">
        <v>194</v>
      </c>
      <c r="F232" s="112" t="s">
        <v>195</v>
      </c>
      <c r="G232" s="112" t="s">
        <v>196</v>
      </c>
      <c r="H232" s="73" t="s">
        <v>197</v>
      </c>
      <c r="I232" s="18" t="s">
        <v>198</v>
      </c>
      <c r="J232" s="18" t="s">
        <v>199</v>
      </c>
      <c r="K232" s="3"/>
    </row>
    <row x14ac:dyDescent="0.25" r="233" customHeight="1" ht="36">
      <c r="A233" s="22"/>
      <c r="B233" s="114"/>
      <c r="C233" s="114" t="s">
        <v>308</v>
      </c>
      <c r="D233" s="75" t="s">
        <v>299</v>
      </c>
      <c r="E233" s="4" t="s">
        <v>309</v>
      </c>
      <c r="F233" s="4" t="s">
        <v>242</v>
      </c>
      <c r="G233" s="4" t="s">
        <v>243</v>
      </c>
      <c r="H233" s="62">
        <f>ROUNDUP((('UK-R-Seating'!H247)/1.59)/10,0)*10</f>
      </c>
      <c r="I233" s="62">
        <f>ROUNDUP((('UK-R-Seating'!I247)/1.59)/10,0)*10</f>
      </c>
      <c r="J233" s="62">
        <f>ROUNDUP((('UK-R-Seating'!J247)/1.59)/10,0)*10</f>
      </c>
      <c r="K233" s="3"/>
    </row>
    <row x14ac:dyDescent="0.25" r="234" customHeight="1" ht="17.25">
      <c r="A234" s="22"/>
      <c r="B234" s="114"/>
      <c r="C234" s="114" t="s">
        <v>310</v>
      </c>
      <c r="D234" s="75" t="s">
        <v>311</v>
      </c>
      <c r="E234" s="4" t="s">
        <v>300</v>
      </c>
      <c r="F234" s="4" t="s">
        <v>242</v>
      </c>
      <c r="G234" s="4" t="s">
        <v>248</v>
      </c>
      <c r="H234" s="189"/>
      <c r="I234" s="189"/>
      <c r="J234" s="189"/>
      <c r="K234" s="3"/>
    </row>
    <row x14ac:dyDescent="0.25" r="235" customHeight="1" ht="17.25">
      <c r="A235" s="22"/>
      <c r="B235" s="114"/>
      <c r="C235" s="114"/>
      <c r="D235" s="114"/>
      <c r="E235" s="114"/>
      <c r="F235" s="114"/>
      <c r="G235" s="114"/>
      <c r="H235" s="172"/>
      <c r="I235" s="172"/>
      <c r="J235" s="82"/>
      <c r="K235" s="3"/>
    </row>
    <row x14ac:dyDescent="0.25" r="236" customHeight="1" ht="17.25">
      <c r="A236" s="22"/>
      <c r="B236" s="114"/>
      <c r="C236" s="114"/>
      <c r="D236" s="114"/>
      <c r="E236" s="187" t="s">
        <v>167</v>
      </c>
      <c r="F236" s="114"/>
      <c r="G236" s="114"/>
      <c r="H236" s="172"/>
      <c r="I236" s="172"/>
      <c r="J236" s="82"/>
      <c r="K236" s="3"/>
    </row>
    <row x14ac:dyDescent="0.25" r="237" customHeight="1" ht="17.25">
      <c r="A237" s="3"/>
      <c r="B237" s="114"/>
      <c r="C237" s="114"/>
      <c r="D237" s="114"/>
      <c r="E237" s="28" t="s">
        <v>249</v>
      </c>
      <c r="F237" s="4"/>
      <c r="G237" s="4"/>
      <c r="H237" s="101"/>
      <c r="I237" s="82"/>
      <c r="J237" s="82"/>
      <c r="K237" s="3"/>
    </row>
    <row x14ac:dyDescent="0.25" r="238" customHeight="1" ht="17.25">
      <c r="A238" s="3"/>
      <c r="B238" s="114"/>
      <c r="C238" s="114"/>
      <c r="D238" s="114"/>
      <c r="E238" s="28"/>
      <c r="F238" s="4"/>
      <c r="G238" s="4"/>
      <c r="H238" s="101"/>
      <c r="I238" s="82"/>
      <c r="J238" s="82"/>
      <c r="K238" s="3"/>
    </row>
    <row x14ac:dyDescent="0.25" r="239" customHeight="1" ht="17.25">
      <c r="A239" s="3"/>
      <c r="B239" s="114"/>
      <c r="C239" s="114"/>
      <c r="D239" s="114"/>
      <c r="E239" s="204" t="s">
        <v>207</v>
      </c>
      <c r="F239" s="4"/>
      <c r="G239" s="4"/>
      <c r="H239" s="101"/>
      <c r="I239" s="82"/>
      <c r="J239" s="82"/>
      <c r="K239" s="3"/>
    </row>
    <row x14ac:dyDescent="0.25" r="240" customHeight="1" ht="17.25">
      <c r="A240" s="3"/>
      <c r="B240" s="114"/>
      <c r="C240" s="114"/>
      <c r="D240" s="114"/>
      <c r="E240" s="145"/>
      <c r="F240" s="228"/>
      <c r="G240" s="228"/>
      <c r="H240" s="101"/>
      <c r="I240" s="82"/>
      <c r="J240" s="82"/>
      <c r="K240" s="3"/>
    </row>
    <row x14ac:dyDescent="0.25" r="241" customHeight="1" ht="17.25">
      <c r="A241" s="3"/>
      <c r="B241" s="114"/>
      <c r="C241" s="114"/>
      <c r="D241" s="114"/>
      <c r="E241" s="229"/>
      <c r="F241" s="228"/>
      <c r="G241" s="228"/>
      <c r="H241" s="230"/>
      <c r="I241" s="82"/>
      <c r="J241" s="82"/>
      <c r="K241" s="3"/>
    </row>
    <row x14ac:dyDescent="0.25" r="242" customHeight="1" ht="17.25">
      <c r="A242" s="3"/>
      <c r="B242" s="114"/>
      <c r="C242" s="114"/>
      <c r="D242" s="114"/>
      <c r="E242" s="229"/>
      <c r="F242" s="228"/>
      <c r="G242" s="228"/>
      <c r="H242" s="230"/>
      <c r="I242" s="82"/>
      <c r="J242" s="82"/>
      <c r="K242" s="3"/>
    </row>
    <row x14ac:dyDescent="0.25" r="243" customHeight="1" ht="17.25">
      <c r="A243" s="3"/>
      <c r="B243" s="114"/>
      <c r="C243" s="114"/>
      <c r="D243" s="114"/>
      <c r="E243" s="229"/>
      <c r="F243" s="228"/>
      <c r="G243" s="228"/>
      <c r="H243" s="230"/>
      <c r="I243" s="82"/>
      <c r="J243" s="82"/>
      <c r="K243" s="3"/>
    </row>
    <row x14ac:dyDescent="0.25" r="244" customHeight="1" ht="17.25">
      <c r="A244" s="3"/>
      <c r="B244" s="114"/>
      <c r="C244" s="114"/>
      <c r="D244" s="114"/>
      <c r="E244" s="229"/>
      <c r="F244" s="228"/>
      <c r="G244" s="228"/>
      <c r="H244" s="230"/>
      <c r="I244" s="82"/>
      <c r="J244" s="82"/>
      <c r="K244" s="3"/>
    </row>
    <row x14ac:dyDescent="0.25" r="245" customHeight="1" ht="17.25">
      <c r="A245" s="3"/>
      <c r="B245" s="114"/>
      <c r="C245" s="114"/>
      <c r="D245" s="114"/>
      <c r="E245" s="229"/>
      <c r="F245" s="228"/>
      <c r="G245" s="228"/>
      <c r="H245" s="230"/>
      <c r="I245" s="82"/>
      <c r="J245" s="82"/>
      <c r="K245" s="3"/>
    </row>
    <row x14ac:dyDescent="0.25" r="246" customHeight="1" ht="17.25">
      <c r="A246" s="3"/>
      <c r="B246" s="3"/>
      <c r="C246" s="3"/>
      <c r="D246" s="3"/>
      <c r="E246" s="122" t="s">
        <v>304</v>
      </c>
      <c r="F246" s="3"/>
      <c r="G246" s="3"/>
      <c r="H246" s="82"/>
      <c r="I246" s="82"/>
      <c r="J246" s="82"/>
      <c r="K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82"/>
      <c r="I247" s="82"/>
      <c r="J247" s="82"/>
      <c r="K247" s="3"/>
    </row>
    <row x14ac:dyDescent="0.25" r="248" customHeight="1" ht="17.25">
      <c r="A248" s="3"/>
      <c r="B248" s="205"/>
      <c r="C248" s="54"/>
      <c r="D248" s="206"/>
      <c r="E248" s="207"/>
      <c r="F248" s="207"/>
      <c r="G248" s="3"/>
      <c r="H248" s="82"/>
      <c r="I248" s="82"/>
      <c r="J248" s="82"/>
      <c r="K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82"/>
      <c r="I249" s="82"/>
      <c r="J249" s="82"/>
      <c r="K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82"/>
      <c r="I250" s="82"/>
      <c r="J250" s="92"/>
      <c r="K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82"/>
      <c r="I251" s="82"/>
      <c r="J251" s="82"/>
      <c r="K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82"/>
      <c r="I252" s="82"/>
      <c r="J252" s="82"/>
      <c r="K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82"/>
      <c r="I253" s="82"/>
      <c r="J253" s="82"/>
      <c r="K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82"/>
      <c r="I254" s="82"/>
      <c r="J254" s="82"/>
      <c r="K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82"/>
      <c r="I255" s="82"/>
      <c r="J255" s="82"/>
      <c r="K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82"/>
      <c r="I256" s="82"/>
      <c r="J256" s="82"/>
      <c r="K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82"/>
      <c r="I257" s="82"/>
      <c r="J257" s="82"/>
      <c r="K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82"/>
      <c r="I258" s="82"/>
      <c r="J258" s="82"/>
      <c r="K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82"/>
      <c r="I259" s="82"/>
      <c r="J259" s="82"/>
      <c r="K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82"/>
      <c r="I260" s="82"/>
      <c r="J260" s="82"/>
      <c r="K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82"/>
      <c r="I261" s="82"/>
      <c r="J261" s="82"/>
      <c r="K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82"/>
      <c r="I262" s="82"/>
      <c r="J262" s="82"/>
      <c r="K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82"/>
      <c r="I263" s="82"/>
      <c r="J263" s="82"/>
      <c r="K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82"/>
      <c r="I264" s="82"/>
      <c r="J264" s="82"/>
      <c r="K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82"/>
      <c r="I265" s="82"/>
      <c r="J265" s="82"/>
      <c r="K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82"/>
      <c r="I266" s="82"/>
      <c r="J266" s="82"/>
      <c r="K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82"/>
      <c r="I267" s="82"/>
      <c r="J267" s="82"/>
      <c r="K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82"/>
      <c r="I268" s="82"/>
      <c r="J268" s="82"/>
      <c r="K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82"/>
      <c r="I269" s="82"/>
      <c r="J269" s="82"/>
      <c r="K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82"/>
      <c r="I270" s="82"/>
      <c r="J270" s="82"/>
      <c r="K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82"/>
      <c r="I271" s="82"/>
      <c r="J271" s="82"/>
      <c r="K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82"/>
      <c r="I272" s="82"/>
      <c r="J272" s="82"/>
      <c r="K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82"/>
      <c r="I273" s="82"/>
      <c r="J273" s="82"/>
      <c r="K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82"/>
      <c r="I274" s="82"/>
      <c r="J274" s="82"/>
      <c r="K274" s="3"/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68"/>
  <sheetViews>
    <sheetView workbookViewId="0"/>
  </sheetViews>
  <sheetFormatPr defaultRowHeight="15" x14ac:dyDescent="0.25"/>
  <cols>
    <col min="1" max="1" style="76" width="1.5764285714285713" customWidth="1" bestFit="1"/>
    <col min="2" max="2" style="77" width="14.005" customWidth="1" bestFit="1"/>
    <col min="3" max="3" style="77" width="31.14785714285714" customWidth="1" bestFit="1"/>
    <col min="4" max="4" style="77" width="38.57642857142857" customWidth="1" bestFit="1"/>
    <col min="5" max="5" style="77" width="10.576428571428572" customWidth="1" bestFit="1"/>
    <col min="6" max="6" style="265" width="22.14785714285714" customWidth="1" bestFit="1"/>
    <col min="7" max="7" style="80" width="30.576428571428572" customWidth="1" bestFit="1"/>
    <col min="8" max="8" style="79" width="32.57642857142857" customWidth="1" bestFit="1"/>
    <col min="9" max="9" style="80" width="25.576428571428572" customWidth="1" bestFit="1"/>
  </cols>
  <sheetData>
    <row x14ac:dyDescent="0.25" r="1" customHeight="1" ht="17.25">
      <c r="A1" s="1" t="s">
        <v>625</v>
      </c>
      <c r="B1" s="1"/>
      <c r="C1" s="1"/>
      <c r="D1" s="1"/>
      <c r="E1" s="1"/>
      <c r="F1" s="1"/>
      <c r="G1" s="81"/>
      <c r="H1" s="81"/>
      <c r="I1" s="81"/>
    </row>
    <row x14ac:dyDescent="0.25" r="2" customHeight="1" ht="17.25">
      <c r="A2" s="163"/>
      <c r="B2" s="163"/>
      <c r="C2" s="163"/>
      <c r="D2" s="163"/>
      <c r="E2" s="163"/>
      <c r="F2" s="163"/>
      <c r="G2" s="197"/>
      <c r="H2" s="197"/>
      <c r="I2" s="197"/>
    </row>
    <row x14ac:dyDescent="0.25" r="3" customHeight="1" ht="17.25">
      <c r="A3" s="8" t="s">
        <v>1</v>
      </c>
      <c r="B3" s="96" t="s">
        <v>626</v>
      </c>
      <c r="C3" s="10"/>
      <c r="D3" s="10"/>
      <c r="E3" s="10"/>
      <c r="F3" s="227"/>
      <c r="G3" s="199"/>
      <c r="H3" s="199"/>
      <c r="I3" s="199"/>
    </row>
    <row x14ac:dyDescent="0.25" r="4" customHeight="1" ht="17.25">
      <c r="A4" s="15"/>
      <c r="B4" s="15" t="s">
        <v>484</v>
      </c>
      <c r="C4" s="15"/>
      <c r="D4" s="15"/>
      <c r="E4" s="112" t="s">
        <v>58</v>
      </c>
      <c r="F4" s="237" t="s">
        <v>319</v>
      </c>
      <c r="G4" s="131" t="s">
        <v>508</v>
      </c>
      <c r="H4" s="159" t="s">
        <v>378</v>
      </c>
      <c r="I4" s="85"/>
    </row>
    <row x14ac:dyDescent="0.25" r="5" customHeight="1" ht="17.25">
      <c r="A5" s="22"/>
      <c r="B5" s="114"/>
      <c r="C5" s="114"/>
      <c r="D5" s="114"/>
      <c r="E5" s="4"/>
      <c r="F5" s="119" t="s">
        <v>627</v>
      </c>
      <c r="G5" s="289"/>
      <c r="H5" s="322" t="s">
        <v>628</v>
      </c>
      <c r="I5" s="103"/>
    </row>
    <row x14ac:dyDescent="0.25" r="6" customHeight="1" ht="17.25">
      <c r="A6" s="22"/>
      <c r="B6" s="114"/>
      <c r="C6" s="114"/>
      <c r="D6" s="114"/>
      <c r="E6" s="74" t="s">
        <v>11</v>
      </c>
      <c r="F6" s="74" t="s">
        <v>629</v>
      </c>
      <c r="G6" s="62">
        <f>roundup((('Exchange rate'!$C$2*('UK-R-Dining Tables'!H5/(1+'Exchange rate'!$A$7))*1.25*0.9165)+1)/10, 0)*10</f>
      </c>
      <c r="H6" s="62">
        <f>roundup((('Exchange rate'!$C$2*('UK-R-Dining Tables'!I5/(1+'Exchange rate'!$A$7))*1.25*0.9165)+1)/10, 0)*10</f>
      </c>
      <c r="I6" s="103"/>
    </row>
    <row x14ac:dyDescent="0.25" r="7" customHeight="1" ht="17.25">
      <c r="A7" s="22"/>
      <c r="B7" s="114"/>
      <c r="C7" s="114"/>
      <c r="D7" s="114"/>
      <c r="E7" s="74" t="s">
        <v>13</v>
      </c>
      <c r="F7" s="74" t="s">
        <v>631</v>
      </c>
      <c r="G7" s="62">
        <f>roundup((('Exchange rate'!$C$2*('UK-R-Dining Tables'!H6/(1+'Exchange rate'!$A$7))*1.25*0.9165)+1)/10, 0)*10</f>
      </c>
      <c r="H7" s="62">
        <f>roundup((('Exchange rate'!$C$2*('UK-R-Dining Tables'!I6/(1+'Exchange rate'!$A$7))*1.25*0.9165)+1)/10, 0)*10</f>
      </c>
      <c r="I7" s="45"/>
    </row>
    <row x14ac:dyDescent="0.25" r="8" customHeight="1" ht="17.25">
      <c r="A8" s="22"/>
      <c r="B8" s="114"/>
      <c r="C8" s="114"/>
      <c r="D8" s="114"/>
      <c r="E8" s="74" t="s">
        <v>15</v>
      </c>
      <c r="F8" s="74" t="s">
        <v>633</v>
      </c>
      <c r="G8" s="62">
        <f>roundup((('Exchange rate'!$C$2*('UK-R-Dining Tables'!H7/(1+'Exchange rate'!$A$7))*1.25*0.9165)+1)/10, 0)*10</f>
      </c>
      <c r="H8" s="62">
        <f>roundup((('Exchange rate'!$C$2*('UK-R-Dining Tables'!I7/(1+'Exchange rate'!$A$7))*1.25*0.9165)+1)/10, 0)*10</f>
      </c>
      <c r="I8" s="45"/>
    </row>
    <row x14ac:dyDescent="0.25" r="9" customHeight="1" ht="17.25">
      <c r="A9" s="22"/>
      <c r="B9" s="114"/>
      <c r="C9" s="114"/>
      <c r="D9" s="114"/>
      <c r="E9" s="74" t="s">
        <v>120</v>
      </c>
      <c r="F9" s="74" t="s">
        <v>635</v>
      </c>
      <c r="G9" s="62">
        <f>roundup((('Exchange rate'!$C$2*('UK-R-Dining Tables'!H8/(1+'Exchange rate'!$A$7))*1.25*0.9165)+1)/10, 0)*10</f>
      </c>
      <c r="H9" s="62">
        <f>roundup((('Exchange rate'!$C$2*('UK-R-Dining Tables'!I8/(1+'Exchange rate'!$A$7))*1.25*0.9165)+1)/10, 0)*10</f>
      </c>
      <c r="I9" s="45"/>
    </row>
    <row x14ac:dyDescent="0.25" r="10" customHeight="1" ht="25.350000000000005">
      <c r="A10" s="3"/>
      <c r="B10" s="114"/>
      <c r="C10" s="114"/>
      <c r="D10" s="114"/>
      <c r="E10" s="4"/>
      <c r="F10" s="4"/>
      <c r="G10" s="101"/>
      <c r="H10" s="101"/>
      <c r="I10" s="103"/>
    </row>
    <row x14ac:dyDescent="0.25" r="11" customHeight="1" ht="25.350000000000005">
      <c r="A11" s="3"/>
      <c r="B11" s="114"/>
      <c r="C11" s="114"/>
      <c r="D11" s="114"/>
      <c r="E11" s="107" t="s">
        <v>637</v>
      </c>
      <c r="F11" s="4"/>
      <c r="G11" s="101"/>
      <c r="H11" s="101"/>
      <c r="I11" s="103"/>
    </row>
    <row x14ac:dyDescent="0.25" r="12" customHeight="1" ht="25.350000000000005">
      <c r="A12" s="3"/>
      <c r="B12" s="114"/>
      <c r="C12" s="114"/>
      <c r="D12" s="114"/>
      <c r="E12" s="108"/>
      <c r="F12" s="228"/>
      <c r="G12" s="230"/>
      <c r="H12" s="101"/>
      <c r="I12" s="103"/>
    </row>
    <row x14ac:dyDescent="0.25" r="13" customHeight="1" ht="24.75">
      <c r="A13" s="3"/>
      <c r="B13" s="114"/>
      <c r="C13" s="114"/>
      <c r="D13" s="114"/>
      <c r="E13" s="229"/>
      <c r="F13" s="228"/>
      <c r="G13" s="230"/>
      <c r="H13" s="230"/>
      <c r="I13" s="103"/>
    </row>
    <row x14ac:dyDescent="0.25" r="14" customHeight="1" ht="25.350000000000005">
      <c r="A14" s="3"/>
      <c r="B14" s="114"/>
      <c r="C14" s="114"/>
      <c r="D14" s="114"/>
      <c r="E14" s="110" t="s">
        <v>280</v>
      </c>
      <c r="F14" s="140"/>
      <c r="G14" s="152"/>
      <c r="H14" s="188">
        <f>roundup((('Exchange rate'!$C$2*('UK-R-Dining Tables'!I13/(1+'Exchange rate'!$A$7))*1.25*0.9165)+1)/10, 0)*10</f>
      </c>
      <c r="I14" s="103"/>
    </row>
    <row x14ac:dyDescent="0.25" r="15" customHeight="1" ht="25.350000000000005">
      <c r="A15" s="3"/>
      <c r="B15" s="114"/>
      <c r="C15" s="114"/>
      <c r="D15" s="114"/>
      <c r="E15" s="108"/>
      <c r="F15" s="4"/>
      <c r="G15" s="101"/>
      <c r="H15" s="101"/>
      <c r="I15" s="103"/>
    </row>
    <row x14ac:dyDescent="0.25" r="16" customHeight="1" ht="25.350000000000005">
      <c r="A16" s="3"/>
      <c r="B16" s="23"/>
      <c r="C16" s="23"/>
      <c r="D16" s="23"/>
      <c r="E16" s="108"/>
      <c r="F16" s="261"/>
      <c r="G16" s="290"/>
      <c r="H16" s="291"/>
      <c r="I16" s="291"/>
    </row>
    <row x14ac:dyDescent="0.25" r="17" customHeight="1" ht="25.350000000000005">
      <c r="A17" s="3"/>
      <c r="B17" s="23"/>
      <c r="C17" s="23"/>
      <c r="D17" s="23"/>
      <c r="E17" s="108"/>
      <c r="F17" s="261"/>
      <c r="G17" s="290"/>
      <c r="H17" s="291"/>
      <c r="I17" s="291"/>
    </row>
    <row x14ac:dyDescent="0.25" r="18" customHeight="1" ht="25.350000000000005">
      <c r="A18" s="3"/>
      <c r="B18" s="23"/>
      <c r="C18" s="23"/>
      <c r="D18" s="23"/>
      <c r="E18" s="108"/>
      <c r="F18" s="261"/>
      <c r="G18" s="290"/>
      <c r="H18" s="291"/>
      <c r="I18" s="291"/>
    </row>
    <row x14ac:dyDescent="0.25" r="19" customHeight="1" ht="17.25">
      <c r="A19" s="8" t="s">
        <v>1</v>
      </c>
      <c r="B19" s="96" t="s">
        <v>626</v>
      </c>
      <c r="C19" s="10"/>
      <c r="D19" s="10"/>
      <c r="E19" s="10"/>
      <c r="F19" s="227"/>
      <c r="G19" s="199"/>
      <c r="H19" s="199"/>
      <c r="I19" s="199"/>
    </row>
    <row x14ac:dyDescent="0.25" r="20" customHeight="1" ht="17.25">
      <c r="A20" s="15"/>
      <c r="B20" s="15" t="s">
        <v>106</v>
      </c>
      <c r="C20" s="15"/>
      <c r="D20" s="15"/>
      <c r="E20" s="112" t="s">
        <v>58</v>
      </c>
      <c r="F20" s="237" t="s">
        <v>319</v>
      </c>
      <c r="G20" s="131" t="s">
        <v>507</v>
      </c>
      <c r="H20" s="159" t="s">
        <v>638</v>
      </c>
      <c r="I20" s="85" t="s">
        <v>378</v>
      </c>
    </row>
    <row x14ac:dyDescent="0.25" r="21" customHeight="1" ht="17.25">
      <c r="A21" s="22"/>
      <c r="B21" s="114"/>
      <c r="C21" s="114"/>
      <c r="D21" s="114"/>
      <c r="E21" s="4"/>
      <c r="F21" s="119" t="s">
        <v>627</v>
      </c>
      <c r="G21" s="289"/>
      <c r="H21" s="287"/>
      <c r="I21" s="338" t="s">
        <v>628</v>
      </c>
    </row>
    <row x14ac:dyDescent="0.25" r="22" customHeight="1" ht="17.25">
      <c r="A22" s="22"/>
      <c r="B22" s="114"/>
      <c r="C22" s="114"/>
      <c r="D22" s="114"/>
      <c r="E22" s="74" t="s">
        <v>11</v>
      </c>
      <c r="F22" s="74" t="s">
        <v>574</v>
      </c>
      <c r="G22" s="62">
        <f>roundup((('Exchange rate'!$C$2*('UK-R-Dining Tables'!H20/(1+'Exchange rate'!$A$7))*1.25*0.9165)+1)/10, 0)*10</f>
      </c>
      <c r="H22" s="62">
        <f>roundup((('Exchange rate'!$C$2*('UK-R-Dining Tables'!I20/(1+'Exchange rate'!$A$7))*1.25*0.9165)+1)/10, 0)*10</f>
      </c>
      <c r="I22" s="62">
        <f>roundup((('Exchange rate'!$C$2*('UK-R-Dining Tables'!J20/(1+'Exchange rate'!$A$7))*1.25*0.9165)+1)/10, 0)*10</f>
      </c>
    </row>
    <row x14ac:dyDescent="0.25" r="23" customHeight="1" ht="17.25">
      <c r="A23" s="22"/>
      <c r="B23" s="114"/>
      <c r="C23" s="114"/>
      <c r="D23" s="114"/>
      <c r="E23" s="74" t="s">
        <v>13</v>
      </c>
      <c r="F23" s="74" t="s">
        <v>576</v>
      </c>
      <c r="G23" s="62">
        <f>roundup((('Exchange rate'!$C$2*('UK-R-Dining Tables'!H21/(1+'Exchange rate'!$A$7))*1.25*0.9165)+1)/10, 0)*10</f>
      </c>
      <c r="H23" s="62">
        <f>roundup((('Exchange rate'!$C$2*('UK-R-Dining Tables'!I21/(1+'Exchange rate'!$A$7))*1.25*0.9165)+1)/10, 0)*10</f>
      </c>
      <c r="I23" s="62">
        <f>roundup((('Exchange rate'!$C$2*('UK-R-Dining Tables'!J21/(1+'Exchange rate'!$A$7))*1.25*0.9165)+1)/10, 0)*10</f>
      </c>
    </row>
    <row x14ac:dyDescent="0.25" r="24" customHeight="1" ht="17.25">
      <c r="A24" s="22"/>
      <c r="B24" s="114"/>
      <c r="C24" s="114"/>
      <c r="D24" s="114"/>
      <c r="E24" s="74" t="s">
        <v>15</v>
      </c>
      <c r="F24" s="74" t="s">
        <v>640</v>
      </c>
      <c r="G24" s="62">
        <f>roundup((('Exchange rate'!$C$2*('UK-R-Dining Tables'!H22/(1+'Exchange rate'!$A$7))*1.25*0.9165)+1)/10, 0)*10</f>
      </c>
      <c r="H24" s="62">
        <f>roundup((('Exchange rate'!$C$2*('UK-R-Dining Tables'!I22/(1+'Exchange rate'!$A$7))*1.25*0.9165)+1)/10, 0)*10</f>
      </c>
      <c r="I24" s="62">
        <f>roundup((('Exchange rate'!$C$2*('UK-R-Dining Tables'!J22/(1+'Exchange rate'!$A$7))*1.25*0.9165)+1)/10, 0)*10</f>
      </c>
    </row>
    <row x14ac:dyDescent="0.25" r="25" customHeight="1" ht="17.25">
      <c r="A25" s="22"/>
      <c r="B25" s="114"/>
      <c r="C25" s="114"/>
      <c r="D25" s="114"/>
      <c r="E25" s="74" t="s">
        <v>120</v>
      </c>
      <c r="F25" s="74" t="s">
        <v>658</v>
      </c>
      <c r="G25" s="62">
        <f>roundup((('Exchange rate'!$C$2*('UK-R-Dining Tables'!H23/(1+'Exchange rate'!$A$7))*1.25*0.9165)+1)/10, 0)*10</f>
      </c>
      <c r="H25" s="62">
        <f>roundup((('Exchange rate'!$C$2*('UK-R-Dining Tables'!I23/(1+'Exchange rate'!$A$7))*1.25*0.9165)+1)/10, 0)*10</f>
      </c>
      <c r="I25" s="62">
        <f>roundup((('Exchange rate'!$C$2*('UK-R-Dining Tables'!J23/(1+'Exchange rate'!$A$7))*1.25*0.9165)+1)/10, 0)*10</f>
      </c>
    </row>
    <row x14ac:dyDescent="0.25" r="26" customHeight="1" ht="25.350000000000005">
      <c r="A26" s="3"/>
      <c r="B26" s="114"/>
      <c r="C26" s="114"/>
      <c r="D26" s="114"/>
      <c r="E26" s="4"/>
      <c r="F26" s="4"/>
      <c r="G26" s="101"/>
      <c r="H26" s="101"/>
      <c r="I26" s="103"/>
    </row>
    <row x14ac:dyDescent="0.25" r="27" customHeight="1" ht="25.350000000000005">
      <c r="A27" s="3"/>
      <c r="B27" s="114"/>
      <c r="C27" s="114"/>
      <c r="D27" s="114"/>
      <c r="E27" s="107" t="s">
        <v>637</v>
      </c>
      <c r="F27" s="4"/>
      <c r="G27" s="101"/>
      <c r="H27" s="101"/>
      <c r="I27" s="103"/>
    </row>
    <row x14ac:dyDescent="0.25" r="28" customHeight="1" ht="25.350000000000005">
      <c r="A28" s="3"/>
      <c r="B28" s="114"/>
      <c r="C28" s="114"/>
      <c r="D28" s="114"/>
      <c r="E28" s="108"/>
      <c r="F28" s="228"/>
      <c r="G28" s="230"/>
      <c r="H28" s="101"/>
      <c r="I28" s="103"/>
    </row>
    <row x14ac:dyDescent="0.25" r="29" customHeight="1" ht="24.75">
      <c r="A29" s="3"/>
      <c r="B29" s="114"/>
      <c r="C29" s="114"/>
      <c r="D29" s="114"/>
      <c r="E29" s="229"/>
      <c r="F29" s="228"/>
      <c r="G29" s="230"/>
      <c r="H29" s="230"/>
      <c r="I29" s="103"/>
    </row>
    <row x14ac:dyDescent="0.25" r="30" customHeight="1" ht="25.350000000000005">
      <c r="A30" s="3"/>
      <c r="B30" s="114"/>
      <c r="C30" s="114"/>
      <c r="D30" s="114"/>
      <c r="E30" s="110" t="s">
        <v>280</v>
      </c>
      <c r="F30" s="140"/>
      <c r="G30" s="152"/>
      <c r="H30" s="153">
        <f>roundup((('Exchange rate'!$C$2*('UK-R-Dining Tables'!I28/(1+'Exchange rate'!$A$7))*1.25*0.9165)+1)/10, 0)*10</f>
      </c>
      <c r="I30" s="103"/>
    </row>
    <row x14ac:dyDescent="0.25" r="31" customHeight="1" ht="25.350000000000005">
      <c r="A31" s="3"/>
      <c r="B31" s="114"/>
      <c r="C31" s="114"/>
      <c r="D31" s="114"/>
      <c r="E31" s="114"/>
      <c r="F31" s="4"/>
      <c r="G31" s="101"/>
      <c r="H31" s="63"/>
      <c r="I31" s="103"/>
    </row>
    <row x14ac:dyDescent="0.25" r="32" customHeight="1" ht="25.350000000000005">
      <c r="A32" s="3"/>
      <c r="B32" s="114"/>
      <c r="C32" s="114"/>
      <c r="D32" s="114"/>
      <c r="E32" s="108"/>
      <c r="F32" s="4"/>
      <c r="G32" s="101"/>
      <c r="H32" s="101"/>
      <c r="I32" s="103"/>
    </row>
    <row x14ac:dyDescent="0.25" r="33" customHeight="1" ht="25.350000000000005">
      <c r="A33" s="3"/>
      <c r="B33" s="23"/>
      <c r="C33" s="23"/>
      <c r="D33" s="23"/>
      <c r="E33" s="108"/>
      <c r="F33" s="261"/>
      <c r="G33" s="290"/>
      <c r="H33" s="291"/>
      <c r="I33" s="291"/>
    </row>
    <row x14ac:dyDescent="0.25" r="34" customHeight="1" ht="17.25">
      <c r="A34" s="8" t="s">
        <v>1</v>
      </c>
      <c r="B34" s="9" t="s">
        <v>729</v>
      </c>
      <c r="C34" s="10"/>
      <c r="D34" s="10"/>
      <c r="E34" s="10"/>
      <c r="F34" s="227"/>
      <c r="G34" s="199"/>
      <c r="H34" s="199"/>
      <c r="I34" s="199"/>
    </row>
    <row x14ac:dyDescent="0.25" r="35" customHeight="1" ht="17.25">
      <c r="A35" s="15"/>
      <c r="B35" s="15" t="s">
        <v>106</v>
      </c>
      <c r="C35" s="15"/>
      <c r="D35" s="15"/>
      <c r="E35" s="112" t="s">
        <v>58</v>
      </c>
      <c r="F35" s="112" t="s">
        <v>36</v>
      </c>
      <c r="G35" s="131" t="s">
        <v>644</v>
      </c>
      <c r="H35" s="72" t="s">
        <v>508</v>
      </c>
      <c r="I35" s="85" t="s">
        <v>350</v>
      </c>
    </row>
    <row x14ac:dyDescent="0.25" r="36" customHeight="1" ht="17.25">
      <c r="A36" s="22"/>
      <c r="B36" s="114"/>
      <c r="C36" s="114"/>
      <c r="D36" s="114"/>
      <c r="E36" s="74"/>
      <c r="F36" s="262" t="s">
        <v>627</v>
      </c>
      <c r="G36" s="385"/>
      <c r="H36" s="103"/>
      <c r="I36" s="103"/>
    </row>
    <row x14ac:dyDescent="0.25" r="37" customHeight="1" ht="17.25">
      <c r="A37" s="22"/>
      <c r="B37" s="114"/>
      <c r="C37" s="114"/>
      <c r="D37" s="114"/>
      <c r="E37" s="74" t="s">
        <v>11</v>
      </c>
      <c r="F37" s="252" t="s">
        <v>574</v>
      </c>
      <c r="G37" s="62">
        <f>roundup((('Exchange rate'!$C$2*('UK-R-Dining Tables'!H35/(1+'Exchange rate'!$A$7))*1.25*0.9165)+1)/10, 0)*10</f>
      </c>
      <c r="H37" s="62">
        <f>roundup((('Exchange rate'!$C$2*('UK-R-Dining Tables'!I35/(1+'Exchange rate'!$A$7))*1.25*0.9165)+1)/10, 0)*10</f>
      </c>
      <c r="I37" s="62">
        <f>roundup((('Exchange rate'!$C$2*('UK-R-Dining Tables'!J35/(1+'Exchange rate'!$A$7))*1.25*0.9165)+1)/10, 0)*10</f>
      </c>
    </row>
    <row x14ac:dyDescent="0.25" r="38" customHeight="1" ht="17.25">
      <c r="A38" s="22"/>
      <c r="B38" s="114"/>
      <c r="C38" s="114"/>
      <c r="D38" s="114"/>
      <c r="E38" s="74" t="s">
        <v>13</v>
      </c>
      <c r="F38" s="74" t="s">
        <v>576</v>
      </c>
      <c r="G38" s="62">
        <f>roundup((('Exchange rate'!$C$2*('UK-R-Dining Tables'!H36/(1+'Exchange rate'!$A$7))*1.25*0.9165)+1)/10, 0)*10</f>
      </c>
      <c r="H38" s="62">
        <f>roundup((('Exchange rate'!$C$2*('UK-R-Dining Tables'!I36/(1+'Exchange rate'!$A$7))*1.25*0.9165)+1)/10, 0)*10</f>
      </c>
      <c r="I38" s="62">
        <f>roundup((('Exchange rate'!$C$2*('UK-R-Dining Tables'!J36/(1+'Exchange rate'!$A$7))*1.25*0.9165)+1)/10, 0)*10</f>
      </c>
    </row>
    <row x14ac:dyDescent="0.25" r="39" customHeight="1" ht="17.25">
      <c r="A39" s="22"/>
      <c r="B39" s="114"/>
      <c r="C39" s="114"/>
      <c r="D39" s="114"/>
      <c r="E39" s="74" t="s">
        <v>15</v>
      </c>
      <c r="F39" s="74" t="s">
        <v>645</v>
      </c>
      <c r="G39" s="62">
        <f>roundup((('Exchange rate'!$C$2*('UK-R-Dining Tables'!H37/(1+'Exchange rate'!$A$7))*1.25*0.9165)+1)/10, 0)*10</f>
      </c>
      <c r="H39" s="62">
        <f>roundup((('Exchange rate'!$C$2*('UK-R-Dining Tables'!I37/(1+'Exchange rate'!$A$7))*1.25*0.9165)+1)/10, 0)*10</f>
      </c>
      <c r="I39" s="62">
        <f>roundup((('Exchange rate'!$C$2*('UK-R-Dining Tables'!J37/(1+'Exchange rate'!$A$7))*1.25*0.9165)+1)/10, 0)*10</f>
      </c>
    </row>
    <row x14ac:dyDescent="0.25" r="40" customHeight="1" ht="17.25">
      <c r="A40" s="22"/>
      <c r="B40" s="114"/>
      <c r="C40" s="114"/>
      <c r="D40" s="114"/>
      <c r="E40" s="74" t="s">
        <v>120</v>
      </c>
      <c r="F40" s="4" t="s">
        <v>641</v>
      </c>
      <c r="G40" s="62">
        <f>roundup((('Exchange rate'!$C$2*('UK-R-Dining Tables'!H38/(1+'Exchange rate'!$A$7))*1.25*0.9165)+1)/10, 0)*10</f>
      </c>
      <c r="H40" s="62">
        <f>roundup((('Exchange rate'!$C$2*('UK-R-Dining Tables'!I38/(1+'Exchange rate'!$A$7))*1.25*0.9165)+1)/10, 0)*10</f>
      </c>
      <c r="I40" s="62">
        <f>roundup((('Exchange rate'!$C$2*('UK-R-Dining Tables'!J38/(1+'Exchange rate'!$A$7))*1.25*0.9165)+1)/10, 0)*10</f>
      </c>
    </row>
    <row x14ac:dyDescent="0.25" r="41" customHeight="1" ht="25.350000000000005">
      <c r="A41" s="3"/>
      <c r="B41" s="114"/>
      <c r="C41" s="114"/>
      <c r="D41" s="114"/>
      <c r="E41" s="74"/>
      <c r="F41" s="74"/>
      <c r="G41" s="91"/>
      <c r="H41" s="103"/>
      <c r="I41" s="103"/>
    </row>
    <row x14ac:dyDescent="0.25" r="42" customHeight="1" ht="25.350000000000005">
      <c r="A42" s="3"/>
      <c r="B42" s="114"/>
      <c r="C42" s="114"/>
      <c r="D42" s="114"/>
      <c r="E42" s="74"/>
      <c r="F42" s="74"/>
      <c r="G42" s="91"/>
      <c r="H42" s="103"/>
      <c r="I42" s="103"/>
    </row>
    <row x14ac:dyDescent="0.25" r="43" customHeight="1" ht="25.350000000000005">
      <c r="A43" s="3"/>
      <c r="B43" s="114"/>
      <c r="C43" s="114"/>
      <c r="D43" s="114"/>
      <c r="E43" s="74"/>
      <c r="F43" s="4"/>
      <c r="G43" s="101"/>
      <c r="H43" s="103"/>
      <c r="I43" s="103"/>
    </row>
    <row x14ac:dyDescent="0.25" r="44" customHeight="1" ht="25.350000000000005">
      <c r="A44" s="3"/>
      <c r="B44" s="114"/>
      <c r="C44" s="114"/>
      <c r="D44" s="114"/>
      <c r="E44" s="138" t="s">
        <v>325</v>
      </c>
      <c r="F44" s="4"/>
      <c r="G44" s="101"/>
      <c r="H44" s="103"/>
      <c r="I44" s="103"/>
    </row>
    <row x14ac:dyDescent="0.25" r="45" customHeight="1" ht="25.350000000000005">
      <c r="A45" s="3"/>
      <c r="B45" s="114"/>
      <c r="C45" s="114"/>
      <c r="D45" s="114"/>
      <c r="E45" s="243"/>
      <c r="F45" s="4"/>
      <c r="G45" s="101"/>
      <c r="H45" s="103"/>
      <c r="I45" s="103"/>
    </row>
    <row x14ac:dyDescent="0.25" r="46" customHeight="1" ht="25.350000000000005">
      <c r="A46" s="3"/>
      <c r="B46" s="114"/>
      <c r="C46" s="114"/>
      <c r="D46" s="114"/>
      <c r="E46" s="243"/>
      <c r="F46" s="261"/>
      <c r="G46" s="103"/>
      <c r="H46" s="103"/>
      <c r="I46" s="103"/>
    </row>
    <row x14ac:dyDescent="0.25" r="47" customHeight="1" ht="25.350000000000005">
      <c r="A47" s="3"/>
      <c r="B47" s="114"/>
      <c r="C47" s="114"/>
      <c r="D47" s="114"/>
      <c r="E47" s="23"/>
      <c r="F47" s="261"/>
      <c r="G47" s="103"/>
      <c r="H47" s="103"/>
      <c r="I47" s="103"/>
    </row>
    <row x14ac:dyDescent="0.25" r="48" customHeight="1" ht="25.350000000000005">
      <c r="A48" s="3"/>
      <c r="B48" s="114"/>
      <c r="C48" s="114"/>
      <c r="D48" s="114"/>
      <c r="E48" s="139" t="s">
        <v>280</v>
      </c>
      <c r="F48" s="140"/>
      <c r="G48" s="152"/>
      <c r="H48" s="188">
        <f>roundup((('Exchange rate'!$C$2*('UK-R-Dining Tables'!I46/(1+'Exchange rate'!$A$7))*1.25*0.9165)+1)/10, 0)*10</f>
      </c>
      <c r="I48" s="103"/>
    </row>
    <row x14ac:dyDescent="0.25" r="49" customHeight="1" ht="25.350000000000005">
      <c r="A49" s="3"/>
      <c r="B49" s="114"/>
      <c r="C49" s="114"/>
      <c r="D49" s="114"/>
      <c r="E49" s="108"/>
      <c r="F49" s="4"/>
      <c r="G49" s="101"/>
      <c r="H49" s="103"/>
      <c r="I49" s="103"/>
    </row>
    <row x14ac:dyDescent="0.25" r="50" customHeight="1" ht="25.350000000000005">
      <c r="A50" s="3"/>
      <c r="B50" s="114"/>
      <c r="C50" s="114"/>
      <c r="D50" s="114"/>
      <c r="E50" s="23"/>
      <c r="F50" s="261"/>
      <c r="G50" s="103"/>
      <c r="H50" s="103"/>
      <c r="I50" s="103"/>
    </row>
    <row x14ac:dyDescent="0.25" r="51" customHeight="1" ht="25.350000000000005">
      <c r="A51" s="3"/>
      <c r="B51" s="114"/>
      <c r="C51" s="114"/>
      <c r="D51" s="114"/>
      <c r="E51" s="28"/>
      <c r="F51" s="4"/>
      <c r="G51" s="101"/>
      <c r="H51" s="63"/>
      <c r="I51" s="101"/>
    </row>
    <row x14ac:dyDescent="0.25" r="52" customHeight="1" ht="52.35">
      <c r="A52" s="3"/>
      <c r="B52" s="96" t="s">
        <v>646</v>
      </c>
      <c r="C52" s="10"/>
      <c r="D52" s="10"/>
      <c r="E52" s="10"/>
      <c r="F52" s="227"/>
      <c r="G52" s="199"/>
      <c r="H52" s="199"/>
      <c r="I52" s="199"/>
    </row>
    <row x14ac:dyDescent="0.25" r="53" customHeight="1" ht="25.350000000000005">
      <c r="A53" s="3"/>
      <c r="B53" s="15" t="s">
        <v>82</v>
      </c>
      <c r="C53" s="15"/>
      <c r="D53" s="15"/>
      <c r="E53" s="112" t="s">
        <v>58</v>
      </c>
      <c r="F53" s="112" t="s">
        <v>36</v>
      </c>
      <c r="G53" s="131" t="s">
        <v>725</v>
      </c>
      <c r="H53" s="146"/>
      <c r="I53" s="85"/>
    </row>
    <row x14ac:dyDescent="0.25" r="54" customHeight="1" ht="25.350000000000005">
      <c r="A54" s="3"/>
      <c r="B54" s="114"/>
      <c r="C54" s="114"/>
      <c r="D54" s="114"/>
      <c r="E54" s="74"/>
      <c r="F54" s="262" t="s">
        <v>627</v>
      </c>
      <c r="G54" s="385"/>
      <c r="H54" s="103"/>
      <c r="I54" s="103"/>
    </row>
    <row x14ac:dyDescent="0.25" r="55" customHeight="1" ht="25.350000000000005">
      <c r="A55" s="3"/>
      <c r="B55" s="114"/>
      <c r="C55" s="114"/>
      <c r="D55" s="114"/>
      <c r="E55" s="74" t="s">
        <v>11</v>
      </c>
      <c r="F55" s="74" t="s">
        <v>629</v>
      </c>
      <c r="G55" s="25">
        <f>roundup((('Exchange rate'!$C$2*('UK-R-Dining Tables'!H53/(1+'Exchange rate'!$A$7))*1.25*0.9165)+1)/10, 0)*10</f>
      </c>
      <c r="H55" s="103"/>
      <c r="I55" s="103"/>
    </row>
    <row x14ac:dyDescent="0.25" r="56" customHeight="1" ht="25.350000000000005">
      <c r="A56" s="3"/>
      <c r="B56" s="114"/>
      <c r="C56" s="114"/>
      <c r="D56" s="114"/>
      <c r="E56" s="74" t="s">
        <v>13</v>
      </c>
      <c r="F56" s="74" t="s">
        <v>649</v>
      </c>
      <c r="G56" s="25">
        <f>roundup((('Exchange rate'!$C$2*('UK-R-Dining Tables'!H54/(1+'Exchange rate'!$A$7))*1.25*0.9165)+1)/10, 0)*10</f>
      </c>
      <c r="H56" s="103"/>
      <c r="I56" s="103"/>
    </row>
    <row x14ac:dyDescent="0.25" r="57" customHeight="1" ht="25.350000000000005">
      <c r="A57" s="3"/>
      <c r="B57" s="114"/>
      <c r="C57" s="114"/>
      <c r="D57" s="114"/>
      <c r="E57" s="74" t="s">
        <v>15</v>
      </c>
      <c r="F57" s="4" t="s">
        <v>705</v>
      </c>
      <c r="G57" s="25">
        <f>roundup((('Exchange rate'!$C$2*('UK-R-Dining Tables'!H55/(1+'Exchange rate'!$A$7))*1.25*0.9165)+1)/10, 0)*10</f>
      </c>
      <c r="H57" s="103"/>
      <c r="I57" s="103"/>
    </row>
    <row x14ac:dyDescent="0.25" r="58" customHeight="1" ht="25.350000000000005">
      <c r="A58" s="3"/>
      <c r="B58" s="114"/>
      <c r="C58" s="114"/>
      <c r="D58" s="114"/>
      <c r="E58" s="74" t="s">
        <v>120</v>
      </c>
      <c r="F58" s="74" t="s">
        <v>652</v>
      </c>
      <c r="G58" s="25">
        <f>roundup((('Exchange rate'!$C$2*('UK-R-Dining Tables'!H56/(1+'Exchange rate'!$A$7))*1.25*0.9165)+1)/10, 0)*10</f>
      </c>
      <c r="H58" s="103"/>
      <c r="I58" s="103"/>
    </row>
    <row x14ac:dyDescent="0.25" r="59" customHeight="1" ht="25.350000000000005">
      <c r="A59" s="3"/>
      <c r="B59" s="114"/>
      <c r="C59" s="114"/>
      <c r="D59" s="114"/>
      <c r="E59" s="74"/>
      <c r="F59" s="74"/>
      <c r="G59" s="91"/>
      <c r="H59" s="103"/>
      <c r="I59" s="103"/>
    </row>
    <row x14ac:dyDescent="0.25" r="60" customHeight="1" ht="25.350000000000005">
      <c r="A60" s="3"/>
      <c r="B60" s="114"/>
      <c r="C60" s="114"/>
      <c r="D60" s="114"/>
      <c r="E60" s="74"/>
      <c r="F60" s="4"/>
      <c r="G60" s="101"/>
      <c r="H60" s="103"/>
      <c r="I60" s="103"/>
    </row>
    <row x14ac:dyDescent="0.25" r="61" customHeight="1" ht="25.350000000000005">
      <c r="A61" s="3"/>
      <c r="B61" s="114"/>
      <c r="C61" s="114"/>
      <c r="D61" s="114"/>
      <c r="E61" s="138" t="s">
        <v>325</v>
      </c>
      <c r="F61" s="4"/>
      <c r="G61" s="101"/>
      <c r="H61" s="103"/>
      <c r="I61" s="103"/>
    </row>
    <row x14ac:dyDescent="0.25" r="62" customHeight="1" ht="25.350000000000005">
      <c r="A62" s="3"/>
      <c r="B62" s="114"/>
      <c r="C62" s="114"/>
      <c r="D62" s="114"/>
      <c r="E62" s="243"/>
      <c r="F62" s="4"/>
      <c r="G62" s="101"/>
      <c r="H62" s="103"/>
      <c r="I62" s="103"/>
    </row>
    <row x14ac:dyDescent="0.25" r="63" customHeight="1" ht="25.350000000000005">
      <c r="A63" s="3"/>
      <c r="B63" s="114"/>
      <c r="C63" s="114"/>
      <c r="D63" s="114"/>
      <c r="E63" s="243" t="s">
        <v>654</v>
      </c>
      <c r="F63" s="261"/>
      <c r="G63" s="103"/>
      <c r="H63" s="103"/>
      <c r="I63" s="103"/>
    </row>
    <row x14ac:dyDescent="0.25" r="64" customHeight="1" ht="25.350000000000005">
      <c r="A64" s="3"/>
      <c r="B64" s="114"/>
      <c r="C64" s="114"/>
      <c r="D64" s="114"/>
      <c r="E64" s="108"/>
      <c r="F64" s="4"/>
      <c r="G64" s="101"/>
      <c r="H64" s="103"/>
      <c r="I64" s="103"/>
    </row>
    <row x14ac:dyDescent="0.25" r="65" customHeight="1" ht="25.350000000000005">
      <c r="A65" s="3"/>
      <c r="B65" s="114"/>
      <c r="C65" s="114"/>
      <c r="D65" s="114"/>
      <c r="E65" s="108"/>
      <c r="F65" s="4"/>
      <c r="G65" s="101"/>
      <c r="H65" s="103"/>
      <c r="I65" s="103"/>
    </row>
    <row x14ac:dyDescent="0.25" r="66" customHeight="1" ht="25.350000000000005">
      <c r="A66" s="3"/>
      <c r="B66" s="114"/>
      <c r="C66" s="114"/>
      <c r="D66" s="114"/>
      <c r="E66" s="108"/>
      <c r="F66" s="4"/>
      <c r="G66" s="101"/>
      <c r="H66" s="103"/>
      <c r="I66" s="103"/>
    </row>
    <row x14ac:dyDescent="0.25" r="67" customHeight="1" ht="25.350000000000005">
      <c r="A67" s="3"/>
      <c r="B67" s="114"/>
      <c r="C67" s="114"/>
      <c r="D67" s="114"/>
      <c r="E67" s="108"/>
      <c r="F67" s="4"/>
      <c r="G67" s="101"/>
      <c r="H67" s="103"/>
      <c r="I67" s="103"/>
    </row>
    <row x14ac:dyDescent="0.25" r="68" customHeight="1" ht="25.350000000000005">
      <c r="A68" s="3"/>
      <c r="B68" s="114"/>
      <c r="C68" s="114"/>
      <c r="D68" s="114"/>
      <c r="E68" s="108"/>
      <c r="F68" s="4"/>
      <c r="G68" s="101"/>
      <c r="H68" s="103"/>
      <c r="I68" s="103"/>
    </row>
    <row x14ac:dyDescent="0.25" r="69" customHeight="1" ht="25.350000000000005">
      <c r="A69" s="3"/>
      <c r="B69" s="114"/>
      <c r="C69" s="114"/>
      <c r="D69" s="114"/>
      <c r="E69" s="108"/>
      <c r="F69" s="4"/>
      <c r="G69" s="101"/>
      <c r="H69" s="103"/>
      <c r="I69" s="103"/>
    </row>
    <row x14ac:dyDescent="0.25" r="70" customHeight="1" ht="25.350000000000005">
      <c r="A70" s="3"/>
      <c r="B70" s="114"/>
      <c r="C70" s="114"/>
      <c r="D70" s="114"/>
      <c r="E70" s="108"/>
      <c r="F70" s="4"/>
      <c r="G70" s="101"/>
      <c r="H70" s="103"/>
      <c r="I70" s="103"/>
    </row>
    <row x14ac:dyDescent="0.25" r="71" customHeight="1" ht="25.350000000000005">
      <c r="A71" s="3"/>
      <c r="B71" s="114"/>
      <c r="C71" s="114"/>
      <c r="D71" s="114"/>
      <c r="E71" s="108"/>
      <c r="F71" s="4"/>
      <c r="G71" s="101"/>
      <c r="H71" s="103"/>
      <c r="I71" s="103"/>
    </row>
    <row x14ac:dyDescent="0.25" r="72" customHeight="1" ht="52.35">
      <c r="A72" s="3"/>
      <c r="B72" s="96" t="s">
        <v>646</v>
      </c>
      <c r="C72" s="10"/>
      <c r="D72" s="10"/>
      <c r="E72" s="10"/>
      <c r="F72" s="227"/>
      <c r="G72" s="199"/>
      <c r="H72" s="199"/>
      <c r="I72" s="199"/>
    </row>
    <row x14ac:dyDescent="0.25" r="73" customHeight="1" ht="25.350000000000005">
      <c r="A73" s="3"/>
      <c r="B73" s="15" t="s">
        <v>106</v>
      </c>
      <c r="C73" s="15"/>
      <c r="D73" s="15"/>
      <c r="E73" s="112" t="s">
        <v>58</v>
      </c>
      <c r="F73" s="112" t="s">
        <v>36</v>
      </c>
      <c r="G73" s="131" t="s">
        <v>725</v>
      </c>
      <c r="H73" s="146"/>
      <c r="I73" s="85"/>
    </row>
    <row x14ac:dyDescent="0.25" r="74" customHeight="1" ht="25.350000000000005">
      <c r="A74" s="3"/>
      <c r="B74" s="114"/>
      <c r="C74" s="114"/>
      <c r="D74" s="114"/>
      <c r="E74" s="74"/>
      <c r="F74" s="262" t="s">
        <v>627</v>
      </c>
      <c r="G74" s="385"/>
      <c r="H74" s="103"/>
      <c r="I74" s="103"/>
    </row>
    <row x14ac:dyDescent="0.25" r="75" customHeight="1" ht="25.350000000000005">
      <c r="A75" s="3"/>
      <c r="B75" s="114"/>
      <c r="C75" s="114"/>
      <c r="D75" s="114"/>
      <c r="E75" s="74" t="s">
        <v>13</v>
      </c>
      <c r="F75" s="74" t="s">
        <v>576</v>
      </c>
      <c r="G75" s="25">
        <f>roundup((('Exchange rate'!$C$2*('UK-R-Dining Tables'!H73/(1+'Exchange rate'!$A$7))*1.25*0.9165)+1)/10, 0)*10</f>
      </c>
      <c r="H75" s="103"/>
      <c r="I75" s="103"/>
    </row>
    <row x14ac:dyDescent="0.25" r="76" customHeight="1" ht="25.350000000000005">
      <c r="A76" s="3"/>
      <c r="B76" s="114"/>
      <c r="C76" s="114"/>
      <c r="D76" s="114"/>
      <c r="E76" s="74" t="s">
        <v>15</v>
      </c>
      <c r="F76" s="74" t="s">
        <v>645</v>
      </c>
      <c r="G76" s="25">
        <f>roundup((('Exchange rate'!$C$2*('UK-R-Dining Tables'!H74/(1+'Exchange rate'!$A$7))*1.25*0.9165)+1)/10, 0)*10</f>
      </c>
      <c r="H76" s="103"/>
      <c r="I76" s="103"/>
    </row>
    <row x14ac:dyDescent="0.25" r="77" customHeight="1" ht="25.350000000000005">
      <c r="A77" s="3"/>
      <c r="B77" s="114"/>
      <c r="C77" s="114"/>
      <c r="D77" s="114"/>
      <c r="E77" s="74" t="s">
        <v>120</v>
      </c>
      <c r="F77" s="4" t="s">
        <v>641</v>
      </c>
      <c r="G77" s="25">
        <f>roundup((('Exchange rate'!$C$2*('UK-R-Dining Tables'!H75/(1+'Exchange rate'!$A$7))*1.25*0.9165)+1)/10, 0)*10</f>
      </c>
      <c r="H77" s="103"/>
      <c r="I77" s="103"/>
    </row>
    <row x14ac:dyDescent="0.25" r="78" customHeight="1" ht="25.350000000000005">
      <c r="A78" s="3"/>
      <c r="B78" s="114"/>
      <c r="C78" s="114"/>
      <c r="D78" s="114"/>
      <c r="E78" s="74"/>
      <c r="F78" s="74"/>
      <c r="G78" s="91"/>
      <c r="H78" s="103"/>
      <c r="I78" s="103"/>
    </row>
    <row x14ac:dyDescent="0.25" r="79" customHeight="1" ht="25.350000000000005">
      <c r="A79" s="3"/>
      <c r="B79" s="114"/>
      <c r="C79" s="114"/>
      <c r="D79" s="114"/>
      <c r="E79" s="74"/>
      <c r="F79" s="74"/>
      <c r="G79" s="91"/>
      <c r="H79" s="103"/>
      <c r="I79" s="103"/>
    </row>
    <row x14ac:dyDescent="0.25" r="80" customHeight="1" ht="25.350000000000005">
      <c r="A80" s="3"/>
      <c r="B80" s="114"/>
      <c r="C80" s="114"/>
      <c r="D80" s="114"/>
      <c r="E80" s="74"/>
      <c r="F80" s="4"/>
      <c r="G80" s="101"/>
      <c r="H80" s="103"/>
      <c r="I80" s="103"/>
    </row>
    <row x14ac:dyDescent="0.25" r="81" customHeight="1" ht="25.350000000000005">
      <c r="A81" s="3"/>
      <c r="B81" s="114"/>
      <c r="C81" s="114"/>
      <c r="D81" s="114"/>
      <c r="E81" s="138" t="s">
        <v>325</v>
      </c>
      <c r="F81" s="4"/>
      <c r="G81" s="101"/>
      <c r="H81" s="103"/>
      <c r="I81" s="103"/>
    </row>
    <row x14ac:dyDescent="0.25" r="82" customHeight="1" ht="25.350000000000005">
      <c r="A82" s="3"/>
      <c r="B82" s="114"/>
      <c r="C82" s="114"/>
      <c r="D82" s="114"/>
      <c r="E82" s="243"/>
      <c r="F82" s="4"/>
      <c r="G82" s="101"/>
      <c r="H82" s="103"/>
      <c r="I82" s="103"/>
    </row>
    <row x14ac:dyDescent="0.25" r="83" customHeight="1" ht="25.350000000000005">
      <c r="A83" s="3"/>
      <c r="B83" s="114"/>
      <c r="C83" s="114"/>
      <c r="D83" s="114"/>
      <c r="E83" s="243" t="s">
        <v>654</v>
      </c>
      <c r="F83" s="261"/>
      <c r="G83" s="103"/>
      <c r="H83" s="103"/>
      <c r="I83" s="103"/>
    </row>
    <row x14ac:dyDescent="0.25" r="84" customHeight="1" ht="25.350000000000005">
      <c r="A84" s="3"/>
      <c r="B84" s="114"/>
      <c r="C84" s="114"/>
      <c r="D84" s="114"/>
      <c r="E84" s="108"/>
      <c r="F84" s="4"/>
      <c r="G84" s="101"/>
      <c r="H84" s="103"/>
      <c r="I84" s="103"/>
    </row>
    <row x14ac:dyDescent="0.25" r="85" customHeight="1" ht="25.350000000000005">
      <c r="A85" s="3"/>
      <c r="B85" s="114"/>
      <c r="C85" s="114"/>
      <c r="D85" s="114"/>
      <c r="E85" s="28"/>
      <c r="F85" s="4"/>
      <c r="G85" s="101"/>
      <c r="H85" s="63"/>
      <c r="I85" s="101"/>
    </row>
    <row x14ac:dyDescent="0.25" r="86" customHeight="1" ht="25.350000000000005">
      <c r="A86" s="3"/>
      <c r="B86" s="114"/>
      <c r="C86" s="114"/>
      <c r="D86" s="114"/>
      <c r="E86" s="28"/>
      <c r="F86" s="4"/>
      <c r="G86" s="101"/>
      <c r="H86" s="63"/>
      <c r="I86" s="101"/>
    </row>
    <row x14ac:dyDescent="0.25" r="87" customHeight="1" ht="25.350000000000005">
      <c r="A87" s="3"/>
      <c r="B87" s="19"/>
      <c r="C87" s="19"/>
      <c r="D87" s="19"/>
      <c r="E87" s="243"/>
      <c r="F87" s="4"/>
      <c r="G87" s="101"/>
      <c r="H87" s="21"/>
      <c r="I87" s="386"/>
    </row>
    <row x14ac:dyDescent="0.25" r="88" customHeight="1" ht="17.25">
      <c r="A88" s="8" t="s">
        <v>1</v>
      </c>
      <c r="B88" s="9" t="s">
        <v>655</v>
      </c>
      <c r="C88" s="10"/>
      <c r="D88" s="10"/>
      <c r="E88" s="10"/>
      <c r="F88" s="227"/>
      <c r="G88" s="199"/>
      <c r="H88" s="199"/>
      <c r="I88" s="199"/>
    </row>
    <row x14ac:dyDescent="0.25" r="89" customHeight="1" ht="17.25">
      <c r="A89" s="15"/>
      <c r="B89" s="15" t="s">
        <v>106</v>
      </c>
      <c r="C89" s="15"/>
      <c r="D89" s="15"/>
      <c r="E89" s="112" t="s">
        <v>58</v>
      </c>
      <c r="F89" s="112" t="s">
        <v>36</v>
      </c>
      <c r="G89" s="131" t="s">
        <v>644</v>
      </c>
      <c r="H89" s="146"/>
      <c r="I89" s="85"/>
    </row>
    <row x14ac:dyDescent="0.25" r="90" customHeight="1" ht="28.350000000000005">
      <c r="A90" s="22"/>
      <c r="B90" s="114"/>
      <c r="C90" s="114"/>
      <c r="D90" s="114"/>
      <c r="E90" s="74"/>
      <c r="F90" s="262" t="s">
        <v>627</v>
      </c>
      <c r="G90" s="385"/>
      <c r="H90" s="103"/>
      <c r="I90" s="103"/>
    </row>
    <row x14ac:dyDescent="0.25" r="91" customHeight="1" ht="17.25">
      <c r="A91" s="22"/>
      <c r="B91" s="114"/>
      <c r="C91" s="114"/>
      <c r="D91" s="114"/>
      <c r="E91" s="74" t="s">
        <v>11</v>
      </c>
      <c r="F91" s="74" t="s">
        <v>574</v>
      </c>
      <c r="G91" s="62">
        <f>roundup((('Exchange rate'!$C$2*('UK-R-Dining Tables'!H92/(1+'Exchange rate'!$A$7))*1.25*0.9165)+1)/10, 0)*10</f>
      </c>
      <c r="H91" s="103"/>
      <c r="I91" s="103"/>
    </row>
    <row x14ac:dyDescent="0.25" r="92" customHeight="1" ht="17.25">
      <c r="A92" s="22"/>
      <c r="B92" s="114"/>
      <c r="C92" s="114"/>
      <c r="D92" s="114"/>
      <c r="E92" s="74" t="s">
        <v>13</v>
      </c>
      <c r="F92" s="74" t="s">
        <v>576</v>
      </c>
      <c r="G92" s="62">
        <f>roundup((('Exchange rate'!$C$2*('UK-R-Dining Tables'!H93/(1+'Exchange rate'!$A$7))*1.25*0.9165)+1)/10, 0)*10</f>
      </c>
      <c r="H92" s="103"/>
      <c r="I92" s="103"/>
    </row>
    <row x14ac:dyDescent="0.25" r="93" customHeight="1" ht="17.25">
      <c r="A93" s="22"/>
      <c r="B93" s="114"/>
      <c r="C93" s="114"/>
      <c r="D93" s="114"/>
      <c r="E93" s="74" t="s">
        <v>15</v>
      </c>
      <c r="F93" s="74" t="s">
        <v>645</v>
      </c>
      <c r="G93" s="62">
        <f>roundup((('Exchange rate'!$C$2*('UK-R-Dining Tables'!H94/(1+'Exchange rate'!$A$7))*1.25*0.9165)+1)/10, 0)*10</f>
      </c>
      <c r="H93" s="103"/>
      <c r="I93" s="103"/>
    </row>
    <row x14ac:dyDescent="0.25" r="94" customHeight="1" ht="17.25">
      <c r="A94" s="3"/>
      <c r="B94" s="114"/>
      <c r="C94" s="114"/>
      <c r="D94" s="114"/>
      <c r="E94" s="74" t="s">
        <v>120</v>
      </c>
      <c r="F94" s="74" t="s">
        <v>658</v>
      </c>
      <c r="G94" s="62">
        <f>roundup((('Exchange rate'!$C$2*('UK-R-Dining Tables'!H95/(1+'Exchange rate'!$A$7))*1.25*0.9165)+1)/10, 0)*10</f>
      </c>
      <c r="H94" s="103"/>
      <c r="I94" s="103"/>
    </row>
    <row x14ac:dyDescent="0.25" r="95" customHeight="1" ht="25.350000000000005">
      <c r="A95" s="3"/>
      <c r="B95" s="114"/>
      <c r="C95" s="114"/>
      <c r="D95" s="114"/>
      <c r="E95" s="74"/>
      <c r="F95" s="74"/>
      <c r="G95" s="91"/>
      <c r="H95" s="103"/>
      <c r="I95" s="103"/>
    </row>
    <row x14ac:dyDescent="0.25" r="96" customHeight="1" ht="25.350000000000005">
      <c r="A96" s="3"/>
      <c r="B96" s="114"/>
      <c r="C96" s="114"/>
      <c r="D96" s="114"/>
      <c r="E96" s="74"/>
      <c r="F96" s="4"/>
      <c r="G96" s="101"/>
      <c r="H96" s="103"/>
      <c r="I96" s="103"/>
    </row>
    <row x14ac:dyDescent="0.25" r="97" customHeight="1" ht="25.350000000000005">
      <c r="A97" s="3"/>
      <c r="B97" s="114"/>
      <c r="C97" s="114"/>
      <c r="D97" s="114"/>
      <c r="E97" s="138" t="s">
        <v>489</v>
      </c>
      <c r="F97" s="4"/>
      <c r="G97" s="101"/>
      <c r="H97" s="103"/>
      <c r="I97" s="103"/>
    </row>
    <row x14ac:dyDescent="0.25" r="98" customHeight="1" ht="25.350000000000005">
      <c r="A98" s="3"/>
      <c r="B98" s="114"/>
      <c r="C98" s="114"/>
      <c r="D98" s="114"/>
      <c r="E98" s="243" t="s">
        <v>490</v>
      </c>
      <c r="F98" s="4"/>
      <c r="G98" s="101"/>
      <c r="H98" s="103"/>
      <c r="I98" s="103"/>
    </row>
    <row x14ac:dyDescent="0.25" r="99" customHeight="1" ht="25.350000000000005">
      <c r="A99" s="3"/>
      <c r="B99" s="114"/>
      <c r="C99" s="114"/>
      <c r="D99" s="114"/>
      <c r="E99" s="243"/>
      <c r="F99" s="261"/>
      <c r="G99" s="103"/>
      <c r="H99" s="103"/>
      <c r="I99" s="103"/>
    </row>
    <row x14ac:dyDescent="0.25" r="100" customHeight="1" ht="25.350000000000005">
      <c r="A100" s="3"/>
      <c r="B100" s="114"/>
      <c r="C100" s="114"/>
      <c r="D100" s="114"/>
      <c r="E100" s="23"/>
      <c r="F100" s="261"/>
      <c r="G100" s="103"/>
      <c r="H100" s="103"/>
      <c r="I100" s="103"/>
    </row>
    <row x14ac:dyDescent="0.25" r="101" customHeight="1" ht="25.350000000000005">
      <c r="A101" s="3"/>
      <c r="B101" s="114"/>
      <c r="C101" s="114"/>
      <c r="D101" s="114"/>
      <c r="E101" s="139" t="s">
        <v>280</v>
      </c>
      <c r="F101" s="140"/>
      <c r="G101" s="152"/>
      <c r="H101" s="188">
        <f>roundup((('Exchange rate'!$C$2*('UK-R-Dining Tables'!I102/(1+'Exchange rate'!$A$7))*1.25*0.9165)+1)/10, 0)*10</f>
      </c>
      <c r="I101" s="103"/>
    </row>
    <row x14ac:dyDescent="0.25" r="102" customHeight="1" ht="25.350000000000005">
      <c r="A102" s="3"/>
      <c r="B102" s="114"/>
      <c r="C102" s="114"/>
      <c r="D102" s="114"/>
      <c r="E102" s="108"/>
      <c r="F102" s="4"/>
      <c r="G102" s="101"/>
      <c r="H102" s="103"/>
      <c r="I102" s="103"/>
    </row>
    <row x14ac:dyDescent="0.25" r="103" customHeight="1" ht="25.350000000000005">
      <c r="A103" s="3"/>
      <c r="B103" s="114"/>
      <c r="C103" s="114"/>
      <c r="D103" s="114"/>
      <c r="E103" s="23"/>
      <c r="F103" s="261"/>
      <c r="G103" s="103"/>
      <c r="H103" s="103"/>
      <c r="I103" s="103"/>
    </row>
    <row x14ac:dyDescent="0.25" r="104" customHeight="1" ht="25.350000000000005">
      <c r="A104" s="3"/>
      <c r="B104" s="114"/>
      <c r="C104" s="114"/>
      <c r="D104" s="114"/>
      <c r="E104" s="139" t="s">
        <v>656</v>
      </c>
      <c r="F104" s="140"/>
      <c r="G104" s="152"/>
      <c r="H104" s="188">
        <f>roundup((('Exchange rate'!$C$2*('UK-R-Dining Tables'!I105/(1+'Exchange rate'!$A$7))*1.25*0.9165)+1)/10, 0)*10</f>
      </c>
      <c r="I104" s="101"/>
    </row>
    <row x14ac:dyDescent="0.25" r="105" customHeight="1" ht="30">
      <c r="A105" s="3"/>
      <c r="B105" s="19"/>
      <c r="C105" s="19"/>
      <c r="D105" s="19"/>
      <c r="E105" s="243" t="s">
        <v>492</v>
      </c>
      <c r="F105" s="4"/>
      <c r="G105" s="101"/>
      <c r="H105" s="21"/>
      <c r="I105" s="386"/>
    </row>
    <row x14ac:dyDescent="0.25" r="106" customHeight="1" ht="37.35">
      <c r="A106" s="3"/>
      <c r="B106" s="23"/>
      <c r="C106" s="23"/>
      <c r="D106" s="23"/>
      <c r="E106" s="23"/>
      <c r="F106" s="261"/>
      <c r="G106" s="290"/>
      <c r="H106" s="291"/>
      <c r="I106" s="291"/>
    </row>
    <row x14ac:dyDescent="0.25" r="107" customHeight="1" ht="17.25">
      <c r="A107" s="8" t="s">
        <v>1</v>
      </c>
      <c r="B107" s="9" t="s">
        <v>657</v>
      </c>
      <c r="C107" s="10"/>
      <c r="D107" s="10"/>
      <c r="E107" s="10"/>
      <c r="F107" s="227"/>
      <c r="G107" s="199"/>
      <c r="H107" s="199"/>
      <c r="I107" s="199"/>
    </row>
    <row x14ac:dyDescent="0.25" r="108" customHeight="1" ht="17.25">
      <c r="A108" s="387"/>
      <c r="B108" s="15" t="s">
        <v>106</v>
      </c>
      <c r="C108" s="15"/>
      <c r="D108" s="15"/>
      <c r="E108" s="112" t="s">
        <v>58</v>
      </c>
      <c r="F108" s="237" t="s">
        <v>36</v>
      </c>
      <c r="G108" s="131" t="s">
        <v>388</v>
      </c>
      <c r="H108" s="388"/>
      <c r="I108" s="388"/>
    </row>
    <row x14ac:dyDescent="0.25" r="109" customHeight="1" ht="17.25">
      <c r="A109" s="22"/>
      <c r="B109" s="114"/>
      <c r="C109" s="114"/>
      <c r="D109" s="114"/>
      <c r="E109" s="74"/>
      <c r="F109" s="262" t="s">
        <v>627</v>
      </c>
      <c r="G109" s="287" t="s">
        <v>628</v>
      </c>
      <c r="H109" s="103"/>
      <c r="I109" s="103"/>
    </row>
    <row x14ac:dyDescent="0.25" r="110" customHeight="1" ht="17.25">
      <c r="A110" s="22"/>
      <c r="B110" s="114"/>
      <c r="C110" s="114"/>
      <c r="D110" s="114"/>
      <c r="E110" s="74" t="s">
        <v>11</v>
      </c>
      <c r="F110" s="74" t="s">
        <v>574</v>
      </c>
      <c r="G110" s="62">
        <f>roundup((('Exchange rate'!$C$2*('UK-R-Dining Tables'!H110/(1+'Exchange rate'!$A$7))*1.25*0.9165)+1)/10, 0)*10</f>
      </c>
      <c r="H110" s="103"/>
      <c r="I110" s="389"/>
    </row>
    <row x14ac:dyDescent="0.25" r="111" customHeight="1" ht="17.25">
      <c r="A111" s="22"/>
      <c r="B111" s="114"/>
      <c r="C111" s="114"/>
      <c r="D111" s="114"/>
      <c r="E111" s="74" t="s">
        <v>13</v>
      </c>
      <c r="F111" s="74" t="s">
        <v>576</v>
      </c>
      <c r="G111" s="62">
        <f>roundup((('Exchange rate'!$C$2*('UK-R-Dining Tables'!H111/(1+'Exchange rate'!$A$7))*1.25*0.9165)+1)/10, 0)*10</f>
      </c>
      <c r="H111" s="103"/>
      <c r="I111" s="389"/>
    </row>
    <row x14ac:dyDescent="0.25" r="112" customHeight="1" ht="25.350000000000005">
      <c r="A112" s="22"/>
      <c r="B112" s="114"/>
      <c r="C112" s="114"/>
      <c r="D112" s="114"/>
      <c r="E112" s="74" t="s">
        <v>15</v>
      </c>
      <c r="F112" s="74" t="s">
        <v>645</v>
      </c>
      <c r="G112" s="62">
        <f>roundup((('Exchange rate'!$C$2*('UK-R-Dining Tables'!H112/(1+'Exchange rate'!$A$7))*1.25*0.9165)+1)/10, 0)*10</f>
      </c>
      <c r="H112" s="103"/>
      <c r="I112" s="389"/>
    </row>
    <row x14ac:dyDescent="0.25" r="113" customHeight="1" ht="25.350000000000005">
      <c r="A113" s="3"/>
      <c r="B113" s="114"/>
      <c r="C113" s="114"/>
      <c r="D113" s="114"/>
      <c r="E113" s="74" t="s">
        <v>120</v>
      </c>
      <c r="F113" s="74" t="s">
        <v>658</v>
      </c>
      <c r="G113" s="62">
        <f>roundup((('Exchange rate'!$C$2*('UK-R-Dining Tables'!H113/(1+'Exchange rate'!$A$7))*1.25*0.9165)+1)/10, 0)*10</f>
      </c>
      <c r="H113" s="101"/>
      <c r="I113" s="103"/>
    </row>
    <row x14ac:dyDescent="0.25" r="114" customHeight="1" ht="26.25">
      <c r="A114" s="3"/>
      <c r="B114" s="114"/>
      <c r="C114" s="114"/>
      <c r="D114" s="114"/>
      <c r="E114" s="28"/>
      <c r="F114" s="4"/>
      <c r="G114" s="101"/>
      <c r="H114" s="101"/>
      <c r="I114" s="103"/>
    </row>
    <row x14ac:dyDescent="0.25" r="115" customHeight="1" ht="26.25">
      <c r="A115" s="3"/>
      <c r="B115" s="114"/>
      <c r="C115" s="114"/>
      <c r="D115" s="114"/>
      <c r="E115" s="138" t="s">
        <v>18</v>
      </c>
      <c r="F115" s="4"/>
      <c r="G115" s="101"/>
      <c r="H115" s="101"/>
      <c r="I115" s="103"/>
    </row>
    <row x14ac:dyDescent="0.25" r="116" customHeight="1" ht="26.25">
      <c r="A116" s="3"/>
      <c r="B116" s="114"/>
      <c r="C116" s="114"/>
      <c r="D116" s="114"/>
      <c r="E116" s="108"/>
      <c r="F116" s="4"/>
      <c r="G116" s="101"/>
      <c r="H116" s="101"/>
      <c r="I116" s="103"/>
    </row>
    <row x14ac:dyDescent="0.25" r="117" customHeight="1" ht="26.25">
      <c r="A117" s="3"/>
      <c r="B117" s="114"/>
      <c r="C117" s="114"/>
      <c r="D117" s="114"/>
      <c r="E117" s="243"/>
      <c r="F117" s="261"/>
      <c r="G117" s="101"/>
      <c r="H117" s="101"/>
      <c r="I117" s="103"/>
    </row>
    <row x14ac:dyDescent="0.25" r="118" customHeight="1" ht="26.25">
      <c r="A118" s="3"/>
      <c r="B118" s="114"/>
      <c r="C118" s="114"/>
      <c r="D118" s="114"/>
      <c r="E118" s="139" t="s">
        <v>505</v>
      </c>
      <c r="F118" s="140"/>
      <c r="G118" s="152"/>
      <c r="H118" s="188">
        <f>roundup((('Exchange rate'!$C$2*('UK-R-Dining Tables'!I118/(1+'Exchange rate'!$A$7))*1.25*0.9165)+1)/10, 0)*10</f>
      </c>
      <c r="I118" s="103"/>
    </row>
    <row x14ac:dyDescent="0.25" r="119" customHeight="1" ht="26.25">
      <c r="A119" s="3"/>
      <c r="B119" s="114"/>
      <c r="C119" s="114"/>
      <c r="D119" s="114"/>
      <c r="E119" s="243"/>
      <c r="F119" s="261"/>
      <c r="G119" s="103"/>
      <c r="H119" s="103"/>
      <c r="I119" s="103"/>
    </row>
    <row x14ac:dyDescent="0.25" r="120" customHeight="1" ht="26.25">
      <c r="A120" s="3"/>
      <c r="B120" s="114"/>
      <c r="C120" s="114"/>
      <c r="D120" s="114"/>
      <c r="E120" s="23"/>
      <c r="F120" s="261"/>
      <c r="G120" s="103"/>
      <c r="H120" s="103"/>
      <c r="I120" s="103"/>
    </row>
    <row x14ac:dyDescent="0.25" r="121" customHeight="1" ht="25.350000000000005">
      <c r="A121" s="3"/>
      <c r="B121" s="114"/>
      <c r="C121" s="114"/>
      <c r="D121" s="114"/>
      <c r="E121" s="139" t="s">
        <v>656</v>
      </c>
      <c r="F121" s="140"/>
      <c r="G121" s="152"/>
      <c r="H121" s="188">
        <f>roundup((('Exchange rate'!$C$2*('UK-R-Dining Tables'!I121/(1+'Exchange rate'!$A$7))*1.25*0.9165)+1)/10, 0)*10</f>
      </c>
      <c r="I121" s="103"/>
    </row>
    <row x14ac:dyDescent="0.25" r="122" customHeight="1" ht="25.350000000000005">
      <c r="A122" s="3"/>
      <c r="B122" s="114"/>
      <c r="C122" s="114"/>
      <c r="D122" s="114"/>
      <c r="E122" s="28"/>
      <c r="F122" s="4"/>
      <c r="G122" s="101"/>
      <c r="H122" s="62"/>
      <c r="I122" s="103"/>
    </row>
    <row x14ac:dyDescent="0.25" r="123" customHeight="1" ht="17.25">
      <c r="A123" s="8" t="s">
        <v>1</v>
      </c>
      <c r="B123" s="9" t="s">
        <v>717</v>
      </c>
      <c r="C123" s="10"/>
      <c r="D123" s="10"/>
      <c r="E123" s="10"/>
      <c r="F123" s="227"/>
      <c r="G123" s="199"/>
      <c r="H123" s="199"/>
      <c r="I123" s="199"/>
    </row>
    <row x14ac:dyDescent="0.25" r="124" customHeight="1" ht="25.350000000000005">
      <c r="A124" s="387"/>
      <c r="B124" s="15" t="s">
        <v>106</v>
      </c>
      <c r="C124" s="15"/>
      <c r="D124" s="15"/>
      <c r="E124" s="112" t="s">
        <v>58</v>
      </c>
      <c r="F124" s="237" t="s">
        <v>36</v>
      </c>
      <c r="G124" s="131" t="s">
        <v>495</v>
      </c>
      <c r="H124" s="388"/>
      <c r="I124" s="388"/>
    </row>
    <row x14ac:dyDescent="0.25" r="125" customHeight="1" ht="25.350000000000005">
      <c r="A125" s="22"/>
      <c r="B125" s="114"/>
      <c r="C125" s="114"/>
      <c r="D125" s="114"/>
      <c r="E125" s="74"/>
      <c r="F125" s="262" t="s">
        <v>627</v>
      </c>
      <c r="G125" s="287"/>
      <c r="H125" s="103"/>
      <c r="I125" s="103"/>
    </row>
    <row x14ac:dyDescent="0.25" r="126" customHeight="1" ht="25.350000000000005">
      <c r="A126" s="22"/>
      <c r="B126" s="114"/>
      <c r="C126" s="114"/>
      <c r="D126" s="114"/>
      <c r="E126" s="74" t="s">
        <v>11</v>
      </c>
      <c r="F126" s="74" t="s">
        <v>574</v>
      </c>
      <c r="G126" s="62">
        <f>roundup((('Exchange rate'!$C$2*('UK-R-Dining Tables'!H126/(1+'Exchange rate'!$A$7))*1.25*0.9165)+1)/10, 0)*10</f>
      </c>
      <c r="H126" s="103"/>
      <c r="I126" s="389"/>
    </row>
    <row x14ac:dyDescent="0.25" r="127" customHeight="1" ht="25.350000000000005">
      <c r="A127" s="22"/>
      <c r="B127" s="114"/>
      <c r="C127" s="114"/>
      <c r="D127" s="114"/>
      <c r="E127" s="74" t="s">
        <v>13</v>
      </c>
      <c r="F127" s="74" t="s">
        <v>576</v>
      </c>
      <c r="G127" s="62">
        <f>roundup((('Exchange rate'!$C$2*('UK-R-Dining Tables'!H127/(1+'Exchange rate'!$A$7))*1.25*0.9165)+1)/10, 0)*10</f>
      </c>
      <c r="H127" s="103"/>
      <c r="I127" s="389"/>
    </row>
    <row x14ac:dyDescent="0.25" r="128" customHeight="1" ht="25.350000000000005">
      <c r="A128" s="22"/>
      <c r="B128" s="114"/>
      <c r="C128" s="114"/>
      <c r="D128" s="114"/>
      <c r="E128" s="74" t="s">
        <v>15</v>
      </c>
      <c r="F128" s="74" t="s">
        <v>645</v>
      </c>
      <c r="G128" s="62">
        <f>roundup((('Exchange rate'!$C$2*('UK-R-Dining Tables'!H128/(1+'Exchange rate'!$A$7))*1.25*0.9165)+1)/10, 0)*10</f>
      </c>
      <c r="H128" s="103"/>
      <c r="I128" s="389"/>
    </row>
    <row x14ac:dyDescent="0.25" r="129" customHeight="1" ht="25.350000000000005">
      <c r="A129" s="3"/>
      <c r="B129" s="114"/>
      <c r="C129" s="114"/>
      <c r="D129" s="114"/>
      <c r="E129" s="74" t="s">
        <v>120</v>
      </c>
      <c r="F129" s="74" t="s">
        <v>658</v>
      </c>
      <c r="G129" s="62">
        <f>roundup((('Exchange rate'!$C$2*('UK-R-Dining Tables'!H129/(1+'Exchange rate'!$A$7))*1.25*0.9165)+1)/10, 0)*10</f>
      </c>
      <c r="H129" s="101"/>
      <c r="I129" s="103"/>
    </row>
    <row x14ac:dyDescent="0.25" r="130" customHeight="1" ht="25.350000000000005">
      <c r="A130" s="3"/>
      <c r="B130" s="114"/>
      <c r="C130" s="114"/>
      <c r="D130" s="114"/>
      <c r="E130" s="28"/>
      <c r="F130" s="4"/>
      <c r="G130" s="101"/>
      <c r="H130" s="101"/>
      <c r="I130" s="103"/>
    </row>
    <row x14ac:dyDescent="0.25" r="131" customHeight="1" ht="25.350000000000005">
      <c r="A131" s="3"/>
      <c r="B131" s="114"/>
      <c r="C131" s="114"/>
      <c r="D131" s="114"/>
      <c r="E131" s="138" t="s">
        <v>18</v>
      </c>
      <c r="F131" s="4"/>
      <c r="G131" s="101"/>
      <c r="H131" s="101"/>
      <c r="I131" s="103"/>
    </row>
    <row x14ac:dyDescent="0.25" r="132" customHeight="1" ht="25.350000000000005">
      <c r="A132" s="3"/>
      <c r="B132" s="114"/>
      <c r="C132" s="114"/>
      <c r="D132" s="114"/>
      <c r="E132" s="108"/>
      <c r="F132" s="4"/>
      <c r="G132" s="101"/>
      <c r="H132" s="101"/>
      <c r="I132" s="103"/>
    </row>
    <row x14ac:dyDescent="0.25" r="133" customHeight="1" ht="25.350000000000005">
      <c r="A133" s="3"/>
      <c r="B133" s="114"/>
      <c r="C133" s="114"/>
      <c r="D133" s="114"/>
      <c r="E133" s="243"/>
      <c r="F133" s="261"/>
      <c r="G133" s="101"/>
      <c r="H133" s="101"/>
      <c r="I133" s="103"/>
    </row>
    <row x14ac:dyDescent="0.25" r="134" customHeight="1" ht="25.350000000000005">
      <c r="A134" s="3"/>
      <c r="B134" s="114"/>
      <c r="C134" s="114"/>
      <c r="D134" s="114"/>
      <c r="E134" s="139" t="s">
        <v>505</v>
      </c>
      <c r="F134" s="140"/>
      <c r="G134" s="152"/>
      <c r="H134" s="188">
        <f>roundup((('Exchange rate'!$C$2*('UK-R-Dining Tables'!I134/(1+'Exchange rate'!$A$7))*1.25*0.9165)+1)/10, 0)*10</f>
      </c>
      <c r="I134" s="103"/>
    </row>
    <row x14ac:dyDescent="0.25" r="135" customHeight="1" ht="25.350000000000005">
      <c r="A135" s="3"/>
      <c r="B135" s="114"/>
      <c r="C135" s="114"/>
      <c r="D135" s="114"/>
      <c r="E135" s="243"/>
      <c r="F135" s="261"/>
      <c r="G135" s="103"/>
      <c r="H135" s="103"/>
      <c r="I135" s="103"/>
    </row>
    <row x14ac:dyDescent="0.25" r="136" customHeight="1" ht="25.350000000000005">
      <c r="A136" s="3"/>
      <c r="B136" s="114"/>
      <c r="C136" s="114"/>
      <c r="D136" s="114"/>
      <c r="E136" s="23"/>
      <c r="F136" s="261"/>
      <c r="G136" s="103"/>
      <c r="H136" s="103"/>
      <c r="I136" s="103"/>
    </row>
    <row x14ac:dyDescent="0.25" r="137" customHeight="1" ht="25.350000000000005">
      <c r="A137" s="3"/>
      <c r="B137" s="114"/>
      <c r="C137" s="114"/>
      <c r="D137" s="114"/>
      <c r="E137" s="139" t="s">
        <v>656</v>
      </c>
      <c r="F137" s="140"/>
      <c r="G137" s="152"/>
      <c r="H137" s="188">
        <f>roundup((('Exchange rate'!$C$2*('UK-R-Dining Tables'!I137/(1+'Exchange rate'!$A$7))*1.25*0.9165)+1)/10, 0)*10</f>
      </c>
      <c r="I137" s="103"/>
    </row>
    <row x14ac:dyDescent="0.25" r="138" customHeight="1" ht="25.350000000000005">
      <c r="A138" s="3"/>
      <c r="B138" s="114"/>
      <c r="C138" s="114"/>
      <c r="D138" s="114"/>
      <c r="E138" s="28"/>
      <c r="F138" s="4"/>
      <c r="G138" s="101"/>
      <c r="H138" s="62"/>
      <c r="I138" s="103"/>
    </row>
    <row x14ac:dyDescent="0.25" r="139" customHeight="1" ht="25.350000000000005">
      <c r="A139" s="3"/>
      <c r="B139" s="114"/>
      <c r="C139" s="114"/>
      <c r="D139" s="114"/>
      <c r="E139" s="28"/>
      <c r="F139" s="4"/>
      <c r="G139" s="101"/>
      <c r="H139" s="62"/>
      <c r="I139" s="103"/>
    </row>
    <row x14ac:dyDescent="0.25" r="140" customHeight="1" ht="25.350000000000005">
      <c r="A140" s="3"/>
      <c r="B140" s="114"/>
      <c r="C140" s="114"/>
      <c r="D140" s="114"/>
      <c r="E140" s="28"/>
      <c r="F140" s="4"/>
      <c r="G140" s="101"/>
      <c r="H140" s="62"/>
      <c r="I140" s="103"/>
    </row>
    <row x14ac:dyDescent="0.25" r="141" customHeight="1" ht="25.350000000000005">
      <c r="A141" s="3"/>
      <c r="B141" s="114"/>
      <c r="C141" s="114"/>
      <c r="D141" s="114"/>
      <c r="E141" s="28"/>
      <c r="F141" s="4"/>
      <c r="G141" s="101"/>
      <c r="H141" s="62"/>
      <c r="I141" s="103"/>
    </row>
    <row x14ac:dyDescent="0.25" r="142" customHeight="1" ht="25.350000000000005">
      <c r="A142" s="3"/>
      <c r="B142" s="114"/>
      <c r="C142" s="114"/>
      <c r="D142" s="114"/>
      <c r="E142" s="28"/>
      <c r="F142" s="4"/>
      <c r="G142" s="101"/>
      <c r="H142" s="62"/>
      <c r="I142" s="103"/>
    </row>
    <row x14ac:dyDescent="0.25" r="143" customHeight="1" ht="17.25">
      <c r="A143" s="8" t="s">
        <v>1</v>
      </c>
      <c r="B143" s="245" t="s">
        <v>660</v>
      </c>
      <c r="C143" s="10"/>
      <c r="D143" s="10"/>
      <c r="E143" s="10"/>
      <c r="F143" s="227"/>
      <c r="G143" s="199"/>
      <c r="H143" s="199"/>
      <c r="I143" s="199"/>
    </row>
    <row x14ac:dyDescent="0.25" r="144" customHeight="1" ht="25.350000000000005">
      <c r="A144" s="15"/>
      <c r="B144" s="15" t="s">
        <v>318</v>
      </c>
      <c r="C144" s="15"/>
      <c r="D144" s="15"/>
      <c r="E144" s="112" t="s">
        <v>58</v>
      </c>
      <c r="F144" s="237" t="s">
        <v>36</v>
      </c>
      <c r="G144" s="131" t="s">
        <v>644</v>
      </c>
      <c r="H144" s="146"/>
      <c r="I144" s="85"/>
    </row>
    <row x14ac:dyDescent="0.25" r="145" customHeight="1" ht="25.350000000000005">
      <c r="A145" s="22"/>
      <c r="B145" s="114"/>
      <c r="C145" s="114"/>
      <c r="D145" s="114"/>
      <c r="E145" s="74"/>
      <c r="F145" s="262" t="s">
        <v>627</v>
      </c>
      <c r="G145" s="385"/>
      <c r="H145" s="103"/>
      <c r="I145" s="91"/>
    </row>
    <row x14ac:dyDescent="0.25" r="146" customHeight="1" ht="25.350000000000005">
      <c r="A146" s="22"/>
      <c r="B146" s="114"/>
      <c r="C146" s="114"/>
      <c r="D146" s="114"/>
      <c r="E146" s="74" t="s">
        <v>11</v>
      </c>
      <c r="F146" s="252" t="s">
        <v>629</v>
      </c>
      <c r="G146" s="62">
        <f>roundup((('Exchange rate'!$C$2*('UK-R-Dining Tables'!H144/(1+'Exchange rate'!$A$7))*1.25*0.9165)+1)/10, 0)*10</f>
      </c>
      <c r="H146" s="103"/>
      <c r="I146" s="91"/>
    </row>
    <row x14ac:dyDescent="0.25" r="147" customHeight="1" ht="25.350000000000005">
      <c r="A147" s="22"/>
      <c r="B147" s="114"/>
      <c r="C147" s="114"/>
      <c r="D147" s="114"/>
      <c r="E147" s="74" t="s">
        <v>13</v>
      </c>
      <c r="F147" s="74" t="s">
        <v>662</v>
      </c>
      <c r="G147" s="62">
        <f>roundup((('Exchange rate'!$C$2*('UK-R-Dining Tables'!H145/(1+'Exchange rate'!$A$7))*1.25*0.9165)+1)/10, 0)*10</f>
      </c>
      <c r="H147" s="103"/>
      <c r="I147" s="24"/>
    </row>
    <row x14ac:dyDescent="0.25" r="148" customHeight="1" ht="25.350000000000005">
      <c r="A148" s="22"/>
      <c r="B148" s="114"/>
      <c r="C148" s="114"/>
      <c r="D148" s="114"/>
      <c r="E148" s="74" t="s">
        <v>15</v>
      </c>
      <c r="F148" s="74" t="s">
        <v>664</v>
      </c>
      <c r="G148" s="62">
        <f>roundup((('Exchange rate'!$C$2*('UK-R-Dining Tables'!H146/(1+'Exchange rate'!$A$7))*1.25*0.9165)+1)/10, 0)*10</f>
      </c>
      <c r="H148" s="103"/>
      <c r="I148" s="24"/>
    </row>
    <row x14ac:dyDescent="0.25" r="149" customHeight="1" ht="25.350000000000005">
      <c r="A149" s="22"/>
      <c r="B149" s="114"/>
      <c r="C149" s="114"/>
      <c r="D149" s="114"/>
      <c r="E149" s="74" t="s">
        <v>120</v>
      </c>
      <c r="F149" s="74" t="s">
        <v>666</v>
      </c>
      <c r="G149" s="62">
        <f>roundup((('Exchange rate'!$C$2*('UK-R-Dining Tables'!H147/(1+'Exchange rate'!$A$7))*1.25*0.9165)+1)/10, 0)*10</f>
      </c>
      <c r="H149" s="103"/>
      <c r="I149" s="24"/>
    </row>
    <row x14ac:dyDescent="0.25" r="150" customHeight="1" ht="25.350000000000005">
      <c r="A150" s="3"/>
      <c r="B150" s="114"/>
      <c r="C150" s="114"/>
      <c r="D150" s="114"/>
      <c r="E150" s="28"/>
      <c r="F150" s="4"/>
      <c r="G150" s="101"/>
      <c r="H150" s="103"/>
      <c r="I150" s="101"/>
    </row>
    <row x14ac:dyDescent="0.25" r="151" customHeight="1" ht="25.350000000000005">
      <c r="A151" s="3"/>
      <c r="B151" s="114"/>
      <c r="C151" s="114"/>
      <c r="D151" s="114"/>
      <c r="E151" s="138" t="s">
        <v>489</v>
      </c>
      <c r="F151" s="4"/>
      <c r="G151" s="101"/>
      <c r="H151" s="103"/>
      <c r="I151" s="101"/>
    </row>
    <row x14ac:dyDescent="0.25" r="152" customHeight="1" ht="25.350000000000005">
      <c r="A152" s="3"/>
      <c r="B152" s="114"/>
      <c r="C152" s="114"/>
      <c r="D152" s="114"/>
      <c r="E152" s="243" t="s">
        <v>490</v>
      </c>
      <c r="F152" s="4"/>
      <c r="G152" s="101"/>
      <c r="H152" s="103"/>
      <c r="I152" s="101"/>
    </row>
    <row x14ac:dyDescent="0.25" r="153" customHeight="1" ht="25.350000000000005">
      <c r="A153" s="3"/>
      <c r="B153" s="114"/>
      <c r="C153" s="114"/>
      <c r="D153" s="114"/>
      <c r="E153" s="243"/>
      <c r="F153" s="261"/>
      <c r="G153" s="103"/>
      <c r="H153" s="103"/>
      <c r="I153" s="101"/>
    </row>
    <row x14ac:dyDescent="0.25" r="154" customHeight="1" ht="25.350000000000005">
      <c r="A154" s="3"/>
      <c r="B154" s="114"/>
      <c r="C154" s="114"/>
      <c r="D154" s="114"/>
      <c r="E154" s="243"/>
      <c r="F154" s="261"/>
      <c r="G154" s="103"/>
      <c r="H154" s="103"/>
      <c r="I154" s="101"/>
    </row>
    <row x14ac:dyDescent="0.25" r="155" customHeight="1" ht="25.350000000000005">
      <c r="A155" s="3"/>
      <c r="B155" s="114"/>
      <c r="C155" s="114"/>
      <c r="D155" s="114"/>
      <c r="E155" s="139" t="s">
        <v>280</v>
      </c>
      <c r="F155" s="140"/>
      <c r="G155" s="152"/>
      <c r="H155" s="188">
        <f>roundup((('Exchange rate'!$C$2*('UK-R-Dining Tables'!I153/(1+'Exchange rate'!$A$7))*1.25*0.9165)+1)/10, 0)*10</f>
      </c>
      <c r="I155" s="101"/>
    </row>
    <row x14ac:dyDescent="0.25" r="156" customHeight="1" ht="25.350000000000005">
      <c r="A156" s="3"/>
      <c r="B156" s="114"/>
      <c r="C156" s="114"/>
      <c r="D156" s="114"/>
      <c r="E156" s="243"/>
      <c r="F156" s="4"/>
      <c r="G156" s="101"/>
      <c r="H156" s="103"/>
      <c r="I156" s="101"/>
    </row>
    <row x14ac:dyDescent="0.25" r="157" customHeight="1" ht="25.350000000000005">
      <c r="A157" s="3"/>
      <c r="B157" s="114"/>
      <c r="C157" s="114"/>
      <c r="D157" s="114"/>
      <c r="E157" s="23"/>
      <c r="F157" s="4"/>
      <c r="G157" s="101"/>
      <c r="H157" s="103"/>
      <c r="I157" s="101"/>
    </row>
    <row x14ac:dyDescent="0.25" r="158" customHeight="1" ht="48">
      <c r="A158" s="3"/>
      <c r="B158" s="114"/>
      <c r="C158" s="114"/>
      <c r="D158" s="114"/>
      <c r="E158" s="139" t="s">
        <v>491</v>
      </c>
      <c r="F158" s="140"/>
      <c r="G158" s="152"/>
      <c r="H158" s="188">
        <f>roundup((('Exchange rate'!$C$2*('UK-R-Dining Tables'!I155/(1+'Exchange rate'!$A$7))*1.25*0.9165)+1)/10, 0)*10</f>
      </c>
      <c r="I158" s="101"/>
    </row>
    <row x14ac:dyDescent="0.25" r="159" customHeight="1" ht="48">
      <c r="A159" s="3"/>
      <c r="B159" s="114"/>
      <c r="C159" s="114"/>
      <c r="D159" s="114"/>
      <c r="E159" s="28"/>
      <c r="F159" s="4"/>
      <c r="G159" s="101"/>
      <c r="H159" s="62"/>
      <c r="I159" s="101"/>
    </row>
    <row x14ac:dyDescent="0.25" r="160" customHeight="1" ht="17.25">
      <c r="A160" s="8" t="s">
        <v>1</v>
      </c>
      <c r="B160" s="245" t="s">
        <v>708</v>
      </c>
      <c r="C160" s="10"/>
      <c r="D160" s="10"/>
      <c r="E160" s="10"/>
      <c r="F160" s="227"/>
      <c r="G160" s="199"/>
      <c r="H160" s="199"/>
      <c r="I160" s="199"/>
    </row>
    <row x14ac:dyDescent="0.25" r="161" customHeight="1" ht="25.350000000000005">
      <c r="A161" s="15"/>
      <c r="B161" s="15" t="s">
        <v>318</v>
      </c>
      <c r="C161" s="15"/>
      <c r="D161" s="15"/>
      <c r="E161" s="112" t="s">
        <v>58</v>
      </c>
      <c r="F161" s="237" t="s">
        <v>36</v>
      </c>
      <c r="G161" s="131" t="s">
        <v>495</v>
      </c>
      <c r="H161" s="72" t="s">
        <v>350</v>
      </c>
      <c r="I161" s="85"/>
    </row>
    <row x14ac:dyDescent="0.25" r="162" customHeight="1" ht="25.350000000000005">
      <c r="A162" s="22"/>
      <c r="B162" s="114"/>
      <c r="C162" s="114"/>
      <c r="D162" s="114"/>
      <c r="E162" s="74"/>
      <c r="F162" s="262" t="s">
        <v>627</v>
      </c>
      <c r="G162" s="385"/>
      <c r="H162" s="322" t="s">
        <v>628</v>
      </c>
      <c r="I162" s="91"/>
    </row>
    <row x14ac:dyDescent="0.25" r="163" customHeight="1" ht="25.350000000000005">
      <c r="A163" s="22"/>
      <c r="B163" s="114"/>
      <c r="C163" s="114"/>
      <c r="D163" s="114"/>
      <c r="E163" s="74" t="s">
        <v>11</v>
      </c>
      <c r="F163" s="262" t="s">
        <v>629</v>
      </c>
      <c r="G163" s="62">
        <f>roundup((('Exchange rate'!$C$2*('UK-R-Dining Tables'!H160/(1+'Exchange rate'!$A$7))*1.25*0.9165)+1)/10, 0)*10</f>
      </c>
      <c r="H163" s="62">
        <f>roundup((('Exchange rate'!$C$2*('UK-R-Dining Tables'!I160/(1+'Exchange rate'!$A$7))*1.25*0.9165)+1)/10, 0)*10</f>
      </c>
      <c r="I163" s="91"/>
    </row>
    <row x14ac:dyDescent="0.25" r="164" customHeight="1" ht="25.350000000000005">
      <c r="A164" s="22"/>
      <c r="B164" s="114"/>
      <c r="C164" s="114"/>
      <c r="D164" s="114"/>
      <c r="E164" s="74" t="s">
        <v>13</v>
      </c>
      <c r="F164" s="74" t="s">
        <v>662</v>
      </c>
      <c r="G164" s="62">
        <f>roundup((('Exchange rate'!$C$2*('UK-R-Dining Tables'!H161/(1+'Exchange rate'!$A$7))*1.25*0.9165)+1)/10, 0)*10</f>
      </c>
      <c r="H164" s="62">
        <f>roundup((('Exchange rate'!$C$2*('UK-R-Dining Tables'!I161/(1+'Exchange rate'!$A$7))*1.25*0.9165)+1)/10, 0)*10</f>
      </c>
      <c r="I164" s="24"/>
    </row>
    <row x14ac:dyDescent="0.25" r="165" customHeight="1" ht="25.350000000000005">
      <c r="A165" s="22"/>
      <c r="B165" s="114"/>
      <c r="C165" s="114"/>
      <c r="D165" s="114"/>
      <c r="E165" s="74" t="s">
        <v>15</v>
      </c>
      <c r="F165" s="74" t="s">
        <v>664</v>
      </c>
      <c r="G165" s="62">
        <f>roundup((('Exchange rate'!$C$2*('UK-R-Dining Tables'!H162/(1+'Exchange rate'!$A$7))*1.25*0.9165)+1)/10, 0)*10</f>
      </c>
      <c r="H165" s="62">
        <f>roundup((('Exchange rate'!$C$2*('UK-R-Dining Tables'!I162/(1+'Exchange rate'!$A$7))*1.25*0.9165)+1)/10, 0)*10</f>
      </c>
      <c r="I165" s="24"/>
    </row>
    <row x14ac:dyDescent="0.25" r="166" customHeight="1" ht="25.350000000000005">
      <c r="A166" s="22"/>
      <c r="B166" s="114"/>
      <c r="C166" s="114"/>
      <c r="D166" s="114"/>
      <c r="E166" s="74" t="s">
        <v>120</v>
      </c>
      <c r="F166" s="74" t="s">
        <v>666</v>
      </c>
      <c r="G166" s="62">
        <f>roundup((('Exchange rate'!$C$2*('UK-R-Dining Tables'!H163/(1+'Exchange rate'!$A$7))*1.25*0.9165)+1)/10, 0)*10</f>
      </c>
      <c r="H166" s="62">
        <f>roundup((('Exchange rate'!$C$2*('UK-R-Dining Tables'!I163/(1+'Exchange rate'!$A$7))*1.25*0.9165)+1)/10, 0)*10</f>
      </c>
      <c r="I166" s="24"/>
    </row>
    <row x14ac:dyDescent="0.25" r="167" customHeight="1" ht="25.350000000000005">
      <c r="A167" s="3"/>
      <c r="B167" s="114"/>
      <c r="C167" s="114"/>
      <c r="D167" s="114"/>
      <c r="E167" s="28"/>
      <c r="F167" s="4"/>
      <c r="G167" s="101"/>
      <c r="H167" s="103"/>
      <c r="I167" s="101"/>
    </row>
    <row x14ac:dyDescent="0.25" r="168" customHeight="1" ht="25.350000000000005">
      <c r="A168" s="3"/>
      <c r="B168" s="114"/>
      <c r="C168" s="114"/>
      <c r="D168" s="114"/>
      <c r="E168" s="138" t="s">
        <v>719</v>
      </c>
      <c r="F168" s="4"/>
      <c r="G168" s="101"/>
      <c r="H168" s="103"/>
      <c r="I168" s="101"/>
    </row>
    <row x14ac:dyDescent="0.25" r="169" customHeight="1" ht="25.350000000000005">
      <c r="A169" s="3"/>
      <c r="B169" s="114"/>
      <c r="C169" s="114"/>
      <c r="D169" s="114"/>
      <c r="E169" s="243"/>
      <c r="F169" s="4"/>
      <c r="G169" s="101"/>
      <c r="H169" s="103"/>
      <c r="I169" s="101"/>
    </row>
    <row x14ac:dyDescent="0.25" r="170" customHeight="1" ht="25.350000000000005">
      <c r="A170" s="3"/>
      <c r="B170" s="114"/>
      <c r="C170" s="114"/>
      <c r="D170" s="114"/>
      <c r="E170" s="243"/>
      <c r="F170" s="261"/>
      <c r="G170" s="103"/>
      <c r="H170" s="103"/>
      <c r="I170" s="101"/>
    </row>
    <row x14ac:dyDescent="0.25" r="171" customHeight="1" ht="25.350000000000005">
      <c r="A171" s="3"/>
      <c r="B171" s="114"/>
      <c r="C171" s="114"/>
      <c r="D171" s="114"/>
      <c r="E171" s="139" t="s">
        <v>280</v>
      </c>
      <c r="F171" s="140"/>
      <c r="G171" s="152"/>
      <c r="H171" s="188">
        <f>roundup((('Exchange rate'!$C$2*('UK-R-Dining Tables'!I168/(1+'Exchange rate'!$A$7))*1.25*0.9165)+1)/10, 0)*10</f>
      </c>
      <c r="I171" s="101"/>
    </row>
    <row x14ac:dyDescent="0.25" r="172" customHeight="1" ht="25.350000000000005">
      <c r="A172" s="3"/>
      <c r="B172" s="114"/>
      <c r="C172" s="114"/>
      <c r="D172" s="114"/>
      <c r="E172" s="243"/>
      <c r="F172" s="4"/>
      <c r="G172" s="101"/>
      <c r="H172" s="103"/>
      <c r="I172" s="101"/>
    </row>
    <row x14ac:dyDescent="0.25" r="173" customHeight="1" ht="48">
      <c r="A173" s="3"/>
      <c r="B173" s="114"/>
      <c r="C173" s="114"/>
      <c r="D173" s="114"/>
      <c r="E173" s="139" t="s">
        <v>491</v>
      </c>
      <c r="F173" s="140"/>
      <c r="G173" s="152"/>
      <c r="H173" s="188">
        <f>roundup((('Exchange rate'!$C$2*('UK-R-Dining Tables'!I170/(1+'Exchange rate'!$A$7))*1.25*0.9165)+1)/10, 0)*10</f>
      </c>
      <c r="I173" s="101"/>
    </row>
    <row x14ac:dyDescent="0.25" r="174" customHeight="1" ht="17.25">
      <c r="A174" s="3"/>
      <c r="B174" s="114"/>
      <c r="C174" s="114"/>
      <c r="D174" s="114"/>
      <c r="E174" s="243"/>
      <c r="F174" s="4"/>
      <c r="G174" s="101"/>
      <c r="H174" s="103"/>
      <c r="I174" s="101"/>
    </row>
    <row x14ac:dyDescent="0.25" r="175" customHeight="1" ht="17.25">
      <c r="A175" s="8" t="s">
        <v>1</v>
      </c>
      <c r="B175" s="96" t="s">
        <v>667</v>
      </c>
      <c r="C175" s="10"/>
      <c r="D175" s="10"/>
      <c r="E175" s="10"/>
      <c r="F175" s="227"/>
      <c r="G175" s="199"/>
      <c r="H175" s="199"/>
      <c r="I175" s="199"/>
    </row>
    <row x14ac:dyDescent="0.25" r="176" customHeight="1" ht="25.350000000000005">
      <c r="A176" s="15"/>
      <c r="B176" s="15" t="s">
        <v>594</v>
      </c>
      <c r="C176" s="15"/>
      <c r="D176" s="15"/>
      <c r="E176" s="112" t="s">
        <v>58</v>
      </c>
      <c r="F176" s="237" t="s">
        <v>36</v>
      </c>
      <c r="G176" s="131" t="s">
        <v>508</v>
      </c>
      <c r="H176" s="72" t="s">
        <v>388</v>
      </c>
      <c r="I176" s="18"/>
    </row>
    <row x14ac:dyDescent="0.25" r="177" customHeight="1" ht="25.350000000000005">
      <c r="A177" s="22"/>
      <c r="B177" s="114"/>
      <c r="C177" s="114"/>
      <c r="D177" s="114"/>
      <c r="E177" s="74"/>
      <c r="F177" s="262" t="s">
        <v>627</v>
      </c>
      <c r="G177" s="385"/>
      <c r="H177" s="322" t="s">
        <v>628</v>
      </c>
      <c r="I177" s="91"/>
    </row>
    <row x14ac:dyDescent="0.25" r="178" customHeight="1" ht="17.25">
      <c r="A178" s="22"/>
      <c r="B178" s="114"/>
      <c r="C178" s="114"/>
      <c r="D178" s="114"/>
      <c r="E178" s="74" t="s">
        <v>11</v>
      </c>
      <c r="F178" s="74" t="s">
        <v>668</v>
      </c>
      <c r="G178" s="62">
        <f>roundup((('Exchange rate'!$C$2*('UK-R-Dining Tables'!H175/(1+'Exchange rate'!$A$7))*1.25*0.9165)+1)/10, 0)*10</f>
      </c>
      <c r="H178" s="62">
        <f>roundup((('Exchange rate'!$C$2*('UK-R-Dining Tables'!I175/(1+'Exchange rate'!$A$7))*1.25*0.9165)+1)/10, 0)*10</f>
      </c>
      <c r="I178" s="24"/>
    </row>
    <row x14ac:dyDescent="0.25" r="179" customHeight="1" ht="17.25">
      <c r="A179" s="22"/>
      <c r="B179" s="114"/>
      <c r="C179" s="114"/>
      <c r="D179" s="114"/>
      <c r="E179" s="74" t="s">
        <v>13</v>
      </c>
      <c r="F179" s="74" t="s">
        <v>670</v>
      </c>
      <c r="G179" s="62">
        <f>roundup((('Exchange rate'!$C$2*('UK-R-Dining Tables'!H176/(1+'Exchange rate'!$A$7))*1.25*0.9165)+1)/10, 0)*10</f>
      </c>
      <c r="H179" s="62">
        <f>roundup((('Exchange rate'!$C$2*('UK-R-Dining Tables'!I176/(1+'Exchange rate'!$A$7))*1.25*0.9165)+1)/10, 0)*10</f>
      </c>
      <c r="I179" s="24"/>
    </row>
    <row x14ac:dyDescent="0.25" r="180" customHeight="1" ht="17.25">
      <c r="A180" s="22"/>
      <c r="B180" s="114"/>
      <c r="C180" s="114"/>
      <c r="D180" s="114"/>
      <c r="E180" s="74" t="s">
        <v>15</v>
      </c>
      <c r="F180" s="74" t="s">
        <v>633</v>
      </c>
      <c r="G180" s="62">
        <f>roundup((('Exchange rate'!$C$2*('UK-R-Dining Tables'!H177/(1+'Exchange rate'!$A$7))*1.25*0.9165)+1)/10, 0)*10</f>
      </c>
      <c r="H180" s="62">
        <f>roundup((('Exchange rate'!$C$2*('UK-R-Dining Tables'!I177/(1+'Exchange rate'!$A$7))*1.25*0.9165)+1)/10, 0)*10</f>
      </c>
      <c r="I180" s="24"/>
    </row>
    <row x14ac:dyDescent="0.25" r="181" customHeight="1" ht="25.350000000000005">
      <c r="A181" s="3"/>
      <c r="B181" s="114"/>
      <c r="C181" s="114"/>
      <c r="D181" s="114"/>
      <c r="E181" s="74" t="s">
        <v>120</v>
      </c>
      <c r="F181" s="4" t="s">
        <v>672</v>
      </c>
      <c r="G181" s="62">
        <f>roundup((('Exchange rate'!$C$2*('UK-R-Dining Tables'!H178/(1+'Exchange rate'!$A$7))*1.25*0.9165)+1)/10, 0)*10</f>
      </c>
      <c r="H181" s="62">
        <f>roundup((('Exchange rate'!$C$2*('UK-R-Dining Tables'!I178/(1+'Exchange rate'!$A$7))*1.25*0.9165)+1)/10, 0)*10</f>
      </c>
      <c r="I181" s="101"/>
    </row>
    <row x14ac:dyDescent="0.25" r="182" customHeight="1" ht="25.350000000000005">
      <c r="A182" s="3"/>
      <c r="B182" s="114"/>
      <c r="C182" s="114"/>
      <c r="D182" s="114"/>
      <c r="E182" s="28"/>
      <c r="F182" s="4"/>
      <c r="G182" s="103"/>
      <c r="H182" s="103"/>
      <c r="I182" s="101"/>
    </row>
    <row x14ac:dyDescent="0.25" r="183" customHeight="1" ht="25.350000000000005">
      <c r="A183" s="3"/>
      <c r="B183" s="114"/>
      <c r="C183" s="114"/>
      <c r="D183" s="114"/>
      <c r="E183" s="138" t="s">
        <v>18</v>
      </c>
      <c r="F183" s="4"/>
      <c r="G183" s="101"/>
      <c r="H183" s="103"/>
      <c r="I183" s="101"/>
    </row>
    <row x14ac:dyDescent="0.25" r="184" customHeight="1" ht="25.350000000000005">
      <c r="A184" s="3"/>
      <c r="B184" s="114"/>
      <c r="C184" s="114"/>
      <c r="D184" s="114"/>
      <c r="E184" s="108"/>
      <c r="F184" s="4"/>
      <c r="G184" s="101"/>
      <c r="H184" s="103"/>
      <c r="I184" s="101"/>
    </row>
    <row x14ac:dyDescent="0.25" r="185" customHeight="1" ht="25.350000000000005">
      <c r="A185" s="3"/>
      <c r="B185" s="114"/>
      <c r="C185" s="114"/>
      <c r="D185" s="114"/>
      <c r="E185" s="23"/>
      <c r="F185" s="261"/>
      <c r="G185" s="103"/>
      <c r="H185" s="103"/>
      <c r="I185" s="101"/>
    </row>
    <row x14ac:dyDescent="0.25" r="186" customHeight="1" ht="25.350000000000005">
      <c r="A186" s="3"/>
      <c r="B186" s="114"/>
      <c r="C186" s="114"/>
      <c r="D186" s="114"/>
      <c r="E186" s="139" t="s">
        <v>505</v>
      </c>
      <c r="F186" s="140"/>
      <c r="G186" s="152"/>
      <c r="H186" s="188">
        <f>roundup((('Exchange rate'!$C$2*('UK-R-Dining Tables'!I183/(1+'Exchange rate'!$A$7))*1.25*0.9165)+1)/10, 0)*10</f>
      </c>
      <c r="I186" s="101"/>
    </row>
    <row x14ac:dyDescent="0.25" r="187" customHeight="1" ht="25.350000000000005">
      <c r="A187" s="3"/>
      <c r="B187" s="114"/>
      <c r="C187" s="114"/>
      <c r="D187" s="114"/>
      <c r="E187" s="243"/>
      <c r="F187" s="4"/>
      <c r="G187" s="101"/>
      <c r="H187" s="103"/>
      <c r="I187" s="101"/>
    </row>
    <row x14ac:dyDescent="0.25" r="188" customHeight="1" ht="25.350000000000005">
      <c r="A188" s="3"/>
      <c r="B188" s="114"/>
      <c r="C188" s="114"/>
      <c r="D188" s="114"/>
      <c r="E188" s="23"/>
      <c r="F188" s="261"/>
      <c r="G188" s="103"/>
      <c r="H188" s="103"/>
      <c r="I188" s="101"/>
    </row>
    <row x14ac:dyDescent="0.25" r="189" customHeight="1" ht="25.350000000000005">
      <c r="A189" s="3"/>
      <c r="B189" s="114"/>
      <c r="C189" s="114"/>
      <c r="D189" s="114"/>
      <c r="E189" s="139" t="s">
        <v>491</v>
      </c>
      <c r="F189" s="140"/>
      <c r="G189" s="152"/>
      <c r="H189" s="153">
        <v>4950</v>
      </c>
      <c r="I189" s="101"/>
    </row>
    <row x14ac:dyDescent="0.25" r="190" customHeight="1" ht="25.350000000000005">
      <c r="A190" s="3"/>
      <c r="B190" s="114"/>
      <c r="C190" s="114"/>
      <c r="D190" s="114"/>
      <c r="E190" s="243"/>
      <c r="F190" s="4"/>
      <c r="G190" s="101"/>
      <c r="H190" s="103"/>
      <c r="I190" s="101"/>
    </row>
    <row x14ac:dyDescent="0.25" r="191" customHeight="1" ht="25.350000000000005">
      <c r="A191" s="3"/>
      <c r="B191" s="114"/>
      <c r="C191" s="114"/>
      <c r="D191" s="114"/>
      <c r="E191" s="28"/>
      <c r="F191" s="4"/>
      <c r="G191" s="101"/>
      <c r="H191" s="103"/>
      <c r="I191" s="101"/>
    </row>
    <row x14ac:dyDescent="0.25" r="192" customHeight="1" ht="17.25">
      <c r="A192" s="390"/>
      <c r="B192" s="245" t="s">
        <v>674</v>
      </c>
      <c r="C192" s="361"/>
      <c r="D192" s="361"/>
      <c r="E192" s="361"/>
      <c r="F192" s="402"/>
      <c r="G192" s="392"/>
      <c r="H192" s="392"/>
      <c r="I192" s="392"/>
    </row>
    <row x14ac:dyDescent="0.25" r="193" customHeight="1" ht="17.25">
      <c r="A193" s="15"/>
      <c r="B193" s="15" t="s">
        <v>318</v>
      </c>
      <c r="C193" s="15"/>
      <c r="D193" s="15"/>
      <c r="E193" s="112" t="s">
        <v>58</v>
      </c>
      <c r="F193" s="237" t="s">
        <v>36</v>
      </c>
      <c r="G193" s="131" t="s">
        <v>601</v>
      </c>
      <c r="H193" s="18"/>
      <c r="I193" s="146"/>
    </row>
    <row x14ac:dyDescent="0.25" r="194" customHeight="1" ht="25.350000000000005">
      <c r="A194" s="22"/>
      <c r="B194" s="114"/>
      <c r="C194" s="114"/>
      <c r="D194" s="114"/>
      <c r="E194" s="74"/>
      <c r="F194" s="262" t="s">
        <v>627</v>
      </c>
      <c r="G194" s="91"/>
      <c r="H194" s="91"/>
      <c r="I194" s="101"/>
    </row>
    <row x14ac:dyDescent="0.25" r="195" customHeight="1" ht="25.350000000000005">
      <c r="A195" s="22"/>
      <c r="B195" s="114"/>
      <c r="C195" s="114"/>
      <c r="D195" s="114"/>
      <c r="E195" s="74" t="s">
        <v>11</v>
      </c>
      <c r="F195" s="74" t="s">
        <v>629</v>
      </c>
      <c r="G195" s="62">
        <f>roundup((('Exchange rate'!$C$2*('UK-R-Dining Tables'!H191/(1+'Exchange rate'!$A$7))*1.25*0.9165)+1)/10, 0)*10</f>
      </c>
      <c r="H195" s="63"/>
      <c r="I195" s="101"/>
    </row>
    <row x14ac:dyDescent="0.25" r="196" customHeight="1" ht="17.25">
      <c r="A196" s="22"/>
      <c r="B196" s="114"/>
      <c r="C196" s="114"/>
      <c r="D196" s="114"/>
      <c r="E196" s="74" t="s">
        <v>13</v>
      </c>
      <c r="F196" s="74" t="s">
        <v>662</v>
      </c>
      <c r="G196" s="62">
        <f>roundup((('Exchange rate'!$C$2*('UK-R-Dining Tables'!H192/(1+'Exchange rate'!$A$7))*1.25*0.9165)+1)/10, 0)*10</f>
      </c>
      <c r="H196" s="63"/>
      <c r="I196" s="101"/>
    </row>
    <row x14ac:dyDescent="0.25" r="197" customHeight="1" ht="17.25">
      <c r="A197" s="22"/>
      <c r="B197" s="114"/>
      <c r="C197" s="114"/>
      <c r="D197" s="114"/>
      <c r="E197" s="74" t="s">
        <v>15</v>
      </c>
      <c r="F197" s="74" t="s">
        <v>664</v>
      </c>
      <c r="G197" s="62">
        <f>roundup((('Exchange rate'!$C$2*('UK-R-Dining Tables'!H193/(1+'Exchange rate'!$A$7))*1.25*0.9165)+1)/10, 0)*10</f>
      </c>
      <c r="H197" s="63"/>
      <c r="I197" s="101"/>
    </row>
    <row x14ac:dyDescent="0.25" r="198" customHeight="1" ht="17.25">
      <c r="A198" s="3"/>
      <c r="B198" s="114"/>
      <c r="C198" s="114"/>
      <c r="D198" s="114"/>
      <c r="E198" s="74" t="s">
        <v>120</v>
      </c>
      <c r="F198" s="4" t="s">
        <v>652</v>
      </c>
      <c r="G198" s="62">
        <f>roundup((('Exchange rate'!$C$2*('UK-R-Dining Tables'!H194/(1+'Exchange rate'!$A$7))*1.25*0.9165)+1)/10, 0)*10</f>
      </c>
      <c r="H198" s="63"/>
      <c r="I198" s="101"/>
    </row>
    <row x14ac:dyDescent="0.25" r="199" customHeight="1" ht="25.350000000000005">
      <c r="A199" s="3"/>
      <c r="B199" s="114"/>
      <c r="C199" s="114"/>
      <c r="D199" s="114"/>
      <c r="E199" s="28"/>
      <c r="F199" s="4"/>
      <c r="G199" s="101"/>
      <c r="H199" s="101"/>
      <c r="I199" s="101"/>
    </row>
    <row x14ac:dyDescent="0.25" r="200" customHeight="1" ht="25.350000000000005">
      <c r="A200" s="3"/>
      <c r="B200" s="114"/>
      <c r="C200" s="114"/>
      <c r="D200" s="114"/>
      <c r="E200" s="138" t="s">
        <v>18</v>
      </c>
      <c r="F200" s="4"/>
      <c r="G200" s="101"/>
      <c r="H200" s="101"/>
      <c r="I200" s="101"/>
    </row>
    <row x14ac:dyDescent="0.25" r="201" customHeight="1" ht="25.350000000000005">
      <c r="A201" s="3"/>
      <c r="B201" s="114"/>
      <c r="C201" s="114"/>
      <c r="D201" s="114"/>
      <c r="E201" s="108"/>
      <c r="F201" s="4"/>
      <c r="G201" s="101"/>
      <c r="H201" s="101"/>
      <c r="I201" s="101"/>
    </row>
    <row x14ac:dyDescent="0.25" r="202" customHeight="1" ht="25.350000000000005">
      <c r="A202" s="3"/>
      <c r="B202" s="114"/>
      <c r="C202" s="114"/>
      <c r="D202" s="114"/>
      <c r="E202" s="23"/>
      <c r="F202" s="261"/>
      <c r="G202" s="103"/>
      <c r="H202" s="103"/>
      <c r="I202" s="101"/>
    </row>
    <row x14ac:dyDescent="0.25" r="203" customHeight="1" ht="25.350000000000005">
      <c r="A203" s="3"/>
      <c r="B203" s="114"/>
      <c r="C203" s="114"/>
      <c r="D203" s="114"/>
      <c r="E203" s="139" t="s">
        <v>280</v>
      </c>
      <c r="F203" s="140"/>
      <c r="G203" s="152"/>
      <c r="H203" s="153"/>
      <c r="I203" s="188">
        <f>roundup((('Exchange rate'!$C$2*('UK-R-Dining Tables'!J199/(1+'Exchange rate'!$A$7))*1.25*0.9165)+1)/10, 0)*10</f>
      </c>
    </row>
    <row x14ac:dyDescent="0.25" r="204" customHeight="1" ht="25.350000000000005">
      <c r="A204" s="3"/>
      <c r="B204" s="114"/>
      <c r="C204" s="114"/>
      <c r="D204" s="114"/>
      <c r="E204" s="108"/>
      <c r="F204" s="4"/>
      <c r="G204" s="101"/>
      <c r="H204" s="101"/>
      <c r="I204" s="101"/>
    </row>
    <row x14ac:dyDescent="0.25" r="205" customHeight="1" ht="25.350000000000005">
      <c r="A205" s="3"/>
      <c r="B205" s="114"/>
      <c r="C205" s="114"/>
      <c r="D205" s="114"/>
      <c r="E205" s="108"/>
      <c r="F205" s="261"/>
      <c r="G205" s="103"/>
      <c r="H205" s="103"/>
      <c r="I205" s="101"/>
    </row>
    <row x14ac:dyDescent="0.25" r="206" customHeight="1" ht="25.350000000000005">
      <c r="A206" s="3"/>
      <c r="B206" s="114"/>
      <c r="C206" s="114"/>
      <c r="D206" s="114"/>
      <c r="E206" s="139" t="s">
        <v>675</v>
      </c>
      <c r="F206" s="140"/>
      <c r="G206" s="152"/>
      <c r="H206" s="393"/>
      <c r="I206" s="188">
        <f>roundup((('Exchange rate'!$C$2*('UK-R-Dining Tables'!J202/(1+'Exchange rate'!$A$7))*1.25*0.9165)+1)/10, 0)*10</f>
      </c>
    </row>
    <row x14ac:dyDescent="0.25" r="207" customHeight="1" ht="25.350000000000005">
      <c r="A207" s="3"/>
      <c r="B207" s="114"/>
      <c r="C207" s="114"/>
      <c r="D207" s="114"/>
      <c r="E207" s="28"/>
      <c r="F207" s="4"/>
      <c r="G207" s="101"/>
      <c r="H207" s="103"/>
      <c r="I207" s="63"/>
    </row>
    <row x14ac:dyDescent="0.25" r="208" customHeight="1" ht="25.350000000000005">
      <c r="A208" s="3"/>
      <c r="B208" s="114"/>
      <c r="C208" s="114"/>
      <c r="D208" s="114"/>
      <c r="E208" s="28"/>
      <c r="F208" s="4"/>
      <c r="G208" s="101"/>
      <c r="H208" s="103"/>
      <c r="I208" s="63"/>
    </row>
    <row x14ac:dyDescent="0.25" r="209" customHeight="1" ht="25.350000000000005">
      <c r="A209" s="3"/>
      <c r="B209" s="114"/>
      <c r="C209" s="114"/>
      <c r="D209" s="114"/>
      <c r="E209" s="139" t="s">
        <v>676</v>
      </c>
      <c r="F209" s="140"/>
      <c r="G209" s="152"/>
      <c r="H209" s="393"/>
      <c r="I209" s="188">
        <f>roundup((('Exchange rate'!$C$2*('UK-R-Dining Tables'!J205/(1+'Exchange rate'!$A$7))*1.25*0.9165)+1)/10, 0)*10</f>
      </c>
    </row>
    <row x14ac:dyDescent="0.25" r="210" customHeight="1" ht="25.350000000000005">
      <c r="A210" s="3"/>
      <c r="B210" s="114"/>
      <c r="C210" s="114"/>
      <c r="D210" s="114"/>
      <c r="E210" s="28"/>
      <c r="F210" s="4"/>
      <c r="G210" s="101"/>
      <c r="H210" s="103"/>
      <c r="I210" s="62"/>
    </row>
    <row x14ac:dyDescent="0.25" r="211" customHeight="1" ht="25.350000000000005">
      <c r="A211" s="3"/>
      <c r="B211" s="114"/>
      <c r="C211" s="114"/>
      <c r="D211" s="114"/>
      <c r="E211" s="28"/>
      <c r="F211" s="4"/>
      <c r="G211" s="101"/>
      <c r="H211" s="103"/>
      <c r="I211" s="62"/>
    </row>
    <row x14ac:dyDescent="0.25" r="212" customHeight="1" ht="25.350000000000005">
      <c r="A212" s="3"/>
      <c r="B212" s="114"/>
      <c r="C212" s="114"/>
      <c r="D212" s="114"/>
      <c r="E212" s="28"/>
      <c r="F212" s="4"/>
      <c r="G212" s="101"/>
      <c r="H212" s="103"/>
      <c r="I212" s="62"/>
    </row>
    <row x14ac:dyDescent="0.25" r="213" customHeight="1" ht="17.25">
      <c r="A213" s="390"/>
      <c r="B213" s="288" t="s">
        <v>677</v>
      </c>
      <c r="C213" s="361"/>
      <c r="D213" s="361"/>
      <c r="E213" s="361"/>
      <c r="F213" s="402"/>
      <c r="G213" s="392"/>
      <c r="H213" s="392"/>
      <c r="I213" s="392"/>
    </row>
    <row x14ac:dyDescent="0.25" r="214" customHeight="1" ht="17.25">
      <c r="A214" s="15"/>
      <c r="B214" s="15" t="s">
        <v>318</v>
      </c>
      <c r="C214" s="15"/>
      <c r="D214" s="15"/>
      <c r="E214" s="112" t="s">
        <v>58</v>
      </c>
      <c r="F214" s="237" t="s">
        <v>36</v>
      </c>
      <c r="G214" s="131" t="s">
        <v>508</v>
      </c>
      <c r="H214" s="16" t="s">
        <v>388</v>
      </c>
      <c r="I214" s="18"/>
    </row>
    <row x14ac:dyDescent="0.25" r="215" customHeight="1" ht="25.350000000000005">
      <c r="A215" s="22"/>
      <c r="B215" s="114"/>
      <c r="C215" s="114"/>
      <c r="D215" s="114"/>
      <c r="E215" s="74"/>
      <c r="F215" s="262" t="s">
        <v>627</v>
      </c>
      <c r="G215" s="103"/>
      <c r="H215" s="322" t="s">
        <v>628</v>
      </c>
      <c r="I215" s="101"/>
    </row>
    <row x14ac:dyDescent="0.25" r="216" customHeight="1" ht="25.350000000000005">
      <c r="A216" s="22"/>
      <c r="B216" s="114"/>
      <c r="C216" s="114"/>
      <c r="D216" s="114"/>
      <c r="E216" s="74" t="s">
        <v>11</v>
      </c>
      <c r="F216" s="74" t="s">
        <v>629</v>
      </c>
      <c r="G216" s="62">
        <f>roundup((('Exchange rate'!$C$2*('UK-R-Dining Tables'!H214/(1+'Exchange rate'!$A$7))*1.25*0.9165)+1)/10, 0)*10</f>
      </c>
      <c r="H216" s="62">
        <f>roundup((('Exchange rate'!$C$2*('UK-R-Dining Tables'!I214/(1+'Exchange rate'!$A$7))*1.25*0.9165)+1)/10, 0)*10</f>
      </c>
      <c r="I216" s="101"/>
    </row>
    <row x14ac:dyDescent="0.25" r="217" customHeight="1" ht="17.25">
      <c r="A217" s="22"/>
      <c r="B217" s="114"/>
      <c r="C217" s="114"/>
      <c r="D217" s="114"/>
      <c r="E217" s="74" t="s">
        <v>13</v>
      </c>
      <c r="F217" s="74" t="s">
        <v>662</v>
      </c>
      <c r="G217" s="62">
        <f>roundup((('Exchange rate'!$C$2*('UK-R-Dining Tables'!H215/(1+'Exchange rate'!$A$7))*1.25*0.9165)+1)/10, 0)*10</f>
      </c>
      <c r="H217" s="62">
        <f>roundup((('Exchange rate'!$C$2*('UK-R-Dining Tables'!I215/(1+'Exchange rate'!$A$7))*1.25*0.9165)+1)/10, 0)*10</f>
      </c>
      <c r="I217" s="101"/>
    </row>
    <row x14ac:dyDescent="0.25" r="218" customHeight="1" ht="28.350000000000005">
      <c r="A218" s="22"/>
      <c r="B218" s="23"/>
      <c r="C218" s="23"/>
      <c r="D218" s="23"/>
      <c r="E218" s="74" t="s">
        <v>15</v>
      </c>
      <c r="F218" s="74" t="s">
        <v>664</v>
      </c>
      <c r="G218" s="62">
        <f>roundup((('Exchange rate'!$C$2*('UK-R-Dining Tables'!H216/(1+'Exchange rate'!$A$7))*1.25*0.9165)+1)/10, 0)*10</f>
      </c>
      <c r="H218" s="62">
        <f>roundup((('Exchange rate'!$C$2*('UK-R-Dining Tables'!I216/(1+'Exchange rate'!$A$7))*1.25*0.9165)+1)/10, 0)*10</f>
      </c>
      <c r="I218" s="101"/>
    </row>
    <row x14ac:dyDescent="0.25" r="219" customHeight="1" ht="17.25">
      <c r="A219" s="3"/>
      <c r="B219" s="114"/>
      <c r="C219" s="114"/>
      <c r="D219" s="114"/>
      <c r="E219" s="74" t="s">
        <v>120</v>
      </c>
      <c r="F219" s="4" t="s">
        <v>652</v>
      </c>
      <c r="G219" s="62">
        <f>roundup((('Exchange rate'!$C$2*('UK-R-Dining Tables'!H217/(1+'Exchange rate'!$A$7))*1.25*0.9165)+1)/10, 0)*10</f>
      </c>
      <c r="H219" s="62">
        <f>roundup((('Exchange rate'!$C$2*('UK-R-Dining Tables'!I217/(1+'Exchange rate'!$A$7))*1.25*0.9165)+1)/10, 0)*10</f>
      </c>
      <c r="I219" s="101"/>
    </row>
    <row x14ac:dyDescent="0.25" r="220" customHeight="1" ht="17.25">
      <c r="A220" s="3"/>
      <c r="B220" s="114"/>
      <c r="C220" s="114"/>
      <c r="D220" s="114"/>
      <c r="E220" s="28"/>
      <c r="F220" s="4"/>
      <c r="G220" s="101"/>
      <c r="H220" s="101"/>
      <c r="I220" s="101"/>
    </row>
    <row x14ac:dyDescent="0.25" r="221" customHeight="1" ht="17.25">
      <c r="A221" s="3"/>
      <c r="B221" s="114"/>
      <c r="C221" s="114"/>
      <c r="D221" s="114"/>
      <c r="E221" s="138" t="s">
        <v>18</v>
      </c>
      <c r="F221" s="4"/>
      <c r="G221" s="101"/>
      <c r="H221" s="101"/>
      <c r="I221" s="101"/>
    </row>
    <row x14ac:dyDescent="0.25" r="222" customHeight="1" ht="17.25">
      <c r="A222" s="3"/>
      <c r="B222" s="114"/>
      <c r="C222" s="114"/>
      <c r="D222" s="114"/>
      <c r="E222" s="108"/>
      <c r="F222" s="4"/>
      <c r="G222" s="101"/>
      <c r="H222" s="101"/>
      <c r="I222" s="101"/>
    </row>
    <row x14ac:dyDescent="0.25" r="223" customHeight="1" ht="17.25">
      <c r="A223" s="3"/>
      <c r="B223" s="114"/>
      <c r="C223" s="114"/>
      <c r="D223" s="114"/>
      <c r="E223" s="23"/>
      <c r="F223" s="261"/>
      <c r="G223" s="103"/>
      <c r="H223" s="103"/>
      <c r="I223" s="101"/>
    </row>
    <row x14ac:dyDescent="0.25" r="224" customHeight="1" ht="25.350000000000005">
      <c r="A224" s="3"/>
      <c r="B224" s="114"/>
      <c r="C224" s="114"/>
      <c r="D224" s="114"/>
      <c r="E224" s="139" t="s">
        <v>280</v>
      </c>
      <c r="F224" s="140"/>
      <c r="G224" s="152"/>
      <c r="H224" s="153"/>
      <c r="I224" s="188">
        <f>roundup((('Exchange rate'!$C$2*('UK-R-Dining Tables'!J222/(1+'Exchange rate'!$A$7))*1.25*0.9165)+1)/10, 0)*10</f>
      </c>
    </row>
    <row x14ac:dyDescent="0.25" r="225" customHeight="1" ht="25.350000000000005">
      <c r="A225" s="3"/>
      <c r="B225" s="114"/>
      <c r="C225" s="114"/>
      <c r="D225" s="114"/>
      <c r="E225" s="108"/>
      <c r="F225" s="4"/>
      <c r="G225" s="101"/>
      <c r="H225" s="101"/>
      <c r="I225" s="101"/>
    </row>
    <row x14ac:dyDescent="0.25" r="226" customHeight="1" ht="25.350000000000005">
      <c r="A226" s="3"/>
      <c r="B226" s="114"/>
      <c r="C226" s="114"/>
      <c r="D226" s="114"/>
      <c r="E226" s="108"/>
      <c r="F226" s="261"/>
      <c r="G226" s="103"/>
      <c r="H226" s="103"/>
      <c r="I226" s="101"/>
    </row>
    <row x14ac:dyDescent="0.25" r="227" customHeight="1" ht="25.350000000000005">
      <c r="A227" s="3"/>
      <c r="B227" s="114"/>
      <c r="C227" s="114"/>
      <c r="D227" s="114"/>
      <c r="E227" s="139" t="s">
        <v>675</v>
      </c>
      <c r="F227" s="140"/>
      <c r="G227" s="152"/>
      <c r="H227" s="393"/>
      <c r="I227" s="188">
        <f>roundup((('Exchange rate'!$C$2*('UK-R-Dining Tables'!J225/(1+'Exchange rate'!$A$7))*1.25*0.9165)+1)/10, 0)*10</f>
      </c>
    </row>
    <row x14ac:dyDescent="0.25" r="228" customHeight="1" ht="25.350000000000005">
      <c r="A228" s="3"/>
      <c r="B228" s="114"/>
      <c r="C228" s="114"/>
      <c r="D228" s="114"/>
      <c r="E228" s="28"/>
      <c r="F228" s="4"/>
      <c r="G228" s="101"/>
      <c r="H228" s="103"/>
      <c r="I228" s="63"/>
    </row>
    <row x14ac:dyDescent="0.25" r="229" customHeight="1" ht="17.25">
      <c r="A229" s="390"/>
      <c r="B229" s="288" t="s">
        <v>678</v>
      </c>
      <c r="C229" s="361"/>
      <c r="D229" s="361"/>
      <c r="E229" s="361"/>
      <c r="F229" s="402"/>
      <c r="G229" s="392"/>
      <c r="H229" s="392"/>
      <c r="I229" s="392"/>
    </row>
    <row x14ac:dyDescent="0.25" r="230" customHeight="1" ht="17.25">
      <c r="A230" s="15"/>
      <c r="B230" s="15" t="s">
        <v>606</v>
      </c>
      <c r="C230" s="15"/>
      <c r="D230" s="15"/>
      <c r="E230" s="112" t="s">
        <v>58</v>
      </c>
      <c r="F230" s="237" t="s">
        <v>36</v>
      </c>
      <c r="G230" s="131" t="s">
        <v>601</v>
      </c>
      <c r="H230" s="18" t="s">
        <v>679</v>
      </c>
      <c r="I230" s="18"/>
    </row>
    <row x14ac:dyDescent="0.25" r="231" customHeight="1" ht="17.25">
      <c r="A231" s="22"/>
      <c r="B231" s="114"/>
      <c r="C231" s="114"/>
      <c r="D231" s="114"/>
      <c r="E231" s="74"/>
      <c r="F231" s="262" t="s">
        <v>627</v>
      </c>
      <c r="G231" s="91"/>
      <c r="H231" s="91"/>
      <c r="I231" s="101"/>
    </row>
    <row x14ac:dyDescent="0.25" r="232" customHeight="1" ht="17.25">
      <c r="A232" s="22"/>
      <c r="B232" s="114"/>
      <c r="C232" s="114"/>
      <c r="D232" s="114"/>
      <c r="E232" s="74" t="s">
        <v>11</v>
      </c>
      <c r="F232" s="74" t="s">
        <v>727</v>
      </c>
      <c r="G232" s="62">
        <f>roundup((('Exchange rate'!$C$2*('UK-R-Dining Tables'!H230/(1+'Exchange rate'!$A$7))*1.25*0.9165)+1)/10, 0)*10</f>
      </c>
      <c r="H232" s="63"/>
      <c r="I232" s="101"/>
    </row>
    <row x14ac:dyDescent="0.25" r="233" customHeight="1" ht="25.350000000000005">
      <c r="A233" s="22"/>
      <c r="B233" s="114"/>
      <c r="C233" s="114"/>
      <c r="D233" s="114"/>
      <c r="E233" s="74" t="s">
        <v>13</v>
      </c>
      <c r="F233" s="74" t="s">
        <v>670</v>
      </c>
      <c r="G233" s="62">
        <f>roundup((('Exchange rate'!$C$2*('UK-R-Dining Tables'!H231/(1+'Exchange rate'!$A$7))*1.25*0.9165)+1)/10, 0)*10</f>
      </c>
      <c r="H233" s="63"/>
      <c r="I233" s="101"/>
    </row>
    <row x14ac:dyDescent="0.25" r="234" customHeight="1" ht="25.350000000000005">
      <c r="A234" s="22"/>
      <c r="B234" s="114"/>
      <c r="C234" s="114"/>
      <c r="D234" s="114"/>
      <c r="E234" s="74" t="s">
        <v>15</v>
      </c>
      <c r="F234" s="74" t="s">
        <v>705</v>
      </c>
      <c r="G234" s="62">
        <f>roundup((('Exchange rate'!$C$2*('UK-R-Dining Tables'!H232/(1+'Exchange rate'!$A$7))*1.25*0.9165)+1)/10, 0)*10</f>
      </c>
      <c r="H234" s="63"/>
      <c r="I234" s="101"/>
    </row>
    <row x14ac:dyDescent="0.25" r="235" customHeight="1" ht="17.25">
      <c r="A235" s="22"/>
      <c r="B235" s="114"/>
      <c r="C235" s="114"/>
      <c r="D235" s="114"/>
      <c r="E235" s="74" t="s">
        <v>120</v>
      </c>
      <c r="F235" s="74" t="s">
        <v>672</v>
      </c>
      <c r="G235" s="62">
        <f>roundup((('Exchange rate'!$C$2*('UK-R-Dining Tables'!H233/(1+'Exchange rate'!$A$7))*1.25*0.9165)+1)/10, 0)*10</f>
      </c>
      <c r="H235" s="63"/>
      <c r="I235" s="101"/>
    </row>
    <row x14ac:dyDescent="0.25" r="236" customHeight="1" ht="28.350000000000005">
      <c r="A236" s="3"/>
      <c r="B236" s="23"/>
      <c r="C236" s="23"/>
      <c r="D236" s="23"/>
      <c r="E236" s="28"/>
      <c r="F236" s="4"/>
      <c r="G236" s="101"/>
      <c r="H236" s="101"/>
      <c r="I236" s="101"/>
    </row>
    <row x14ac:dyDescent="0.25" r="237" customHeight="1" ht="17.25">
      <c r="A237" s="3"/>
      <c r="B237" s="114"/>
      <c r="C237" s="114"/>
      <c r="D237" s="114"/>
      <c r="E237" s="138" t="s">
        <v>680</v>
      </c>
      <c r="F237" s="4"/>
      <c r="G237" s="101"/>
      <c r="H237" s="101"/>
      <c r="I237" s="101"/>
    </row>
    <row x14ac:dyDescent="0.25" r="238" customHeight="1" ht="17.25">
      <c r="A238" s="3"/>
      <c r="B238" s="114"/>
      <c r="C238" s="114"/>
      <c r="D238" s="114"/>
      <c r="E238" s="108"/>
      <c r="F238" s="261"/>
      <c r="G238" s="101"/>
      <c r="H238" s="101"/>
      <c r="I238" s="101"/>
    </row>
    <row x14ac:dyDescent="0.25" r="239" customHeight="1" ht="17.25">
      <c r="A239" s="3"/>
      <c r="B239" s="114"/>
      <c r="C239" s="114"/>
      <c r="D239" s="114"/>
      <c r="E239" s="23"/>
      <c r="F239" s="261"/>
      <c r="G239" s="103"/>
      <c r="H239" s="103"/>
      <c r="I239" s="101"/>
    </row>
    <row x14ac:dyDescent="0.25" r="240" customHeight="1" ht="17.25">
      <c r="A240" s="3"/>
      <c r="B240" s="114"/>
      <c r="C240" s="114"/>
      <c r="D240" s="114"/>
      <c r="E240" s="139" t="s">
        <v>280</v>
      </c>
      <c r="F240" s="140"/>
      <c r="G240" s="152"/>
      <c r="H240" s="153"/>
      <c r="I240" s="188">
        <f>roundup((('Exchange rate'!$C$2*('UK-R-Dining Tables'!J238/(1+'Exchange rate'!$A$7))*1.25*0.9165)+1)/10, 0)*10</f>
      </c>
    </row>
    <row x14ac:dyDescent="0.25" r="241" customHeight="1" ht="17.25">
      <c r="A241" s="3"/>
      <c r="B241" s="114"/>
      <c r="C241" s="114"/>
      <c r="D241" s="114"/>
      <c r="E241" s="108"/>
      <c r="F241" s="4"/>
      <c r="G241" s="101"/>
      <c r="H241" s="101"/>
      <c r="I241" s="101"/>
    </row>
    <row x14ac:dyDescent="0.25" r="242" customHeight="1" ht="25.350000000000005">
      <c r="A242" s="3"/>
      <c r="B242" s="114"/>
      <c r="C242" s="114"/>
      <c r="D242" s="114"/>
      <c r="E242" s="108"/>
      <c r="F242" s="261"/>
      <c r="G242" s="103"/>
      <c r="H242" s="103"/>
      <c r="I242" s="101"/>
    </row>
    <row x14ac:dyDescent="0.25" r="243" customHeight="1" ht="25.350000000000005">
      <c r="A243" s="3"/>
      <c r="B243" s="114"/>
      <c r="C243" s="114"/>
      <c r="D243" s="114"/>
      <c r="E243" s="139" t="s">
        <v>675</v>
      </c>
      <c r="F243" s="140"/>
      <c r="G243" s="152"/>
      <c r="H243" s="393"/>
      <c r="I243" s="188">
        <f>roundup((('Exchange rate'!$C$2*('UK-R-Dining Tables'!J241/(1+'Exchange rate'!$A$7))*1.25*0.9165)+1)/10, 0)*10</f>
      </c>
    </row>
    <row x14ac:dyDescent="0.25" r="244" customHeight="1" ht="25.350000000000005">
      <c r="A244" s="3"/>
      <c r="B244" s="114"/>
      <c r="C244" s="114"/>
      <c r="D244" s="114"/>
      <c r="E244" s="28"/>
      <c r="F244" s="4"/>
      <c r="G244" s="101"/>
      <c r="H244" s="103"/>
      <c r="I244" s="63"/>
    </row>
    <row x14ac:dyDescent="0.25" r="245" customHeight="1" ht="25.350000000000005">
      <c r="A245" s="3"/>
      <c r="B245" s="114"/>
      <c r="C245" s="114"/>
      <c r="D245" s="114"/>
      <c r="E245" s="139" t="s">
        <v>676</v>
      </c>
      <c r="F245" s="140"/>
      <c r="G245" s="152"/>
      <c r="H245" s="393"/>
      <c r="I245" s="188">
        <f>roundup((('Exchange rate'!$C$2*('UK-R-Dining Tables'!J243/(1+'Exchange rate'!$A$7))*1.25*0.9165)+1)/10, 0)*10</f>
      </c>
    </row>
    <row x14ac:dyDescent="0.25" r="246" customHeight="1" ht="25.350000000000005">
      <c r="A246" s="3"/>
      <c r="B246" s="23"/>
      <c r="C246" s="23"/>
      <c r="D246" s="23"/>
      <c r="E246" s="23"/>
      <c r="F246" s="261"/>
      <c r="G246" s="290"/>
      <c r="H246" s="103"/>
      <c r="I246" s="291"/>
    </row>
    <row x14ac:dyDescent="0.25" r="247" customHeight="1" ht="25.350000000000005">
      <c r="A247" s="3"/>
      <c r="B247" s="23"/>
      <c r="C247" s="23"/>
      <c r="D247" s="23"/>
      <c r="E247" s="23"/>
      <c r="F247" s="261"/>
      <c r="G247" s="290"/>
      <c r="H247" s="103"/>
      <c r="I247" s="291"/>
    </row>
    <row x14ac:dyDescent="0.25" r="248" customHeight="1" ht="42.75">
      <c r="A248" s="390"/>
      <c r="B248" s="288" t="s">
        <v>677</v>
      </c>
      <c r="C248" s="361"/>
      <c r="D248" s="361"/>
      <c r="E248" s="361"/>
      <c r="F248" s="402"/>
      <c r="G248" s="392"/>
      <c r="H248" s="392"/>
      <c r="I248" s="392"/>
    </row>
    <row x14ac:dyDescent="0.25" r="249" customHeight="1" ht="17.25">
      <c r="A249" s="15"/>
      <c r="B249" s="15" t="s">
        <v>606</v>
      </c>
      <c r="C249" s="15"/>
      <c r="D249" s="15"/>
      <c r="E249" s="112" t="s">
        <v>58</v>
      </c>
      <c r="F249" s="237" t="s">
        <v>36</v>
      </c>
      <c r="G249" s="131" t="s">
        <v>508</v>
      </c>
      <c r="H249" s="16" t="s">
        <v>388</v>
      </c>
      <c r="I249" s="18"/>
    </row>
    <row x14ac:dyDescent="0.25" r="250" customHeight="1" ht="17.25">
      <c r="A250" s="22"/>
      <c r="B250" s="114"/>
      <c r="C250" s="114"/>
      <c r="D250" s="114"/>
      <c r="E250" s="74"/>
      <c r="F250" s="262" t="s">
        <v>627</v>
      </c>
      <c r="G250" s="103"/>
      <c r="H250" s="322" t="s">
        <v>628</v>
      </c>
      <c r="I250" s="101"/>
    </row>
    <row x14ac:dyDescent="0.25" r="251" customHeight="1" ht="17.25">
      <c r="A251" s="22"/>
      <c r="B251" s="114"/>
      <c r="C251" s="114"/>
      <c r="D251" s="114"/>
      <c r="E251" s="74" t="s">
        <v>11</v>
      </c>
      <c r="F251" s="74" t="s">
        <v>727</v>
      </c>
      <c r="G251" s="62">
        <f>roundup((('Exchange rate'!$C$2*('UK-R-Dining Tables'!H249/(1+'Exchange rate'!$A$7))*1.25*0.9165)+1)/10, 0)*10</f>
      </c>
      <c r="H251" s="62">
        <f>roundup((('Exchange rate'!$C$2*('UK-R-Dining Tables'!I249/(1+'Exchange rate'!$A$7))*1.25*0.9165)+1)/10, 0)*10</f>
      </c>
      <c r="I251" s="101"/>
    </row>
    <row x14ac:dyDescent="0.25" r="252" customHeight="1" ht="28.350000000000005">
      <c r="A252" s="22"/>
      <c r="B252" s="23"/>
      <c r="C252" s="23"/>
      <c r="D252" s="23"/>
      <c r="E252" s="74" t="s">
        <v>13</v>
      </c>
      <c r="F252" s="74" t="s">
        <v>670</v>
      </c>
      <c r="G252" s="62">
        <f>roundup((('Exchange rate'!$C$2*('UK-R-Dining Tables'!H250/(1+'Exchange rate'!$A$7))*1.25*0.9165)+1)/10, 0)*10</f>
      </c>
      <c r="H252" s="62">
        <f>roundup((('Exchange rate'!$C$2*('UK-R-Dining Tables'!I250/(1+'Exchange rate'!$A$7))*1.25*0.9165)+1)/10, 0)*10</f>
      </c>
      <c r="I252" s="101"/>
    </row>
    <row x14ac:dyDescent="0.25" r="253" customHeight="1" ht="17.25">
      <c r="A253" s="22"/>
      <c r="B253" s="114"/>
      <c r="C253" s="114"/>
      <c r="D253" s="114"/>
      <c r="E253" s="74" t="s">
        <v>15</v>
      </c>
      <c r="F253" s="74" t="s">
        <v>705</v>
      </c>
      <c r="G253" s="62">
        <f>roundup((('Exchange rate'!$C$2*('UK-R-Dining Tables'!H251/(1+'Exchange rate'!$A$7))*1.25*0.9165)+1)/10, 0)*10</f>
      </c>
      <c r="H253" s="62">
        <f>roundup((('Exchange rate'!$C$2*('UK-R-Dining Tables'!I251/(1+'Exchange rate'!$A$7))*1.25*0.9165)+1)/10, 0)*10</f>
      </c>
      <c r="I253" s="101"/>
    </row>
    <row x14ac:dyDescent="0.25" r="254" customHeight="1" ht="17.25">
      <c r="A254" s="22"/>
      <c r="B254" s="114"/>
      <c r="C254" s="114"/>
      <c r="D254" s="114"/>
      <c r="E254" s="74" t="s">
        <v>120</v>
      </c>
      <c r="F254" s="74" t="s">
        <v>672</v>
      </c>
      <c r="G254" s="62">
        <f>roundup((('Exchange rate'!$C$2*('UK-R-Dining Tables'!H252/(1+'Exchange rate'!$A$7))*1.25*0.9165)+1)/10, 0)*10</f>
      </c>
      <c r="H254" s="62">
        <f>roundup((('Exchange rate'!$C$2*('UK-R-Dining Tables'!I252/(1+'Exchange rate'!$A$7))*1.25*0.9165)+1)/10, 0)*10</f>
      </c>
      <c r="I254" s="101"/>
    </row>
    <row x14ac:dyDescent="0.25" r="255" customHeight="1" ht="17.25">
      <c r="A255" s="3"/>
      <c r="B255" s="114"/>
      <c r="C255" s="114"/>
      <c r="D255" s="114"/>
      <c r="E255" s="28"/>
      <c r="F255" s="4"/>
      <c r="G255" s="101"/>
      <c r="H255" s="101"/>
      <c r="I255" s="101"/>
    </row>
    <row x14ac:dyDescent="0.25" r="256" customHeight="1" ht="17.25">
      <c r="A256" s="3"/>
      <c r="B256" s="114"/>
      <c r="C256" s="114"/>
      <c r="D256" s="114"/>
      <c r="E256" s="138" t="s">
        <v>680</v>
      </c>
      <c r="F256" s="4"/>
      <c r="G256" s="101"/>
      <c r="H256" s="101"/>
      <c r="I256" s="101"/>
    </row>
    <row x14ac:dyDescent="0.25" r="257" customHeight="1" ht="25.350000000000005">
      <c r="A257" s="3"/>
      <c r="B257" s="114"/>
      <c r="C257" s="114"/>
      <c r="D257" s="114"/>
      <c r="E257" s="108"/>
      <c r="F257" s="261"/>
      <c r="G257" s="101"/>
      <c r="H257" s="101"/>
      <c r="I257" s="101"/>
    </row>
    <row x14ac:dyDescent="0.25" r="258" customHeight="1" ht="25.350000000000005">
      <c r="A258" s="3"/>
      <c r="B258" s="114"/>
      <c r="C258" s="114"/>
      <c r="D258" s="114"/>
      <c r="E258" s="23"/>
      <c r="F258" s="261"/>
      <c r="G258" s="103"/>
      <c r="H258" s="103"/>
      <c r="I258" s="101"/>
    </row>
    <row x14ac:dyDescent="0.25" r="259" customHeight="1" ht="25.350000000000005">
      <c r="A259" s="3"/>
      <c r="B259" s="114"/>
      <c r="C259" s="114"/>
      <c r="D259" s="114"/>
      <c r="E259" s="139" t="s">
        <v>280</v>
      </c>
      <c r="F259" s="140"/>
      <c r="G259" s="152"/>
      <c r="H259" s="153"/>
      <c r="I259" s="188">
        <f>roundup((('Exchange rate'!$C$2*('UK-R-Dining Tables'!J257/(1+'Exchange rate'!$A$7))*1.25*0.9165)+1)/10, 0)*10</f>
      </c>
    </row>
    <row x14ac:dyDescent="0.25" r="260" customHeight="1" ht="25.350000000000005">
      <c r="A260" s="3"/>
      <c r="B260" s="114"/>
      <c r="C260" s="114"/>
      <c r="D260" s="114"/>
      <c r="E260" s="108"/>
      <c r="F260" s="4"/>
      <c r="G260" s="101"/>
      <c r="H260" s="101"/>
      <c r="I260" s="101"/>
    </row>
    <row x14ac:dyDescent="0.25" r="261" customHeight="1" ht="25.350000000000005">
      <c r="A261" s="3"/>
      <c r="B261" s="114"/>
      <c r="C261" s="114"/>
      <c r="D261" s="114"/>
      <c r="E261" s="139" t="s">
        <v>675</v>
      </c>
      <c r="F261" s="140"/>
      <c r="G261" s="152"/>
      <c r="H261" s="393"/>
      <c r="I261" s="188">
        <f>roundup((('Exchange rate'!$C$2*('UK-R-Dining Tables'!J261/(1+'Exchange rate'!$A$7))*1.25*0.9165)+1)/10, 0)*10</f>
      </c>
    </row>
    <row x14ac:dyDescent="0.25" r="262" customHeight="1" ht="24.75">
      <c r="A262" s="3"/>
      <c r="B262" s="114"/>
      <c r="C262" s="114"/>
      <c r="D262" s="114"/>
      <c r="E262" s="108"/>
      <c r="F262" s="261"/>
      <c r="G262" s="103"/>
      <c r="H262" s="103"/>
      <c r="I262" s="101"/>
    </row>
    <row x14ac:dyDescent="0.25" r="263" customHeight="1" ht="24.75">
      <c r="A263" s="3"/>
      <c r="B263" s="114"/>
      <c r="C263" s="114"/>
      <c r="D263" s="114"/>
      <c r="E263" s="108"/>
      <c r="F263" s="261"/>
      <c r="G263" s="103"/>
      <c r="H263" s="103"/>
      <c r="I263" s="101"/>
    </row>
    <row x14ac:dyDescent="0.25" r="264" customHeight="1" ht="25.350000000000005">
      <c r="A264" s="3"/>
      <c r="B264" s="114"/>
      <c r="C264" s="114"/>
      <c r="D264" s="114"/>
      <c r="E264" s="23"/>
      <c r="F264" s="261"/>
      <c r="G264" s="103"/>
      <c r="H264" s="103"/>
      <c r="I264" s="103"/>
    </row>
    <row x14ac:dyDescent="0.25" r="265" customHeight="1" ht="17.25">
      <c r="A265" s="390"/>
      <c r="B265" s="288" t="s">
        <v>678</v>
      </c>
      <c r="C265" s="361"/>
      <c r="D265" s="361"/>
      <c r="E265" s="361"/>
      <c r="F265" s="402"/>
      <c r="G265" s="392"/>
      <c r="H265" s="392"/>
      <c r="I265" s="392"/>
    </row>
    <row x14ac:dyDescent="0.25" r="266" customHeight="1" ht="17.25">
      <c r="A266" s="15"/>
      <c r="B266" s="15" t="s">
        <v>681</v>
      </c>
      <c r="C266" s="15"/>
      <c r="D266" s="15"/>
      <c r="E266" s="112" t="s">
        <v>58</v>
      </c>
      <c r="F266" s="237" t="s">
        <v>36</v>
      </c>
      <c r="G266" s="131" t="s">
        <v>601</v>
      </c>
      <c r="H266" s="18"/>
      <c r="I266" s="18"/>
    </row>
    <row x14ac:dyDescent="0.25" r="267" customHeight="1" ht="17.25">
      <c r="A267" s="22"/>
      <c r="B267" s="114"/>
      <c r="C267" s="114"/>
      <c r="D267" s="114"/>
      <c r="E267" s="74"/>
      <c r="F267" s="262" t="s">
        <v>627</v>
      </c>
      <c r="G267" s="91"/>
      <c r="H267" s="91"/>
      <c r="I267" s="101"/>
    </row>
    <row x14ac:dyDescent="0.25" r="268" customHeight="1" ht="17.25">
      <c r="A268" s="22"/>
      <c r="B268" s="114"/>
      <c r="C268" s="114"/>
      <c r="D268" s="114"/>
      <c r="E268" s="74" t="s">
        <v>11</v>
      </c>
      <c r="F268" s="252" t="s">
        <v>683</v>
      </c>
      <c r="G268" s="62">
        <f>roundup((('Exchange rate'!$C$2*('UK-R-Dining Tables'!H266/(1+'Exchange rate'!$A$7))*1.25*0.9165)+1)/10, 0)*10</f>
      </c>
      <c r="H268" s="91"/>
      <c r="I268" s="101"/>
    </row>
    <row x14ac:dyDescent="0.25" r="269" customHeight="1" ht="27.600000000000005">
      <c r="A269" s="22"/>
      <c r="B269" s="23"/>
      <c r="C269" s="23"/>
      <c r="D269" s="23"/>
      <c r="E269" s="74" t="s">
        <v>13</v>
      </c>
      <c r="F269" s="74" t="s">
        <v>576</v>
      </c>
      <c r="G269" s="62">
        <f>roundup((('Exchange rate'!$C$2*('UK-R-Dining Tables'!H267/(1+'Exchange rate'!$A$7))*1.25*0.9165)+1)/10, 0)*10</f>
      </c>
      <c r="H269" s="63"/>
      <c r="I269" s="101"/>
    </row>
    <row x14ac:dyDescent="0.25" r="270" customHeight="1" ht="17.25">
      <c r="A270" s="22"/>
      <c r="B270" s="114"/>
      <c r="C270" s="114"/>
      <c r="D270" s="114"/>
      <c r="E270" s="74" t="s">
        <v>15</v>
      </c>
      <c r="F270" s="74" t="s">
        <v>645</v>
      </c>
      <c r="G270" s="62">
        <f>roundup((('Exchange rate'!$C$2*('UK-R-Dining Tables'!H268/(1+'Exchange rate'!$A$7))*1.25*0.9165)+1)/10, 0)*10</f>
      </c>
      <c r="H270" s="63"/>
      <c r="I270" s="101"/>
    </row>
    <row x14ac:dyDescent="0.25" r="271" customHeight="1" ht="17.25">
      <c r="A271" s="22"/>
      <c r="B271" s="114"/>
      <c r="C271" s="114"/>
      <c r="D271" s="114"/>
      <c r="E271" s="74" t="s">
        <v>120</v>
      </c>
      <c r="F271" s="74" t="s">
        <v>658</v>
      </c>
      <c r="G271" s="62">
        <f>roundup((('Exchange rate'!$C$2*('UK-R-Dining Tables'!H269/(1+'Exchange rate'!$A$7))*1.25*0.9165)+1)/10, 0)*10</f>
      </c>
      <c r="H271" s="63"/>
      <c r="I271" s="101"/>
    </row>
    <row x14ac:dyDescent="0.25" r="272" customHeight="1" ht="17.25">
      <c r="A272" s="3"/>
      <c r="B272" s="114"/>
      <c r="C272" s="114"/>
      <c r="D272" s="114"/>
      <c r="E272" s="28"/>
      <c r="F272" s="4"/>
      <c r="G272" s="101"/>
      <c r="H272" s="101"/>
      <c r="I272" s="101"/>
    </row>
    <row x14ac:dyDescent="0.25" r="273" customHeight="1" ht="17.25">
      <c r="A273" s="3"/>
      <c r="B273" s="114"/>
      <c r="C273" s="114"/>
      <c r="D273" s="114"/>
      <c r="E273" s="138" t="s">
        <v>18</v>
      </c>
      <c r="F273" s="4"/>
      <c r="G273" s="101"/>
      <c r="H273" s="101"/>
      <c r="I273" s="101"/>
    </row>
    <row x14ac:dyDescent="0.25" r="274" customHeight="1" ht="17.25">
      <c r="A274" s="3"/>
      <c r="B274" s="114"/>
      <c r="C274" s="114"/>
      <c r="D274" s="114"/>
      <c r="E274" s="108"/>
      <c r="F274" s="4"/>
      <c r="G274" s="101"/>
      <c r="H274" s="101"/>
      <c r="I274" s="101"/>
    </row>
    <row x14ac:dyDescent="0.25" r="275" customHeight="1" ht="25.350000000000005">
      <c r="A275" s="3"/>
      <c r="B275" s="114"/>
      <c r="C275" s="114"/>
      <c r="D275" s="114"/>
      <c r="E275" s="23"/>
      <c r="F275" s="261"/>
      <c r="G275" s="103"/>
      <c r="H275" s="103"/>
      <c r="I275" s="101"/>
    </row>
    <row x14ac:dyDescent="0.25" r="276" customHeight="1" ht="25.350000000000005">
      <c r="A276" s="3"/>
      <c r="B276" s="114"/>
      <c r="C276" s="114"/>
      <c r="D276" s="114"/>
      <c r="E276" s="139" t="s">
        <v>280</v>
      </c>
      <c r="F276" s="140"/>
      <c r="G276" s="152"/>
      <c r="H276" s="153"/>
      <c r="I276" s="188">
        <f>roundup((('Exchange rate'!$C$2*('UK-R-Dining Tables'!J274/(1+'Exchange rate'!$A$7))*1.25*0.9165)+1)/10, 0)*10</f>
      </c>
    </row>
    <row x14ac:dyDescent="0.25" r="277" customHeight="1" ht="25.350000000000005">
      <c r="A277" s="3"/>
      <c r="B277" s="114"/>
      <c r="C277" s="114"/>
      <c r="D277" s="114"/>
      <c r="E277" s="108"/>
      <c r="F277" s="4"/>
      <c r="G277" s="101"/>
      <c r="H277" s="101"/>
      <c r="I277" s="101"/>
    </row>
    <row x14ac:dyDescent="0.25" r="278" customHeight="1" ht="25.350000000000005">
      <c r="A278" s="3"/>
      <c r="B278" s="114"/>
      <c r="C278" s="114"/>
      <c r="D278" s="114"/>
      <c r="E278" s="108"/>
      <c r="F278" s="261"/>
      <c r="G278" s="103"/>
      <c r="H278" s="103"/>
      <c r="I278" s="101"/>
    </row>
    <row x14ac:dyDescent="0.25" r="279" customHeight="1" ht="25.350000000000005">
      <c r="A279" s="3"/>
      <c r="B279" s="114"/>
      <c r="C279" s="114"/>
      <c r="D279" s="114"/>
      <c r="E279" s="139" t="s">
        <v>684</v>
      </c>
      <c r="F279" s="140"/>
      <c r="G279" s="152"/>
      <c r="H279" s="393"/>
      <c r="I279" s="188">
        <f>roundup((('Exchange rate'!$C$2*('UK-R-Dining Tables'!J277/(1+'Exchange rate'!$A$7))*1.25*0.9165)+1)/10, 0)*10</f>
      </c>
    </row>
    <row x14ac:dyDescent="0.25" r="280" customHeight="1" ht="25.350000000000005">
      <c r="A280" s="3"/>
      <c r="B280" s="114"/>
      <c r="C280" s="114"/>
      <c r="D280" s="114"/>
      <c r="E280" s="114"/>
      <c r="F280" s="4"/>
      <c r="G280" s="91"/>
      <c r="H280" s="101"/>
      <c r="I280" s="101"/>
    </row>
    <row x14ac:dyDescent="0.25" r="281" customHeight="1" ht="25.350000000000005">
      <c r="A281" s="3"/>
      <c r="B281" s="114"/>
      <c r="C281" s="114"/>
      <c r="D281" s="114"/>
      <c r="E281" s="139" t="s">
        <v>676</v>
      </c>
      <c r="F281" s="140"/>
      <c r="G281" s="152"/>
      <c r="H281" s="393"/>
      <c r="I281" s="188">
        <f>roundup((('Exchange rate'!$C$2*('UK-R-Dining Tables'!J279/(1+'Exchange rate'!$A$7))*1.25*0.9165)+1)/10, 0)*10</f>
      </c>
    </row>
    <row x14ac:dyDescent="0.25" r="282" customHeight="1" ht="25.350000000000005">
      <c r="A282" s="3"/>
      <c r="B282" s="114"/>
      <c r="C282" s="114"/>
      <c r="D282" s="114"/>
      <c r="E282" s="28"/>
      <c r="F282" s="4"/>
      <c r="G282" s="101"/>
      <c r="H282" s="103"/>
      <c r="I282" s="62"/>
    </row>
    <row x14ac:dyDescent="0.25" r="283" customHeight="1" ht="25.350000000000005">
      <c r="A283" s="3"/>
      <c r="B283" s="114"/>
      <c r="C283" s="114"/>
      <c r="D283" s="114"/>
      <c r="E283" s="28"/>
      <c r="F283" s="4"/>
      <c r="G283" s="101"/>
      <c r="H283" s="103"/>
      <c r="I283" s="62"/>
    </row>
    <row x14ac:dyDescent="0.25" r="284" customHeight="1" ht="17.25">
      <c r="A284" s="390"/>
      <c r="B284" s="288" t="s">
        <v>677</v>
      </c>
      <c r="C284" s="361"/>
      <c r="D284" s="361"/>
      <c r="E284" s="361"/>
      <c r="F284" s="402"/>
      <c r="G284" s="392"/>
      <c r="H284" s="392"/>
      <c r="I284" s="392"/>
    </row>
    <row x14ac:dyDescent="0.25" r="285" customHeight="1" ht="17.25">
      <c r="A285" s="15"/>
      <c r="B285" s="15" t="s">
        <v>681</v>
      </c>
      <c r="C285" s="15"/>
      <c r="D285" s="15"/>
      <c r="E285" s="112" t="s">
        <v>58</v>
      </c>
      <c r="F285" s="237" t="s">
        <v>36</v>
      </c>
      <c r="G285" s="131" t="s">
        <v>508</v>
      </c>
      <c r="H285" s="16" t="s">
        <v>388</v>
      </c>
      <c r="I285" s="18"/>
    </row>
    <row x14ac:dyDescent="0.25" r="286" customHeight="1" ht="17.25">
      <c r="A286" s="22"/>
      <c r="B286" s="114"/>
      <c r="C286" s="114"/>
      <c r="D286" s="114"/>
      <c r="E286" s="74"/>
      <c r="F286" s="262" t="s">
        <v>627</v>
      </c>
      <c r="G286" s="103"/>
      <c r="H286" s="322" t="s">
        <v>628</v>
      </c>
      <c r="I286" s="103"/>
    </row>
    <row x14ac:dyDescent="0.25" r="287" customHeight="1" ht="17.25">
      <c r="A287" s="22"/>
      <c r="B287" s="114"/>
      <c r="C287" s="114"/>
      <c r="D287" s="114"/>
      <c r="E287" s="74" t="s">
        <v>11</v>
      </c>
      <c r="F287" s="252" t="s">
        <v>574</v>
      </c>
      <c r="G287" s="62">
        <f>roundup((('Exchange rate'!$C$2*('UK-R-Dining Tables'!H285/(1+'Exchange rate'!$A$7))*1.25*0.9165)+1)/10, 0)*10</f>
      </c>
      <c r="H287" s="62">
        <f>roundup((('Exchange rate'!$C$2*('UK-R-Dining Tables'!I285/(1+'Exchange rate'!$A$7))*1.25*0.9165)+1)/10, 0)*10</f>
      </c>
      <c r="I287" s="103"/>
    </row>
    <row x14ac:dyDescent="0.25" r="288" customHeight="1" ht="17.25">
      <c r="A288" s="22"/>
      <c r="B288" s="114"/>
      <c r="C288" s="114"/>
      <c r="D288" s="114"/>
      <c r="E288" s="74" t="s">
        <v>13</v>
      </c>
      <c r="F288" s="74" t="s">
        <v>576</v>
      </c>
      <c r="G288" s="62">
        <f>roundup((('Exchange rate'!$C$2*('UK-R-Dining Tables'!H286/(1+'Exchange rate'!$A$7))*1.25*0.9165)+1)/10, 0)*10</f>
      </c>
      <c r="H288" s="62">
        <f>roundup((('Exchange rate'!$C$2*('UK-R-Dining Tables'!I286/(1+'Exchange rate'!$A$7))*1.25*0.9165)+1)/10, 0)*10</f>
      </c>
      <c r="I288" s="34"/>
    </row>
    <row x14ac:dyDescent="0.25" r="289" customHeight="1" ht="17.25">
      <c r="A289" s="22"/>
      <c r="B289" s="114"/>
      <c r="C289" s="114"/>
      <c r="D289" s="114"/>
      <c r="E289" s="74" t="s">
        <v>15</v>
      </c>
      <c r="F289" s="74" t="s">
        <v>645</v>
      </c>
      <c r="G289" s="62">
        <f>roundup((('Exchange rate'!$C$2*('UK-R-Dining Tables'!H287/(1+'Exchange rate'!$A$7))*1.25*0.9165)+1)/10, 0)*10</f>
      </c>
      <c r="H289" s="62">
        <f>roundup((('Exchange rate'!$C$2*('UK-R-Dining Tables'!I287/(1+'Exchange rate'!$A$7))*1.25*0.9165)+1)/10, 0)*10</f>
      </c>
      <c r="I289" s="34"/>
    </row>
    <row x14ac:dyDescent="0.25" r="290" customHeight="1" ht="17.25">
      <c r="A290" s="22"/>
      <c r="B290" s="114"/>
      <c r="C290" s="114"/>
      <c r="D290" s="114"/>
      <c r="E290" s="74" t="s">
        <v>120</v>
      </c>
      <c r="F290" s="74" t="s">
        <v>658</v>
      </c>
      <c r="G290" s="62">
        <f>roundup((('Exchange rate'!$C$2*('UK-R-Dining Tables'!H288/(1+'Exchange rate'!$A$7))*1.25*0.9165)+1)/10, 0)*10</f>
      </c>
      <c r="H290" s="62">
        <f>roundup((('Exchange rate'!$C$2*('UK-R-Dining Tables'!I288/(1+'Exchange rate'!$A$7))*1.25*0.9165)+1)/10, 0)*10</f>
      </c>
      <c r="I290" s="34"/>
    </row>
    <row x14ac:dyDescent="0.25" r="291" customHeight="1" ht="17.25">
      <c r="A291" s="3"/>
      <c r="B291" s="114"/>
      <c r="C291" s="114"/>
      <c r="D291" s="114"/>
      <c r="E291" s="28"/>
      <c r="F291" s="4"/>
      <c r="G291" s="101"/>
      <c r="H291" s="101"/>
      <c r="I291" s="101"/>
    </row>
    <row x14ac:dyDescent="0.25" r="292" customHeight="1" ht="17.25">
      <c r="A292" s="3"/>
      <c r="B292" s="114"/>
      <c r="C292" s="114"/>
      <c r="D292" s="114"/>
      <c r="E292" s="138" t="s">
        <v>18</v>
      </c>
      <c r="F292" s="4"/>
      <c r="G292" s="101"/>
      <c r="H292" s="101"/>
      <c r="I292" s="101"/>
    </row>
    <row x14ac:dyDescent="0.25" r="293" customHeight="1" ht="17.25">
      <c r="A293" s="3"/>
      <c r="B293" s="114"/>
      <c r="C293" s="114"/>
      <c r="D293" s="114"/>
      <c r="E293" s="108"/>
      <c r="F293" s="4"/>
      <c r="G293" s="101"/>
      <c r="H293" s="101"/>
      <c r="I293" s="101"/>
    </row>
    <row x14ac:dyDescent="0.25" r="294" customHeight="1" ht="17.25">
      <c r="A294" s="3"/>
      <c r="B294" s="114"/>
      <c r="C294" s="114"/>
      <c r="D294" s="114"/>
      <c r="E294" s="23"/>
      <c r="F294" s="261"/>
      <c r="G294" s="103"/>
      <c r="H294" s="103"/>
      <c r="I294" s="101"/>
    </row>
    <row x14ac:dyDescent="0.25" r="295" customHeight="1" ht="25.350000000000005">
      <c r="A295" s="3"/>
      <c r="B295" s="114"/>
      <c r="C295" s="114"/>
      <c r="D295" s="114"/>
      <c r="E295" s="139" t="s">
        <v>280</v>
      </c>
      <c r="F295" s="140"/>
      <c r="G295" s="152"/>
      <c r="H295" s="153"/>
      <c r="I295" s="188">
        <f>roundup((('Exchange rate'!$C$2*('UK-R-Dining Tables'!J293/(1+'Exchange rate'!$A$7))*1.25*0.9165)+1)/10, 0)*10</f>
      </c>
    </row>
    <row x14ac:dyDescent="0.25" r="296" customHeight="1" ht="25.350000000000005">
      <c r="A296" s="3"/>
      <c r="B296" s="114"/>
      <c r="C296" s="114"/>
      <c r="D296" s="114"/>
      <c r="E296" s="108"/>
      <c r="F296" s="4"/>
      <c r="G296" s="101"/>
      <c r="H296" s="101"/>
      <c r="I296" s="101"/>
    </row>
    <row x14ac:dyDescent="0.25" r="297" customHeight="1" ht="25.350000000000005">
      <c r="A297" s="3"/>
      <c r="B297" s="114"/>
      <c r="C297" s="114"/>
      <c r="D297" s="114"/>
      <c r="E297" s="108"/>
      <c r="F297" s="261"/>
      <c r="G297" s="103"/>
      <c r="H297" s="103"/>
      <c r="I297" s="101"/>
    </row>
    <row x14ac:dyDescent="0.25" r="298" customHeight="1" ht="25.350000000000005">
      <c r="A298" s="3"/>
      <c r="B298" s="114"/>
      <c r="C298" s="114"/>
      <c r="D298" s="114"/>
      <c r="E298" s="139" t="s">
        <v>684</v>
      </c>
      <c r="F298" s="140"/>
      <c r="G298" s="152"/>
      <c r="H298" s="393"/>
      <c r="I298" s="188">
        <f>roundup((('Exchange rate'!$C$2*('UK-R-Dining Tables'!J296/(1+'Exchange rate'!$A$7))*1.25*0.9165)+1)/10, 0)*10</f>
      </c>
    </row>
    <row x14ac:dyDescent="0.25" r="299" customHeight="1" ht="25.350000000000005">
      <c r="A299" s="3"/>
      <c r="B299" s="114"/>
      <c r="C299" s="114"/>
      <c r="D299" s="114"/>
      <c r="E299" s="114"/>
      <c r="F299" s="4"/>
      <c r="G299" s="91"/>
      <c r="H299" s="101"/>
      <c r="I299" s="101"/>
    </row>
    <row x14ac:dyDescent="0.25" r="300" customHeight="1" ht="25.350000000000005">
      <c r="A300" s="3"/>
      <c r="B300" s="114"/>
      <c r="C300" s="114"/>
      <c r="D300" s="114"/>
      <c r="E300" s="114"/>
      <c r="F300" s="4"/>
      <c r="G300" s="91"/>
      <c r="H300" s="101"/>
      <c r="I300" s="101"/>
    </row>
    <row x14ac:dyDescent="0.25" r="301" customHeight="1" ht="25.350000000000005">
      <c r="A301" s="3"/>
      <c r="B301" s="114"/>
      <c r="C301" s="114"/>
      <c r="D301" s="114"/>
      <c r="E301" s="114"/>
      <c r="F301" s="4"/>
      <c r="G301" s="91"/>
      <c r="H301" s="101"/>
      <c r="I301" s="101"/>
    </row>
    <row x14ac:dyDescent="0.25" r="302" customHeight="1" ht="25.350000000000005">
      <c r="A302" s="3"/>
      <c r="B302" s="114"/>
      <c r="C302" s="114"/>
      <c r="D302" s="114"/>
      <c r="E302" s="114"/>
      <c r="F302" s="4"/>
      <c r="G302" s="91"/>
      <c r="H302" s="101"/>
      <c r="I302" s="101"/>
    </row>
    <row x14ac:dyDescent="0.25" r="303" customHeight="1" ht="25.350000000000005">
      <c r="A303" s="3"/>
      <c r="B303" s="114"/>
      <c r="C303" s="114"/>
      <c r="D303" s="114"/>
      <c r="E303" s="114"/>
      <c r="F303" s="4"/>
      <c r="G303" s="91"/>
      <c r="H303" s="101"/>
      <c r="I303" s="101"/>
    </row>
    <row x14ac:dyDescent="0.25" r="304" customHeight="1" ht="17.25">
      <c r="A304" s="8"/>
      <c r="B304" s="96" t="s">
        <v>730</v>
      </c>
      <c r="C304" s="10"/>
      <c r="D304" s="10"/>
      <c r="E304" s="10"/>
      <c r="F304" s="227"/>
      <c r="G304" s="199"/>
      <c r="H304" s="199"/>
      <c r="I304" s="199"/>
    </row>
    <row x14ac:dyDescent="0.25" r="305" customHeight="1" ht="17.25">
      <c r="A305" s="155"/>
      <c r="B305" s="15" t="s">
        <v>318</v>
      </c>
      <c r="C305" s="15"/>
      <c r="D305" s="15"/>
      <c r="E305" s="112" t="s">
        <v>58</v>
      </c>
      <c r="F305" s="237" t="s">
        <v>36</v>
      </c>
      <c r="G305" s="131" t="s">
        <v>601</v>
      </c>
      <c r="H305" s="396"/>
      <c r="I305" s="146"/>
    </row>
    <row x14ac:dyDescent="0.25" r="306" customHeight="1" ht="17.25">
      <c r="A306" s="22"/>
      <c r="B306" s="114"/>
      <c r="C306" s="114"/>
      <c r="D306" s="114"/>
      <c r="E306" s="74"/>
      <c r="F306" s="262" t="s">
        <v>627</v>
      </c>
      <c r="G306" s="91"/>
      <c r="H306" s="92"/>
      <c r="I306" s="101"/>
    </row>
    <row x14ac:dyDescent="0.25" r="307" customHeight="1" ht="17.25">
      <c r="A307" s="22"/>
      <c r="B307" s="114"/>
      <c r="C307" s="114"/>
      <c r="D307" s="114"/>
      <c r="E307" s="74" t="s">
        <v>11</v>
      </c>
      <c r="F307" s="74" t="s">
        <v>629</v>
      </c>
      <c r="G307" s="62">
        <f>roundup((('Exchange rate'!$C$2*('UK-R-Dining Tables'!H301/(1+'Exchange rate'!$A$7))*1.25*0.9165)+1)/10, 0)*10</f>
      </c>
      <c r="H307" s="103"/>
      <c r="I307" s="101"/>
    </row>
    <row x14ac:dyDescent="0.25" r="308" customHeight="1" ht="17.25">
      <c r="A308" s="22"/>
      <c r="B308" s="114"/>
      <c r="C308" s="114"/>
      <c r="D308" s="114"/>
      <c r="E308" s="74" t="s">
        <v>13</v>
      </c>
      <c r="F308" s="74" t="s">
        <v>662</v>
      </c>
      <c r="G308" s="62">
        <f>roundup((('Exchange rate'!$C$2*('UK-R-Dining Tables'!H302/(1+'Exchange rate'!$A$7))*1.25*0.9165)+1)/10, 0)*10</f>
      </c>
      <c r="H308" s="103"/>
      <c r="I308" s="101"/>
    </row>
    <row x14ac:dyDescent="0.25" r="309" customHeight="1" ht="17.25">
      <c r="A309" s="22"/>
      <c r="B309" s="114"/>
      <c r="C309" s="114"/>
      <c r="D309" s="114"/>
      <c r="E309" s="74" t="s">
        <v>15</v>
      </c>
      <c r="F309" s="74" t="s">
        <v>664</v>
      </c>
      <c r="G309" s="62">
        <f>roundup((('Exchange rate'!$C$2*('UK-R-Dining Tables'!H303/(1+'Exchange rate'!$A$7))*1.25*0.9165)+1)/10, 0)*10</f>
      </c>
      <c r="H309" s="103"/>
      <c r="I309" s="101"/>
    </row>
    <row x14ac:dyDescent="0.25" r="310" customHeight="1" ht="17.25">
      <c r="A310" s="22"/>
      <c r="B310" s="114"/>
      <c r="C310" s="114"/>
      <c r="D310" s="114"/>
      <c r="E310" s="74" t="s">
        <v>120</v>
      </c>
      <c r="F310" s="74" t="s">
        <v>652</v>
      </c>
      <c r="G310" s="62">
        <f>roundup((('Exchange rate'!$C$2*('UK-R-Dining Tables'!H304/(1+'Exchange rate'!$A$7))*1.25*0.9165)+1)/10, 0)*10</f>
      </c>
      <c r="H310" s="103"/>
      <c r="I310" s="101"/>
    </row>
    <row x14ac:dyDescent="0.25" r="311" customHeight="1" ht="17.25">
      <c r="A311" s="3"/>
      <c r="B311" s="114"/>
      <c r="C311" s="114"/>
      <c r="D311" s="114"/>
      <c r="E311" s="28"/>
      <c r="F311" s="4"/>
      <c r="G311" s="101"/>
      <c r="H311" s="101"/>
      <c r="I311" s="101"/>
    </row>
    <row x14ac:dyDescent="0.25" r="312" customHeight="1" ht="25.350000000000005">
      <c r="A312" s="3"/>
      <c r="B312" s="114"/>
      <c r="C312" s="114"/>
      <c r="D312" s="114"/>
      <c r="E312" s="28"/>
      <c r="F312" s="4"/>
      <c r="G312" s="101"/>
      <c r="H312" s="101"/>
      <c r="I312" s="101"/>
    </row>
    <row x14ac:dyDescent="0.25" r="313" customHeight="1" ht="25.350000000000005">
      <c r="A313" s="3"/>
      <c r="B313" s="114"/>
      <c r="C313" s="114"/>
      <c r="D313" s="114"/>
      <c r="E313" s="138" t="s">
        <v>18</v>
      </c>
      <c r="F313" s="4"/>
      <c r="G313" s="101"/>
      <c r="H313" s="101"/>
      <c r="I313" s="101"/>
    </row>
    <row x14ac:dyDescent="0.25" r="314" customHeight="1" ht="25.350000000000005">
      <c r="A314" s="3"/>
      <c r="B314" s="114"/>
      <c r="C314" s="114"/>
      <c r="D314" s="114"/>
      <c r="E314" s="108"/>
      <c r="F314" s="4"/>
      <c r="G314" s="101"/>
      <c r="H314" s="101"/>
      <c r="I314" s="101"/>
    </row>
    <row x14ac:dyDescent="0.25" r="315" customHeight="1" ht="25.350000000000005">
      <c r="A315" s="3"/>
      <c r="B315" s="114"/>
      <c r="C315" s="114"/>
      <c r="D315" s="114"/>
      <c r="E315" s="139" t="s">
        <v>280</v>
      </c>
      <c r="F315" s="140"/>
      <c r="G315" s="152"/>
      <c r="H315" s="188">
        <f>roundup((('Exchange rate'!$C$2*('UK-R-Dining Tables'!I309/(1+'Exchange rate'!$A$7))*1.25*0.9165)+1)/10, 0)*10</f>
      </c>
      <c r="I315" s="101"/>
    </row>
    <row x14ac:dyDescent="0.25" r="316" customHeight="1" ht="25.350000000000005">
      <c r="A316" s="3"/>
      <c r="B316" s="114"/>
      <c r="C316" s="114"/>
      <c r="D316" s="114"/>
      <c r="E316" s="28"/>
      <c r="F316" s="4"/>
      <c r="G316" s="101"/>
      <c r="H316" s="62"/>
      <c r="I316" s="101"/>
    </row>
    <row x14ac:dyDescent="0.25" r="317" customHeight="1" ht="17.25">
      <c r="A317" s="8"/>
      <c r="B317" s="96" t="s">
        <v>711</v>
      </c>
      <c r="C317" s="10"/>
      <c r="D317" s="10"/>
      <c r="E317" s="10"/>
      <c r="F317" s="227"/>
      <c r="G317" s="199"/>
      <c r="H317" s="199"/>
      <c r="I317" s="199"/>
    </row>
    <row x14ac:dyDescent="0.25" r="318" customHeight="1" ht="17.25">
      <c r="A318" s="155"/>
      <c r="B318" s="15" t="s">
        <v>318</v>
      </c>
      <c r="C318" s="15"/>
      <c r="D318" s="15"/>
      <c r="E318" s="112" t="s">
        <v>58</v>
      </c>
      <c r="F318" s="237" t="s">
        <v>36</v>
      </c>
      <c r="G318" s="131" t="s">
        <v>638</v>
      </c>
      <c r="H318" s="17" t="s">
        <v>378</v>
      </c>
      <c r="I318" s="146"/>
    </row>
    <row x14ac:dyDescent="0.25" r="319" customHeight="1" ht="17.25">
      <c r="A319" s="22"/>
      <c r="B319" s="114"/>
      <c r="C319" s="114"/>
      <c r="D319" s="114"/>
      <c r="E319" s="74"/>
      <c r="F319" s="262" t="s">
        <v>627</v>
      </c>
      <c r="G319" s="91"/>
      <c r="H319" s="322" t="s">
        <v>628</v>
      </c>
      <c r="I319" s="101"/>
    </row>
    <row x14ac:dyDescent="0.25" r="320" customHeight="1" ht="17.25">
      <c r="A320" s="22"/>
      <c r="B320" s="114"/>
      <c r="C320" s="114"/>
      <c r="D320" s="114"/>
      <c r="E320" s="74" t="s">
        <v>11</v>
      </c>
      <c r="F320" s="74" t="s">
        <v>629</v>
      </c>
      <c r="G320" s="62">
        <f>roundup((('Exchange rate'!$C$2*('UK-R-Dining Tables'!H314/(1+'Exchange rate'!$A$7))*1.25*0.9165)+1)/10, 0)*10</f>
      </c>
      <c r="H320" s="62">
        <f>roundup((('Exchange rate'!$C$2*('UK-R-Dining Tables'!I314/(1+'Exchange rate'!$A$7))*1.25*0.9165)+1)/10, 0)*10</f>
      </c>
      <c r="I320" s="101"/>
    </row>
    <row x14ac:dyDescent="0.25" r="321" customHeight="1" ht="17.25">
      <c r="A321" s="22"/>
      <c r="B321" s="114"/>
      <c r="C321" s="114"/>
      <c r="D321" s="114"/>
      <c r="E321" s="74" t="s">
        <v>13</v>
      </c>
      <c r="F321" s="74" t="s">
        <v>662</v>
      </c>
      <c r="G321" s="62">
        <f>roundup((('Exchange rate'!$C$2*('UK-R-Dining Tables'!H315/(1+'Exchange rate'!$A$7))*1.25*0.9165)+1)/10, 0)*10</f>
      </c>
      <c r="H321" s="62">
        <f>roundup((('Exchange rate'!$C$2*('UK-R-Dining Tables'!I315/(1+'Exchange rate'!$A$7))*1.25*0.9165)+1)/10, 0)*10</f>
      </c>
      <c r="I321" s="101"/>
    </row>
    <row x14ac:dyDescent="0.25" r="322" customHeight="1" ht="17.25">
      <c r="A322" s="22"/>
      <c r="B322" s="114"/>
      <c r="C322" s="114"/>
      <c r="D322" s="114"/>
      <c r="E322" s="74" t="s">
        <v>15</v>
      </c>
      <c r="F322" s="74" t="s">
        <v>664</v>
      </c>
      <c r="G322" s="62">
        <f>roundup((('Exchange rate'!$C$2*('UK-R-Dining Tables'!H316/(1+'Exchange rate'!$A$7))*1.25*0.9165)+1)/10, 0)*10</f>
      </c>
      <c r="H322" s="62">
        <f>roundup((('Exchange rate'!$C$2*('UK-R-Dining Tables'!I316/(1+'Exchange rate'!$A$7))*1.25*0.9165)+1)/10, 0)*10</f>
      </c>
      <c r="I322" s="101"/>
    </row>
    <row x14ac:dyDescent="0.25" r="323" customHeight="1" ht="17.25">
      <c r="A323" s="22"/>
      <c r="B323" s="114"/>
      <c r="C323" s="114"/>
      <c r="D323" s="114"/>
      <c r="E323" s="74" t="s">
        <v>120</v>
      </c>
      <c r="F323" s="74" t="s">
        <v>652</v>
      </c>
      <c r="G323" s="62">
        <f>roundup((('Exchange rate'!$C$2*('UK-R-Dining Tables'!H317/(1+'Exchange rate'!$A$7))*1.25*0.9165)+1)/10, 0)*10</f>
      </c>
      <c r="H323" s="62">
        <f>roundup((('Exchange rate'!$C$2*('UK-R-Dining Tables'!I317/(1+'Exchange rate'!$A$7))*1.25*0.9165)+1)/10, 0)*10</f>
      </c>
      <c r="I323" s="101"/>
    </row>
    <row x14ac:dyDescent="0.25" r="324" customHeight="1" ht="17.25">
      <c r="A324" s="3"/>
      <c r="B324" s="114"/>
      <c r="C324" s="114"/>
      <c r="D324" s="114"/>
      <c r="E324" s="28"/>
      <c r="F324" s="4"/>
      <c r="G324" s="101"/>
      <c r="H324" s="101"/>
      <c r="I324" s="101"/>
    </row>
    <row x14ac:dyDescent="0.25" r="325" customHeight="1" ht="25.350000000000005">
      <c r="A325" s="3"/>
      <c r="B325" s="114"/>
      <c r="C325" s="114"/>
      <c r="D325" s="114"/>
      <c r="E325" s="28"/>
      <c r="F325" s="4"/>
      <c r="G325" s="101"/>
      <c r="H325" s="101"/>
      <c r="I325" s="101"/>
    </row>
    <row x14ac:dyDescent="0.25" r="326" customHeight="1" ht="25.350000000000005">
      <c r="A326" s="3"/>
      <c r="B326" s="114"/>
      <c r="C326" s="114"/>
      <c r="D326" s="114"/>
      <c r="E326" s="138" t="s">
        <v>18</v>
      </c>
      <c r="F326" s="4"/>
      <c r="G326" s="101"/>
      <c r="H326" s="101"/>
      <c r="I326" s="101"/>
    </row>
    <row x14ac:dyDescent="0.25" r="327" customHeight="1" ht="25.350000000000005">
      <c r="A327" s="3"/>
      <c r="B327" s="114"/>
      <c r="C327" s="114"/>
      <c r="D327" s="114"/>
      <c r="E327" s="108"/>
      <c r="F327" s="4"/>
      <c r="G327" s="101"/>
      <c r="H327" s="101"/>
      <c r="I327" s="101"/>
    </row>
    <row x14ac:dyDescent="0.25" r="328" customHeight="1" ht="25.350000000000005">
      <c r="A328" s="3"/>
      <c r="B328" s="114"/>
      <c r="C328" s="114"/>
      <c r="D328" s="114"/>
      <c r="E328" s="139" t="s">
        <v>280</v>
      </c>
      <c r="F328" s="140"/>
      <c r="G328" s="152"/>
      <c r="H328" s="188">
        <f>roundup((('Exchange rate'!$C$2*('UK-R-Dining Tables'!I322/(1+'Exchange rate'!$A$7))*1.25*0.9165)+1)/10, 0)*10</f>
      </c>
      <c r="I328" s="101"/>
    </row>
    <row x14ac:dyDescent="0.25" r="329" customHeight="1" ht="25.350000000000005">
      <c r="A329" s="3"/>
      <c r="B329" s="114"/>
      <c r="C329" s="114"/>
      <c r="D329" s="114"/>
      <c r="E329" s="28"/>
      <c r="F329" s="4"/>
      <c r="G329" s="101"/>
      <c r="H329" s="62"/>
      <c r="I329" s="101"/>
    </row>
    <row x14ac:dyDescent="0.25" r="330" customHeight="1" ht="17.25">
      <c r="A330" s="8"/>
      <c r="B330" s="96" t="s">
        <v>689</v>
      </c>
      <c r="C330" s="10"/>
      <c r="D330" s="10"/>
      <c r="E330" s="10"/>
      <c r="F330" s="227"/>
      <c r="G330" s="199"/>
      <c r="H330" s="199"/>
      <c r="I330" s="199"/>
    </row>
    <row x14ac:dyDescent="0.25" r="331" customHeight="1" ht="17.25">
      <c r="A331" s="155"/>
      <c r="B331" s="15" t="s">
        <v>318</v>
      </c>
      <c r="C331" s="15"/>
      <c r="D331" s="15"/>
      <c r="E331" s="112" t="s">
        <v>58</v>
      </c>
      <c r="F331" s="237" t="s">
        <v>36</v>
      </c>
      <c r="G331" s="131" t="s">
        <v>690</v>
      </c>
      <c r="H331" s="397"/>
      <c r="I331" s="146"/>
    </row>
    <row x14ac:dyDescent="0.25" r="332" customHeight="1" ht="28.350000000000005">
      <c r="A332" s="22"/>
      <c r="B332" s="23"/>
      <c r="C332" s="23"/>
      <c r="D332" s="23"/>
      <c r="E332" s="74"/>
      <c r="F332" s="262" t="s">
        <v>627</v>
      </c>
      <c r="G332" s="91"/>
      <c r="H332" s="92"/>
      <c r="I332" s="101"/>
    </row>
    <row x14ac:dyDescent="0.25" r="333" customHeight="1" ht="17.25">
      <c r="A333" s="22"/>
      <c r="B333" s="114"/>
      <c r="C333" s="114"/>
      <c r="D333" s="114"/>
      <c r="E333" s="74" t="s">
        <v>11</v>
      </c>
      <c r="F333" s="74" t="s">
        <v>629</v>
      </c>
      <c r="G333" s="62">
        <f>roundup((('Exchange rate'!$C$2*('UK-R-Dining Tables'!H327/(1+'Exchange rate'!$A$7))*1.25*0.9165)+1)/10, 0)*10</f>
      </c>
      <c r="H333" s="63"/>
      <c r="I333" s="101"/>
    </row>
    <row x14ac:dyDescent="0.25" r="334" customHeight="1" ht="17.25">
      <c r="A334" s="22"/>
      <c r="B334" s="114"/>
      <c r="C334" s="114"/>
      <c r="D334" s="114"/>
      <c r="E334" s="74" t="s">
        <v>13</v>
      </c>
      <c r="F334" s="74" t="s">
        <v>662</v>
      </c>
      <c r="G334" s="62">
        <f>roundup((('Exchange rate'!$C$2*('UK-R-Dining Tables'!H328/(1+'Exchange rate'!$A$7))*1.25*0.9165)+1)/10, 0)*10</f>
      </c>
      <c r="H334" s="63"/>
      <c r="I334" s="101"/>
    </row>
    <row x14ac:dyDescent="0.25" r="335" customHeight="1" ht="17.25">
      <c r="A335" s="22"/>
      <c r="B335" s="114"/>
      <c r="C335" s="114"/>
      <c r="D335" s="114"/>
      <c r="E335" s="74" t="s">
        <v>15</v>
      </c>
      <c r="F335" s="74" t="s">
        <v>664</v>
      </c>
      <c r="G335" s="62">
        <f>roundup((('Exchange rate'!$C$2*('UK-R-Dining Tables'!H329/(1+'Exchange rate'!$A$7))*1.25*0.9165)+1)/10, 0)*10</f>
      </c>
      <c r="H335" s="63"/>
      <c r="I335" s="101"/>
    </row>
    <row x14ac:dyDescent="0.25" r="336" customHeight="1" ht="25.350000000000005">
      <c r="A336" s="22"/>
      <c r="B336" s="114"/>
      <c r="C336" s="114"/>
      <c r="D336" s="114"/>
      <c r="E336" s="74" t="s">
        <v>120</v>
      </c>
      <c r="F336" s="74" t="s">
        <v>652</v>
      </c>
      <c r="G336" s="62">
        <f>roundup((('Exchange rate'!$C$2*('UK-R-Dining Tables'!H330/(1+'Exchange rate'!$A$7))*1.25*0.9165)+1)/10, 0)*10</f>
      </c>
      <c r="H336" s="63"/>
      <c r="I336" s="101"/>
    </row>
    <row x14ac:dyDescent="0.25" r="337" customHeight="1" ht="25.350000000000005">
      <c r="A337" s="3"/>
      <c r="B337" s="114"/>
      <c r="C337" s="114"/>
      <c r="D337" s="114"/>
      <c r="E337" s="28"/>
      <c r="F337" s="4"/>
      <c r="G337" s="101"/>
      <c r="H337" s="101"/>
      <c r="I337" s="101"/>
    </row>
    <row x14ac:dyDescent="0.25" r="338" customHeight="1" ht="25.350000000000005">
      <c r="A338" s="3"/>
      <c r="B338" s="114"/>
      <c r="C338" s="114"/>
      <c r="D338" s="114"/>
      <c r="E338" s="28"/>
      <c r="F338" s="4"/>
      <c r="G338" s="101"/>
      <c r="H338" s="101"/>
      <c r="I338" s="101"/>
    </row>
    <row x14ac:dyDescent="0.25" r="339" customHeight="1" ht="25.350000000000005">
      <c r="A339" s="3"/>
      <c r="B339" s="114"/>
      <c r="C339" s="114"/>
      <c r="D339" s="114"/>
      <c r="E339" s="138" t="s">
        <v>18</v>
      </c>
      <c r="F339" s="4"/>
      <c r="G339" s="101"/>
      <c r="H339" s="101"/>
      <c r="I339" s="101"/>
    </row>
    <row x14ac:dyDescent="0.25" r="340" customHeight="1" ht="25.350000000000005">
      <c r="A340" s="3"/>
      <c r="B340" s="114"/>
      <c r="C340" s="114"/>
      <c r="D340" s="114"/>
      <c r="E340" s="138"/>
      <c r="F340" s="4"/>
      <c r="G340" s="101"/>
      <c r="H340" s="101"/>
      <c r="I340" s="101"/>
    </row>
    <row x14ac:dyDescent="0.25" r="341" customHeight="1" ht="25.350000000000005">
      <c r="A341" s="3"/>
      <c r="B341" s="114"/>
      <c r="C341" s="114"/>
      <c r="D341" s="114"/>
      <c r="E341" s="139" t="s">
        <v>280</v>
      </c>
      <c r="F341" s="140"/>
      <c r="G341" s="152"/>
      <c r="H341" s="188">
        <f>roundup((('Exchange rate'!$C$2*('UK-R-Dining Tables'!I336/(1+'Exchange rate'!$A$7))*1.25*0.9165)+1)/10, 0)*10</f>
      </c>
      <c r="I341" s="101"/>
    </row>
    <row x14ac:dyDescent="0.25" r="342" customHeight="1" ht="25.350000000000005">
      <c r="A342" s="3"/>
      <c r="B342" s="114"/>
      <c r="C342" s="114"/>
      <c r="D342" s="114"/>
      <c r="E342" s="28"/>
      <c r="F342" s="4"/>
      <c r="G342" s="101"/>
      <c r="H342" s="62"/>
      <c r="I342" s="101"/>
    </row>
    <row x14ac:dyDescent="0.25" r="343" customHeight="1" ht="25.350000000000005">
      <c r="A343" s="3"/>
      <c r="B343" s="114"/>
      <c r="C343" s="114"/>
      <c r="D343" s="114"/>
      <c r="E343" s="110" t="s">
        <v>691</v>
      </c>
      <c r="F343" s="406"/>
      <c r="G343" s="393"/>
      <c r="H343" s="188">
        <f>roundup((('Exchange rate'!$C$2*('UK-R-Dining Tables'!I338/(1+'Exchange rate'!$A$7))*1.25*0.9165)+1)/10, 0)*10</f>
      </c>
      <c r="I343" s="101"/>
    </row>
    <row x14ac:dyDescent="0.25" r="344" customHeight="1" ht="25.350000000000005">
      <c r="A344" s="3"/>
      <c r="B344" s="114"/>
      <c r="C344" s="114"/>
      <c r="D344" s="114"/>
      <c r="E344" s="114"/>
      <c r="F344" s="261"/>
      <c r="G344" s="103"/>
      <c r="H344" s="62"/>
      <c r="I344" s="101"/>
    </row>
    <row x14ac:dyDescent="0.25" r="345" customHeight="1" ht="25.350000000000005">
      <c r="A345" s="3"/>
      <c r="B345" s="114"/>
      <c r="C345" s="114"/>
      <c r="D345" s="114"/>
      <c r="E345" s="114"/>
      <c r="F345" s="261"/>
      <c r="G345" s="103"/>
      <c r="H345" s="62"/>
      <c r="I345" s="101"/>
    </row>
    <row x14ac:dyDescent="0.25" r="346" customHeight="1" ht="25.350000000000005">
      <c r="A346" s="3"/>
      <c r="B346" s="114"/>
      <c r="C346" s="114"/>
      <c r="D346" s="114"/>
      <c r="E346" s="114"/>
      <c r="F346" s="261"/>
      <c r="G346" s="103"/>
      <c r="H346" s="62"/>
      <c r="I346" s="101"/>
    </row>
    <row x14ac:dyDescent="0.25" r="347" customHeight="1" ht="25.350000000000005">
      <c r="A347" s="3"/>
      <c r="B347" s="114"/>
      <c r="C347" s="114"/>
      <c r="D347" s="114"/>
      <c r="E347" s="114"/>
      <c r="F347" s="261"/>
      <c r="G347" s="103"/>
      <c r="H347" s="62"/>
      <c r="I347" s="101"/>
    </row>
    <row x14ac:dyDescent="0.25" r="348" customHeight="1" ht="25.350000000000005">
      <c r="A348" s="3"/>
      <c r="B348" s="114"/>
      <c r="C348" s="114"/>
      <c r="D348" s="114"/>
      <c r="E348" s="114"/>
      <c r="F348" s="261"/>
      <c r="G348" s="103"/>
      <c r="H348" s="62"/>
      <c r="I348" s="101"/>
    </row>
    <row x14ac:dyDescent="0.25" r="349" customHeight="1" ht="25.350000000000005">
      <c r="A349" s="3"/>
      <c r="B349" s="114"/>
      <c r="C349" s="114"/>
      <c r="D349" s="114"/>
      <c r="E349" s="114"/>
      <c r="F349" s="261"/>
      <c r="G349" s="103"/>
      <c r="H349" s="62"/>
      <c r="I349" s="101"/>
    </row>
    <row x14ac:dyDescent="0.25" r="350" customHeight="1" ht="25.350000000000005">
      <c r="A350" s="3"/>
      <c r="B350" s="114"/>
      <c r="C350" s="114"/>
      <c r="D350" s="114"/>
      <c r="E350" s="114"/>
      <c r="F350" s="261"/>
      <c r="G350" s="103"/>
      <c r="H350" s="62"/>
      <c r="I350" s="101"/>
    </row>
    <row x14ac:dyDescent="0.25" r="351" customHeight="1" ht="25.350000000000005">
      <c r="A351" s="3"/>
      <c r="B351" s="114"/>
      <c r="C351" s="114"/>
      <c r="D351" s="114"/>
      <c r="E351" s="114"/>
      <c r="F351" s="261"/>
      <c r="G351" s="103"/>
      <c r="H351" s="62"/>
      <c r="I351" s="101"/>
    </row>
    <row x14ac:dyDescent="0.25" r="352" customHeight="1" ht="25.350000000000005">
      <c r="A352" s="3"/>
      <c r="B352" s="114"/>
      <c r="C352" s="114"/>
      <c r="D352" s="114"/>
      <c r="E352" s="114"/>
      <c r="F352" s="261"/>
      <c r="G352" s="103"/>
      <c r="H352" s="62"/>
      <c r="I352" s="101"/>
    </row>
    <row x14ac:dyDescent="0.25" r="353" customHeight="1" ht="25.350000000000005">
      <c r="A353" s="3"/>
      <c r="B353" s="114"/>
      <c r="C353" s="114"/>
      <c r="D353" s="114"/>
      <c r="E353" s="114"/>
      <c r="F353" s="261"/>
      <c r="G353" s="103"/>
      <c r="H353" s="62"/>
      <c r="I353" s="101"/>
    </row>
    <row x14ac:dyDescent="0.25" r="354" customHeight="1" ht="25.350000000000005">
      <c r="A354" s="3"/>
      <c r="B354" s="114"/>
      <c r="C354" s="114"/>
      <c r="D354" s="114"/>
      <c r="E354" s="114"/>
      <c r="F354" s="261"/>
      <c r="G354" s="103"/>
      <c r="H354" s="62"/>
      <c r="I354" s="101"/>
    </row>
    <row x14ac:dyDescent="0.25" r="355" customHeight="1" ht="17.25">
      <c r="A355" s="8"/>
      <c r="B355" s="96" t="s">
        <v>692</v>
      </c>
      <c r="C355" s="10"/>
      <c r="D355" s="10"/>
      <c r="E355" s="10"/>
      <c r="F355" s="227"/>
      <c r="G355" s="199"/>
      <c r="H355" s="199"/>
      <c r="I355" s="199"/>
    </row>
    <row x14ac:dyDescent="0.25" r="356" customHeight="1" ht="17.25">
      <c r="A356" s="155"/>
      <c r="B356" s="15" t="s">
        <v>318</v>
      </c>
      <c r="C356" s="15"/>
      <c r="D356" s="15"/>
      <c r="E356" s="112" t="s">
        <v>58</v>
      </c>
      <c r="F356" s="237" t="s">
        <v>36</v>
      </c>
      <c r="G356" s="131" t="s">
        <v>688</v>
      </c>
      <c r="H356" s="17" t="s">
        <v>378</v>
      </c>
      <c r="I356" s="146"/>
    </row>
    <row x14ac:dyDescent="0.25" r="357" customHeight="1" ht="28.350000000000005">
      <c r="A357" s="22"/>
      <c r="B357" s="23"/>
      <c r="C357" s="23"/>
      <c r="D357" s="23"/>
      <c r="E357" s="74"/>
      <c r="F357" s="262" t="s">
        <v>627</v>
      </c>
      <c r="G357" s="91"/>
      <c r="H357" s="322" t="s">
        <v>628</v>
      </c>
      <c r="I357" s="101"/>
    </row>
    <row x14ac:dyDescent="0.25" r="358" customHeight="1" ht="17.25">
      <c r="A358" s="22"/>
      <c r="B358" s="114"/>
      <c r="C358" s="114"/>
      <c r="D358" s="114"/>
      <c r="E358" s="74" t="s">
        <v>11</v>
      </c>
      <c r="F358" s="74" t="s">
        <v>629</v>
      </c>
      <c r="G358" s="25">
        <f>roundup((('Exchange rate'!$C$2*('UK-R-Dining Tables'!H343/(1+'Exchange rate'!$A$7))*1.25*0.9165)+1)/10, 0)*10</f>
      </c>
      <c r="H358" s="25">
        <f>roundup((('Exchange rate'!$C$2*('UK-R-Dining Tables'!I343/(1+'Exchange rate'!$A$7))*1.25*0.9165)+1)/10, 0)*10</f>
      </c>
      <c r="I358" s="101"/>
    </row>
    <row x14ac:dyDescent="0.25" r="359" customHeight="1" ht="17.25">
      <c r="A359" s="22"/>
      <c r="B359" s="114"/>
      <c r="C359" s="114"/>
      <c r="D359" s="114"/>
      <c r="E359" s="74" t="s">
        <v>13</v>
      </c>
      <c r="F359" s="74" t="s">
        <v>662</v>
      </c>
      <c r="G359" s="25">
        <f>roundup((('Exchange rate'!$C$2*('UK-R-Dining Tables'!H344/(1+'Exchange rate'!$A$7))*1.25*0.9165)+1)/10, 0)*10</f>
      </c>
      <c r="H359" s="25">
        <f>roundup((('Exchange rate'!$C$2*('UK-R-Dining Tables'!I344/(1+'Exchange rate'!$A$7))*1.25*0.9165)+1)/10, 0)*10</f>
      </c>
      <c r="I359" s="101"/>
    </row>
    <row x14ac:dyDescent="0.25" r="360" customHeight="1" ht="17.25">
      <c r="A360" s="22"/>
      <c r="B360" s="114"/>
      <c r="C360" s="114"/>
      <c r="D360" s="114"/>
      <c r="E360" s="74" t="s">
        <v>15</v>
      </c>
      <c r="F360" s="74" t="s">
        <v>664</v>
      </c>
      <c r="G360" s="25">
        <f>roundup((('Exchange rate'!$C$2*('UK-R-Dining Tables'!H345/(1+'Exchange rate'!$A$7))*1.25*0.9165)+1)/10, 0)*10</f>
      </c>
      <c r="H360" s="25">
        <f>roundup((('Exchange rate'!$C$2*('UK-R-Dining Tables'!I345/(1+'Exchange rate'!$A$7))*1.25*0.9165)+1)/10, 0)*10</f>
      </c>
      <c r="I360" s="101"/>
    </row>
    <row x14ac:dyDescent="0.25" r="361" customHeight="1" ht="25.350000000000005">
      <c r="A361" s="22"/>
      <c r="B361" s="114"/>
      <c r="C361" s="114"/>
      <c r="D361" s="114"/>
      <c r="E361" s="74" t="s">
        <v>120</v>
      </c>
      <c r="F361" s="74" t="s">
        <v>652</v>
      </c>
      <c r="G361" s="25">
        <f>roundup((('Exchange rate'!$C$2*('UK-R-Dining Tables'!H346/(1+'Exchange rate'!$A$7))*1.25*0.9165)+1)/10, 0)*10</f>
      </c>
      <c r="H361" s="25">
        <f>roundup((('Exchange rate'!$C$2*('UK-R-Dining Tables'!I346/(1+'Exchange rate'!$A$7))*1.25*0.9165)+1)/10, 0)*10</f>
      </c>
      <c r="I361" s="101"/>
    </row>
    <row x14ac:dyDescent="0.25" r="362" customHeight="1" ht="25.350000000000005">
      <c r="A362" s="3"/>
      <c r="B362" s="114"/>
      <c r="C362" s="114"/>
      <c r="D362" s="114"/>
      <c r="E362" s="28"/>
      <c r="F362" s="4"/>
      <c r="G362" s="101"/>
      <c r="H362" s="101"/>
      <c r="I362" s="101"/>
    </row>
    <row x14ac:dyDescent="0.25" r="363" customHeight="1" ht="25.350000000000005">
      <c r="A363" s="3"/>
      <c r="B363" s="114"/>
      <c r="C363" s="114"/>
      <c r="D363" s="114"/>
      <c r="E363" s="28"/>
      <c r="F363" s="4"/>
      <c r="G363" s="101"/>
      <c r="H363" s="101"/>
      <c r="I363" s="101"/>
    </row>
    <row x14ac:dyDescent="0.25" r="364" customHeight="1" ht="25.350000000000005">
      <c r="A364" s="3"/>
      <c r="B364" s="114"/>
      <c r="C364" s="114"/>
      <c r="D364" s="114"/>
      <c r="E364" s="138" t="s">
        <v>18</v>
      </c>
      <c r="F364" s="4"/>
      <c r="G364" s="101"/>
      <c r="H364" s="101"/>
      <c r="I364" s="101"/>
    </row>
    <row x14ac:dyDescent="0.25" r="365" customHeight="1" ht="25.350000000000005">
      <c r="A365" s="3"/>
      <c r="B365" s="114"/>
      <c r="C365" s="114"/>
      <c r="D365" s="114"/>
      <c r="E365" s="138"/>
      <c r="F365" s="4"/>
      <c r="G365" s="101"/>
      <c r="H365" s="101"/>
      <c r="I365" s="101"/>
    </row>
    <row x14ac:dyDescent="0.25" r="366" customHeight="1" ht="25.350000000000005">
      <c r="A366" s="3"/>
      <c r="B366" s="114"/>
      <c r="C366" s="114"/>
      <c r="D366" s="114"/>
      <c r="E366" s="108"/>
      <c r="F366" s="4"/>
      <c r="G366" s="101"/>
      <c r="H366" s="101"/>
      <c r="I366" s="101"/>
    </row>
    <row x14ac:dyDescent="0.25" r="367" customHeight="1" ht="25.350000000000005">
      <c r="A367" s="3"/>
      <c r="B367" s="114"/>
      <c r="C367" s="114"/>
      <c r="D367" s="114"/>
      <c r="E367" s="139" t="s">
        <v>280</v>
      </c>
      <c r="F367" s="140"/>
      <c r="G367" s="152"/>
      <c r="H367" s="188">
        <f>roundup((('Exchange rate'!$C$2*('UK-R-Dining Tables'!I352/(1+'Exchange rate'!$A$7))*1.25*0.9165)+1)/10, 0)*10</f>
      </c>
      <c r="I367" s="101"/>
    </row>
    <row x14ac:dyDescent="0.25" r="368" customHeight="1" ht="25.350000000000005">
      <c r="A368" s="3"/>
      <c r="B368" s="114"/>
      <c r="C368" s="114"/>
      <c r="D368" s="114"/>
      <c r="E368" s="28"/>
      <c r="F368" s="4"/>
      <c r="G368" s="101"/>
      <c r="H368" s="63"/>
      <c r="I368" s="101"/>
    </row>
    <row x14ac:dyDescent="0.25" r="369" customHeight="1" ht="25.350000000000005">
      <c r="A369" s="3"/>
      <c r="B369" s="114"/>
      <c r="C369" s="114"/>
      <c r="D369" s="114"/>
      <c r="E369" s="139" t="s">
        <v>691</v>
      </c>
      <c r="F369" s="140"/>
      <c r="G369" s="152"/>
      <c r="H369" s="188">
        <f>roundup((('Exchange rate'!$C$2*('UK-R-Dining Tables'!I354/(1+'Exchange rate'!$A$7))*1.25*0.9165)+1)/10, 0)*10</f>
      </c>
      <c r="I369" s="101"/>
    </row>
    <row x14ac:dyDescent="0.25" r="370" customHeight="1" ht="25.350000000000005">
      <c r="A370" s="3"/>
      <c r="B370" s="114"/>
      <c r="C370" s="114"/>
      <c r="D370" s="114"/>
      <c r="E370" s="28"/>
      <c r="F370" s="4"/>
      <c r="G370" s="101"/>
      <c r="H370" s="62"/>
      <c r="I370" s="101"/>
    </row>
    <row x14ac:dyDescent="0.25" r="371" customHeight="1" ht="17.25">
      <c r="A371" s="8"/>
      <c r="B371" s="9" t="s">
        <v>693</v>
      </c>
      <c r="C371" s="10"/>
      <c r="D371" s="10"/>
      <c r="E371" s="10"/>
      <c r="F371" s="227"/>
      <c r="G371" s="199"/>
      <c r="H371" s="199"/>
      <c r="I371" s="199"/>
    </row>
    <row x14ac:dyDescent="0.25" r="372" customHeight="1" ht="17.25">
      <c r="A372" s="155"/>
      <c r="B372" s="15" t="s">
        <v>594</v>
      </c>
      <c r="C372" s="15"/>
      <c r="D372" s="15"/>
      <c r="E372" s="112" t="s">
        <v>58</v>
      </c>
      <c r="F372" s="237" t="s">
        <v>36</v>
      </c>
      <c r="G372" s="131" t="s">
        <v>644</v>
      </c>
      <c r="H372" s="396"/>
      <c r="I372" s="396"/>
    </row>
    <row x14ac:dyDescent="0.25" r="373" customHeight="1" ht="17.25">
      <c r="A373" s="22"/>
      <c r="B373" s="114"/>
      <c r="C373" s="114"/>
      <c r="D373" s="114"/>
      <c r="E373" s="74"/>
      <c r="F373" s="262" t="s">
        <v>627</v>
      </c>
      <c r="G373" s="25"/>
      <c r="H373" s="103"/>
      <c r="I373" s="103"/>
    </row>
    <row x14ac:dyDescent="0.25" r="374" customHeight="1" ht="17.25">
      <c r="A374" s="22"/>
      <c r="B374" s="114"/>
      <c r="C374" s="114"/>
      <c r="D374" s="114"/>
      <c r="E374" s="74" t="s">
        <v>11</v>
      </c>
      <c r="F374" s="74" t="s">
        <v>727</v>
      </c>
      <c r="G374" s="62">
        <f>roundup((('Exchange rate'!$C$2*('UK-R-Dining Tables'!H360/(1+'Exchange rate'!$A$7))*1.25*0.9165)+1)/10, 0)*10</f>
      </c>
      <c r="H374" s="103"/>
      <c r="I374" s="103"/>
    </row>
    <row x14ac:dyDescent="0.25" r="375" customHeight="1" ht="17.25">
      <c r="A375" s="22"/>
      <c r="B375" s="114"/>
      <c r="C375" s="114"/>
      <c r="D375" s="114"/>
      <c r="E375" s="74" t="s">
        <v>13</v>
      </c>
      <c r="F375" s="74" t="s">
        <v>670</v>
      </c>
      <c r="G375" s="62">
        <f>roundup((('Exchange rate'!$C$2*('UK-R-Dining Tables'!H361/(1+'Exchange rate'!$A$7))*1.25*0.9165)+1)/10, 0)*10</f>
      </c>
      <c r="H375" s="103"/>
      <c r="I375" s="103"/>
    </row>
    <row x14ac:dyDescent="0.25" r="376" customHeight="1" ht="17.25">
      <c r="A376" s="22"/>
      <c r="B376" s="114"/>
      <c r="C376" s="114"/>
      <c r="D376" s="114"/>
      <c r="E376" s="74" t="s">
        <v>15</v>
      </c>
      <c r="F376" s="74" t="s">
        <v>705</v>
      </c>
      <c r="G376" s="62">
        <f>roundup((('Exchange rate'!$C$2*('UK-R-Dining Tables'!H362/(1+'Exchange rate'!$A$7))*1.25*0.9165)+1)/10, 0)*10</f>
      </c>
      <c r="H376" s="103"/>
      <c r="I376" s="103"/>
    </row>
    <row x14ac:dyDescent="0.25" r="377" customHeight="1" ht="17.25">
      <c r="A377" s="22"/>
      <c r="B377" s="114"/>
      <c r="C377" s="114"/>
      <c r="D377" s="114"/>
      <c r="E377" s="74" t="s">
        <v>120</v>
      </c>
      <c r="F377" s="74" t="s">
        <v>672</v>
      </c>
      <c r="G377" s="62">
        <f>roundup((('Exchange rate'!$C$2*('UK-R-Dining Tables'!H363/(1+'Exchange rate'!$A$7))*1.25*0.9165)+1)/10, 0)*10</f>
      </c>
      <c r="H377" s="103"/>
      <c r="I377" s="103"/>
    </row>
    <row x14ac:dyDescent="0.25" r="378" customHeight="1" ht="25.350000000000005">
      <c r="A378" s="3"/>
      <c r="B378" s="114"/>
      <c r="C378" s="114"/>
      <c r="D378" s="114"/>
      <c r="E378" s="28"/>
      <c r="F378" s="4"/>
      <c r="G378" s="101"/>
      <c r="H378" s="103"/>
      <c r="I378" s="101"/>
    </row>
    <row x14ac:dyDescent="0.25" r="379" customHeight="1" ht="25.350000000000005">
      <c r="A379" s="3"/>
      <c r="B379" s="114"/>
      <c r="C379" s="114"/>
      <c r="D379" s="114"/>
      <c r="E379" s="138" t="s">
        <v>680</v>
      </c>
      <c r="F379" s="4"/>
      <c r="G379" s="101"/>
      <c r="H379" s="103"/>
      <c r="I379" s="101"/>
    </row>
    <row x14ac:dyDescent="0.25" r="380" customHeight="1" ht="25.350000000000005">
      <c r="A380" s="3"/>
      <c r="B380" s="114"/>
      <c r="C380" s="114"/>
      <c r="D380" s="114"/>
      <c r="E380" s="108"/>
      <c r="F380" s="4"/>
      <c r="G380" s="101"/>
      <c r="H380" s="103"/>
      <c r="I380" s="101"/>
    </row>
    <row x14ac:dyDescent="0.25" r="381" customHeight="1" ht="25.350000000000005">
      <c r="A381" s="3"/>
      <c r="B381" s="114"/>
      <c r="C381" s="114"/>
      <c r="D381" s="114"/>
      <c r="E381" s="139" t="s">
        <v>280</v>
      </c>
      <c r="F381" s="140"/>
      <c r="G381" s="152"/>
      <c r="H381" s="188">
        <f>roundup((('Exchange rate'!$C$2*('UK-R-Dining Tables'!I367/(1+'Exchange rate'!$A$7))*1.25*0.9165)+1)/10, 0)*10</f>
      </c>
      <c r="I381" s="101"/>
    </row>
    <row x14ac:dyDescent="0.25" r="382" customHeight="1" ht="25.350000000000005">
      <c r="A382" s="3"/>
      <c r="B382" s="114"/>
      <c r="C382" s="114"/>
      <c r="D382" s="114"/>
      <c r="E382" s="203"/>
      <c r="F382" s="4"/>
      <c r="G382" s="101"/>
      <c r="H382" s="63"/>
      <c r="I382" s="101"/>
    </row>
    <row x14ac:dyDescent="0.25" r="383" customHeight="1" ht="17.25">
      <c r="A383" s="3"/>
      <c r="B383" s="114"/>
      <c r="C383" s="114"/>
      <c r="D383" s="114"/>
      <c r="E383" s="203"/>
      <c r="F383" s="4"/>
      <c r="G383" s="101"/>
      <c r="H383" s="63"/>
      <c r="I383" s="101"/>
    </row>
    <row x14ac:dyDescent="0.25" r="384" customHeight="1" ht="17.25">
      <c r="A384" s="3"/>
      <c r="B384" s="114"/>
      <c r="C384" s="114"/>
      <c r="D384" s="114"/>
      <c r="E384" s="203"/>
      <c r="F384" s="4"/>
      <c r="G384" s="101"/>
      <c r="H384" s="63"/>
      <c r="I384" s="101"/>
    </row>
    <row x14ac:dyDescent="0.25" r="385" customHeight="1" ht="17.25">
      <c r="A385" s="8"/>
      <c r="B385" s="9" t="s">
        <v>694</v>
      </c>
      <c r="C385" s="10"/>
      <c r="D385" s="10"/>
      <c r="E385" s="10"/>
      <c r="F385" s="227"/>
      <c r="G385" s="199"/>
      <c r="H385" s="199"/>
      <c r="I385" s="199"/>
    </row>
    <row x14ac:dyDescent="0.25" r="386" customHeight="1" ht="17.25">
      <c r="A386" s="155"/>
      <c r="B386" s="15" t="s">
        <v>594</v>
      </c>
      <c r="C386" s="15"/>
      <c r="D386" s="15"/>
      <c r="E386" s="112" t="s">
        <v>58</v>
      </c>
      <c r="F386" s="237" t="s">
        <v>36</v>
      </c>
      <c r="G386" s="131" t="s">
        <v>495</v>
      </c>
      <c r="H386" s="396"/>
      <c r="I386" s="396"/>
    </row>
    <row x14ac:dyDescent="0.25" r="387" customHeight="1" ht="17.25">
      <c r="A387" s="22"/>
      <c r="B387" s="114"/>
      <c r="C387" s="114"/>
      <c r="D387" s="114"/>
      <c r="E387" s="74"/>
      <c r="F387" s="262" t="s">
        <v>627</v>
      </c>
      <c r="G387" s="25"/>
      <c r="H387" s="103"/>
      <c r="I387" s="103"/>
    </row>
    <row x14ac:dyDescent="0.25" r="388" customHeight="1" ht="17.25">
      <c r="A388" s="22"/>
      <c r="B388" s="114"/>
      <c r="C388" s="114"/>
      <c r="D388" s="114"/>
      <c r="E388" s="74" t="s">
        <v>11</v>
      </c>
      <c r="F388" s="74" t="s">
        <v>727</v>
      </c>
      <c r="G388" s="62">
        <f>roundup((('Exchange rate'!$C$2*('UK-R-Dining Tables'!H373/(1+'Exchange rate'!$A$7))*1.25*0.9165)+1)/10, 0)*10</f>
      </c>
      <c r="H388" s="103"/>
      <c r="I388" s="103"/>
    </row>
    <row x14ac:dyDescent="0.25" r="389" customHeight="1" ht="17.25">
      <c r="A389" s="22"/>
      <c r="B389" s="114"/>
      <c r="C389" s="114"/>
      <c r="D389" s="114"/>
      <c r="E389" s="74" t="s">
        <v>13</v>
      </c>
      <c r="F389" s="74" t="s">
        <v>670</v>
      </c>
      <c r="G389" s="62">
        <f>roundup((('Exchange rate'!$C$2*('UK-R-Dining Tables'!H374/(1+'Exchange rate'!$A$7))*1.25*0.9165)+1)/10, 0)*10</f>
      </c>
      <c r="H389" s="103"/>
      <c r="I389" s="103"/>
    </row>
    <row x14ac:dyDescent="0.25" r="390" customHeight="1" ht="17.25">
      <c r="A390" s="22"/>
      <c r="B390" s="114"/>
      <c r="C390" s="114"/>
      <c r="D390" s="114"/>
      <c r="E390" s="74" t="s">
        <v>15</v>
      </c>
      <c r="F390" s="74" t="s">
        <v>705</v>
      </c>
      <c r="G390" s="62">
        <f>roundup((('Exchange rate'!$C$2*('UK-R-Dining Tables'!H375/(1+'Exchange rate'!$A$7))*1.25*0.9165)+1)/10, 0)*10</f>
      </c>
      <c r="H390" s="103"/>
      <c r="I390" s="103"/>
    </row>
    <row x14ac:dyDescent="0.25" r="391" customHeight="1" ht="17.25">
      <c r="A391" s="22"/>
      <c r="B391" s="114"/>
      <c r="C391" s="114"/>
      <c r="D391" s="114"/>
      <c r="E391" s="74" t="s">
        <v>120</v>
      </c>
      <c r="F391" s="74" t="s">
        <v>672</v>
      </c>
      <c r="G391" s="62">
        <f>roundup((('Exchange rate'!$C$2*('UK-R-Dining Tables'!H376/(1+'Exchange rate'!$A$7))*1.25*0.9165)+1)/10, 0)*10</f>
      </c>
      <c r="H391" s="103"/>
      <c r="I391" s="103"/>
    </row>
    <row x14ac:dyDescent="0.25" r="392" customHeight="1" ht="25.350000000000005">
      <c r="A392" s="3"/>
      <c r="B392" s="114"/>
      <c r="C392" s="114"/>
      <c r="D392" s="114"/>
      <c r="E392" s="28"/>
      <c r="F392" s="4"/>
      <c r="G392" s="101"/>
      <c r="H392" s="103"/>
      <c r="I392" s="101"/>
    </row>
    <row x14ac:dyDescent="0.25" r="393" customHeight="1" ht="25.350000000000005">
      <c r="A393" s="3"/>
      <c r="B393" s="114"/>
      <c r="C393" s="114"/>
      <c r="D393" s="114"/>
      <c r="E393" s="138" t="s">
        <v>680</v>
      </c>
      <c r="F393" s="4"/>
      <c r="G393" s="101"/>
      <c r="H393" s="103"/>
      <c r="I393" s="101"/>
    </row>
    <row x14ac:dyDescent="0.25" r="394" customHeight="1" ht="25.350000000000005">
      <c r="A394" s="3"/>
      <c r="B394" s="114"/>
      <c r="C394" s="114"/>
      <c r="D394" s="114"/>
      <c r="E394" s="108"/>
      <c r="F394" s="4"/>
      <c r="G394" s="101"/>
      <c r="H394" s="103"/>
      <c r="I394" s="101"/>
    </row>
    <row x14ac:dyDescent="0.25" r="395" customHeight="1" ht="25.350000000000005">
      <c r="A395" s="3"/>
      <c r="B395" s="114"/>
      <c r="C395" s="114"/>
      <c r="D395" s="114"/>
      <c r="E395" s="139" t="s">
        <v>280</v>
      </c>
      <c r="F395" s="140"/>
      <c r="G395" s="152"/>
      <c r="H395" s="188">
        <f>roundup((('Exchange rate'!$C$2*('UK-R-Dining Tables'!I380/(1+'Exchange rate'!$A$7))*1.25*0.9165)+1)/10, 0)*10</f>
      </c>
      <c r="I395" s="101"/>
    </row>
    <row x14ac:dyDescent="0.25" r="396" customHeight="1" ht="25.350000000000005">
      <c r="A396" s="3"/>
      <c r="B396" s="114"/>
      <c r="C396" s="114"/>
      <c r="D396" s="114"/>
      <c r="E396" s="203"/>
      <c r="F396" s="4"/>
      <c r="G396" s="101"/>
      <c r="H396" s="63"/>
      <c r="I396" s="101"/>
    </row>
    <row x14ac:dyDescent="0.25" r="397" customHeight="1" ht="25.350000000000005">
      <c r="A397" s="3"/>
      <c r="B397" s="114"/>
      <c r="C397" s="114"/>
      <c r="D397" s="114"/>
      <c r="E397" s="203"/>
      <c r="F397" s="4"/>
      <c r="G397" s="101"/>
      <c r="H397" s="63"/>
      <c r="I397" s="101"/>
    </row>
    <row x14ac:dyDescent="0.25" r="398" customHeight="1" ht="17.25">
      <c r="A398" s="8"/>
      <c r="B398" s="9" t="s">
        <v>695</v>
      </c>
      <c r="C398" s="10"/>
      <c r="D398" s="10"/>
      <c r="E398" s="10"/>
      <c r="F398" s="227"/>
      <c r="G398" s="199"/>
      <c r="H398" s="199"/>
      <c r="I398" s="199"/>
    </row>
    <row x14ac:dyDescent="0.25" r="399" customHeight="1" ht="17.25">
      <c r="A399" s="155"/>
      <c r="B399" s="15" t="s">
        <v>318</v>
      </c>
      <c r="C399" s="15"/>
      <c r="D399" s="15"/>
      <c r="E399" s="112" t="s">
        <v>58</v>
      </c>
      <c r="F399" s="237" t="s">
        <v>36</v>
      </c>
      <c r="G399" s="131" t="s">
        <v>644</v>
      </c>
      <c r="H399" s="396"/>
      <c r="I399" s="396"/>
    </row>
    <row x14ac:dyDescent="0.25" r="400" customHeight="1" ht="17.25">
      <c r="A400" s="22"/>
      <c r="B400" s="114"/>
      <c r="C400" s="114"/>
      <c r="D400" s="114"/>
      <c r="E400" s="74"/>
      <c r="F400" s="262" t="s">
        <v>627</v>
      </c>
      <c r="G400" s="25"/>
      <c r="H400" s="103"/>
      <c r="I400" s="103"/>
    </row>
    <row x14ac:dyDescent="0.25" r="401" customHeight="1" ht="17.25">
      <c r="A401" s="22"/>
      <c r="B401" s="114"/>
      <c r="C401" s="114"/>
      <c r="D401" s="114"/>
      <c r="E401" s="74" t="s">
        <v>11</v>
      </c>
      <c r="F401" s="74" t="s">
        <v>629</v>
      </c>
      <c r="G401" s="62">
        <f>roundup((('Exchange rate'!$C$2*('UK-R-Dining Tables'!H388/(1+'Exchange rate'!$A$7))*1.25*0.9165)+1)/10, 0)*10</f>
      </c>
      <c r="H401" s="103"/>
      <c r="I401" s="103"/>
    </row>
    <row x14ac:dyDescent="0.25" r="402" customHeight="1" ht="17.25">
      <c r="A402" s="22"/>
      <c r="B402" s="114"/>
      <c r="C402" s="114"/>
      <c r="D402" s="114"/>
      <c r="E402" s="74" t="s">
        <v>13</v>
      </c>
      <c r="F402" s="74" t="s">
        <v>662</v>
      </c>
      <c r="G402" s="62">
        <f>roundup((('Exchange rate'!$C$2*('UK-R-Dining Tables'!H389/(1+'Exchange rate'!$A$7))*1.25*0.9165)+1)/10, 0)*10</f>
      </c>
      <c r="H402" s="103"/>
      <c r="I402" s="103"/>
    </row>
    <row x14ac:dyDescent="0.25" r="403" customHeight="1" ht="17.25">
      <c r="A403" s="22"/>
      <c r="B403" s="114"/>
      <c r="C403" s="114"/>
      <c r="D403" s="114"/>
      <c r="E403" s="74" t="s">
        <v>15</v>
      </c>
      <c r="F403" s="74" t="s">
        <v>664</v>
      </c>
      <c r="G403" s="62">
        <f>roundup((('Exchange rate'!$C$2*('UK-R-Dining Tables'!H390/(1+'Exchange rate'!$A$7))*1.25*0.9165)+1)/10, 0)*10</f>
      </c>
      <c r="H403" s="103"/>
      <c r="I403" s="103"/>
    </row>
    <row x14ac:dyDescent="0.25" r="404" customHeight="1" ht="17.25">
      <c r="A404" s="22"/>
      <c r="B404" s="114"/>
      <c r="C404" s="114"/>
      <c r="D404" s="114"/>
      <c r="E404" s="74" t="s">
        <v>120</v>
      </c>
      <c r="F404" s="74" t="s">
        <v>652</v>
      </c>
      <c r="G404" s="62">
        <f>roundup((('Exchange rate'!$C$2*('UK-R-Dining Tables'!H391/(1+'Exchange rate'!$A$7))*1.25*0.9165)+1)/10, 0)*10</f>
      </c>
      <c r="H404" s="103"/>
      <c r="I404" s="103"/>
    </row>
    <row x14ac:dyDescent="0.25" r="405" customHeight="1" ht="17.25">
      <c r="A405" s="3"/>
      <c r="B405" s="114"/>
      <c r="C405" s="114"/>
      <c r="D405" s="114"/>
      <c r="E405" s="28"/>
      <c r="F405" s="4"/>
      <c r="G405" s="101"/>
      <c r="H405" s="103"/>
      <c r="I405" s="101"/>
    </row>
    <row x14ac:dyDescent="0.25" r="406" customHeight="1" ht="17.25">
      <c r="A406" s="3"/>
      <c r="B406" s="114"/>
      <c r="C406" s="114"/>
      <c r="D406" s="114"/>
      <c r="E406" s="138" t="s">
        <v>680</v>
      </c>
      <c r="F406" s="4"/>
      <c r="G406" s="101"/>
      <c r="H406" s="103"/>
      <c r="I406" s="101"/>
    </row>
    <row x14ac:dyDescent="0.25" r="407" customHeight="1" ht="17.25">
      <c r="A407" s="3"/>
      <c r="B407" s="114"/>
      <c r="C407" s="114"/>
      <c r="D407" s="114"/>
      <c r="E407" s="108"/>
      <c r="F407" s="4"/>
      <c r="G407" s="101"/>
      <c r="H407" s="103"/>
      <c r="I407" s="101"/>
    </row>
    <row x14ac:dyDescent="0.25" r="408" customHeight="1" ht="17.25">
      <c r="A408" s="3"/>
      <c r="B408" s="114"/>
      <c r="C408" s="114"/>
      <c r="D408" s="114"/>
      <c r="E408" s="139" t="s">
        <v>280</v>
      </c>
      <c r="F408" s="140"/>
      <c r="G408" s="152"/>
      <c r="H408" s="188">
        <f>roundup((('Exchange rate'!$C$2*('UK-R-Dining Tables'!I395/(1+'Exchange rate'!$A$7))*1.25*0.9165)+1)/10, 0)*10</f>
      </c>
      <c r="I408" s="101"/>
    </row>
    <row x14ac:dyDescent="0.25" r="409" customHeight="1" ht="17.25">
      <c r="A409" s="3"/>
      <c r="B409" s="114"/>
      <c r="C409" s="114"/>
      <c r="D409" s="114"/>
      <c r="E409" s="23"/>
      <c r="F409" s="261"/>
      <c r="G409" s="103"/>
      <c r="H409" s="103"/>
      <c r="I409" s="101"/>
    </row>
    <row x14ac:dyDescent="0.25" r="410" customHeight="1" ht="17.25">
      <c r="A410" s="8"/>
      <c r="B410" s="9" t="s">
        <v>712</v>
      </c>
      <c r="C410" s="10"/>
      <c r="D410" s="10"/>
      <c r="E410" s="10"/>
      <c r="F410" s="227"/>
      <c r="G410" s="199"/>
      <c r="H410" s="199"/>
      <c r="I410" s="199"/>
    </row>
    <row x14ac:dyDescent="0.25" r="411" customHeight="1" ht="17.25">
      <c r="A411" s="155"/>
      <c r="B411" s="15" t="s">
        <v>318</v>
      </c>
      <c r="C411" s="15"/>
      <c r="D411" s="15"/>
      <c r="E411" s="112" t="s">
        <v>58</v>
      </c>
      <c r="F411" s="237" t="s">
        <v>36</v>
      </c>
      <c r="G411" s="131" t="s">
        <v>508</v>
      </c>
      <c r="H411" s="396"/>
      <c r="I411" s="396"/>
    </row>
    <row x14ac:dyDescent="0.25" r="412" customHeight="1" ht="17.25">
      <c r="A412" s="3"/>
      <c r="B412" s="114"/>
      <c r="C412" s="114"/>
      <c r="D412" s="114"/>
      <c r="E412" s="74"/>
      <c r="F412" s="262" t="s">
        <v>627</v>
      </c>
      <c r="G412" s="91"/>
      <c r="H412" s="103"/>
      <c r="I412" s="103"/>
    </row>
    <row x14ac:dyDescent="0.25" r="413" customHeight="1" ht="17.25">
      <c r="A413" s="3"/>
      <c r="B413" s="114"/>
      <c r="C413" s="114"/>
      <c r="D413" s="114"/>
      <c r="E413" s="74" t="s">
        <v>11</v>
      </c>
      <c r="F413" s="74" t="s">
        <v>629</v>
      </c>
      <c r="G413" s="62">
        <f>roundup((('Exchange rate'!$C$2*('UK-R-Dining Tables'!H402/(1+'Exchange rate'!$A$7))*1.25*0.9165)+1)/10, 0)*10</f>
      </c>
      <c r="H413" s="103"/>
      <c r="I413" s="103"/>
    </row>
    <row x14ac:dyDescent="0.25" r="414" customHeight="1" ht="17.25">
      <c r="A414" s="3"/>
      <c r="B414" s="114"/>
      <c r="C414" s="114"/>
      <c r="D414" s="114"/>
      <c r="E414" s="74" t="s">
        <v>13</v>
      </c>
      <c r="F414" s="74" t="s">
        <v>662</v>
      </c>
      <c r="G414" s="62">
        <f>roundup((('Exchange rate'!$C$2*('UK-R-Dining Tables'!H403/(1+'Exchange rate'!$A$7))*1.25*0.9165)+1)/10, 0)*10</f>
      </c>
      <c r="H414" s="103"/>
      <c r="I414" s="103"/>
    </row>
    <row x14ac:dyDescent="0.25" r="415" customHeight="1" ht="17.25">
      <c r="A415" s="3"/>
      <c r="B415" s="114"/>
      <c r="C415" s="114"/>
      <c r="D415" s="114"/>
      <c r="E415" s="74" t="s">
        <v>15</v>
      </c>
      <c r="F415" s="74" t="s">
        <v>664</v>
      </c>
      <c r="G415" s="62">
        <f>roundup((('Exchange rate'!$C$2*('UK-R-Dining Tables'!H404/(1+'Exchange rate'!$A$7))*1.25*0.9165)+1)/10, 0)*10</f>
      </c>
      <c r="H415" s="103"/>
      <c r="I415" s="103"/>
    </row>
    <row x14ac:dyDescent="0.25" r="416" customHeight="1" ht="17.25">
      <c r="A416" s="3"/>
      <c r="B416" s="114"/>
      <c r="C416" s="114"/>
      <c r="D416" s="114"/>
      <c r="E416" s="74" t="s">
        <v>120</v>
      </c>
      <c r="F416" s="74" t="s">
        <v>652</v>
      </c>
      <c r="G416" s="62">
        <f>roundup((('Exchange rate'!$C$2*('UK-R-Dining Tables'!H405/(1+'Exchange rate'!$A$7))*1.25*0.9165)+1)/10, 0)*10</f>
      </c>
      <c r="H416" s="103"/>
      <c r="I416" s="103"/>
    </row>
    <row x14ac:dyDescent="0.25" r="417" customHeight="1" ht="17.25">
      <c r="A417" s="3"/>
      <c r="B417" s="114"/>
      <c r="C417" s="114"/>
      <c r="D417" s="114"/>
      <c r="E417" s="28"/>
      <c r="F417" s="4"/>
      <c r="G417" s="63"/>
      <c r="H417" s="103"/>
      <c r="I417" s="101"/>
    </row>
    <row x14ac:dyDescent="0.25" r="418" customHeight="1" ht="17.25">
      <c r="A418" s="3"/>
      <c r="B418" s="114"/>
      <c r="C418" s="114"/>
      <c r="D418" s="114"/>
      <c r="E418" s="138" t="s">
        <v>680</v>
      </c>
      <c r="F418" s="4"/>
      <c r="G418" s="101"/>
      <c r="H418" s="103"/>
      <c r="I418" s="101"/>
    </row>
    <row x14ac:dyDescent="0.25" r="419" customHeight="1" ht="17.25">
      <c r="A419" s="3"/>
      <c r="B419" s="114"/>
      <c r="C419" s="114"/>
      <c r="D419" s="114"/>
      <c r="E419" s="108"/>
      <c r="F419" s="4"/>
      <c r="G419" s="101"/>
      <c r="H419" s="103"/>
      <c r="I419" s="101"/>
    </row>
    <row x14ac:dyDescent="0.25" r="420" customHeight="1" ht="17.25">
      <c r="A420" s="3"/>
      <c r="B420" s="114"/>
      <c r="C420" s="114"/>
      <c r="D420" s="114"/>
      <c r="E420" s="139" t="s">
        <v>280</v>
      </c>
      <c r="F420" s="140"/>
      <c r="G420" s="152"/>
      <c r="H420" s="188">
        <f>roundup((('Exchange rate'!$C$2*('UK-R-Dining Tables'!I409/(1+'Exchange rate'!$A$7))*1.25*0.9165)+1)/10, 0)*10</f>
      </c>
      <c r="I420" s="101"/>
    </row>
    <row x14ac:dyDescent="0.25" r="421" customHeight="1" ht="17.25">
      <c r="A421" s="3"/>
      <c r="B421" s="114"/>
      <c r="C421" s="114"/>
      <c r="D421" s="114"/>
      <c r="E421" s="243"/>
      <c r="F421" s="4"/>
      <c r="G421" s="101"/>
      <c r="H421" s="63"/>
      <c r="I421" s="101"/>
    </row>
    <row x14ac:dyDescent="0.25" r="422" customHeight="1" ht="17.25">
      <c r="A422" s="3"/>
      <c r="B422" s="114"/>
      <c r="C422" s="114"/>
      <c r="D422" s="114"/>
      <c r="E422" s="203"/>
      <c r="F422" s="4"/>
      <c r="G422" s="101"/>
      <c r="H422" s="63"/>
      <c r="I422" s="101"/>
    </row>
    <row x14ac:dyDescent="0.25" r="423" customHeight="1" ht="17.25">
      <c r="A423" s="3"/>
      <c r="B423" s="114"/>
      <c r="C423" s="114"/>
      <c r="D423" s="114"/>
      <c r="E423" s="114"/>
      <c r="F423" s="4"/>
      <c r="G423" s="91"/>
      <c r="H423" s="91"/>
      <c r="I423" s="24"/>
    </row>
    <row x14ac:dyDescent="0.25" r="424" customHeight="1" ht="17.25">
      <c r="A424" s="8"/>
      <c r="B424" s="9" t="s">
        <v>693</v>
      </c>
      <c r="C424" s="10"/>
      <c r="D424" s="10"/>
      <c r="E424" s="10"/>
      <c r="F424" s="227"/>
      <c r="G424" s="199"/>
      <c r="H424" s="199"/>
      <c r="I424" s="199"/>
    </row>
    <row x14ac:dyDescent="0.25" r="425" customHeight="1" ht="17.25">
      <c r="A425" s="155"/>
      <c r="B425" s="15" t="s">
        <v>318</v>
      </c>
      <c r="C425" s="15"/>
      <c r="D425" s="15"/>
      <c r="E425" s="112" t="s">
        <v>58</v>
      </c>
      <c r="F425" s="237" t="s">
        <v>36</v>
      </c>
      <c r="G425" s="131" t="s">
        <v>508</v>
      </c>
      <c r="H425" s="396"/>
      <c r="I425" s="396"/>
    </row>
    <row x14ac:dyDescent="0.25" r="426" customHeight="1" ht="17.25">
      <c r="A426" s="3"/>
      <c r="B426" s="114"/>
      <c r="C426" s="114"/>
      <c r="D426" s="114"/>
      <c r="E426" s="74"/>
      <c r="F426" s="262" t="s">
        <v>627</v>
      </c>
      <c r="G426" s="91"/>
      <c r="H426" s="103"/>
      <c r="I426" s="103"/>
    </row>
    <row x14ac:dyDescent="0.25" r="427" customHeight="1" ht="17.25">
      <c r="A427" s="3"/>
      <c r="B427" s="114"/>
      <c r="C427" s="114"/>
      <c r="D427" s="114"/>
      <c r="E427" s="74" t="s">
        <v>11</v>
      </c>
      <c r="F427" s="74" t="s">
        <v>629</v>
      </c>
      <c r="G427" s="62">
        <f>roundup((('Exchange rate'!$C$2*('UK-R-Dining Tables'!H416/(1+'Exchange rate'!$A$7))*1.25*0.9165)+1)/10, 0)*10</f>
      </c>
      <c r="H427" s="103"/>
      <c r="I427" s="103"/>
    </row>
    <row x14ac:dyDescent="0.25" r="428" customHeight="1" ht="17.25">
      <c r="A428" s="3"/>
      <c r="B428" s="114"/>
      <c r="C428" s="114"/>
      <c r="D428" s="114"/>
      <c r="E428" s="74" t="s">
        <v>13</v>
      </c>
      <c r="F428" s="74" t="s">
        <v>662</v>
      </c>
      <c r="G428" s="62">
        <f>roundup((('Exchange rate'!$C$2*('UK-R-Dining Tables'!H417/(1+'Exchange rate'!$A$7))*1.25*0.9165)+1)/10, 0)*10</f>
      </c>
      <c r="H428" s="103"/>
      <c r="I428" s="103"/>
    </row>
    <row x14ac:dyDescent="0.25" r="429" customHeight="1" ht="17.25">
      <c r="A429" s="3"/>
      <c r="B429" s="114"/>
      <c r="C429" s="114"/>
      <c r="D429" s="114"/>
      <c r="E429" s="74" t="s">
        <v>15</v>
      </c>
      <c r="F429" s="74" t="s">
        <v>664</v>
      </c>
      <c r="G429" s="62">
        <f>roundup((('Exchange rate'!$C$2*('UK-R-Dining Tables'!H418/(1+'Exchange rate'!$A$7))*1.25*0.9165)+1)/10, 0)*10</f>
      </c>
      <c r="H429" s="103"/>
      <c r="I429" s="103"/>
    </row>
    <row x14ac:dyDescent="0.25" r="430" customHeight="1" ht="17.25">
      <c r="A430" s="3"/>
      <c r="B430" s="114"/>
      <c r="C430" s="114"/>
      <c r="D430" s="114"/>
      <c r="E430" s="74" t="s">
        <v>120</v>
      </c>
      <c r="F430" s="74" t="s">
        <v>652</v>
      </c>
      <c r="G430" s="62">
        <f>roundup((('Exchange rate'!$C$2*('UK-R-Dining Tables'!H419/(1+'Exchange rate'!$A$7))*1.25*0.9165)+1)/10, 0)*10</f>
      </c>
      <c r="H430" s="103"/>
      <c r="I430" s="103"/>
    </row>
    <row x14ac:dyDescent="0.25" r="431" customHeight="1" ht="17.25">
      <c r="A431" s="3"/>
      <c r="B431" s="114"/>
      <c r="C431" s="114"/>
      <c r="D431" s="114"/>
      <c r="E431" s="28"/>
      <c r="F431" s="4"/>
      <c r="G431" s="63"/>
      <c r="H431" s="103"/>
      <c r="I431" s="101"/>
    </row>
    <row x14ac:dyDescent="0.25" r="432" customHeight="1" ht="17.25">
      <c r="A432" s="3"/>
      <c r="B432" s="114"/>
      <c r="C432" s="114"/>
      <c r="D432" s="114"/>
      <c r="E432" s="138" t="s">
        <v>680</v>
      </c>
      <c r="F432" s="4"/>
      <c r="G432" s="101"/>
      <c r="H432" s="103"/>
      <c r="I432" s="101"/>
    </row>
    <row x14ac:dyDescent="0.25" r="433" customHeight="1" ht="17.25">
      <c r="A433" s="3"/>
      <c r="B433" s="114"/>
      <c r="C433" s="114"/>
      <c r="D433" s="114"/>
      <c r="E433" s="108"/>
      <c r="F433" s="4"/>
      <c r="G433" s="101"/>
      <c r="H433" s="103"/>
      <c r="I433" s="101"/>
    </row>
    <row x14ac:dyDescent="0.25" r="434" customHeight="1" ht="17.25">
      <c r="A434" s="3"/>
      <c r="B434" s="114"/>
      <c r="C434" s="114"/>
      <c r="D434" s="114"/>
      <c r="E434" s="139" t="s">
        <v>280</v>
      </c>
      <c r="F434" s="140"/>
      <c r="G434" s="152"/>
      <c r="H434" s="188">
        <f>roundup((('Exchange rate'!$C$2*('UK-R-Dining Tables'!I423/(1+'Exchange rate'!$A$7))*1.25*0.9165)+1)/10, 0)*10</f>
      </c>
      <c r="I434" s="101"/>
    </row>
    <row x14ac:dyDescent="0.25" r="435" customHeight="1" ht="17.25">
      <c r="A435" s="3"/>
      <c r="B435" s="114"/>
      <c r="C435" s="114"/>
      <c r="D435" s="114"/>
      <c r="E435" s="28"/>
      <c r="F435" s="4"/>
      <c r="G435" s="101"/>
      <c r="H435" s="63"/>
      <c r="I435" s="101"/>
    </row>
    <row x14ac:dyDescent="0.25" r="436" customHeight="1" ht="17.25">
      <c r="A436" s="3"/>
      <c r="B436" s="114"/>
      <c r="C436" s="114"/>
      <c r="D436" s="114"/>
      <c r="E436" s="28"/>
      <c r="F436" s="4"/>
      <c r="G436" s="101"/>
      <c r="H436" s="63"/>
      <c r="I436" s="101"/>
    </row>
    <row x14ac:dyDescent="0.25" r="437" customHeight="1" ht="17.25">
      <c r="A437" s="3"/>
      <c r="B437" s="114"/>
      <c r="C437" s="114"/>
      <c r="D437" s="114"/>
      <c r="E437" s="28"/>
      <c r="F437" s="4"/>
      <c r="G437" s="101"/>
      <c r="H437" s="63"/>
      <c r="I437" s="101"/>
    </row>
    <row x14ac:dyDescent="0.25" r="438" customHeight="1" ht="17.25">
      <c r="A438" s="3"/>
      <c r="B438" s="114"/>
      <c r="C438" s="114"/>
      <c r="D438" s="114"/>
      <c r="E438" s="28"/>
      <c r="F438" s="4"/>
      <c r="G438" s="101"/>
      <c r="H438" s="63"/>
      <c r="I438" s="101"/>
    </row>
    <row x14ac:dyDescent="0.25" r="439" customHeight="1" ht="17.25">
      <c r="A439" s="3"/>
      <c r="B439" s="114"/>
      <c r="C439" s="114"/>
      <c r="D439" s="114"/>
      <c r="E439" s="28"/>
      <c r="F439" s="4"/>
      <c r="G439" s="101"/>
      <c r="H439" s="63"/>
      <c r="I439" s="101"/>
    </row>
    <row x14ac:dyDescent="0.25" r="440" customHeight="1" ht="17.25">
      <c r="A440" s="3"/>
      <c r="B440" s="114"/>
      <c r="C440" s="114"/>
      <c r="D440" s="114"/>
      <c r="E440" s="28"/>
      <c r="F440" s="4"/>
      <c r="G440" s="101"/>
      <c r="H440" s="63"/>
      <c r="I440" s="101"/>
    </row>
    <row x14ac:dyDescent="0.25" r="441" customHeight="1" ht="17.25">
      <c r="A441" s="3"/>
      <c r="B441" s="114"/>
      <c r="C441" s="114"/>
      <c r="D441" s="114"/>
      <c r="E441" s="28"/>
      <c r="F441" s="4"/>
      <c r="G441" s="101"/>
      <c r="H441" s="63"/>
      <c r="I441" s="101"/>
    </row>
    <row x14ac:dyDescent="0.25" r="442" customHeight="1" ht="17.25">
      <c r="A442" s="3"/>
      <c r="B442" s="114"/>
      <c r="C442" s="114"/>
      <c r="D442" s="114"/>
      <c r="E442" s="28"/>
      <c r="F442" s="4"/>
      <c r="G442" s="101"/>
      <c r="H442" s="63"/>
      <c r="I442" s="101"/>
    </row>
    <row x14ac:dyDescent="0.25" r="443" customHeight="1" ht="17.25">
      <c r="A443" s="3"/>
      <c r="B443" s="114"/>
      <c r="C443" s="114"/>
      <c r="D443" s="114"/>
      <c r="E443" s="23"/>
      <c r="F443" s="261"/>
      <c r="G443" s="103"/>
      <c r="H443" s="103"/>
      <c r="I443" s="101"/>
    </row>
    <row x14ac:dyDescent="0.25" r="444" customHeight="1" ht="17.25">
      <c r="A444" s="3"/>
      <c r="B444" s="114"/>
      <c r="C444" s="114"/>
      <c r="D444" s="114"/>
      <c r="E444" s="243"/>
      <c r="F444" s="4"/>
      <c r="G444" s="101"/>
      <c r="H444" s="63"/>
      <c r="I444" s="101"/>
    </row>
    <row x14ac:dyDescent="0.25" r="445" customHeight="1" ht="17.25">
      <c r="A445" s="8"/>
      <c r="B445" s="9" t="s">
        <v>694</v>
      </c>
      <c r="C445" s="10"/>
      <c r="D445" s="10"/>
      <c r="E445" s="10"/>
      <c r="F445" s="227"/>
      <c r="G445" s="199"/>
      <c r="H445" s="199"/>
      <c r="I445" s="199"/>
    </row>
    <row x14ac:dyDescent="0.25" r="446" customHeight="1" ht="17.25">
      <c r="A446" s="155"/>
      <c r="B446" s="15" t="s">
        <v>318</v>
      </c>
      <c r="C446" s="15"/>
      <c r="D446" s="15"/>
      <c r="E446" s="112" t="s">
        <v>58</v>
      </c>
      <c r="F446" s="237" t="s">
        <v>36</v>
      </c>
      <c r="G446" s="131" t="s">
        <v>508</v>
      </c>
      <c r="H446" s="396"/>
      <c r="I446" s="396"/>
    </row>
    <row x14ac:dyDescent="0.25" r="447" customHeight="1" ht="17.25">
      <c r="A447" s="3"/>
      <c r="B447" s="114"/>
      <c r="C447" s="114"/>
      <c r="D447" s="114"/>
      <c r="E447" s="74"/>
      <c r="F447" s="262" t="s">
        <v>627</v>
      </c>
      <c r="G447" s="91"/>
      <c r="H447" s="103"/>
      <c r="I447" s="103"/>
    </row>
    <row x14ac:dyDescent="0.25" r="448" customHeight="1" ht="17.25">
      <c r="A448" s="3"/>
      <c r="B448" s="114"/>
      <c r="C448" s="114"/>
      <c r="D448" s="114"/>
      <c r="E448" s="74" t="s">
        <v>11</v>
      </c>
      <c r="F448" s="74" t="s">
        <v>629</v>
      </c>
      <c r="G448" s="62">
        <f>roundup((('Exchange rate'!$C$2*('UK-R-Dining Tables'!H430/(1+'Exchange rate'!$A$7))*1.25*0.9165)+1)/10, 0)*10</f>
      </c>
      <c r="H448" s="103"/>
      <c r="I448" s="103"/>
    </row>
    <row x14ac:dyDescent="0.25" r="449" customHeight="1" ht="17.25">
      <c r="A449" s="3"/>
      <c r="B449" s="114"/>
      <c r="C449" s="114"/>
      <c r="D449" s="114"/>
      <c r="E449" s="74" t="s">
        <v>13</v>
      </c>
      <c r="F449" s="74" t="s">
        <v>662</v>
      </c>
      <c r="G449" s="62">
        <f>roundup((('Exchange rate'!$C$2*('UK-R-Dining Tables'!H431/(1+'Exchange rate'!$A$7))*1.25*0.9165)+1)/10, 0)*10</f>
      </c>
      <c r="H449" s="103"/>
      <c r="I449" s="103"/>
    </row>
    <row x14ac:dyDescent="0.25" r="450" customHeight="1" ht="17.25">
      <c r="A450" s="3"/>
      <c r="B450" s="114"/>
      <c r="C450" s="114"/>
      <c r="D450" s="114"/>
      <c r="E450" s="74" t="s">
        <v>15</v>
      </c>
      <c r="F450" s="74" t="s">
        <v>664</v>
      </c>
      <c r="G450" s="62">
        <f>roundup((('Exchange rate'!$C$2*('UK-R-Dining Tables'!H432/(1+'Exchange rate'!$A$7))*1.25*0.9165)+1)/10, 0)*10</f>
      </c>
      <c r="H450" s="103"/>
      <c r="I450" s="103"/>
    </row>
    <row x14ac:dyDescent="0.25" r="451" customHeight="1" ht="17.25">
      <c r="A451" s="3"/>
      <c r="B451" s="114"/>
      <c r="C451" s="114"/>
      <c r="D451" s="114"/>
      <c r="E451" s="74" t="s">
        <v>120</v>
      </c>
      <c r="F451" s="74" t="s">
        <v>652</v>
      </c>
      <c r="G451" s="62">
        <f>roundup((('Exchange rate'!$C$2*('UK-R-Dining Tables'!H433/(1+'Exchange rate'!$A$7))*1.25*0.9165)+1)/10, 0)*10</f>
      </c>
      <c r="H451" s="103"/>
      <c r="I451" s="103"/>
    </row>
    <row x14ac:dyDescent="0.25" r="452" customHeight="1" ht="17.25">
      <c r="A452" s="3"/>
      <c r="B452" s="114"/>
      <c r="C452" s="114"/>
      <c r="D452" s="114"/>
      <c r="E452" s="28"/>
      <c r="F452" s="4"/>
      <c r="G452" s="63"/>
      <c r="H452" s="103"/>
      <c r="I452" s="101"/>
    </row>
    <row x14ac:dyDescent="0.25" r="453" customHeight="1" ht="17.25">
      <c r="A453" s="3"/>
      <c r="B453" s="114"/>
      <c r="C453" s="114"/>
      <c r="D453" s="114"/>
      <c r="E453" s="138" t="s">
        <v>680</v>
      </c>
      <c r="F453" s="4"/>
      <c r="G453" s="101"/>
      <c r="H453" s="103"/>
      <c r="I453" s="101"/>
    </row>
    <row x14ac:dyDescent="0.25" r="454" customHeight="1" ht="17.25">
      <c r="A454" s="3"/>
      <c r="B454" s="114"/>
      <c r="C454" s="114"/>
      <c r="D454" s="114"/>
      <c r="E454" s="108"/>
      <c r="F454" s="4"/>
      <c r="G454" s="101"/>
      <c r="H454" s="103"/>
      <c r="I454" s="101"/>
    </row>
    <row x14ac:dyDescent="0.25" r="455" customHeight="1" ht="17.25">
      <c r="A455" s="3"/>
      <c r="B455" s="114"/>
      <c r="C455" s="114"/>
      <c r="D455" s="114"/>
      <c r="E455" s="139" t="s">
        <v>280</v>
      </c>
      <c r="F455" s="140"/>
      <c r="G455" s="152"/>
      <c r="H455" s="188">
        <f>roundup((('Exchange rate'!$C$2*('UK-R-Dining Tables'!I437/(1+'Exchange rate'!$A$7))*1.25*0.9165)+1)/10, 0)*10</f>
      </c>
      <c r="I455" s="101"/>
    </row>
    <row x14ac:dyDescent="0.25" r="456" customHeight="1" ht="17.25">
      <c r="A456" s="3"/>
      <c r="B456" s="114"/>
      <c r="C456" s="114"/>
      <c r="D456" s="114"/>
      <c r="E456" s="243"/>
      <c r="F456" s="4"/>
      <c r="G456" s="101"/>
      <c r="H456" s="63"/>
      <c r="I456" s="101"/>
    </row>
    <row x14ac:dyDescent="0.25" r="457" customHeight="1" ht="17.25">
      <c r="A457" s="3"/>
      <c r="B457" s="114"/>
      <c r="C457" s="114"/>
      <c r="D457" s="114"/>
      <c r="E457" s="203"/>
      <c r="F457" s="4"/>
      <c r="G457" s="101"/>
      <c r="H457" s="63"/>
      <c r="I457" s="101"/>
    </row>
    <row x14ac:dyDescent="0.25" r="458" customHeight="1" ht="17.25">
      <c r="A458" s="3"/>
      <c r="B458" s="114"/>
      <c r="C458" s="114"/>
      <c r="D458" s="114"/>
      <c r="E458" s="114"/>
      <c r="F458" s="4"/>
      <c r="G458" s="91"/>
      <c r="H458" s="91"/>
      <c r="I458" s="24"/>
    </row>
    <row x14ac:dyDescent="0.25" r="459" customHeight="1" ht="17.25">
      <c r="A459" s="8" t="s">
        <v>1</v>
      </c>
      <c r="B459" s="96" t="s">
        <v>132</v>
      </c>
      <c r="C459" s="10"/>
      <c r="D459" s="10"/>
      <c r="E459" s="10"/>
      <c r="F459" s="227"/>
      <c r="G459" s="199"/>
      <c r="H459" s="199"/>
      <c r="I459" s="199"/>
    </row>
    <row x14ac:dyDescent="0.25" r="460" customHeight="1" ht="17.25">
      <c r="A460" s="155"/>
      <c r="B460" s="15" t="s">
        <v>106</v>
      </c>
      <c r="C460" s="15"/>
      <c r="D460" s="15"/>
      <c r="E460" s="112" t="s">
        <v>58</v>
      </c>
      <c r="F460" s="237" t="s">
        <v>319</v>
      </c>
      <c r="G460" s="131" t="s">
        <v>320</v>
      </c>
      <c r="H460" s="72" t="s">
        <v>508</v>
      </c>
      <c r="I460" s="146" t="s">
        <v>350</v>
      </c>
    </row>
    <row x14ac:dyDescent="0.25" r="461" customHeight="1" ht="17.25">
      <c r="A461" s="22"/>
      <c r="B461" s="114"/>
      <c r="C461" s="114"/>
      <c r="D461" s="114"/>
      <c r="E461" s="74"/>
      <c r="F461" s="262" t="s">
        <v>627</v>
      </c>
      <c r="G461" s="91"/>
      <c r="H461" s="103"/>
      <c r="I461" s="224" t="s">
        <v>731</v>
      </c>
    </row>
    <row x14ac:dyDescent="0.25" r="462" customHeight="1" ht="17.25">
      <c r="A462" s="22"/>
      <c r="B462" s="114"/>
      <c r="C462" s="114"/>
      <c r="D462" s="114"/>
      <c r="E462" s="74" t="s">
        <v>11</v>
      </c>
      <c r="F462" s="252" t="s">
        <v>683</v>
      </c>
      <c r="G462" s="25">
        <f>roundup((('Exchange rate'!$C$2*('UK-R-Dining Tables'!H448/(1+'Exchange rate'!$A$7))*1.25*0.9165)+1)/10, 0)*10</f>
      </c>
      <c r="H462" s="25">
        <f>roundup((('Exchange rate'!$C$2*('UK-R-Dining Tables'!I448/(1+'Exchange rate'!$A$7))*1.25*0.9165)+1)/10, 0)*10</f>
      </c>
      <c r="I462" s="25">
        <f>roundup((('Exchange rate'!$C$2*('UK-R-Dining Tables'!J448/(1+'Exchange rate'!$A$7))*1.25*0.9165)+1)/10, 0)*10</f>
      </c>
    </row>
    <row x14ac:dyDescent="0.25" r="463" customHeight="1" ht="17.25">
      <c r="A463" s="22"/>
      <c r="B463" s="114"/>
      <c r="C463" s="114"/>
      <c r="D463" s="114"/>
      <c r="E463" s="74" t="s">
        <v>13</v>
      </c>
      <c r="F463" s="252" t="s">
        <v>576</v>
      </c>
      <c r="G463" s="25">
        <f>roundup((('Exchange rate'!$C$2*('UK-R-Dining Tables'!H449/(1+'Exchange rate'!$A$7))*1.25*0.9165)+1)/10, 0)*10</f>
      </c>
      <c r="H463" s="25">
        <f>roundup((('Exchange rate'!$C$2*('UK-R-Dining Tables'!I449/(1+'Exchange rate'!$A$7))*1.25*0.9165)+1)/10, 0)*10</f>
      </c>
      <c r="I463" s="25">
        <f>roundup((('Exchange rate'!$C$2*('UK-R-Dining Tables'!J449/(1+'Exchange rate'!$A$7))*1.25*0.9165)+1)/10, 0)*10</f>
      </c>
    </row>
    <row x14ac:dyDescent="0.25" r="464" customHeight="1" ht="17.25">
      <c r="A464" s="22"/>
      <c r="B464" s="114"/>
      <c r="C464" s="114"/>
      <c r="D464" s="114"/>
      <c r="E464" s="74" t="s">
        <v>15</v>
      </c>
      <c r="F464" s="252" t="s">
        <v>645</v>
      </c>
      <c r="G464" s="25">
        <f>roundup((('Exchange rate'!$C$2*('UK-R-Dining Tables'!H450/(1+'Exchange rate'!$A$7))*1.25*0.9165)+1)/10, 0)*10</f>
      </c>
      <c r="H464" s="25">
        <f>roundup((('Exchange rate'!$C$2*('UK-R-Dining Tables'!I450/(1+'Exchange rate'!$A$7))*1.25*0.9165)+1)/10, 0)*10</f>
      </c>
      <c r="I464" s="25">
        <f>roundup((('Exchange rate'!$C$2*('UK-R-Dining Tables'!J450/(1+'Exchange rate'!$A$7))*1.25*0.9165)+1)/10, 0)*10</f>
      </c>
    </row>
    <row x14ac:dyDescent="0.25" r="465" customHeight="1" ht="17.25">
      <c r="A465" s="22"/>
      <c r="B465" s="114"/>
      <c r="C465" s="114"/>
      <c r="D465" s="114"/>
      <c r="E465" s="74" t="s">
        <v>120</v>
      </c>
      <c r="F465" s="74" t="s">
        <v>658</v>
      </c>
      <c r="G465" s="25">
        <f>roundup((('Exchange rate'!$C$2*('UK-R-Dining Tables'!H451/(1+'Exchange rate'!$A$7))*1.25*0.9165)+1)/10, 0)*10</f>
      </c>
      <c r="H465" s="25">
        <f>roundup((('Exchange rate'!$C$2*('UK-R-Dining Tables'!I451/(1+'Exchange rate'!$A$7))*1.25*0.9165)+1)/10, 0)*10</f>
      </c>
      <c r="I465" s="25">
        <f>roundup((('Exchange rate'!$C$2*('UK-R-Dining Tables'!J451/(1+'Exchange rate'!$A$7))*1.25*0.9165)+1)/10, 0)*10</f>
      </c>
    </row>
    <row x14ac:dyDescent="0.25" r="466" customHeight="1" ht="17.25">
      <c r="A466" s="3"/>
      <c r="B466" s="114"/>
      <c r="C466" s="114"/>
      <c r="D466" s="114"/>
      <c r="E466" s="114"/>
      <c r="F466" s="74"/>
      <c r="G466" s="91"/>
      <c r="H466" s="103"/>
      <c r="I466" s="24"/>
    </row>
    <row x14ac:dyDescent="0.25" r="467" customHeight="1" ht="17.25">
      <c r="A467" s="3"/>
      <c r="B467" s="114"/>
      <c r="C467" s="114"/>
      <c r="D467" s="114"/>
      <c r="E467" s="138" t="s">
        <v>18</v>
      </c>
      <c r="F467" s="4"/>
      <c r="G467" s="101"/>
      <c r="H467" s="103"/>
      <c r="I467" s="101"/>
    </row>
    <row x14ac:dyDescent="0.25" r="468" customHeight="1" ht="17.25">
      <c r="A468" s="3"/>
      <c r="B468" s="114"/>
      <c r="C468" s="114"/>
      <c r="D468" s="114"/>
      <c r="E468" s="108"/>
      <c r="F468" s="4"/>
      <c r="G468" s="101"/>
      <c r="H468" s="103"/>
      <c r="I468" s="101"/>
    </row>
    <row x14ac:dyDescent="0.25" r="469" customHeight="1" ht="17.25">
      <c r="A469" s="3"/>
      <c r="B469" s="114"/>
      <c r="C469" s="114"/>
      <c r="D469" s="114"/>
      <c r="E469" s="139" t="s">
        <v>280</v>
      </c>
      <c r="F469" s="140"/>
      <c r="G469" s="152"/>
      <c r="H469" s="188">
        <f>roundup((('Exchange rate'!$C$2*('UK-R-Dining Tables'!I455/(1+'Exchange rate'!$A$7))*1.25*0.9165)+1)/10, 0)*10</f>
      </c>
      <c r="I469" s="101"/>
    </row>
    <row x14ac:dyDescent="0.25" r="470" customHeight="1" ht="17.25">
      <c r="A470" s="3"/>
      <c r="B470" s="114"/>
      <c r="C470" s="114"/>
      <c r="D470" s="114"/>
      <c r="E470" s="28"/>
      <c r="F470" s="4"/>
      <c r="G470" s="101"/>
      <c r="H470" s="63"/>
      <c r="I470" s="101"/>
    </row>
    <row x14ac:dyDescent="0.25" r="471" customHeight="1" ht="17.25">
      <c r="A471" s="3"/>
      <c r="B471" s="114"/>
      <c r="C471" s="114"/>
      <c r="D471" s="114"/>
      <c r="E471" s="28" t="s">
        <v>698</v>
      </c>
      <c r="F471" s="4"/>
      <c r="G471" s="101"/>
      <c r="H471" s="62"/>
      <c r="I471" s="101"/>
    </row>
    <row x14ac:dyDescent="0.25" r="472" customHeight="1" ht="17.25">
      <c r="A472" s="3"/>
      <c r="B472" s="114"/>
      <c r="C472" s="114"/>
      <c r="D472" s="114"/>
      <c r="E472" s="139" t="s">
        <v>190</v>
      </c>
      <c r="F472" s="140"/>
      <c r="G472" s="152"/>
      <c r="H472" s="188">
        <f>roundup((('Exchange rate'!$C$2*('UK-R-Dining Tables'!I458/(1+'Exchange rate'!$A$7))*1.25*0.9165)+1)/10, 0)*10</f>
      </c>
      <c r="I472" s="101"/>
    </row>
    <row x14ac:dyDescent="0.25" r="473" customHeight="1" ht="46.35">
      <c r="A473" s="3"/>
      <c r="B473" s="114"/>
      <c r="C473" s="114"/>
      <c r="D473" s="114"/>
      <c r="E473" s="28"/>
      <c r="F473" s="4"/>
      <c r="G473" s="101"/>
      <c r="H473" s="63"/>
      <c r="I473" s="101"/>
    </row>
    <row x14ac:dyDescent="0.25" r="474" customHeight="1" ht="17.25">
      <c r="A474" s="8" t="s">
        <v>1</v>
      </c>
      <c r="B474" s="96" t="s">
        <v>132</v>
      </c>
      <c r="C474" s="10"/>
      <c r="D474" s="10"/>
      <c r="E474" s="10"/>
      <c r="F474" s="227"/>
      <c r="G474" s="199"/>
      <c r="H474" s="199"/>
      <c r="I474" s="199"/>
    </row>
    <row x14ac:dyDescent="0.25" r="475" customHeight="1" ht="17.25">
      <c r="A475" s="155"/>
      <c r="B475" s="15" t="s">
        <v>699</v>
      </c>
      <c r="C475" s="15"/>
      <c r="D475" s="15"/>
      <c r="E475" s="112" t="s">
        <v>58</v>
      </c>
      <c r="F475" s="237" t="s">
        <v>319</v>
      </c>
      <c r="G475" s="18" t="s">
        <v>507</v>
      </c>
      <c r="H475" s="159" t="s">
        <v>495</v>
      </c>
      <c r="I475" s="146" t="s">
        <v>350</v>
      </c>
    </row>
    <row x14ac:dyDescent="0.25" r="476" customHeight="1" ht="17.25">
      <c r="A476" s="22"/>
      <c r="B476" s="114"/>
      <c r="C476" s="114"/>
      <c r="D476" s="114"/>
      <c r="E476" s="74"/>
      <c r="F476" s="262" t="s">
        <v>627</v>
      </c>
      <c r="G476" s="103"/>
      <c r="H476" s="91"/>
      <c r="I476" s="224" t="s">
        <v>353</v>
      </c>
    </row>
    <row x14ac:dyDescent="0.25" r="477" customHeight="1" ht="17.25">
      <c r="A477" s="22"/>
      <c r="B477" s="114"/>
      <c r="C477" s="114"/>
      <c r="D477" s="114"/>
      <c r="E477" s="74" t="s">
        <v>11</v>
      </c>
      <c r="F477" s="74" t="s">
        <v>727</v>
      </c>
      <c r="G477" s="25">
        <f>roundup((('Exchange rate'!$C$2*('UK-R-Dining Tables'!H463/(1+'Exchange rate'!$A$7))*1.25*0.9165)+1)/10, 0)*10</f>
      </c>
      <c r="H477" s="25">
        <f>roundup((('Exchange rate'!$C$2*('UK-R-Dining Tables'!I463/(1+'Exchange rate'!$A$7))*1.25*0.9165)+1)/10, 0)*10</f>
      </c>
      <c r="I477" s="25">
        <f>roundup((('Exchange rate'!$C$2*('UK-R-Dining Tables'!J463/(1+'Exchange rate'!$A$7))*1.25*0.9165)+1)/10, 0)*10</f>
      </c>
    </row>
    <row x14ac:dyDescent="0.25" r="478" customHeight="1" ht="17.25">
      <c r="A478" s="22"/>
      <c r="B478" s="114"/>
      <c r="C478" s="114"/>
      <c r="D478" s="114"/>
      <c r="E478" s="74" t="s">
        <v>13</v>
      </c>
      <c r="F478" s="74" t="s">
        <v>670</v>
      </c>
      <c r="G478" s="25">
        <f>roundup((('Exchange rate'!$C$2*('UK-R-Dining Tables'!H464/(1+'Exchange rate'!$A$7))*1.25*0.9165)+1)/10, 0)*10</f>
      </c>
      <c r="H478" s="25">
        <f>roundup((('Exchange rate'!$C$2*('UK-R-Dining Tables'!I464/(1+'Exchange rate'!$A$7))*1.25*0.9165)+1)/10, 0)*10</f>
      </c>
      <c r="I478" s="25">
        <f>roundup((('Exchange rate'!$C$2*('UK-R-Dining Tables'!J464/(1+'Exchange rate'!$A$7))*1.25*0.9165)+1)/10, 0)*10</f>
      </c>
    </row>
    <row x14ac:dyDescent="0.25" r="479" customHeight="1" ht="17.25">
      <c r="A479" s="22"/>
      <c r="B479" s="114"/>
      <c r="C479" s="114"/>
      <c r="D479" s="114"/>
      <c r="E479" s="74" t="s">
        <v>15</v>
      </c>
      <c r="F479" s="74" t="s">
        <v>705</v>
      </c>
      <c r="G479" s="25">
        <f>roundup((('Exchange rate'!$C$2*('UK-R-Dining Tables'!H465/(1+'Exchange rate'!$A$7))*1.25*0.9165)+1)/10, 0)*10</f>
      </c>
      <c r="H479" s="25">
        <f>roundup((('Exchange rate'!$C$2*('UK-R-Dining Tables'!I465/(1+'Exchange rate'!$A$7))*1.25*0.9165)+1)/10, 0)*10</f>
      </c>
      <c r="I479" s="25">
        <f>roundup((('Exchange rate'!$C$2*('UK-R-Dining Tables'!J465/(1+'Exchange rate'!$A$7))*1.25*0.9165)+1)/10, 0)*10</f>
      </c>
    </row>
    <row x14ac:dyDescent="0.25" r="480" customHeight="1" ht="17.25">
      <c r="A480" s="22"/>
      <c r="B480" s="114"/>
      <c r="C480" s="114"/>
      <c r="D480" s="114"/>
      <c r="E480" s="74" t="s">
        <v>120</v>
      </c>
      <c r="F480" s="74" t="s">
        <v>672</v>
      </c>
      <c r="G480" s="62">
        <f>roundup((('Exchange rate'!$C$2*('UK-R-Dining Tables'!H466/(1+'Exchange rate'!$A$7))*1.25*0.9165)+1)/10, 0)*10</f>
      </c>
      <c r="H480" s="62">
        <f>roundup((('Exchange rate'!$C$2*('UK-R-Dining Tables'!I466/(1+'Exchange rate'!$A$7))*1.25*0.9165)+1)/10, 0)*10</f>
      </c>
      <c r="I480" s="25">
        <f>roundup((('Exchange rate'!$C$2*('UK-R-Dining Tables'!J466/(1+'Exchange rate'!$A$7))*1.25*0.9165)+1)/10, 0)*10</f>
      </c>
    </row>
    <row x14ac:dyDescent="0.25" r="481" customHeight="1" ht="17.25">
      <c r="A481" s="3"/>
      <c r="B481" s="114"/>
      <c r="C481" s="114"/>
      <c r="D481" s="114"/>
      <c r="E481" s="114"/>
      <c r="F481" s="74"/>
      <c r="G481" s="91"/>
      <c r="H481" s="103"/>
      <c r="I481" s="24"/>
    </row>
    <row x14ac:dyDescent="0.25" r="482" customHeight="1" ht="17.25">
      <c r="A482" s="3"/>
      <c r="B482" s="114"/>
      <c r="C482" s="114"/>
      <c r="D482" s="114"/>
      <c r="E482" s="138" t="s">
        <v>18</v>
      </c>
      <c r="F482" s="4"/>
      <c r="G482" s="101"/>
      <c r="H482" s="103"/>
      <c r="I482" s="101"/>
    </row>
    <row x14ac:dyDescent="0.25" r="483" customHeight="1" ht="17.25">
      <c r="A483" s="3"/>
      <c r="B483" s="114"/>
      <c r="C483" s="114"/>
      <c r="D483" s="114"/>
      <c r="E483" s="108"/>
      <c r="F483" s="4"/>
      <c r="G483" s="101"/>
      <c r="H483" s="103"/>
      <c r="I483" s="101"/>
    </row>
    <row x14ac:dyDescent="0.25" r="484" customHeight="1" ht="17.25">
      <c r="A484" s="3"/>
      <c r="B484" s="114"/>
      <c r="C484" s="114"/>
      <c r="D484" s="114"/>
      <c r="E484" s="139" t="s">
        <v>280</v>
      </c>
      <c r="F484" s="140"/>
      <c r="G484" s="152"/>
      <c r="H484" s="188">
        <f>roundup((('Exchange rate'!$C$2*('UK-R-Dining Tables'!I470/(1+'Exchange rate'!$A$7))*1.25*0.9165)+1)/10, 0)*10</f>
      </c>
      <c r="I484" s="101"/>
    </row>
    <row x14ac:dyDescent="0.25" r="485" customHeight="1" ht="17.25">
      <c r="A485" s="3"/>
      <c r="B485" s="114"/>
      <c r="C485" s="114"/>
      <c r="D485" s="114"/>
      <c r="E485" s="28"/>
      <c r="F485" s="4"/>
      <c r="G485" s="101"/>
      <c r="H485" s="63"/>
      <c r="I485" s="101"/>
    </row>
    <row x14ac:dyDescent="0.25" r="486" customHeight="1" ht="17.25">
      <c r="A486" s="3"/>
      <c r="B486" s="114"/>
      <c r="C486" s="114"/>
      <c r="D486" s="114"/>
      <c r="E486" s="28" t="s">
        <v>698</v>
      </c>
      <c r="F486" s="4"/>
      <c r="G486" s="101"/>
      <c r="H486" s="62"/>
      <c r="I486" s="101"/>
    </row>
    <row x14ac:dyDescent="0.25" r="487" customHeight="1" ht="17.25">
      <c r="A487" s="3"/>
      <c r="B487" s="114"/>
      <c r="C487" s="114"/>
      <c r="D487" s="114"/>
      <c r="E487" s="139" t="s">
        <v>190</v>
      </c>
      <c r="F487" s="140"/>
      <c r="G487" s="152"/>
      <c r="H487" s="188">
        <f>roundup((('Exchange rate'!$C$2*('UK-R-Dining Tables'!I473/(1+'Exchange rate'!$A$7))*1.25*0.9165)+1)/10, 0)*10</f>
      </c>
      <c r="I487" s="101"/>
    </row>
    <row x14ac:dyDescent="0.25" r="488" customHeight="1" ht="17.25">
      <c r="A488" s="3"/>
      <c r="B488" s="114"/>
      <c r="C488" s="114"/>
      <c r="D488" s="114"/>
      <c r="E488" s="28"/>
      <c r="F488" s="4"/>
      <c r="G488" s="101"/>
      <c r="H488" s="62"/>
      <c r="I488" s="101"/>
    </row>
    <row x14ac:dyDescent="0.25" r="489" customHeight="1" ht="17.25">
      <c r="A489" s="3"/>
      <c r="B489" s="114"/>
      <c r="C489" s="114"/>
      <c r="D489" s="114"/>
      <c r="E489" s="28"/>
      <c r="F489" s="4"/>
      <c r="G489" s="101"/>
      <c r="H489" s="62"/>
      <c r="I489" s="101"/>
    </row>
    <row x14ac:dyDescent="0.25" r="490" customHeight="1" ht="17.25">
      <c r="A490" s="3"/>
      <c r="B490" s="114"/>
      <c r="C490" s="114"/>
      <c r="D490" s="114"/>
      <c r="E490" s="28"/>
      <c r="F490" s="4"/>
      <c r="G490" s="101"/>
      <c r="H490" s="62"/>
      <c r="I490" s="101"/>
    </row>
    <row x14ac:dyDescent="0.25" r="491" customHeight="1" ht="46.35">
      <c r="A491" s="3"/>
      <c r="B491" s="114"/>
      <c r="C491" s="114"/>
      <c r="D491" s="114"/>
      <c r="E491" s="28"/>
      <c r="F491" s="4"/>
      <c r="G491" s="101"/>
      <c r="H491" s="63"/>
      <c r="I491" s="101"/>
    </row>
    <row x14ac:dyDescent="0.25" r="492" customHeight="1" ht="17.25">
      <c r="A492" s="8" t="s">
        <v>1</v>
      </c>
      <c r="B492" s="96" t="s">
        <v>132</v>
      </c>
      <c r="C492" s="10"/>
      <c r="D492" s="10"/>
      <c r="E492" s="10"/>
      <c r="F492" s="227"/>
      <c r="G492" s="199"/>
      <c r="H492" s="199"/>
      <c r="I492" s="199"/>
    </row>
    <row x14ac:dyDescent="0.25" r="493" customHeight="1" ht="17.25">
      <c r="A493" s="155"/>
      <c r="B493" s="15" t="s">
        <v>82</v>
      </c>
      <c r="C493" s="15"/>
      <c r="D493" s="15"/>
      <c r="E493" s="112" t="s">
        <v>58</v>
      </c>
      <c r="F493" s="237" t="s">
        <v>319</v>
      </c>
      <c r="G493" s="131" t="s">
        <v>320</v>
      </c>
      <c r="H493" s="159" t="s">
        <v>495</v>
      </c>
      <c r="I493" s="146" t="s">
        <v>350</v>
      </c>
    </row>
    <row x14ac:dyDescent="0.25" r="494" customHeight="1" ht="17.25">
      <c r="A494" s="22"/>
      <c r="B494" s="114"/>
      <c r="C494" s="114"/>
      <c r="D494" s="114"/>
      <c r="E494" s="74"/>
      <c r="F494" s="262" t="s">
        <v>627</v>
      </c>
      <c r="G494" s="91"/>
      <c r="H494" s="91"/>
      <c r="I494" s="224" t="s">
        <v>353</v>
      </c>
    </row>
    <row x14ac:dyDescent="0.25" r="495" customHeight="1" ht="17.25">
      <c r="A495" s="22"/>
      <c r="B495" s="114"/>
      <c r="C495" s="114"/>
      <c r="D495" s="114"/>
      <c r="E495" s="74" t="s">
        <v>11</v>
      </c>
      <c r="F495" s="74" t="s">
        <v>727</v>
      </c>
      <c r="G495" s="25">
        <f>roundup((('Exchange rate'!$C$2*('UK-R-Dining Tables'!H479/(1+'Exchange rate'!$A$7))*1.25*0.9165)+1)/10, 0)*10</f>
      </c>
      <c r="H495" s="25">
        <f>roundup((('Exchange rate'!$C$2*('UK-R-Dining Tables'!I479/(1+'Exchange rate'!$A$7))*1.25*0.9165)+1)/10, 0)*10</f>
      </c>
      <c r="I495" s="25">
        <f>roundup((('Exchange rate'!$C$2*('UK-R-Dining Tables'!J479/(1+'Exchange rate'!$A$7))*1.25*0.9165)+1)/10, 0)*10</f>
      </c>
    </row>
    <row x14ac:dyDescent="0.25" r="496" customHeight="1" ht="17.25">
      <c r="A496" s="22"/>
      <c r="B496" s="114"/>
      <c r="C496" s="114"/>
      <c r="D496" s="114"/>
      <c r="E496" s="74" t="s">
        <v>13</v>
      </c>
      <c r="F496" s="74" t="s">
        <v>670</v>
      </c>
      <c r="G496" s="25">
        <f>roundup((('Exchange rate'!$C$2*('UK-R-Dining Tables'!H480/(1+'Exchange rate'!$A$7))*1.25*0.9165)+1)/10, 0)*10</f>
      </c>
      <c r="H496" s="25">
        <f>roundup((('Exchange rate'!$C$2*('UK-R-Dining Tables'!I480/(1+'Exchange rate'!$A$7))*1.25*0.9165)+1)/10, 0)*10</f>
      </c>
      <c r="I496" s="25">
        <f>roundup((('Exchange rate'!$C$2*('UK-R-Dining Tables'!J480/(1+'Exchange rate'!$A$7))*1.25*0.9165)+1)/10, 0)*10</f>
      </c>
    </row>
    <row x14ac:dyDescent="0.25" r="497" customHeight="1" ht="17.25">
      <c r="A497" s="22"/>
      <c r="B497" s="114"/>
      <c r="C497" s="114"/>
      <c r="D497" s="114"/>
      <c r="E497" s="74" t="s">
        <v>15</v>
      </c>
      <c r="F497" s="74" t="s">
        <v>705</v>
      </c>
      <c r="G497" s="25">
        <f>roundup((('Exchange rate'!$C$2*('UK-R-Dining Tables'!H481/(1+'Exchange rate'!$A$7))*1.25*0.9165)+1)/10, 0)*10</f>
      </c>
      <c r="H497" s="25">
        <f>roundup((('Exchange rate'!$C$2*('UK-R-Dining Tables'!I481/(1+'Exchange rate'!$A$7))*1.25*0.9165)+1)/10, 0)*10</f>
      </c>
      <c r="I497" s="25">
        <f>roundup((('Exchange rate'!$C$2*('UK-R-Dining Tables'!J481/(1+'Exchange rate'!$A$7))*1.25*0.9165)+1)/10, 0)*10</f>
      </c>
    </row>
    <row x14ac:dyDescent="0.25" r="498" customHeight="1" ht="17.25">
      <c r="A498" s="22"/>
      <c r="B498" s="114"/>
      <c r="C498" s="114"/>
      <c r="D498" s="114"/>
      <c r="E498" s="74" t="s">
        <v>120</v>
      </c>
      <c r="F498" s="74" t="s">
        <v>672</v>
      </c>
      <c r="G498" s="25">
        <f>roundup((('Exchange rate'!$C$2*('UK-R-Dining Tables'!H482/(1+'Exchange rate'!$A$7))*1.25*0.9165)+1)/10, 0)*10</f>
      </c>
      <c r="H498" s="25">
        <f>roundup((('Exchange rate'!$C$2*('UK-R-Dining Tables'!I482/(1+'Exchange rate'!$A$7))*1.25*0.9165)+1)/10, 0)*10</f>
      </c>
      <c r="I498" s="25">
        <f>roundup((('Exchange rate'!$C$2*('UK-R-Dining Tables'!J482/(1+'Exchange rate'!$A$7))*1.25*0.9165)+1)/10, 0)*10</f>
      </c>
    </row>
    <row x14ac:dyDescent="0.25" r="499" customHeight="1" ht="17.25">
      <c r="A499" s="3"/>
      <c r="B499" s="114"/>
      <c r="C499" s="114"/>
      <c r="D499" s="114"/>
      <c r="E499" s="114"/>
      <c r="F499" s="74"/>
      <c r="G499" s="91"/>
      <c r="H499" s="103"/>
      <c r="I499" s="24"/>
    </row>
    <row x14ac:dyDescent="0.25" r="500" customHeight="1" ht="17.25">
      <c r="A500" s="3"/>
      <c r="B500" s="114"/>
      <c r="C500" s="114"/>
      <c r="D500" s="114"/>
      <c r="E500" s="138" t="s">
        <v>18</v>
      </c>
      <c r="F500" s="4"/>
      <c r="G500" s="101"/>
      <c r="H500" s="103"/>
      <c r="I500" s="101"/>
    </row>
    <row x14ac:dyDescent="0.25" r="501" customHeight="1" ht="17.25">
      <c r="A501" s="3"/>
      <c r="B501" s="114"/>
      <c r="C501" s="114"/>
      <c r="D501" s="114"/>
      <c r="E501" s="108"/>
      <c r="F501" s="4"/>
      <c r="G501" s="101"/>
      <c r="H501" s="103"/>
      <c r="I501" s="101"/>
    </row>
    <row x14ac:dyDescent="0.25" r="502" customHeight="1" ht="17.25">
      <c r="A502" s="3"/>
      <c r="B502" s="114"/>
      <c r="C502" s="114"/>
      <c r="D502" s="114"/>
      <c r="E502" s="139" t="s">
        <v>280</v>
      </c>
      <c r="F502" s="140"/>
      <c r="G502" s="152"/>
      <c r="H502" s="188">
        <f>roundup((('Exchange rate'!$C$2*('UK-R-Dining Tables'!I486/(1+'Exchange rate'!$A$7))*1.25*0.9165)+1)/10, 0)*10</f>
      </c>
      <c r="I502" s="101"/>
    </row>
    <row x14ac:dyDescent="0.25" r="503" customHeight="1" ht="17.25">
      <c r="A503" s="3"/>
      <c r="B503" s="114"/>
      <c r="C503" s="114"/>
      <c r="D503" s="114"/>
      <c r="E503" s="28"/>
      <c r="F503" s="4"/>
      <c r="G503" s="101"/>
      <c r="H503" s="63"/>
      <c r="I503" s="101"/>
    </row>
    <row x14ac:dyDescent="0.25" r="504" customHeight="1" ht="17.25">
      <c r="A504" s="3"/>
      <c r="B504" s="114"/>
      <c r="C504" s="114"/>
      <c r="D504" s="114"/>
      <c r="E504" s="28" t="s">
        <v>698</v>
      </c>
      <c r="F504" s="4"/>
      <c r="G504" s="101"/>
      <c r="H504" s="62"/>
      <c r="I504" s="101"/>
    </row>
    <row x14ac:dyDescent="0.25" r="505" customHeight="1" ht="17.25">
      <c r="A505" s="3"/>
      <c r="B505" s="114"/>
      <c r="C505" s="114"/>
      <c r="D505" s="114"/>
      <c r="E505" s="139" t="s">
        <v>190</v>
      </c>
      <c r="F505" s="140"/>
      <c r="G505" s="152"/>
      <c r="H505" s="188">
        <f>roundup((('Exchange rate'!$C$2*('UK-R-Dining Tables'!I489/(1+'Exchange rate'!$A$7))*1.25*0.9165)+1)/10, 0)*10</f>
      </c>
      <c r="I505" s="101"/>
    </row>
    <row x14ac:dyDescent="0.25" r="506" customHeight="1" ht="17.25">
      <c r="A506" s="3"/>
      <c r="B506" s="114"/>
      <c r="C506" s="114"/>
      <c r="D506" s="114"/>
      <c r="E506" s="28"/>
      <c r="F506" s="4"/>
      <c r="G506" s="101"/>
      <c r="H506" s="62"/>
      <c r="I506" s="101"/>
    </row>
    <row x14ac:dyDescent="0.25" r="507" customHeight="1" ht="17.25">
      <c r="A507" s="8" t="s">
        <v>1</v>
      </c>
      <c r="B507" s="96" t="s">
        <v>136</v>
      </c>
      <c r="C507" s="10"/>
      <c r="D507" s="10"/>
      <c r="E507" s="10"/>
      <c r="F507" s="227"/>
      <c r="G507" s="199"/>
      <c r="H507" s="199"/>
      <c r="I507" s="199"/>
    </row>
    <row x14ac:dyDescent="0.25" r="508" customHeight="1" ht="17.25">
      <c r="A508" s="155"/>
      <c r="B508" s="15" t="s">
        <v>106</v>
      </c>
      <c r="C508" s="15"/>
      <c r="D508" s="15"/>
      <c r="E508" s="112" t="s">
        <v>58</v>
      </c>
      <c r="F508" s="237" t="s">
        <v>319</v>
      </c>
      <c r="G508" s="131" t="s">
        <v>320</v>
      </c>
      <c r="H508" s="72" t="s">
        <v>495</v>
      </c>
      <c r="I508" s="146" t="s">
        <v>388</v>
      </c>
    </row>
    <row x14ac:dyDescent="0.25" r="509" customHeight="1" ht="17.25">
      <c r="A509" s="22"/>
      <c r="B509" s="114"/>
      <c r="C509" s="114"/>
      <c r="D509" s="114"/>
      <c r="E509" s="74"/>
      <c r="F509" s="262" t="s">
        <v>627</v>
      </c>
      <c r="G509" s="91"/>
      <c r="H509" s="103"/>
      <c r="I509" s="224" t="s">
        <v>353</v>
      </c>
    </row>
    <row x14ac:dyDescent="0.25" r="510" customHeight="1" ht="17.25">
      <c r="A510" s="22"/>
      <c r="B510" s="114"/>
      <c r="C510" s="114"/>
      <c r="D510" s="114"/>
      <c r="E510" s="74" t="s">
        <v>11</v>
      </c>
      <c r="F510" s="74" t="s">
        <v>574</v>
      </c>
      <c r="G510" s="62">
        <f>roundup((('Exchange rate'!$C$2*('UK-R-Dining Tables'!H494/(1+'Exchange rate'!$A$7))*1.25*0.9165)+1)/10, 0)*10</f>
      </c>
      <c r="H510" s="62">
        <f>roundup((('Exchange rate'!$C$2*('UK-R-Dining Tables'!I494/(1+'Exchange rate'!$A$7))*1.25*0.9165)+1)/10, 0)*10</f>
      </c>
      <c r="I510" s="62">
        <f>roundup((('Exchange rate'!$C$2*('UK-R-Dining Tables'!J494/(1+'Exchange rate'!$A$7))*1.25*0.9165)+1)/10, 0)*10</f>
      </c>
    </row>
    <row x14ac:dyDescent="0.25" r="511" customHeight="1" ht="17.25">
      <c r="A511" s="3"/>
      <c r="B511" s="114"/>
      <c r="C511" s="114"/>
      <c r="D511" s="114"/>
      <c r="E511" s="74" t="s">
        <v>13</v>
      </c>
      <c r="F511" s="74" t="s">
        <v>576</v>
      </c>
      <c r="G511" s="62">
        <f>roundup((('Exchange rate'!$C$2*('UK-R-Dining Tables'!H495/(1+'Exchange rate'!$A$7))*1.25*0.9165)+1)/10, 0)*10</f>
      </c>
      <c r="H511" s="62">
        <f>roundup((('Exchange rate'!$C$2*('UK-R-Dining Tables'!I495/(1+'Exchange rate'!$A$7))*1.25*0.9165)+1)/10, 0)*10</f>
      </c>
      <c r="I511" s="62">
        <f>roundup((('Exchange rate'!$C$2*('UK-R-Dining Tables'!J495/(1+'Exchange rate'!$A$7))*1.25*0.9165)+1)/10, 0)*10</f>
      </c>
    </row>
    <row x14ac:dyDescent="0.25" r="512" customHeight="1" ht="17.25">
      <c r="A512" s="3"/>
      <c r="B512" s="114"/>
      <c r="C512" s="114"/>
      <c r="D512" s="114"/>
      <c r="E512" s="74" t="s">
        <v>15</v>
      </c>
      <c r="F512" s="74" t="s">
        <v>645</v>
      </c>
      <c r="G512" s="62">
        <f>roundup((('Exchange rate'!$C$2*('UK-R-Dining Tables'!H496/(1+'Exchange rate'!$A$7))*1.25*0.9165)+1)/10, 0)*10</f>
      </c>
      <c r="H512" s="62">
        <f>roundup((('Exchange rate'!$C$2*('UK-R-Dining Tables'!I496/(1+'Exchange rate'!$A$7))*1.25*0.9165)+1)/10, 0)*10</f>
      </c>
      <c r="I512" s="62">
        <f>roundup((('Exchange rate'!$C$2*('UK-R-Dining Tables'!J496/(1+'Exchange rate'!$A$7))*1.25*0.9165)+1)/10, 0)*10</f>
      </c>
    </row>
    <row x14ac:dyDescent="0.25" r="513" customHeight="1" ht="17.25">
      <c r="A513" s="3"/>
      <c r="B513" s="114"/>
      <c r="C513" s="114"/>
      <c r="D513" s="114"/>
      <c r="E513" s="74" t="s">
        <v>120</v>
      </c>
      <c r="F513" s="4" t="s">
        <v>641</v>
      </c>
      <c r="G513" s="62">
        <f>roundup((('Exchange rate'!$C$2*('UK-R-Dining Tables'!H497/(1+'Exchange rate'!$A$7))*1.25*0.9165)+1)/10, 0)*10</f>
      </c>
      <c r="H513" s="62">
        <f>roundup((('Exchange rate'!$C$2*('UK-R-Dining Tables'!I497/(1+'Exchange rate'!$A$7))*1.25*0.9165)+1)/10, 0)*10</f>
      </c>
      <c r="I513" s="62">
        <f>roundup((('Exchange rate'!$C$2*('UK-R-Dining Tables'!J497/(1+'Exchange rate'!$A$7))*1.25*0.9165)+1)/10, 0)*10</f>
      </c>
    </row>
    <row x14ac:dyDescent="0.25" r="514" customHeight="1" ht="17.25">
      <c r="A514" s="3"/>
      <c r="B514" s="114"/>
      <c r="C514" s="114"/>
      <c r="D514" s="114"/>
      <c r="E514" s="114"/>
      <c r="F514" s="74"/>
      <c r="G514" s="91"/>
      <c r="H514" s="103"/>
      <c r="I514" s="24"/>
    </row>
    <row x14ac:dyDescent="0.25" r="515" customHeight="1" ht="17.25">
      <c r="A515" s="3"/>
      <c r="B515" s="114"/>
      <c r="C515" s="114"/>
      <c r="D515" s="114"/>
      <c r="E515" s="138" t="s">
        <v>18</v>
      </c>
      <c r="F515" s="4"/>
      <c r="G515" s="101"/>
      <c r="H515" s="103"/>
      <c r="I515" s="101"/>
    </row>
    <row x14ac:dyDescent="0.25" r="516" customHeight="1" ht="17.25">
      <c r="A516" s="3"/>
      <c r="B516" s="114"/>
      <c r="C516" s="114"/>
      <c r="D516" s="114"/>
      <c r="E516" s="138"/>
      <c r="F516" s="4"/>
      <c r="G516" s="101"/>
      <c r="H516" s="103"/>
      <c r="I516" s="101"/>
    </row>
    <row x14ac:dyDescent="0.25" r="517" customHeight="1" ht="17.25">
      <c r="A517" s="3"/>
      <c r="B517" s="114"/>
      <c r="C517" s="114"/>
      <c r="D517" s="114"/>
      <c r="E517" s="139" t="s">
        <v>280</v>
      </c>
      <c r="F517" s="140"/>
      <c r="G517" s="152"/>
      <c r="H517" s="188">
        <f>roundup((('Exchange rate'!$C$2*('UK-R-Dining Tables'!I501/(1+'Exchange rate'!$A$7))*1.25*0.9165)+1)/10, 0)*10</f>
      </c>
      <c r="I517" s="101"/>
    </row>
    <row x14ac:dyDescent="0.25" r="518" customHeight="1" ht="17.25">
      <c r="A518" s="3"/>
      <c r="B518" s="114"/>
      <c r="C518" s="114"/>
      <c r="D518" s="114"/>
      <c r="E518" s="23"/>
      <c r="F518" s="261"/>
      <c r="G518" s="103"/>
      <c r="H518" s="103"/>
      <c r="I518" s="101"/>
    </row>
    <row x14ac:dyDescent="0.25" r="519" customHeight="1" ht="17.25">
      <c r="A519" s="3"/>
      <c r="B519" s="114"/>
      <c r="C519" s="114"/>
      <c r="D519" s="114"/>
      <c r="E519" s="139" t="s">
        <v>701</v>
      </c>
      <c r="F519" s="140"/>
      <c r="G519" s="152"/>
      <c r="H519" s="188">
        <f>roundup((('Exchange rate'!$C$2*('UK-R-Dining Tables'!I503/(1+'Exchange rate'!$A$7))*1.25*0.9165)+1)/10, 0)*10</f>
      </c>
      <c r="I519" s="101"/>
    </row>
    <row x14ac:dyDescent="0.25" r="520" customHeight="1" ht="17.25">
      <c r="A520" s="8" t="s">
        <v>1</v>
      </c>
      <c r="B520" s="96" t="s">
        <v>136</v>
      </c>
      <c r="C520" s="10"/>
      <c r="D520" s="10"/>
      <c r="E520" s="10"/>
      <c r="F520" s="227"/>
      <c r="G520" s="199"/>
      <c r="H520" s="199"/>
      <c r="I520" s="199"/>
    </row>
    <row x14ac:dyDescent="0.25" r="521" customHeight="1" ht="17.25">
      <c r="A521" s="155"/>
      <c r="B521" s="15" t="s">
        <v>82</v>
      </c>
      <c r="C521" s="15"/>
      <c r="D521" s="15"/>
      <c r="E521" s="112" t="s">
        <v>58</v>
      </c>
      <c r="F521" s="237" t="s">
        <v>319</v>
      </c>
      <c r="G521" s="131" t="s">
        <v>508</v>
      </c>
      <c r="H521" s="72" t="s">
        <v>350</v>
      </c>
      <c r="I521" s="396"/>
    </row>
    <row x14ac:dyDescent="0.25" r="522" customHeight="1" ht="17.25">
      <c r="A522" s="22"/>
      <c r="B522" s="114"/>
      <c r="C522" s="114"/>
      <c r="D522" s="114"/>
      <c r="E522" s="74"/>
      <c r="F522" s="262" t="s">
        <v>627</v>
      </c>
      <c r="G522" s="86" t="s">
        <v>702</v>
      </c>
      <c r="H522" s="103"/>
      <c r="I522" s="103"/>
    </row>
    <row x14ac:dyDescent="0.25" r="523" customHeight="1" ht="17.25">
      <c r="A523" s="3"/>
      <c r="B523" s="114"/>
      <c r="C523" s="114"/>
      <c r="D523" s="114"/>
      <c r="E523" s="74" t="s">
        <v>13</v>
      </c>
      <c r="F523" s="74" t="s">
        <v>631</v>
      </c>
      <c r="G523" s="62">
        <f>roundup((('Exchange rate'!$C$2*('UK-R-Dining Tables'!H508/(1+'Exchange rate'!$A$7))*1.25*0.9165)+1)/10, 0)*10</f>
      </c>
      <c r="H523" s="62">
        <f>roundup((('Exchange rate'!$C$2*('UK-R-Dining Tables'!I508/(1+'Exchange rate'!$A$7))*1.25*0.9165)+1)/10, 0)*10</f>
      </c>
      <c r="I523" s="103"/>
    </row>
    <row x14ac:dyDescent="0.25" r="524" customHeight="1" ht="17.25">
      <c r="A524" s="3"/>
      <c r="B524" s="114"/>
      <c r="C524" s="114"/>
      <c r="D524" s="114"/>
      <c r="E524" s="74" t="s">
        <v>15</v>
      </c>
      <c r="F524" s="74" t="s">
        <v>633</v>
      </c>
      <c r="G524" s="62">
        <f>roundup((('Exchange rate'!$C$2*('UK-R-Dining Tables'!H509/(1+'Exchange rate'!$A$7))*1.25*0.9165)+1)/10, 0)*10</f>
      </c>
      <c r="H524" s="62">
        <f>roundup((('Exchange rate'!$C$2*('UK-R-Dining Tables'!I509/(1+'Exchange rate'!$A$7))*1.25*0.9165)+1)/10, 0)*10</f>
      </c>
      <c r="I524" s="103"/>
    </row>
    <row x14ac:dyDescent="0.25" r="525" customHeight="1" ht="17.25">
      <c r="A525" s="3"/>
      <c r="B525" s="114"/>
      <c r="C525" s="114"/>
      <c r="D525" s="114"/>
      <c r="E525" s="74" t="s">
        <v>120</v>
      </c>
      <c r="F525" s="74" t="s">
        <v>635</v>
      </c>
      <c r="G525" s="62">
        <f>roundup((('Exchange rate'!$C$2*('UK-R-Dining Tables'!H510/(1+'Exchange rate'!$A$7))*1.25*0.9165)+1)/10, 0)*10</f>
      </c>
      <c r="H525" s="62">
        <f>roundup((('Exchange rate'!$C$2*('UK-R-Dining Tables'!I510/(1+'Exchange rate'!$A$7))*1.25*0.9165)+1)/10, 0)*10</f>
      </c>
      <c r="I525" s="101"/>
    </row>
    <row x14ac:dyDescent="0.25" r="526" customHeight="1" ht="17.25">
      <c r="A526" s="3"/>
      <c r="B526" s="114"/>
      <c r="C526" s="114"/>
      <c r="D526" s="114"/>
      <c r="E526" s="114"/>
      <c r="F526" s="74"/>
      <c r="G526" s="91"/>
      <c r="H526" s="103"/>
      <c r="I526" s="24"/>
    </row>
    <row x14ac:dyDescent="0.25" r="527" customHeight="1" ht="17.25">
      <c r="A527" s="3"/>
      <c r="B527" s="114"/>
      <c r="C527" s="114"/>
      <c r="D527" s="114"/>
      <c r="E527" s="138" t="s">
        <v>18</v>
      </c>
      <c r="F527" s="4"/>
      <c r="G527" s="101"/>
      <c r="H527" s="103"/>
      <c r="I527" s="101"/>
    </row>
    <row x14ac:dyDescent="0.25" r="528" customHeight="1" ht="17.25">
      <c r="A528" s="3"/>
      <c r="B528" s="114"/>
      <c r="C528" s="114"/>
      <c r="D528" s="114"/>
      <c r="E528" s="108"/>
      <c r="F528" s="4"/>
      <c r="G528" s="101"/>
      <c r="H528" s="103"/>
      <c r="I528" s="101"/>
    </row>
    <row x14ac:dyDescent="0.25" r="529" customHeight="1" ht="17.25">
      <c r="A529" s="3"/>
      <c r="B529" s="114"/>
      <c r="C529" s="114"/>
      <c r="D529" s="114"/>
      <c r="E529" s="139" t="s">
        <v>280</v>
      </c>
      <c r="F529" s="140"/>
      <c r="G529" s="152"/>
      <c r="H529" s="188">
        <f>roundup((('Exchange rate'!$C$2*('UK-R-Dining Tables'!I514/(1+'Exchange rate'!$A$7))*1.25*0.9165)+1)/10, 0)*10</f>
      </c>
      <c r="I529" s="101"/>
    </row>
    <row x14ac:dyDescent="0.25" r="530" customHeight="1" ht="17.25">
      <c r="A530" s="3"/>
      <c r="B530" s="114"/>
      <c r="C530" s="114"/>
      <c r="D530" s="114"/>
      <c r="E530" s="23"/>
      <c r="F530" s="261"/>
      <c r="G530" s="103"/>
      <c r="H530" s="103"/>
      <c r="I530" s="101"/>
    </row>
    <row x14ac:dyDescent="0.25" r="531" customHeight="1" ht="17.25">
      <c r="A531" s="3"/>
      <c r="B531" s="114"/>
      <c r="C531" s="114"/>
      <c r="D531" s="114"/>
      <c r="E531" s="139" t="s">
        <v>701</v>
      </c>
      <c r="F531" s="140"/>
      <c r="G531" s="152"/>
      <c r="H531" s="188">
        <f>roundup((('Exchange rate'!$C$2*('UK-R-Dining Tables'!I516/(1+'Exchange rate'!$A$7))*1.25*0.9165)+1)/10, 0)*10</f>
      </c>
      <c r="I531" s="101"/>
    </row>
    <row x14ac:dyDescent="0.25" r="532" customHeight="1" ht="17.25">
      <c r="A532" s="3"/>
      <c r="B532" s="114"/>
      <c r="C532" s="114"/>
      <c r="D532" s="114"/>
      <c r="E532" s="28"/>
      <c r="F532" s="4"/>
      <c r="G532" s="101"/>
      <c r="H532" s="63"/>
      <c r="I532" s="101"/>
    </row>
    <row x14ac:dyDescent="0.25" r="533" customHeight="1" ht="17.25">
      <c r="A533" s="3"/>
      <c r="B533" s="114"/>
      <c r="C533" s="114"/>
      <c r="D533" s="114"/>
      <c r="E533" s="28"/>
      <c r="F533" s="4"/>
      <c r="G533" s="101"/>
      <c r="H533" s="63"/>
      <c r="I533" s="101"/>
    </row>
    <row x14ac:dyDescent="0.25" r="534" customHeight="1" ht="17.25">
      <c r="A534" s="8"/>
      <c r="B534" s="96" t="s">
        <v>250</v>
      </c>
      <c r="C534" s="10"/>
      <c r="D534" s="10"/>
      <c r="E534" s="10"/>
      <c r="F534" s="227"/>
      <c r="G534" s="199"/>
      <c r="H534" s="199"/>
      <c r="I534" s="199"/>
    </row>
    <row x14ac:dyDescent="0.25" r="535" customHeight="1" ht="17.25">
      <c r="A535" s="155"/>
      <c r="B535" s="15" t="s">
        <v>318</v>
      </c>
      <c r="C535" s="15"/>
      <c r="D535" s="15"/>
      <c r="E535" s="112" t="s">
        <v>58</v>
      </c>
      <c r="F535" s="237" t="s">
        <v>319</v>
      </c>
      <c r="G535" s="131" t="s">
        <v>508</v>
      </c>
      <c r="H535" s="396"/>
      <c r="I535" s="396"/>
    </row>
    <row x14ac:dyDescent="0.25" r="536" customHeight="1" ht="17.25">
      <c r="A536" s="22"/>
      <c r="B536" s="114"/>
      <c r="C536" s="114"/>
      <c r="D536" s="114"/>
      <c r="E536" s="74"/>
      <c r="F536" s="262" t="s">
        <v>627</v>
      </c>
      <c r="G536" s="400" t="s">
        <v>703</v>
      </c>
      <c r="H536" s="103"/>
      <c r="I536" s="103"/>
    </row>
    <row x14ac:dyDescent="0.25" r="537" customHeight="1" ht="17.25">
      <c r="A537" s="22"/>
      <c r="B537" s="114"/>
      <c r="C537" s="114"/>
      <c r="D537" s="114"/>
      <c r="E537" s="74" t="s">
        <v>11</v>
      </c>
      <c r="F537" s="74" t="s">
        <v>629</v>
      </c>
      <c r="G537" s="62">
        <f>roundup((('Exchange rate'!$C$2*('UK-R-Dining Tables'!H521/(1+'Exchange rate'!$A$7))*1.25*0.9165)+1)/10, 0)*10</f>
      </c>
      <c r="H537" s="103"/>
      <c r="I537" s="103"/>
    </row>
    <row x14ac:dyDescent="0.25" r="538" customHeight="1" ht="17.25">
      <c r="A538" s="22"/>
      <c r="B538" s="114"/>
      <c r="C538" s="114"/>
      <c r="D538" s="114"/>
      <c r="E538" s="74" t="s">
        <v>13</v>
      </c>
      <c r="F538" s="74" t="s">
        <v>631</v>
      </c>
      <c r="G538" s="62">
        <f>roundup((('Exchange rate'!$C$2*('UK-R-Dining Tables'!H522/(1+'Exchange rate'!$A$7))*1.25*0.9165)+1)/10, 0)*10</f>
      </c>
      <c r="H538" s="103"/>
      <c r="I538" s="103"/>
    </row>
    <row x14ac:dyDescent="0.25" r="539" customHeight="1" ht="17.25">
      <c r="A539" s="22"/>
      <c r="B539" s="114"/>
      <c r="C539" s="114"/>
      <c r="D539" s="114"/>
      <c r="E539" s="74" t="s">
        <v>15</v>
      </c>
      <c r="F539" s="74" t="s">
        <v>633</v>
      </c>
      <c r="G539" s="62">
        <f>roundup((('Exchange rate'!$C$2*('UK-R-Dining Tables'!H523/(1+'Exchange rate'!$A$7))*1.25*0.9165)+1)/10, 0)*10</f>
      </c>
      <c r="H539" s="103"/>
      <c r="I539" s="103"/>
    </row>
    <row x14ac:dyDescent="0.25" r="540" customHeight="1" ht="17.25">
      <c r="A540" s="22"/>
      <c r="B540" s="114"/>
      <c r="C540" s="114"/>
      <c r="D540" s="114"/>
      <c r="E540" s="74" t="s">
        <v>120</v>
      </c>
      <c r="F540" s="74" t="s">
        <v>635</v>
      </c>
      <c r="G540" s="62">
        <f>roundup((('Exchange rate'!$C$2*('UK-R-Dining Tables'!H524/(1+'Exchange rate'!$A$7))*1.25*0.9165)+1)/10, 0)*10</f>
      </c>
      <c r="H540" s="103"/>
      <c r="I540" s="103"/>
    </row>
    <row x14ac:dyDescent="0.25" r="541" customHeight="1" ht="17.25">
      <c r="A541" s="3"/>
      <c r="B541" s="114"/>
      <c r="C541" s="114"/>
      <c r="D541" s="114"/>
      <c r="E541" s="74"/>
      <c r="F541" s="4"/>
      <c r="G541" s="101"/>
      <c r="H541" s="103"/>
      <c r="I541" s="103"/>
    </row>
    <row x14ac:dyDescent="0.25" r="542" customHeight="1" ht="17.25">
      <c r="A542" s="3"/>
      <c r="B542" s="114"/>
      <c r="C542" s="114"/>
      <c r="D542" s="114"/>
      <c r="E542" s="114"/>
      <c r="F542" s="74"/>
      <c r="G542" s="91"/>
      <c r="H542" s="103"/>
      <c r="I542" s="103"/>
    </row>
    <row x14ac:dyDescent="0.25" r="543" customHeight="1" ht="17.25">
      <c r="A543" s="3"/>
      <c r="B543" s="114"/>
      <c r="C543" s="114"/>
      <c r="D543" s="114"/>
      <c r="E543" s="138" t="s">
        <v>18</v>
      </c>
      <c r="F543" s="4"/>
      <c r="G543" s="101"/>
      <c r="H543" s="103"/>
      <c r="I543" s="103"/>
    </row>
    <row x14ac:dyDescent="0.25" r="544" customHeight="1" ht="17.25">
      <c r="A544" s="3"/>
      <c r="B544" s="114"/>
      <c r="C544" s="114"/>
      <c r="D544" s="114"/>
      <c r="E544" s="108"/>
      <c r="F544" s="4"/>
      <c r="G544" s="101"/>
      <c r="H544" s="103"/>
      <c r="I544" s="103"/>
    </row>
    <row x14ac:dyDescent="0.25" r="545" customHeight="1" ht="17.25">
      <c r="A545" s="3"/>
      <c r="B545" s="114"/>
      <c r="C545" s="114"/>
      <c r="D545" s="114"/>
      <c r="E545" s="139" t="s">
        <v>280</v>
      </c>
      <c r="F545" s="140"/>
      <c r="G545" s="152"/>
      <c r="H545" s="188">
        <f>roundup((('Exchange rate'!$C$2*('UK-R-Dining Tables'!I529/(1+'Exchange rate'!$A$7))*1.25*0.9165)+1)/10, 0)*10</f>
      </c>
      <c r="I545" s="45"/>
    </row>
    <row x14ac:dyDescent="0.25" r="546" customHeight="1" ht="17.25">
      <c r="A546" s="3"/>
      <c r="B546" s="114"/>
      <c r="C546" s="114"/>
      <c r="D546" s="114"/>
      <c r="E546" s="114"/>
      <c r="F546" s="4"/>
      <c r="G546" s="101"/>
      <c r="H546" s="101"/>
      <c r="I546" s="101"/>
    </row>
    <row x14ac:dyDescent="0.25" r="547" customHeight="1" ht="17.25">
      <c r="A547" s="3"/>
      <c r="B547" s="114"/>
      <c r="C547" s="114"/>
      <c r="D547" s="114"/>
      <c r="E547" s="114"/>
      <c r="F547" s="4"/>
      <c r="G547" s="101"/>
      <c r="H547" s="101"/>
      <c r="I547" s="101"/>
    </row>
    <row x14ac:dyDescent="0.25" r="548" customHeight="1" ht="17.25">
      <c r="A548" s="3"/>
      <c r="B548" s="114"/>
      <c r="C548" s="114"/>
      <c r="D548" s="114"/>
      <c r="E548" s="114"/>
      <c r="F548" s="4"/>
      <c r="G548" s="101"/>
      <c r="H548" s="101"/>
      <c r="I548" s="101"/>
    </row>
    <row x14ac:dyDescent="0.25" r="549" customHeight="1" ht="17.25">
      <c r="A549" s="114"/>
      <c r="B549" s="114"/>
      <c r="C549" s="114"/>
      <c r="D549" s="114"/>
      <c r="E549" s="114"/>
      <c r="F549" s="114"/>
      <c r="G549" s="172"/>
      <c r="H549" s="172"/>
      <c r="I549" s="172"/>
    </row>
    <row x14ac:dyDescent="0.25" r="550" customHeight="1" ht="17.25">
      <c r="A550" s="3"/>
      <c r="B550" s="114"/>
      <c r="C550" s="114"/>
      <c r="D550" s="114"/>
      <c r="E550" s="114"/>
      <c r="F550" s="4"/>
      <c r="G550" s="101"/>
      <c r="H550" s="101"/>
      <c r="I550" s="101"/>
    </row>
    <row x14ac:dyDescent="0.25" r="551" customHeight="1" ht="17.25">
      <c r="A551" s="3"/>
      <c r="B551" s="114"/>
      <c r="C551" s="114"/>
      <c r="D551" s="114"/>
      <c r="E551" s="114"/>
      <c r="F551" s="4"/>
      <c r="G551" s="101"/>
      <c r="H551" s="101"/>
      <c r="I551" s="101"/>
    </row>
    <row x14ac:dyDescent="0.25" r="552" customHeight="1" ht="17.25">
      <c r="A552" s="3"/>
      <c r="B552" s="114"/>
      <c r="C552" s="114"/>
      <c r="D552" s="114"/>
      <c r="E552" s="114"/>
      <c r="F552" s="4"/>
      <c r="G552" s="101"/>
      <c r="H552" s="101"/>
      <c r="I552" s="101"/>
    </row>
    <row x14ac:dyDescent="0.25" r="553" customHeight="1" ht="17.25">
      <c r="A553" s="3"/>
      <c r="B553" s="114"/>
      <c r="C553" s="114"/>
      <c r="D553" s="114"/>
      <c r="E553" s="114"/>
      <c r="F553" s="4"/>
      <c r="G553" s="101"/>
      <c r="H553" s="101"/>
      <c r="I553" s="101"/>
    </row>
    <row x14ac:dyDescent="0.25" r="554" customHeight="1" ht="17.25">
      <c r="A554" s="3"/>
      <c r="B554" s="114"/>
      <c r="C554" s="114"/>
      <c r="D554" s="114"/>
      <c r="E554" s="114"/>
      <c r="F554" s="4"/>
      <c r="G554" s="101"/>
      <c r="H554" s="101"/>
      <c r="I554" s="101"/>
    </row>
    <row x14ac:dyDescent="0.25" r="555" customHeight="1" ht="17.25">
      <c r="A555" s="3"/>
      <c r="B555" s="114"/>
      <c r="C555" s="114"/>
      <c r="D555" s="114"/>
      <c r="E555" s="114"/>
      <c r="F555" s="4"/>
      <c r="G555" s="101"/>
      <c r="H555" s="101"/>
      <c r="I555" s="101"/>
    </row>
    <row x14ac:dyDescent="0.25" r="556" customHeight="1" ht="17.25">
      <c r="A556" s="3"/>
      <c r="B556" s="114"/>
      <c r="C556" s="114"/>
      <c r="D556" s="114"/>
      <c r="E556" s="114"/>
      <c r="F556" s="4"/>
      <c r="G556" s="101"/>
      <c r="H556" s="101"/>
      <c r="I556" s="101"/>
    </row>
    <row x14ac:dyDescent="0.25" r="557" customHeight="1" ht="17.25">
      <c r="A557" s="3"/>
      <c r="B557" s="114"/>
      <c r="C557" s="114"/>
      <c r="D557" s="114"/>
      <c r="E557" s="114"/>
      <c r="F557" s="4"/>
      <c r="G557" s="101"/>
      <c r="H557" s="101"/>
      <c r="I557" s="101"/>
    </row>
    <row x14ac:dyDescent="0.25" r="558" customHeight="1" ht="17.25">
      <c r="A558" s="3"/>
      <c r="B558" s="114"/>
      <c r="C558" s="114"/>
      <c r="D558" s="114"/>
      <c r="E558" s="114"/>
      <c r="F558" s="4"/>
      <c r="G558" s="101"/>
      <c r="H558" s="101"/>
      <c r="I558" s="101"/>
    </row>
    <row x14ac:dyDescent="0.25" r="559" customHeight="1" ht="17.25">
      <c r="A559" s="3"/>
      <c r="B559" s="114"/>
      <c r="C559" s="114"/>
      <c r="D559" s="114"/>
      <c r="E559" s="114"/>
      <c r="F559" s="4"/>
      <c r="G559" s="101"/>
      <c r="H559" s="101"/>
      <c r="I559" s="101"/>
    </row>
    <row x14ac:dyDescent="0.25" r="560" customHeight="1" ht="17.25">
      <c r="A560" s="3"/>
      <c r="B560" s="114"/>
      <c r="C560" s="114"/>
      <c r="D560" s="114"/>
      <c r="E560" s="114"/>
      <c r="F560" s="4"/>
      <c r="G560" s="101"/>
      <c r="H560" s="101"/>
      <c r="I560" s="101"/>
    </row>
    <row x14ac:dyDescent="0.25" r="561" customHeight="1" ht="17.25">
      <c r="A561" s="3"/>
      <c r="B561" s="114"/>
      <c r="C561" s="114"/>
      <c r="D561" s="114"/>
      <c r="E561" s="114"/>
      <c r="F561" s="4"/>
      <c r="G561" s="101"/>
      <c r="H561" s="101"/>
      <c r="I561" s="101"/>
    </row>
    <row x14ac:dyDescent="0.25" r="562" customHeight="1" ht="17.25">
      <c r="A562" s="3"/>
      <c r="B562" s="114"/>
      <c r="C562" s="114"/>
      <c r="D562" s="114"/>
      <c r="E562" s="114"/>
      <c r="F562" s="4"/>
      <c r="G562" s="101"/>
      <c r="H562" s="101"/>
      <c r="I562" s="101"/>
    </row>
    <row x14ac:dyDescent="0.25" r="563" customHeight="1" ht="17.25">
      <c r="A563" s="3"/>
      <c r="B563" s="114"/>
      <c r="C563" s="114"/>
      <c r="D563" s="114"/>
      <c r="E563" s="114"/>
      <c r="F563" s="4"/>
      <c r="G563" s="101"/>
      <c r="H563" s="101"/>
      <c r="I563" s="101"/>
    </row>
    <row x14ac:dyDescent="0.25" r="564" customHeight="1" ht="17.25">
      <c r="A564" s="3"/>
      <c r="B564" s="114"/>
      <c r="C564" s="114"/>
      <c r="D564" s="114"/>
      <c r="E564" s="114"/>
      <c r="F564" s="4"/>
      <c r="G564" s="101"/>
      <c r="H564" s="101"/>
      <c r="I564" s="101"/>
    </row>
    <row x14ac:dyDescent="0.25" r="565" customHeight="1" ht="17.25">
      <c r="A565" s="3"/>
      <c r="B565" s="114"/>
      <c r="C565" s="114"/>
      <c r="D565" s="114"/>
      <c r="E565" s="114"/>
      <c r="F565" s="4"/>
      <c r="G565" s="101"/>
      <c r="H565" s="101"/>
      <c r="I565" s="101"/>
    </row>
    <row x14ac:dyDescent="0.25" r="566" customHeight="1" ht="17.25">
      <c r="A566" s="3"/>
      <c r="B566" s="114"/>
      <c r="C566" s="114"/>
      <c r="D566" s="114"/>
      <c r="E566" s="114"/>
      <c r="F566" s="4"/>
      <c r="G566" s="101"/>
      <c r="H566" s="101"/>
      <c r="I566" s="101"/>
    </row>
    <row x14ac:dyDescent="0.25" r="567" customHeight="1" ht="17.25">
      <c r="A567" s="3"/>
      <c r="B567" s="114"/>
      <c r="C567" s="114"/>
      <c r="D567" s="114"/>
      <c r="E567" s="114"/>
      <c r="F567" s="4"/>
      <c r="G567" s="101"/>
      <c r="H567" s="101"/>
      <c r="I567" s="101"/>
    </row>
    <row x14ac:dyDescent="0.25" r="568" customHeight="1" ht="17.25">
      <c r="A568" s="3"/>
      <c r="B568" s="114"/>
      <c r="C568" s="114"/>
      <c r="D568" s="114"/>
      <c r="E568" s="114"/>
      <c r="F568" s="4"/>
      <c r="G568" s="101"/>
      <c r="H568" s="101"/>
      <c r="I568" s="101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70"/>
  <sheetViews>
    <sheetView workbookViewId="0"/>
  </sheetViews>
  <sheetFormatPr defaultRowHeight="15" x14ac:dyDescent="0.25"/>
  <cols>
    <col min="1" max="1" style="76" width="1.5764285714285713" customWidth="1" bestFit="1"/>
    <col min="2" max="2" style="77" width="14.005" customWidth="1" bestFit="1"/>
    <col min="3" max="3" style="77" width="31.14785714285714" customWidth="1" bestFit="1"/>
    <col min="4" max="4" style="77" width="38.57642857142857" customWidth="1" bestFit="1"/>
    <col min="5" max="5" style="77" width="10.576428571428572" customWidth="1" bestFit="1"/>
    <col min="6" max="6" style="265" width="22.14785714285714" customWidth="1" bestFit="1"/>
    <col min="7" max="7" style="80" width="30.576428571428572" customWidth="1" bestFit="1"/>
    <col min="8" max="8" style="80" width="32.57642857142857" customWidth="1" bestFit="1"/>
    <col min="9" max="9" style="80" width="25.576428571428572" customWidth="1" bestFit="1"/>
  </cols>
  <sheetData>
    <row x14ac:dyDescent="0.25" r="1" customHeight="1" ht="17.25">
      <c r="A1" s="1" t="s">
        <v>625</v>
      </c>
      <c r="B1" s="1"/>
      <c r="C1" s="1"/>
      <c r="D1" s="1"/>
      <c r="E1" s="1"/>
      <c r="F1" s="1"/>
      <c r="G1" s="81"/>
      <c r="H1" s="81"/>
      <c r="I1" s="81"/>
    </row>
    <row x14ac:dyDescent="0.25" r="2" customHeight="1" ht="17.25">
      <c r="A2" s="163"/>
      <c r="B2" s="163"/>
      <c r="C2" s="163"/>
      <c r="D2" s="163"/>
      <c r="E2" s="163"/>
      <c r="F2" s="163"/>
      <c r="G2" s="197"/>
      <c r="H2" s="197"/>
      <c r="I2" s="197"/>
    </row>
    <row x14ac:dyDescent="0.25" r="3" customHeight="1" ht="17.25">
      <c r="A3" s="8" t="s">
        <v>1</v>
      </c>
      <c r="B3" s="96" t="s">
        <v>626</v>
      </c>
      <c r="C3" s="10"/>
      <c r="D3" s="10"/>
      <c r="E3" s="10"/>
      <c r="F3" s="227"/>
      <c r="G3" s="199"/>
      <c r="H3" s="199"/>
      <c r="I3" s="199"/>
    </row>
    <row x14ac:dyDescent="0.25" r="4" customHeight="1" ht="17.25">
      <c r="A4" s="15"/>
      <c r="B4" s="15" t="s">
        <v>484</v>
      </c>
      <c r="C4" s="15"/>
      <c r="D4" s="15"/>
      <c r="E4" s="112" t="s">
        <v>58</v>
      </c>
      <c r="F4" s="237" t="s">
        <v>319</v>
      </c>
      <c r="G4" s="131" t="s">
        <v>508</v>
      </c>
      <c r="H4" s="131" t="s">
        <v>378</v>
      </c>
      <c r="I4" s="85"/>
    </row>
    <row x14ac:dyDescent="0.25" r="5" customHeight="1" ht="17.25">
      <c r="A5" s="22"/>
      <c r="B5" s="114"/>
      <c r="C5" s="114"/>
      <c r="D5" s="114"/>
      <c r="E5" s="4"/>
      <c r="F5" s="119" t="s">
        <v>627</v>
      </c>
      <c r="G5" s="289"/>
      <c r="H5" s="287" t="s">
        <v>628</v>
      </c>
      <c r="I5" s="103"/>
    </row>
    <row x14ac:dyDescent="0.25" r="6" customHeight="1" ht="17.25">
      <c r="A6" s="22"/>
      <c r="B6" s="114"/>
      <c r="C6" s="114"/>
      <c r="D6" s="114"/>
      <c r="E6" s="74" t="s">
        <v>11</v>
      </c>
      <c r="F6" s="74" t="s">
        <v>629</v>
      </c>
      <c r="G6" s="62">
        <f>roundup((((('Exchange rate'!$C$2*('UK-R-Dining Tables'!H5/(1+'Exchange rate'!$A$7))*1.25)-('Exchange rate'!$C$2*('UK-R-Dining Tables'!H5/(1+'Exchange rate'!$A$7))*1.25)*0.25)+1)*0.9165)/10, 0)*10</f>
      </c>
      <c r="H6" s="62">
        <f>roundup((((('Exchange rate'!$C$2*('UK-R-Dining Tables'!I5/(1+'Exchange rate'!$A$7))*1.25)-('Exchange rate'!$C$2*('UK-R-Dining Tables'!I5/(1+'Exchange rate'!$A$7))*1.25)*0.25)+1)*0.9165)/10, 0)*10</f>
      </c>
      <c r="I6" s="103"/>
    </row>
    <row x14ac:dyDescent="0.25" r="7" customHeight="1" ht="17.25">
      <c r="A7" s="22"/>
      <c r="B7" s="114"/>
      <c r="C7" s="114"/>
      <c r="D7" s="114"/>
      <c r="E7" s="74" t="s">
        <v>13</v>
      </c>
      <c r="F7" s="74" t="s">
        <v>631</v>
      </c>
      <c r="G7" s="62">
        <f>roundup((((('Exchange rate'!$C$2*('UK-R-Dining Tables'!H6/(1+'Exchange rate'!$A$7))*1.25)-('Exchange rate'!$C$2*('UK-R-Dining Tables'!H6/(1+'Exchange rate'!$A$7))*1.25)*0.25)+1)*0.9165)/10, 0)*10</f>
      </c>
      <c r="H7" s="62">
        <f>roundup((((('Exchange rate'!$C$2*('UK-R-Dining Tables'!I6/(1+'Exchange rate'!$A$7))*1.25)-('Exchange rate'!$C$2*('UK-R-Dining Tables'!I6/(1+'Exchange rate'!$A$7))*1.25)*0.25)+1)*0.9165)/10, 0)*10</f>
      </c>
      <c r="I7" s="45"/>
    </row>
    <row x14ac:dyDescent="0.25" r="8" customHeight="1" ht="17.25">
      <c r="A8" s="22"/>
      <c r="B8" s="114"/>
      <c r="C8" s="114"/>
      <c r="D8" s="114"/>
      <c r="E8" s="74" t="s">
        <v>15</v>
      </c>
      <c r="F8" s="74" t="s">
        <v>633</v>
      </c>
      <c r="G8" s="62">
        <f>roundup((((('Exchange rate'!$C$2*('UK-R-Dining Tables'!H7/(1+'Exchange rate'!$A$7))*1.25)-('Exchange rate'!$C$2*('UK-R-Dining Tables'!H7/(1+'Exchange rate'!$A$7))*1.25)*0.25)+1)*0.9165)/10, 0)*10</f>
      </c>
      <c r="H8" s="62">
        <f>roundup((((('Exchange rate'!$C$2*('UK-R-Dining Tables'!I7/(1+'Exchange rate'!$A$7))*1.25)-('Exchange rate'!$C$2*('UK-R-Dining Tables'!I7/(1+'Exchange rate'!$A$7))*1.25)*0.25)+1)*0.9165)/10, 0)*10</f>
      </c>
      <c r="I8" s="45"/>
    </row>
    <row x14ac:dyDescent="0.25" r="9" customHeight="1" ht="17.25">
      <c r="A9" s="22"/>
      <c r="B9" s="114"/>
      <c r="C9" s="114"/>
      <c r="D9" s="114"/>
      <c r="E9" s="74" t="s">
        <v>120</v>
      </c>
      <c r="F9" s="74" t="s">
        <v>635</v>
      </c>
      <c r="G9" s="62">
        <f>roundup((((('Exchange rate'!$C$2*('UK-R-Dining Tables'!H8/(1+'Exchange rate'!$A$7))*1.25)-('Exchange rate'!$C$2*('UK-R-Dining Tables'!H8/(1+'Exchange rate'!$A$7))*1.25)*0.25)+1)*0.9165)/10, 0)*10</f>
      </c>
      <c r="H9" s="62">
        <f>roundup((((('Exchange rate'!$C$2*('UK-R-Dining Tables'!I8/(1+'Exchange rate'!$A$7))*1.25)-('Exchange rate'!$C$2*('UK-R-Dining Tables'!I8/(1+'Exchange rate'!$A$7))*1.25)*0.25)+1)*0.9165)/10, 0)*10</f>
      </c>
      <c r="I9" s="45"/>
    </row>
    <row x14ac:dyDescent="0.25" r="10" customHeight="1" ht="25.350000000000005">
      <c r="A10" s="3"/>
      <c r="B10" s="114"/>
      <c r="C10" s="114"/>
      <c r="D10" s="114"/>
      <c r="E10" s="4"/>
      <c r="F10" s="4"/>
      <c r="G10" s="101"/>
      <c r="H10" s="101"/>
      <c r="I10" s="103"/>
    </row>
    <row x14ac:dyDescent="0.25" r="11" customHeight="1" ht="25.350000000000005">
      <c r="A11" s="3"/>
      <c r="B11" s="114"/>
      <c r="C11" s="114"/>
      <c r="D11" s="114"/>
      <c r="E11" s="107" t="s">
        <v>637</v>
      </c>
      <c r="F11" s="4"/>
      <c r="G11" s="101"/>
      <c r="H11" s="101"/>
      <c r="I11" s="103"/>
    </row>
    <row x14ac:dyDescent="0.25" r="12" customHeight="1" ht="25.350000000000005">
      <c r="A12" s="3"/>
      <c r="B12" s="114"/>
      <c r="C12" s="114"/>
      <c r="D12" s="114"/>
      <c r="E12" s="108"/>
      <c r="F12" s="228"/>
      <c r="G12" s="230"/>
      <c r="H12" s="101"/>
      <c r="I12" s="103"/>
    </row>
    <row x14ac:dyDescent="0.25" r="13" customHeight="1" ht="24.75">
      <c r="A13" s="3"/>
      <c r="B13" s="114"/>
      <c r="C13" s="114"/>
      <c r="D13" s="114"/>
      <c r="E13" s="229"/>
      <c r="F13" s="228"/>
      <c r="G13" s="230"/>
      <c r="H13" s="230"/>
      <c r="I13" s="103"/>
    </row>
    <row x14ac:dyDescent="0.25" r="14" customHeight="1" ht="25.350000000000005">
      <c r="A14" s="3"/>
      <c r="B14" s="114"/>
      <c r="C14" s="114"/>
      <c r="D14" s="114"/>
      <c r="E14" s="110" t="s">
        <v>280</v>
      </c>
      <c r="F14" s="140"/>
      <c r="G14" s="152"/>
      <c r="H14" s="188">
        <f>roundup(((('Exchange rate'!$C$2*('UK-R-Dining Tables'!I13/(1+'Exchange rate'!$A$7))*1.25*0.9165)+1)/1.59)/10, 0)*10</f>
      </c>
      <c r="I14" s="103"/>
    </row>
    <row x14ac:dyDescent="0.25" r="15" customHeight="1" ht="25.350000000000005">
      <c r="A15" s="3"/>
      <c r="B15" s="114"/>
      <c r="C15" s="114"/>
      <c r="D15" s="114"/>
      <c r="E15" s="108"/>
      <c r="F15" s="4"/>
      <c r="G15" s="101"/>
      <c r="H15" s="101"/>
      <c r="I15" s="103"/>
    </row>
    <row x14ac:dyDescent="0.25" r="16" customHeight="1" ht="25.350000000000005">
      <c r="A16" s="3"/>
      <c r="B16" s="23"/>
      <c r="C16" s="23"/>
      <c r="D16" s="23"/>
      <c r="E16" s="108"/>
      <c r="F16" s="261"/>
      <c r="G16" s="290"/>
      <c r="H16" s="291"/>
      <c r="I16" s="291"/>
    </row>
    <row x14ac:dyDescent="0.25" r="17" customHeight="1" ht="25.350000000000005">
      <c r="A17" s="3"/>
      <c r="B17" s="23"/>
      <c r="C17" s="23"/>
      <c r="D17" s="23"/>
      <c r="E17" s="108"/>
      <c r="F17" s="261"/>
      <c r="G17" s="290"/>
      <c r="H17" s="291"/>
      <c r="I17" s="291"/>
    </row>
    <row x14ac:dyDescent="0.25" r="18" customHeight="1" ht="17.25">
      <c r="A18" s="8" t="s">
        <v>1</v>
      </c>
      <c r="B18" s="96" t="s">
        <v>626</v>
      </c>
      <c r="C18" s="10"/>
      <c r="D18" s="10"/>
      <c r="E18" s="10"/>
      <c r="F18" s="227"/>
      <c r="G18" s="199"/>
      <c r="H18" s="199"/>
      <c r="I18" s="199"/>
    </row>
    <row x14ac:dyDescent="0.25" r="19" customHeight="1" ht="17.25">
      <c r="A19" s="15"/>
      <c r="B19" s="15" t="s">
        <v>106</v>
      </c>
      <c r="C19" s="15"/>
      <c r="D19" s="15"/>
      <c r="E19" s="112" t="s">
        <v>58</v>
      </c>
      <c r="F19" s="237" t="s">
        <v>319</v>
      </c>
      <c r="G19" s="131" t="s">
        <v>507</v>
      </c>
      <c r="H19" s="131" t="s">
        <v>638</v>
      </c>
      <c r="I19" s="85" t="s">
        <v>378</v>
      </c>
    </row>
    <row x14ac:dyDescent="0.25" r="20" customHeight="1" ht="61.5">
      <c r="A20" s="22"/>
      <c r="B20" s="114"/>
      <c r="C20" s="114"/>
      <c r="D20" s="114"/>
      <c r="E20" s="4"/>
      <c r="F20" s="119" t="s">
        <v>627</v>
      </c>
      <c r="G20" s="289"/>
      <c r="H20" s="287"/>
      <c r="I20" s="346" t="s">
        <v>628</v>
      </c>
    </row>
    <row x14ac:dyDescent="0.25" r="21" customHeight="1" ht="17.25">
      <c r="A21" s="22"/>
      <c r="B21" s="114"/>
      <c r="C21" s="114"/>
      <c r="D21" s="114"/>
      <c r="E21" s="74" t="s">
        <v>11</v>
      </c>
      <c r="F21" s="74" t="s">
        <v>574</v>
      </c>
      <c r="G21" s="63">
        <f>roundup((((('Exchange rate'!$C$2*('UK-R-Dining Tables'!H20/(1+'Exchange rate'!$A$7))*1.25)-('Exchange rate'!$C$2*('UK-R-Dining Tables'!H20/(1+'Exchange rate'!$A$7))*1.25)*0.25)+1)*0.9165)/10, 0)*10</f>
      </c>
      <c r="H21" s="63">
        <f>roundup((((('Exchange rate'!$C$2*('UK-R-Dining Tables'!I20/(1+'Exchange rate'!$A$7))*1.25)-('Exchange rate'!$C$2*('UK-R-Dining Tables'!I20/(1+'Exchange rate'!$A$7))*1.25)*0.25)+1)*0.9165)/10, 0)*10</f>
      </c>
      <c r="I21" s="63">
        <f>roundup((((('Exchange rate'!$C$2*('UK-R-Dining Tables'!J20/(1+'Exchange rate'!$A$7))*1.25)-('Exchange rate'!$C$2*('UK-R-Dining Tables'!J20/(1+'Exchange rate'!$A$7))*1.25)*0.25)+1)*0.9165)/10, 0)*10</f>
      </c>
    </row>
    <row x14ac:dyDescent="0.25" r="22" customHeight="1" ht="17.25">
      <c r="A22" s="22"/>
      <c r="B22" s="114"/>
      <c r="C22" s="114"/>
      <c r="D22" s="114"/>
      <c r="E22" s="74" t="s">
        <v>13</v>
      </c>
      <c r="F22" s="74" t="s">
        <v>576</v>
      </c>
      <c r="G22" s="63">
        <f>roundup((((('Exchange rate'!$C$2*('UK-R-Dining Tables'!H21/(1+'Exchange rate'!$A$7))*1.25)-('Exchange rate'!$C$2*('UK-R-Dining Tables'!H21/(1+'Exchange rate'!$A$7))*1.25)*0.25)+1)*0.9165)/10, 0)*10</f>
      </c>
      <c r="H22" s="63">
        <f>roundup((((('Exchange rate'!$C$2*('UK-R-Dining Tables'!I21/(1+'Exchange rate'!$A$7))*1.25)-('Exchange rate'!$C$2*('UK-R-Dining Tables'!I21/(1+'Exchange rate'!$A$7))*1.25)*0.25)+1)*0.9165)/10, 0)*10</f>
      </c>
      <c r="I22" s="63">
        <f>roundup((((('Exchange rate'!$C$2*('UK-R-Dining Tables'!J21/(1+'Exchange rate'!$A$7))*1.25)-('Exchange rate'!$C$2*('UK-R-Dining Tables'!J21/(1+'Exchange rate'!$A$7))*1.25)*0.25)+1)*0.9165)/10, 0)*10</f>
      </c>
    </row>
    <row x14ac:dyDescent="0.25" r="23" customHeight="1" ht="17.25">
      <c r="A23" s="22"/>
      <c r="B23" s="114"/>
      <c r="C23" s="114"/>
      <c r="D23" s="114"/>
      <c r="E23" s="74" t="s">
        <v>15</v>
      </c>
      <c r="F23" s="74" t="s">
        <v>640</v>
      </c>
      <c r="G23" s="63">
        <f>roundup((((('Exchange rate'!$C$2*('UK-R-Dining Tables'!H22/(1+'Exchange rate'!$A$7))*1.25)-('Exchange rate'!$C$2*('UK-R-Dining Tables'!H22/(1+'Exchange rate'!$A$7))*1.25)*0.25)+1)*0.9165)/10, 0)*10</f>
      </c>
      <c r="H23" s="63">
        <f>roundup((((('Exchange rate'!$C$2*('UK-R-Dining Tables'!I22/(1+'Exchange rate'!$A$7))*1.25)-('Exchange rate'!$C$2*('UK-R-Dining Tables'!I22/(1+'Exchange rate'!$A$7))*1.25)*0.25)+1)*0.9165)/10, 0)*10</f>
      </c>
      <c r="I23" s="63">
        <f>roundup((((('Exchange rate'!$C$2*('UK-R-Dining Tables'!J22/(1+'Exchange rate'!$A$7))*1.25)-('Exchange rate'!$C$2*('UK-R-Dining Tables'!J22/(1+'Exchange rate'!$A$7))*1.25)*0.25)+1)*0.9165)/10, 0)*10</f>
      </c>
    </row>
    <row x14ac:dyDescent="0.25" r="24" customHeight="1" ht="17.25">
      <c r="A24" s="22"/>
      <c r="B24" s="114"/>
      <c r="C24" s="114"/>
      <c r="D24" s="114"/>
      <c r="E24" s="74" t="s">
        <v>120</v>
      </c>
      <c r="F24" s="74" t="s">
        <v>658</v>
      </c>
      <c r="G24" s="63">
        <f>roundup((((('Exchange rate'!$C$2*('UK-R-Dining Tables'!H23/(1+'Exchange rate'!$A$7))*1.25)-('Exchange rate'!$C$2*('UK-R-Dining Tables'!H23/(1+'Exchange rate'!$A$7))*1.25)*0.25)+1)*0.9165)/10, 0)*10</f>
      </c>
      <c r="H24" s="63">
        <f>roundup((((('Exchange rate'!$C$2*('UK-R-Dining Tables'!I23/(1+'Exchange rate'!$A$7))*1.25)-('Exchange rate'!$C$2*('UK-R-Dining Tables'!I23/(1+'Exchange rate'!$A$7))*1.25)*0.25)+1)*0.9165)/10, 0)*10</f>
      </c>
      <c r="I24" s="63">
        <f>roundup((((('Exchange rate'!$C$2*('UK-R-Dining Tables'!J23/(1+'Exchange rate'!$A$7))*1.25)-('Exchange rate'!$C$2*('UK-R-Dining Tables'!J23/(1+'Exchange rate'!$A$7))*1.25)*0.25)+1)*0.9165)/10, 0)*10</f>
      </c>
    </row>
    <row x14ac:dyDescent="0.25" r="25" customHeight="1" ht="25.350000000000005">
      <c r="A25" s="3"/>
      <c r="B25" s="114"/>
      <c r="C25" s="114"/>
      <c r="D25" s="114"/>
      <c r="E25" s="4"/>
      <c r="F25" s="4"/>
      <c r="G25" s="101"/>
      <c r="H25" s="101"/>
      <c r="I25" s="103"/>
    </row>
    <row x14ac:dyDescent="0.25" r="26" customHeight="1" ht="25.350000000000005">
      <c r="A26" s="3"/>
      <c r="B26" s="114"/>
      <c r="C26" s="114"/>
      <c r="D26" s="114"/>
      <c r="E26" s="107" t="s">
        <v>637</v>
      </c>
      <c r="F26" s="4"/>
      <c r="G26" s="101"/>
      <c r="H26" s="101"/>
      <c r="I26" s="103"/>
    </row>
    <row x14ac:dyDescent="0.25" r="27" customHeight="1" ht="25.350000000000005">
      <c r="A27" s="3"/>
      <c r="B27" s="114"/>
      <c r="C27" s="114"/>
      <c r="D27" s="114"/>
      <c r="E27" s="108"/>
      <c r="F27" s="228"/>
      <c r="G27" s="230"/>
      <c r="H27" s="101"/>
      <c r="I27" s="103"/>
    </row>
    <row x14ac:dyDescent="0.25" r="28" customHeight="1" ht="24.75">
      <c r="A28" s="3"/>
      <c r="B28" s="114"/>
      <c r="C28" s="114"/>
      <c r="D28" s="114"/>
      <c r="E28" s="229"/>
      <c r="F28" s="228"/>
      <c r="G28" s="230"/>
      <c r="H28" s="230"/>
      <c r="I28" s="103"/>
    </row>
    <row x14ac:dyDescent="0.25" r="29" customHeight="1" ht="25.350000000000005">
      <c r="A29" s="3"/>
      <c r="B29" s="114"/>
      <c r="C29" s="114"/>
      <c r="D29" s="114"/>
      <c r="E29" s="110" t="s">
        <v>280</v>
      </c>
      <c r="F29" s="140"/>
      <c r="G29" s="152"/>
      <c r="H29" s="153">
        <f>roundup(((('Exchange rate'!$C$2*('UK-R-Dining Tables'!I28/(1+'Exchange rate'!$A$7))*1.25*0.9165)+1)/1.59)/10, 0)*10</f>
      </c>
      <c r="I29" s="103"/>
    </row>
    <row x14ac:dyDescent="0.25" r="30" customHeight="1" ht="25.350000000000005">
      <c r="A30" s="3"/>
      <c r="B30" s="114"/>
      <c r="C30" s="114"/>
      <c r="D30" s="114"/>
      <c r="E30" s="114"/>
      <c r="F30" s="4"/>
      <c r="G30" s="101"/>
      <c r="H30" s="63"/>
      <c r="I30" s="103"/>
    </row>
    <row x14ac:dyDescent="0.25" r="31" customHeight="1" ht="25.350000000000005">
      <c r="A31" s="3"/>
      <c r="B31" s="23"/>
      <c r="C31" s="23"/>
      <c r="D31" s="23"/>
      <c r="E31" s="108"/>
      <c r="F31" s="261"/>
      <c r="G31" s="290"/>
      <c r="H31" s="291"/>
      <c r="I31" s="291"/>
    </row>
    <row x14ac:dyDescent="0.25" r="32" customHeight="1" ht="17.25">
      <c r="A32" s="8" t="s">
        <v>1</v>
      </c>
      <c r="B32" s="96" t="s">
        <v>704</v>
      </c>
      <c r="C32" s="10"/>
      <c r="D32" s="10"/>
      <c r="E32" s="10"/>
      <c r="F32" s="227"/>
      <c r="G32" s="199"/>
      <c r="H32" s="199"/>
      <c r="I32" s="199"/>
    </row>
    <row x14ac:dyDescent="0.25" r="33" customHeight="1" ht="17.25">
      <c r="A33" s="15"/>
      <c r="B33" s="15" t="s">
        <v>106</v>
      </c>
      <c r="C33" s="15"/>
      <c r="D33" s="15"/>
      <c r="E33" s="112" t="s">
        <v>58</v>
      </c>
      <c r="F33" s="112" t="s">
        <v>36</v>
      </c>
      <c r="G33" s="131" t="s">
        <v>644</v>
      </c>
      <c r="H33" s="146" t="s">
        <v>508</v>
      </c>
      <c r="I33" s="146" t="s">
        <v>350</v>
      </c>
    </row>
    <row x14ac:dyDescent="0.25" r="34" customHeight="1" ht="17.25">
      <c r="A34" s="22"/>
      <c r="B34" s="114"/>
      <c r="C34" s="114"/>
      <c r="D34" s="114"/>
      <c r="E34" s="74"/>
      <c r="F34" s="262" t="s">
        <v>627</v>
      </c>
      <c r="G34" s="385"/>
      <c r="H34" s="103"/>
      <c r="I34" s="103"/>
    </row>
    <row x14ac:dyDescent="0.25" r="35" customHeight="1" ht="17.25">
      <c r="A35" s="22"/>
      <c r="B35" s="114"/>
      <c r="C35" s="114"/>
      <c r="D35" s="114"/>
      <c r="E35" s="74" t="s">
        <v>11</v>
      </c>
      <c r="F35" s="252" t="s">
        <v>574</v>
      </c>
      <c r="G35" s="62">
        <f>roundup((((('Exchange rate'!$C$2*('UK-R-Dining Tables'!H35/(1+'Exchange rate'!$A$7))*1.25)-('Exchange rate'!$C$2*('UK-R-Dining Tables'!H35/(1+'Exchange rate'!$A$7))*1.25)*0.25)+1)*0.9165)/10, 0)*10</f>
      </c>
      <c r="H35" s="62">
        <f>roundup((((('Exchange rate'!$C$2*('UK-R-Dining Tables'!I35/(1+'Exchange rate'!$A$7))*1.25)-('Exchange rate'!$C$2*('UK-R-Dining Tables'!I35/(1+'Exchange rate'!$A$7))*1.25)*0.25)+1)*0.9165)/10, 0)*10</f>
      </c>
      <c r="I35" s="62">
        <f>roundup((((('Exchange rate'!$C$2*('UK-R-Dining Tables'!J35/(1+'Exchange rate'!$A$7))*1.25)-('Exchange rate'!$C$2*('UK-R-Dining Tables'!J35/(1+'Exchange rate'!$A$7))*1.25)*0.25)+1)*0.9165)/10, 0)*10</f>
      </c>
    </row>
    <row x14ac:dyDescent="0.25" r="36" customHeight="1" ht="17.25">
      <c r="A36" s="22"/>
      <c r="B36" s="114"/>
      <c r="C36" s="114"/>
      <c r="D36" s="114"/>
      <c r="E36" s="74" t="s">
        <v>13</v>
      </c>
      <c r="F36" s="74" t="s">
        <v>576</v>
      </c>
      <c r="G36" s="62">
        <f>roundup((((('Exchange rate'!$C$2*('UK-R-Dining Tables'!H36/(1+'Exchange rate'!$A$7))*1.25)-('Exchange rate'!$C$2*('UK-R-Dining Tables'!H36/(1+'Exchange rate'!$A$7))*1.25)*0.25)+1)*0.9165)/10, 0)*10</f>
      </c>
      <c r="H36" s="62">
        <f>roundup((((('Exchange rate'!$C$2*('UK-R-Dining Tables'!I36/(1+'Exchange rate'!$A$7))*1.25)-('Exchange rate'!$C$2*('UK-R-Dining Tables'!I36/(1+'Exchange rate'!$A$7))*1.25)*0.25)+1)*0.9165)/10, 0)*10</f>
      </c>
      <c r="I36" s="62">
        <f>roundup((((('Exchange rate'!$C$2*('UK-R-Dining Tables'!J36/(1+'Exchange rate'!$A$7))*1.25)-('Exchange rate'!$C$2*('UK-R-Dining Tables'!J36/(1+'Exchange rate'!$A$7))*1.25)*0.25)+1)*0.9165)/10, 0)*10</f>
      </c>
    </row>
    <row x14ac:dyDescent="0.25" r="37" customHeight="1" ht="17.25">
      <c r="A37" s="22"/>
      <c r="B37" s="114"/>
      <c r="C37" s="114"/>
      <c r="D37" s="114"/>
      <c r="E37" s="74" t="s">
        <v>15</v>
      </c>
      <c r="F37" s="74" t="s">
        <v>645</v>
      </c>
      <c r="G37" s="62">
        <f>roundup((((('Exchange rate'!$C$2*('UK-R-Dining Tables'!H37/(1+'Exchange rate'!$A$7))*1.25)-('Exchange rate'!$C$2*('UK-R-Dining Tables'!H37/(1+'Exchange rate'!$A$7))*1.25)*0.25)+1)*0.9165)/10, 0)*10</f>
      </c>
      <c r="H37" s="62">
        <f>roundup((((('Exchange rate'!$C$2*('UK-R-Dining Tables'!I37/(1+'Exchange rate'!$A$7))*1.25)-('Exchange rate'!$C$2*('UK-R-Dining Tables'!I37/(1+'Exchange rate'!$A$7))*1.25)*0.25)+1)*0.9165)/10, 0)*10</f>
      </c>
      <c r="I37" s="62">
        <f>roundup((((('Exchange rate'!$C$2*('UK-R-Dining Tables'!J37/(1+'Exchange rate'!$A$7))*1.25)-('Exchange rate'!$C$2*('UK-R-Dining Tables'!J37/(1+'Exchange rate'!$A$7))*1.25)*0.25)+1)*0.9165)/10, 0)*10</f>
      </c>
    </row>
    <row x14ac:dyDescent="0.25" r="38" customHeight="1" ht="17.25">
      <c r="A38" s="22"/>
      <c r="B38" s="114"/>
      <c r="C38" s="114"/>
      <c r="D38" s="114"/>
      <c r="E38" s="74" t="s">
        <v>120</v>
      </c>
      <c r="F38" s="4" t="s">
        <v>658</v>
      </c>
      <c r="G38" s="62">
        <f>roundup((((('Exchange rate'!$C$2*('UK-R-Dining Tables'!H38/(1+'Exchange rate'!$A$7))*1.25)-('Exchange rate'!$C$2*('UK-R-Dining Tables'!H38/(1+'Exchange rate'!$A$7))*1.25)*0.25)+1)*0.9165)/10, 0)*10</f>
      </c>
      <c r="H38" s="62">
        <f>roundup((((('Exchange rate'!$C$2*('UK-R-Dining Tables'!I38/(1+'Exchange rate'!$A$7))*1.25)-('Exchange rate'!$C$2*('UK-R-Dining Tables'!I38/(1+'Exchange rate'!$A$7))*1.25)*0.25)+1)*0.9165)/10, 0)*10</f>
      </c>
      <c r="I38" s="62">
        <f>roundup((((('Exchange rate'!$C$2*('UK-R-Dining Tables'!J38/(1+'Exchange rate'!$A$7))*1.25)-('Exchange rate'!$C$2*('UK-R-Dining Tables'!J38/(1+'Exchange rate'!$A$7))*1.25)*0.25)+1)*0.9165)/10, 0)*10</f>
      </c>
    </row>
    <row x14ac:dyDescent="0.25" r="39" customHeight="1" ht="25.350000000000005">
      <c r="A39" s="3"/>
      <c r="B39" s="114"/>
      <c r="C39" s="114"/>
      <c r="D39" s="114"/>
      <c r="E39" s="74"/>
      <c r="F39" s="74"/>
      <c r="G39" s="91"/>
      <c r="H39" s="103"/>
      <c r="I39" s="103"/>
    </row>
    <row x14ac:dyDescent="0.25" r="40" customHeight="1" ht="25.350000000000005">
      <c r="A40" s="3"/>
      <c r="B40" s="114"/>
      <c r="C40" s="114"/>
      <c r="D40" s="114"/>
      <c r="E40" s="74"/>
      <c r="F40" s="74"/>
      <c r="G40" s="91"/>
      <c r="H40" s="103"/>
      <c r="I40" s="103"/>
    </row>
    <row x14ac:dyDescent="0.25" r="41" customHeight="1" ht="25.350000000000005">
      <c r="A41" s="3"/>
      <c r="B41" s="114"/>
      <c r="C41" s="114"/>
      <c r="D41" s="114"/>
      <c r="E41" s="74"/>
      <c r="F41" s="4"/>
      <c r="G41" s="101"/>
      <c r="H41" s="103"/>
      <c r="I41" s="103"/>
    </row>
    <row x14ac:dyDescent="0.25" r="42" customHeight="1" ht="25.350000000000005">
      <c r="A42" s="3"/>
      <c r="B42" s="114"/>
      <c r="C42" s="114"/>
      <c r="D42" s="114"/>
      <c r="E42" s="138" t="s">
        <v>325</v>
      </c>
      <c r="F42" s="4"/>
      <c r="G42" s="101"/>
      <c r="H42" s="103"/>
      <c r="I42" s="103"/>
    </row>
    <row x14ac:dyDescent="0.25" r="43" customHeight="1" ht="25.350000000000005">
      <c r="A43" s="3"/>
      <c r="B43" s="114"/>
      <c r="C43" s="114"/>
      <c r="D43" s="114"/>
      <c r="E43" s="243"/>
      <c r="F43" s="4"/>
      <c r="G43" s="101"/>
      <c r="H43" s="103"/>
      <c r="I43" s="103"/>
    </row>
    <row x14ac:dyDescent="0.25" r="44" customHeight="1" ht="25.350000000000005">
      <c r="A44" s="3"/>
      <c r="B44" s="114"/>
      <c r="C44" s="114"/>
      <c r="D44" s="114"/>
      <c r="E44" s="243"/>
      <c r="F44" s="261"/>
      <c r="G44" s="103"/>
      <c r="H44" s="103"/>
      <c r="I44" s="103"/>
    </row>
    <row x14ac:dyDescent="0.25" r="45" customHeight="1" ht="25.350000000000005">
      <c r="A45" s="3"/>
      <c r="B45" s="114"/>
      <c r="C45" s="114"/>
      <c r="D45" s="114"/>
      <c r="E45" s="23"/>
      <c r="F45" s="261"/>
      <c r="G45" s="103"/>
      <c r="H45" s="103"/>
      <c r="I45" s="103"/>
    </row>
    <row x14ac:dyDescent="0.25" r="46" customHeight="1" ht="25.350000000000005">
      <c r="A46" s="3"/>
      <c r="B46" s="114"/>
      <c r="C46" s="114"/>
      <c r="D46" s="114"/>
      <c r="E46" s="139" t="s">
        <v>280</v>
      </c>
      <c r="F46" s="140"/>
      <c r="G46" s="152"/>
      <c r="H46" s="188">
        <f>roundup(((('Exchange rate'!$C$2*('UK-R-Dining Tables'!I46/(1+'Exchange rate'!$A$7))*1.25*0.9165)+1)/1.59)/10, 0)*10</f>
      </c>
      <c r="I46" s="103"/>
    </row>
    <row x14ac:dyDescent="0.25" r="47" customHeight="1" ht="25.350000000000005">
      <c r="A47" s="3"/>
      <c r="B47" s="114"/>
      <c r="C47" s="114"/>
      <c r="D47" s="114"/>
      <c r="E47" s="108"/>
      <c r="F47" s="4"/>
      <c r="G47" s="101"/>
      <c r="H47" s="103"/>
      <c r="I47" s="103"/>
    </row>
    <row x14ac:dyDescent="0.25" r="48" customHeight="1" ht="25.350000000000005">
      <c r="A48" s="3"/>
      <c r="B48" s="114"/>
      <c r="C48" s="114"/>
      <c r="D48" s="114"/>
      <c r="E48" s="28"/>
      <c r="F48" s="4"/>
      <c r="G48" s="101"/>
      <c r="H48" s="63"/>
      <c r="I48" s="101"/>
    </row>
    <row x14ac:dyDescent="0.25" r="49" customHeight="1" ht="52.35">
      <c r="A49" s="3"/>
      <c r="B49" s="96" t="s">
        <v>646</v>
      </c>
      <c r="C49" s="10"/>
      <c r="D49" s="10"/>
      <c r="E49" s="10"/>
      <c r="F49" s="227"/>
      <c r="G49" s="199"/>
      <c r="H49" s="199"/>
      <c r="I49" s="199"/>
    </row>
    <row x14ac:dyDescent="0.25" r="50" customHeight="1" ht="25.350000000000005">
      <c r="A50" s="3"/>
      <c r="B50" s="15" t="s">
        <v>82</v>
      </c>
      <c r="C50" s="15"/>
      <c r="D50" s="15"/>
      <c r="E50" s="112" t="s">
        <v>58</v>
      </c>
      <c r="F50" s="112" t="s">
        <v>36</v>
      </c>
      <c r="G50" s="131" t="s">
        <v>725</v>
      </c>
      <c r="H50" s="146"/>
      <c r="I50" s="85"/>
    </row>
    <row x14ac:dyDescent="0.25" r="51" customHeight="1" ht="25.350000000000005">
      <c r="A51" s="3"/>
      <c r="B51" s="114"/>
      <c r="C51" s="114"/>
      <c r="D51" s="114"/>
      <c r="E51" s="74"/>
      <c r="F51" s="262" t="s">
        <v>627</v>
      </c>
      <c r="G51" s="385"/>
      <c r="H51" s="103"/>
      <c r="I51" s="103"/>
    </row>
    <row x14ac:dyDescent="0.25" r="52" customHeight="1" ht="25.350000000000005">
      <c r="A52" s="3"/>
      <c r="B52" s="114"/>
      <c r="C52" s="114"/>
      <c r="D52" s="114"/>
      <c r="E52" s="74" t="s">
        <v>11</v>
      </c>
      <c r="F52" s="74" t="s">
        <v>629</v>
      </c>
      <c r="G52" s="25">
        <f>roundup((((('Exchange rate'!$C$2*('UK-R-Dining Tables'!H53/(1+'Exchange rate'!$A$7))*1.25)-('Exchange rate'!$C$2*('UK-R-Dining Tables'!H53/(1+'Exchange rate'!$A$7))*1.25)*0.25)+1)*0.9165)/10, 0)*10</f>
      </c>
      <c r="H52" s="103"/>
      <c r="I52" s="103"/>
    </row>
    <row x14ac:dyDescent="0.25" r="53" customHeight="1" ht="25.350000000000005">
      <c r="A53" s="3"/>
      <c r="B53" s="114"/>
      <c r="C53" s="114"/>
      <c r="D53" s="114"/>
      <c r="E53" s="74" t="s">
        <v>13</v>
      </c>
      <c r="F53" s="74" t="s">
        <v>649</v>
      </c>
      <c r="G53" s="25">
        <f>roundup((((('Exchange rate'!$C$2*('UK-R-Dining Tables'!H54/(1+'Exchange rate'!$A$7))*1.25)-('Exchange rate'!$C$2*('UK-R-Dining Tables'!H54/(1+'Exchange rate'!$A$7))*1.25)*0.25)+1)*0.9165)/10, 0)*10</f>
      </c>
      <c r="H53" s="103"/>
      <c r="I53" s="103"/>
    </row>
    <row x14ac:dyDescent="0.25" r="54" customHeight="1" ht="25.350000000000005">
      <c r="A54" s="3"/>
      <c r="B54" s="114"/>
      <c r="C54" s="114"/>
      <c r="D54" s="114"/>
      <c r="E54" s="74" t="s">
        <v>15</v>
      </c>
      <c r="F54" s="4" t="s">
        <v>633</v>
      </c>
      <c r="G54" s="25">
        <f>roundup((((('Exchange rate'!$C$2*('UK-R-Dining Tables'!H55/(1+'Exchange rate'!$A$7))*1.25)-('Exchange rate'!$C$2*('UK-R-Dining Tables'!H55/(1+'Exchange rate'!$A$7))*1.25)*0.25)+1)*0.9165)/10, 0)*10</f>
      </c>
      <c r="H54" s="103"/>
      <c r="I54" s="103"/>
    </row>
    <row x14ac:dyDescent="0.25" r="55" customHeight="1" ht="25.350000000000005">
      <c r="A55" s="3"/>
      <c r="B55" s="114"/>
      <c r="C55" s="114"/>
      <c r="D55" s="114"/>
      <c r="E55" s="74" t="s">
        <v>120</v>
      </c>
      <c r="F55" s="74" t="s">
        <v>652</v>
      </c>
      <c r="G55" s="25">
        <f>roundup((((('Exchange rate'!$C$2*('UK-R-Dining Tables'!H56/(1+'Exchange rate'!$A$7))*1.25)-('Exchange rate'!$C$2*('UK-R-Dining Tables'!H56/(1+'Exchange rate'!$A$7))*1.25)*0.25)+1)*0.9165)/10, 0)*10</f>
      </c>
      <c r="H55" s="103"/>
      <c r="I55" s="103"/>
    </row>
    <row x14ac:dyDescent="0.25" r="56" customHeight="1" ht="25.350000000000005">
      <c r="A56" s="3"/>
      <c r="B56" s="114"/>
      <c r="C56" s="114"/>
      <c r="D56" s="114"/>
      <c r="E56" s="74"/>
      <c r="F56" s="74"/>
      <c r="G56" s="91"/>
      <c r="H56" s="103"/>
      <c r="I56" s="103"/>
    </row>
    <row x14ac:dyDescent="0.25" r="57" customHeight="1" ht="25.350000000000005">
      <c r="A57" s="3"/>
      <c r="B57" s="114"/>
      <c r="C57" s="114"/>
      <c r="D57" s="114"/>
      <c r="E57" s="74"/>
      <c r="F57" s="4"/>
      <c r="G57" s="101"/>
      <c r="H57" s="103"/>
      <c r="I57" s="103"/>
    </row>
    <row x14ac:dyDescent="0.25" r="58" customHeight="1" ht="25.350000000000005">
      <c r="A58" s="3"/>
      <c r="B58" s="114"/>
      <c r="C58" s="114"/>
      <c r="D58" s="114"/>
      <c r="E58" s="138" t="s">
        <v>325</v>
      </c>
      <c r="F58" s="4"/>
      <c r="G58" s="101"/>
      <c r="H58" s="103"/>
      <c r="I58" s="103"/>
    </row>
    <row x14ac:dyDescent="0.25" r="59" customHeight="1" ht="25.350000000000005">
      <c r="A59" s="3"/>
      <c r="B59" s="114"/>
      <c r="C59" s="114"/>
      <c r="D59" s="114"/>
      <c r="E59" s="243"/>
      <c r="F59" s="4"/>
      <c r="G59" s="101"/>
      <c r="H59" s="103"/>
      <c r="I59" s="103"/>
    </row>
    <row x14ac:dyDescent="0.25" r="60" customHeight="1" ht="25.350000000000005">
      <c r="A60" s="3"/>
      <c r="B60" s="114"/>
      <c r="C60" s="114"/>
      <c r="D60" s="114"/>
      <c r="E60" s="243" t="s">
        <v>713</v>
      </c>
      <c r="F60" s="261"/>
      <c r="G60" s="103"/>
      <c r="H60" s="103"/>
      <c r="I60" s="103"/>
    </row>
    <row x14ac:dyDescent="0.25" r="61" customHeight="1" ht="25.350000000000005">
      <c r="A61" s="3"/>
      <c r="B61" s="114"/>
      <c r="C61" s="114"/>
      <c r="D61" s="114"/>
      <c r="E61" s="243"/>
      <c r="F61" s="261"/>
      <c r="G61" s="103"/>
      <c r="H61" s="103"/>
      <c r="I61" s="103"/>
    </row>
    <row x14ac:dyDescent="0.25" r="62" customHeight="1" ht="25.350000000000005">
      <c r="A62" s="3"/>
      <c r="B62" s="114"/>
      <c r="C62" s="114"/>
      <c r="D62" s="114"/>
      <c r="E62" s="243"/>
      <c r="F62" s="261"/>
      <c r="G62" s="103"/>
      <c r="H62" s="103"/>
      <c r="I62" s="103"/>
    </row>
    <row x14ac:dyDescent="0.25" r="63" customHeight="1" ht="25.350000000000005">
      <c r="A63" s="3"/>
      <c r="B63" s="114"/>
      <c r="C63" s="114"/>
      <c r="D63" s="114"/>
      <c r="E63" s="243"/>
      <c r="F63" s="261"/>
      <c r="G63" s="103"/>
      <c r="H63" s="103"/>
      <c r="I63" s="103"/>
    </row>
    <row x14ac:dyDescent="0.25" r="64" customHeight="1" ht="25.350000000000005">
      <c r="A64" s="3"/>
      <c r="B64" s="114"/>
      <c r="C64" s="114"/>
      <c r="D64" s="114"/>
      <c r="E64" s="243"/>
      <c r="F64" s="261"/>
      <c r="G64" s="103"/>
      <c r="H64" s="103"/>
      <c r="I64" s="103"/>
    </row>
    <row x14ac:dyDescent="0.25" r="65" customHeight="1" ht="25.350000000000005">
      <c r="A65" s="3"/>
      <c r="B65" s="114"/>
      <c r="C65" s="114"/>
      <c r="D65" s="114"/>
      <c r="E65" s="243"/>
      <c r="F65" s="261"/>
      <c r="G65" s="103"/>
      <c r="H65" s="103"/>
      <c r="I65" s="103"/>
    </row>
    <row x14ac:dyDescent="0.25" r="66" customHeight="1" ht="25.350000000000005">
      <c r="A66" s="3"/>
      <c r="B66" s="114"/>
      <c r="C66" s="114"/>
      <c r="D66" s="114"/>
      <c r="E66" s="243"/>
      <c r="F66" s="261"/>
      <c r="G66" s="103"/>
      <c r="H66" s="103"/>
      <c r="I66" s="103"/>
    </row>
    <row x14ac:dyDescent="0.25" r="67" customHeight="1" ht="25.350000000000005">
      <c r="A67" s="3"/>
      <c r="B67" s="114"/>
      <c r="C67" s="114"/>
      <c r="D67" s="114"/>
      <c r="E67" s="243"/>
      <c r="F67" s="261"/>
      <c r="G67" s="103"/>
      <c r="H67" s="103"/>
      <c r="I67" s="103"/>
    </row>
    <row x14ac:dyDescent="0.25" r="68" customHeight="1" ht="25.350000000000005">
      <c r="A68" s="3"/>
      <c r="B68" s="114"/>
      <c r="C68" s="114"/>
      <c r="D68" s="114"/>
      <c r="E68" s="243"/>
      <c r="F68" s="261"/>
      <c r="G68" s="103"/>
      <c r="H68" s="103"/>
      <c r="I68" s="103"/>
    </row>
    <row x14ac:dyDescent="0.25" r="69" customHeight="1" ht="25.350000000000005">
      <c r="A69" s="3"/>
      <c r="B69" s="114"/>
      <c r="C69" s="114"/>
      <c r="D69" s="114"/>
      <c r="E69" s="108"/>
      <c r="F69" s="4"/>
      <c r="G69" s="101"/>
      <c r="H69" s="103"/>
      <c r="I69" s="103"/>
    </row>
    <row x14ac:dyDescent="0.25" r="70" customHeight="1" ht="25.350000000000005">
      <c r="A70" s="3"/>
      <c r="B70" s="114"/>
      <c r="C70" s="114"/>
      <c r="D70" s="114"/>
      <c r="E70" s="28"/>
      <c r="F70" s="4"/>
      <c r="G70" s="101"/>
      <c r="H70" s="63"/>
      <c r="I70" s="101"/>
    </row>
    <row x14ac:dyDescent="0.25" r="71" customHeight="1" ht="52.35">
      <c r="A71" s="3"/>
      <c r="B71" s="96" t="s">
        <v>646</v>
      </c>
      <c r="C71" s="10"/>
      <c r="D71" s="10"/>
      <c r="E71" s="10"/>
      <c r="F71" s="227"/>
      <c r="G71" s="199"/>
      <c r="H71" s="199"/>
      <c r="I71" s="199"/>
    </row>
    <row x14ac:dyDescent="0.25" r="72" customHeight="1" ht="25.350000000000005">
      <c r="A72" s="3"/>
      <c r="B72" s="15" t="s">
        <v>106</v>
      </c>
      <c r="C72" s="15"/>
      <c r="D72" s="15"/>
      <c r="E72" s="112" t="s">
        <v>58</v>
      </c>
      <c r="F72" s="112" t="s">
        <v>36</v>
      </c>
      <c r="G72" s="131" t="s">
        <v>725</v>
      </c>
      <c r="H72" s="146"/>
      <c r="I72" s="85"/>
    </row>
    <row x14ac:dyDescent="0.25" r="73" customHeight="1" ht="25.350000000000005">
      <c r="A73" s="3"/>
      <c r="B73" s="114"/>
      <c r="C73" s="114"/>
      <c r="D73" s="114"/>
      <c r="E73" s="74"/>
      <c r="F73" s="262" t="s">
        <v>627</v>
      </c>
      <c r="G73" s="385"/>
      <c r="H73" s="103"/>
      <c r="I73" s="103"/>
    </row>
    <row x14ac:dyDescent="0.25" r="74" customHeight="1" ht="25.350000000000005">
      <c r="A74" s="3"/>
      <c r="B74" s="114"/>
      <c r="C74" s="114"/>
      <c r="D74" s="114"/>
      <c r="E74" s="74" t="s">
        <v>13</v>
      </c>
      <c r="F74" s="74" t="s">
        <v>576</v>
      </c>
      <c r="G74" s="25">
        <f>roundup((((('Exchange rate'!$C$2*('UK-R-Dining Tables'!H73/(1+'Exchange rate'!$A$7))*1.25)-('Exchange rate'!$C$2*('UK-R-Dining Tables'!H73/(1+'Exchange rate'!$A$7))*1.25)*0.25)+1)*0.9165)/10, 0)*10</f>
      </c>
      <c r="H74" s="103"/>
      <c r="I74" s="103"/>
    </row>
    <row x14ac:dyDescent="0.25" r="75" customHeight="1" ht="25.350000000000005">
      <c r="A75" s="3"/>
      <c r="B75" s="114"/>
      <c r="C75" s="114"/>
      <c r="D75" s="114"/>
      <c r="E75" s="74" t="s">
        <v>15</v>
      </c>
      <c r="F75" s="74" t="s">
        <v>645</v>
      </c>
      <c r="G75" s="25">
        <f>roundup((((('Exchange rate'!$C$2*('UK-R-Dining Tables'!H74/(1+'Exchange rate'!$A$7))*1.25)-('Exchange rate'!$C$2*('UK-R-Dining Tables'!H74/(1+'Exchange rate'!$A$7))*1.25)*0.25)+1)*0.9165)/10, 0)*10</f>
      </c>
      <c r="H75" s="103"/>
      <c r="I75" s="103"/>
    </row>
    <row x14ac:dyDescent="0.25" r="76" customHeight="1" ht="25.350000000000005">
      <c r="A76" s="3"/>
      <c r="B76" s="114"/>
      <c r="C76" s="114"/>
      <c r="D76" s="114"/>
      <c r="E76" s="74" t="s">
        <v>120</v>
      </c>
      <c r="F76" s="4" t="s">
        <v>658</v>
      </c>
      <c r="G76" s="25">
        <f>roundup((((('Exchange rate'!$C$2*('UK-R-Dining Tables'!H75/(1+'Exchange rate'!$A$7))*1.25)-('Exchange rate'!$C$2*('UK-R-Dining Tables'!H75/(1+'Exchange rate'!$A$7))*1.25)*0.25)+1)*0.9165)/10, 0)*10</f>
      </c>
      <c r="H76" s="103"/>
      <c r="I76" s="103"/>
    </row>
    <row x14ac:dyDescent="0.25" r="77" customHeight="1" ht="25.350000000000005">
      <c r="A77" s="3"/>
      <c r="B77" s="114"/>
      <c r="C77" s="114"/>
      <c r="D77" s="114"/>
      <c r="E77" s="74"/>
      <c r="F77" s="74"/>
      <c r="G77" s="91"/>
      <c r="H77" s="103"/>
      <c r="I77" s="103"/>
    </row>
    <row x14ac:dyDescent="0.25" r="78" customHeight="1" ht="25.350000000000005">
      <c r="A78" s="3"/>
      <c r="B78" s="114"/>
      <c r="C78" s="114"/>
      <c r="D78" s="114"/>
      <c r="E78" s="74"/>
      <c r="F78" s="74"/>
      <c r="G78" s="91"/>
      <c r="H78" s="103"/>
      <c r="I78" s="103"/>
    </row>
    <row x14ac:dyDescent="0.25" r="79" customHeight="1" ht="25.350000000000005">
      <c r="A79" s="3"/>
      <c r="B79" s="114"/>
      <c r="C79" s="114"/>
      <c r="D79" s="114"/>
      <c r="E79" s="74"/>
      <c r="F79" s="4"/>
      <c r="G79" s="101"/>
      <c r="H79" s="103"/>
      <c r="I79" s="103"/>
    </row>
    <row x14ac:dyDescent="0.25" r="80" customHeight="1" ht="25.350000000000005">
      <c r="A80" s="3"/>
      <c r="B80" s="114"/>
      <c r="C80" s="114"/>
      <c r="D80" s="114"/>
      <c r="E80" s="138" t="s">
        <v>325</v>
      </c>
      <c r="F80" s="4"/>
      <c r="G80" s="101"/>
      <c r="H80" s="103"/>
      <c r="I80" s="103"/>
    </row>
    <row x14ac:dyDescent="0.25" r="81" customHeight="1" ht="25.350000000000005">
      <c r="A81" s="3"/>
      <c r="B81" s="114"/>
      <c r="C81" s="114"/>
      <c r="D81" s="114"/>
      <c r="E81" s="243"/>
      <c r="F81" s="4"/>
      <c r="G81" s="101"/>
      <c r="H81" s="103"/>
      <c r="I81" s="103"/>
    </row>
    <row x14ac:dyDescent="0.25" r="82" customHeight="1" ht="25.350000000000005">
      <c r="A82" s="3"/>
      <c r="B82" s="114"/>
      <c r="C82" s="114"/>
      <c r="D82" s="114"/>
      <c r="E82" s="243" t="s">
        <v>654</v>
      </c>
      <c r="F82" s="261"/>
      <c r="G82" s="103"/>
      <c r="H82" s="103"/>
      <c r="I82" s="103"/>
    </row>
    <row x14ac:dyDescent="0.25" r="83" customHeight="1" ht="25.350000000000005">
      <c r="A83" s="3"/>
      <c r="B83" s="114"/>
      <c r="C83" s="114"/>
      <c r="D83" s="114"/>
      <c r="E83" s="243"/>
      <c r="F83" s="261"/>
      <c r="G83" s="103"/>
      <c r="H83" s="103"/>
      <c r="I83" s="103"/>
    </row>
    <row x14ac:dyDescent="0.25" r="84" customHeight="1" ht="25.350000000000005">
      <c r="A84" s="3"/>
      <c r="B84" s="114"/>
      <c r="C84" s="114"/>
      <c r="D84" s="114"/>
      <c r="E84" s="108"/>
      <c r="F84" s="4"/>
      <c r="G84" s="101"/>
      <c r="H84" s="103"/>
      <c r="I84" s="103"/>
    </row>
    <row x14ac:dyDescent="0.25" r="85" customHeight="1" ht="17.25">
      <c r="A85" s="8" t="s">
        <v>1</v>
      </c>
      <c r="B85" s="9" t="s">
        <v>655</v>
      </c>
      <c r="C85" s="10"/>
      <c r="D85" s="10"/>
      <c r="E85" s="10"/>
      <c r="F85" s="227"/>
      <c r="G85" s="199"/>
      <c r="H85" s="199"/>
      <c r="I85" s="199"/>
    </row>
    <row x14ac:dyDescent="0.25" r="86" customHeight="1" ht="17.25">
      <c r="A86" s="15"/>
      <c r="B86" s="15" t="s">
        <v>106</v>
      </c>
      <c r="C86" s="15"/>
      <c r="D86" s="15"/>
      <c r="E86" s="112" t="s">
        <v>58</v>
      </c>
      <c r="F86" s="112" t="s">
        <v>36</v>
      </c>
      <c r="G86" s="131" t="s">
        <v>644</v>
      </c>
      <c r="H86" s="146"/>
      <c r="I86" s="85"/>
    </row>
    <row x14ac:dyDescent="0.25" r="87" customHeight="1" ht="28.350000000000005">
      <c r="A87" s="22"/>
      <c r="B87" s="114"/>
      <c r="C87" s="114"/>
      <c r="D87" s="114"/>
      <c r="E87" s="74"/>
      <c r="F87" s="262" t="s">
        <v>627</v>
      </c>
      <c r="G87" s="385"/>
      <c r="H87" s="103"/>
      <c r="I87" s="103"/>
    </row>
    <row x14ac:dyDescent="0.25" r="88" customHeight="1" ht="17.25">
      <c r="A88" s="22"/>
      <c r="B88" s="114"/>
      <c r="C88" s="114"/>
      <c r="D88" s="114"/>
      <c r="E88" s="74" t="s">
        <v>11</v>
      </c>
      <c r="F88" s="74" t="s">
        <v>574</v>
      </c>
      <c r="G88" s="62">
        <f>roundup((((('Exchange rate'!$C$2*('UK-R-Dining Tables'!H92/(1+'Exchange rate'!$A$7))*1.25)-('Exchange rate'!$C$2*('UK-R-Dining Tables'!H92/(1+'Exchange rate'!$A$7))*1.25)*0.25)+1)*0.9165)/10, 0)*10</f>
      </c>
      <c r="H88" s="103"/>
      <c r="I88" s="103"/>
    </row>
    <row x14ac:dyDescent="0.25" r="89" customHeight="1" ht="17.25">
      <c r="A89" s="22"/>
      <c r="B89" s="114"/>
      <c r="C89" s="114"/>
      <c r="D89" s="114"/>
      <c r="E89" s="74" t="s">
        <v>13</v>
      </c>
      <c r="F89" s="74" t="s">
        <v>576</v>
      </c>
      <c r="G89" s="62">
        <f>roundup((((('Exchange rate'!$C$2*('UK-R-Dining Tables'!H93/(1+'Exchange rate'!$A$7))*1.25)-('Exchange rate'!$C$2*('UK-R-Dining Tables'!H93/(1+'Exchange rate'!$A$7))*1.25)*0.25)+1)*0.9165)/10, 0)*10</f>
      </c>
      <c r="H89" s="103"/>
      <c r="I89" s="103"/>
    </row>
    <row x14ac:dyDescent="0.25" r="90" customHeight="1" ht="17.25">
      <c r="A90" s="22"/>
      <c r="B90" s="114"/>
      <c r="C90" s="114"/>
      <c r="D90" s="114"/>
      <c r="E90" s="74" t="s">
        <v>15</v>
      </c>
      <c r="F90" s="74" t="s">
        <v>645</v>
      </c>
      <c r="G90" s="62">
        <f>roundup((((('Exchange rate'!$C$2*('UK-R-Dining Tables'!H94/(1+'Exchange rate'!$A$7))*1.25)-('Exchange rate'!$C$2*('UK-R-Dining Tables'!H94/(1+'Exchange rate'!$A$7))*1.25)*0.25)+1)*0.9165)/10, 0)*10</f>
      </c>
      <c r="H90" s="103"/>
      <c r="I90" s="103"/>
    </row>
    <row x14ac:dyDescent="0.25" r="91" customHeight="1" ht="17.25">
      <c r="A91" s="3"/>
      <c r="B91" s="114"/>
      <c r="C91" s="114"/>
      <c r="D91" s="114"/>
      <c r="E91" s="74" t="s">
        <v>120</v>
      </c>
      <c r="F91" s="74" t="s">
        <v>658</v>
      </c>
      <c r="G91" s="62">
        <f>roundup((((('Exchange rate'!$C$2*('UK-R-Dining Tables'!H95/(1+'Exchange rate'!$A$7))*1.25)-('Exchange rate'!$C$2*('UK-R-Dining Tables'!H95/(1+'Exchange rate'!$A$7))*1.25)*0.25)+1)*0.9165)/10, 0)*10</f>
      </c>
      <c r="H91" s="103"/>
      <c r="I91" s="103"/>
    </row>
    <row x14ac:dyDescent="0.25" r="92" customHeight="1" ht="25.350000000000005">
      <c r="A92" s="3"/>
      <c r="B92" s="114"/>
      <c r="C92" s="114"/>
      <c r="D92" s="114"/>
      <c r="E92" s="74"/>
      <c r="F92" s="74"/>
      <c r="G92" s="91"/>
      <c r="H92" s="103"/>
      <c r="I92" s="103"/>
    </row>
    <row x14ac:dyDescent="0.25" r="93" customHeight="1" ht="25.350000000000005">
      <c r="A93" s="3"/>
      <c r="B93" s="114"/>
      <c r="C93" s="114"/>
      <c r="D93" s="114"/>
      <c r="E93" s="74"/>
      <c r="F93" s="4"/>
      <c r="G93" s="101"/>
      <c r="H93" s="103"/>
      <c r="I93" s="103"/>
    </row>
    <row x14ac:dyDescent="0.25" r="94" customHeight="1" ht="25.350000000000005">
      <c r="A94" s="3"/>
      <c r="B94" s="114"/>
      <c r="C94" s="114"/>
      <c r="D94" s="114"/>
      <c r="E94" s="138" t="s">
        <v>489</v>
      </c>
      <c r="F94" s="4"/>
      <c r="G94" s="101"/>
      <c r="H94" s="103"/>
      <c r="I94" s="103"/>
    </row>
    <row x14ac:dyDescent="0.25" r="95" customHeight="1" ht="25.350000000000005">
      <c r="A95" s="3"/>
      <c r="B95" s="114"/>
      <c r="C95" s="114"/>
      <c r="D95" s="114"/>
      <c r="E95" s="243" t="s">
        <v>490</v>
      </c>
      <c r="F95" s="4"/>
      <c r="G95" s="101"/>
      <c r="H95" s="103"/>
      <c r="I95" s="103"/>
    </row>
    <row x14ac:dyDescent="0.25" r="96" customHeight="1" ht="25.350000000000005">
      <c r="A96" s="3"/>
      <c r="B96" s="114"/>
      <c r="C96" s="114"/>
      <c r="D96" s="114"/>
      <c r="E96" s="243"/>
      <c r="F96" s="261"/>
      <c r="G96" s="103"/>
      <c r="H96" s="103"/>
      <c r="I96" s="103"/>
    </row>
    <row x14ac:dyDescent="0.25" r="97" customHeight="1" ht="25.350000000000005">
      <c r="A97" s="3"/>
      <c r="B97" s="114"/>
      <c r="C97" s="114"/>
      <c r="D97" s="114"/>
      <c r="E97" s="23"/>
      <c r="F97" s="261"/>
      <c r="G97" s="103"/>
      <c r="H97" s="103"/>
      <c r="I97" s="103"/>
    </row>
    <row x14ac:dyDescent="0.25" r="98" customHeight="1" ht="25.350000000000005">
      <c r="A98" s="3"/>
      <c r="B98" s="114"/>
      <c r="C98" s="114"/>
      <c r="D98" s="114"/>
      <c r="E98" s="139" t="s">
        <v>280</v>
      </c>
      <c r="F98" s="140"/>
      <c r="G98" s="152"/>
      <c r="H98" s="188">
        <f>roundup(((('Exchange rate'!$C$2*('UK-R-Dining Tables'!I102/(1+'Exchange rate'!$A$7))*1.25*0.9165)+1)/1.59)/10, 0)*10</f>
      </c>
      <c r="I98" s="103"/>
    </row>
    <row x14ac:dyDescent="0.25" r="99" customHeight="1" ht="25.350000000000005">
      <c r="A99" s="3"/>
      <c r="B99" s="114"/>
      <c r="C99" s="114"/>
      <c r="D99" s="114"/>
      <c r="E99" s="108"/>
      <c r="F99" s="4"/>
      <c r="G99" s="101"/>
      <c r="H99" s="103"/>
      <c r="I99" s="103"/>
    </row>
    <row x14ac:dyDescent="0.25" r="100" customHeight="1" ht="25.350000000000005">
      <c r="A100" s="3"/>
      <c r="B100" s="114"/>
      <c r="C100" s="114"/>
      <c r="D100" s="114"/>
      <c r="E100" s="23"/>
      <c r="F100" s="261"/>
      <c r="G100" s="103"/>
      <c r="H100" s="103"/>
      <c r="I100" s="103"/>
    </row>
    <row x14ac:dyDescent="0.25" r="101" customHeight="1" ht="25.350000000000005">
      <c r="A101" s="3"/>
      <c r="B101" s="114"/>
      <c r="C101" s="114"/>
      <c r="D101" s="114"/>
      <c r="E101" s="139" t="s">
        <v>656</v>
      </c>
      <c r="F101" s="140"/>
      <c r="G101" s="152"/>
      <c r="H101" s="188">
        <f>roundup(((('Exchange rate'!$C$2*('UK-R-Dining Tables'!I105/(1+'Exchange rate'!$A$7))*1.25*0.9165)+1)/1.59)/10, 0)*10</f>
      </c>
      <c r="I101" s="101"/>
    </row>
    <row x14ac:dyDescent="0.25" r="102" customHeight="1" ht="30">
      <c r="A102" s="3"/>
      <c r="B102" s="19"/>
      <c r="C102" s="19"/>
      <c r="D102" s="19"/>
      <c r="E102" s="243" t="s">
        <v>492</v>
      </c>
      <c r="F102" s="4"/>
      <c r="G102" s="101"/>
      <c r="H102" s="21"/>
      <c r="I102" s="386"/>
    </row>
    <row x14ac:dyDescent="0.25" r="103" customHeight="1" ht="37.35">
      <c r="A103" s="3"/>
      <c r="B103" s="23"/>
      <c r="C103" s="23"/>
      <c r="D103" s="23"/>
      <c r="E103" s="23"/>
      <c r="F103" s="261"/>
      <c r="G103" s="290"/>
      <c r="H103" s="291"/>
      <c r="I103" s="291"/>
    </row>
    <row x14ac:dyDescent="0.25" r="104" customHeight="1" ht="17.25">
      <c r="A104" s="8" t="s">
        <v>1</v>
      </c>
      <c r="B104" s="9" t="s">
        <v>657</v>
      </c>
      <c r="C104" s="10"/>
      <c r="D104" s="10"/>
      <c r="E104" s="10"/>
      <c r="F104" s="227"/>
      <c r="G104" s="199"/>
      <c r="H104" s="199"/>
      <c r="I104" s="199"/>
    </row>
    <row x14ac:dyDescent="0.25" r="105" customHeight="1" ht="17.25">
      <c r="A105" s="387"/>
      <c r="B105" s="15" t="s">
        <v>106</v>
      </c>
      <c r="C105" s="15"/>
      <c r="D105" s="15"/>
      <c r="E105" s="112" t="s">
        <v>58</v>
      </c>
      <c r="F105" s="237" t="s">
        <v>36</v>
      </c>
      <c r="G105" s="131" t="s">
        <v>388</v>
      </c>
      <c r="H105" s="388"/>
      <c r="I105" s="388"/>
    </row>
    <row x14ac:dyDescent="0.25" r="106" customHeight="1" ht="17.25">
      <c r="A106" s="22"/>
      <c r="B106" s="114"/>
      <c r="C106" s="114"/>
      <c r="D106" s="114"/>
      <c r="E106" s="74"/>
      <c r="F106" s="262" t="s">
        <v>627</v>
      </c>
      <c r="G106" s="287" t="s">
        <v>628</v>
      </c>
      <c r="H106" s="103"/>
      <c r="I106" s="103"/>
    </row>
    <row x14ac:dyDescent="0.25" r="107" customHeight="1" ht="17.25">
      <c r="A107" s="22"/>
      <c r="B107" s="114"/>
      <c r="C107" s="114"/>
      <c r="D107" s="114"/>
      <c r="E107" s="74" t="s">
        <v>11</v>
      </c>
      <c r="F107" s="74" t="s">
        <v>574</v>
      </c>
      <c r="G107" s="62">
        <f>roundup((((('Exchange rate'!$C$2*('UK-R-Dining Tables'!H110/(1+'Exchange rate'!$A$7))*1.25)-('Exchange rate'!$C$2*('UK-R-Dining Tables'!H110/(1+'Exchange rate'!$A$7))*1.25)*0.25)+1)*0.9165)/10, 0)*10</f>
      </c>
      <c r="H107" s="103"/>
      <c r="I107" s="389"/>
    </row>
    <row x14ac:dyDescent="0.25" r="108" customHeight="1" ht="17.25">
      <c r="A108" s="22"/>
      <c r="B108" s="114"/>
      <c r="C108" s="114"/>
      <c r="D108" s="114"/>
      <c r="E108" s="74" t="s">
        <v>13</v>
      </c>
      <c r="F108" s="74" t="s">
        <v>576</v>
      </c>
      <c r="G108" s="62">
        <f>roundup((((('Exchange rate'!$C$2*('UK-R-Dining Tables'!H111/(1+'Exchange rate'!$A$7))*1.25)-('Exchange rate'!$C$2*('UK-R-Dining Tables'!H111/(1+'Exchange rate'!$A$7))*1.25)*0.25)+1)*0.9165)/10, 0)*10</f>
      </c>
      <c r="H108" s="103"/>
      <c r="I108" s="389"/>
    </row>
    <row x14ac:dyDescent="0.25" r="109" customHeight="1" ht="25.350000000000005">
      <c r="A109" s="22"/>
      <c r="B109" s="114"/>
      <c r="C109" s="114"/>
      <c r="D109" s="114"/>
      <c r="E109" s="74" t="s">
        <v>15</v>
      </c>
      <c r="F109" s="74" t="s">
        <v>645</v>
      </c>
      <c r="G109" s="62">
        <f>roundup((((('Exchange rate'!$C$2*('UK-R-Dining Tables'!H112/(1+'Exchange rate'!$A$7))*1.25)-('Exchange rate'!$C$2*('UK-R-Dining Tables'!H112/(1+'Exchange rate'!$A$7))*1.25)*0.25)+1)*0.9165)/10, 0)*10</f>
      </c>
      <c r="H109" s="103"/>
      <c r="I109" s="389"/>
    </row>
    <row x14ac:dyDescent="0.25" r="110" customHeight="1" ht="25.350000000000005">
      <c r="A110" s="3"/>
      <c r="B110" s="114"/>
      <c r="C110" s="114"/>
      <c r="D110" s="114"/>
      <c r="E110" s="74" t="s">
        <v>120</v>
      </c>
      <c r="F110" s="74" t="s">
        <v>658</v>
      </c>
      <c r="G110" s="62">
        <f>roundup((((('Exchange rate'!$C$2*('UK-R-Dining Tables'!H113/(1+'Exchange rate'!$A$7))*1.25)-('Exchange rate'!$C$2*('UK-R-Dining Tables'!H113/(1+'Exchange rate'!$A$7))*1.25)*0.25)+1)*0.9165)/10, 0)*10</f>
      </c>
      <c r="H110" s="101"/>
      <c r="I110" s="103"/>
    </row>
    <row x14ac:dyDescent="0.25" r="111" customHeight="1" ht="26.25">
      <c r="A111" s="3"/>
      <c r="B111" s="114"/>
      <c r="C111" s="114"/>
      <c r="D111" s="114"/>
      <c r="E111" s="28"/>
      <c r="F111" s="4"/>
      <c r="G111" s="101"/>
      <c r="H111" s="101"/>
      <c r="I111" s="103"/>
    </row>
    <row x14ac:dyDescent="0.25" r="112" customHeight="1" ht="26.25">
      <c r="A112" s="3"/>
      <c r="B112" s="114"/>
      <c r="C112" s="114"/>
      <c r="D112" s="114"/>
      <c r="E112" s="138" t="s">
        <v>18</v>
      </c>
      <c r="F112" s="4"/>
      <c r="G112" s="101"/>
      <c r="H112" s="101"/>
      <c r="I112" s="103"/>
    </row>
    <row x14ac:dyDescent="0.25" r="113" customHeight="1" ht="26.25">
      <c r="A113" s="3"/>
      <c r="B113" s="114"/>
      <c r="C113" s="114"/>
      <c r="D113" s="114"/>
      <c r="E113" s="108"/>
      <c r="F113" s="4"/>
      <c r="G113" s="101"/>
      <c r="H113" s="101"/>
      <c r="I113" s="103"/>
    </row>
    <row x14ac:dyDescent="0.25" r="114" customHeight="1" ht="26.25">
      <c r="A114" s="3"/>
      <c r="B114" s="114"/>
      <c r="C114" s="114"/>
      <c r="D114" s="114"/>
      <c r="E114" s="243"/>
      <c r="F114" s="261"/>
      <c r="G114" s="101"/>
      <c r="H114" s="101"/>
      <c r="I114" s="103"/>
    </row>
    <row x14ac:dyDescent="0.25" r="115" customHeight="1" ht="26.25">
      <c r="A115" s="3"/>
      <c r="B115" s="114"/>
      <c r="C115" s="114"/>
      <c r="D115" s="114"/>
      <c r="E115" s="139" t="s">
        <v>505</v>
      </c>
      <c r="F115" s="140"/>
      <c r="G115" s="152"/>
      <c r="H115" s="188">
        <f>roundup(((('Exchange rate'!$C$2*('UK-R-Dining Tables'!I118/(1+'Exchange rate'!$A$7))*1.25*0.9165)+1)/1.59)/10, 0)*10</f>
      </c>
      <c r="I115" s="103"/>
    </row>
    <row x14ac:dyDescent="0.25" r="116" customHeight="1" ht="26.25">
      <c r="A116" s="3"/>
      <c r="B116" s="114"/>
      <c r="C116" s="114"/>
      <c r="D116" s="114"/>
      <c r="E116" s="243"/>
      <c r="F116" s="261"/>
      <c r="G116" s="103"/>
      <c r="H116" s="103"/>
      <c r="I116" s="103"/>
    </row>
    <row x14ac:dyDescent="0.25" r="117" customHeight="1" ht="26.25">
      <c r="A117" s="3"/>
      <c r="B117" s="114"/>
      <c r="C117" s="114"/>
      <c r="D117" s="114"/>
      <c r="E117" s="23"/>
      <c r="F117" s="261"/>
      <c r="G117" s="103"/>
      <c r="H117" s="103"/>
      <c r="I117" s="103"/>
    </row>
    <row x14ac:dyDescent="0.25" r="118" customHeight="1" ht="25.350000000000005">
      <c r="A118" s="3"/>
      <c r="B118" s="114"/>
      <c r="C118" s="114"/>
      <c r="D118" s="114"/>
      <c r="E118" s="139" t="s">
        <v>656</v>
      </c>
      <c r="F118" s="140"/>
      <c r="G118" s="152"/>
      <c r="H118" s="188">
        <f>roundup(((('Exchange rate'!$C$2*('UK-R-Dining Tables'!I121/(1+'Exchange rate'!$A$7))*1.25*0.9165)+1)/1.59)/10, 0)*10</f>
      </c>
      <c r="I118" s="103"/>
    </row>
    <row x14ac:dyDescent="0.25" r="119" customHeight="1" ht="25.350000000000005">
      <c r="A119" s="3"/>
      <c r="B119" s="114"/>
      <c r="C119" s="114"/>
      <c r="D119" s="114"/>
      <c r="E119" s="28"/>
      <c r="F119" s="4"/>
      <c r="G119" s="101"/>
      <c r="H119" s="62"/>
      <c r="I119" s="103"/>
    </row>
    <row x14ac:dyDescent="0.25" r="120" customHeight="1" ht="17.25">
      <c r="A120" s="8" t="s">
        <v>1</v>
      </c>
      <c r="B120" s="9" t="s">
        <v>717</v>
      </c>
      <c r="C120" s="10"/>
      <c r="D120" s="10"/>
      <c r="E120" s="10"/>
      <c r="F120" s="227"/>
      <c r="G120" s="199"/>
      <c r="H120" s="199"/>
      <c r="I120" s="199"/>
    </row>
    <row x14ac:dyDescent="0.25" r="121" customHeight="1" ht="25.350000000000005">
      <c r="A121" s="387"/>
      <c r="B121" s="15" t="s">
        <v>106</v>
      </c>
      <c r="C121" s="15"/>
      <c r="D121" s="15"/>
      <c r="E121" s="112" t="s">
        <v>58</v>
      </c>
      <c r="F121" s="237" t="s">
        <v>36</v>
      </c>
      <c r="G121" s="131" t="s">
        <v>495</v>
      </c>
      <c r="H121" s="388"/>
      <c r="I121" s="388"/>
    </row>
    <row x14ac:dyDescent="0.25" r="122" customHeight="1" ht="25.350000000000005">
      <c r="A122" s="22"/>
      <c r="B122" s="114"/>
      <c r="C122" s="114"/>
      <c r="D122" s="114"/>
      <c r="E122" s="74"/>
      <c r="F122" s="262" t="s">
        <v>627</v>
      </c>
      <c r="G122" s="287"/>
      <c r="H122" s="103"/>
      <c r="I122" s="103"/>
    </row>
    <row x14ac:dyDescent="0.25" r="123" customHeight="1" ht="25.350000000000005">
      <c r="A123" s="22"/>
      <c r="B123" s="114"/>
      <c r="C123" s="114"/>
      <c r="D123" s="114"/>
      <c r="E123" s="74" t="s">
        <v>11</v>
      </c>
      <c r="F123" s="74" t="s">
        <v>574</v>
      </c>
      <c r="G123" s="62">
        <f>roundup((((('Exchange rate'!$C$2*('UK-R-Dining Tables'!H126/(1+'Exchange rate'!$A$7))*1.25)-('Exchange rate'!$C$2*('UK-R-Dining Tables'!H126/(1+'Exchange rate'!$A$7))*1.25)*0.25)+1)*0.9165)/10, 0)*10</f>
      </c>
      <c r="H123" s="103"/>
      <c r="I123" s="389"/>
    </row>
    <row x14ac:dyDescent="0.25" r="124" customHeight="1" ht="25.350000000000005">
      <c r="A124" s="22"/>
      <c r="B124" s="114"/>
      <c r="C124" s="114"/>
      <c r="D124" s="114"/>
      <c r="E124" s="74" t="s">
        <v>13</v>
      </c>
      <c r="F124" s="74" t="s">
        <v>576</v>
      </c>
      <c r="G124" s="62">
        <f>roundup((((('Exchange rate'!$C$2*('UK-R-Dining Tables'!H127/(1+'Exchange rate'!$A$7))*1.25)-('Exchange rate'!$C$2*('UK-R-Dining Tables'!H127/(1+'Exchange rate'!$A$7))*1.25)*0.25)+1)*0.9165)/10, 0)*10</f>
      </c>
      <c r="H124" s="103"/>
      <c r="I124" s="389"/>
    </row>
    <row x14ac:dyDescent="0.25" r="125" customHeight="1" ht="25.350000000000005">
      <c r="A125" s="22"/>
      <c r="B125" s="114"/>
      <c r="C125" s="114"/>
      <c r="D125" s="114"/>
      <c r="E125" s="74" t="s">
        <v>15</v>
      </c>
      <c r="F125" s="74" t="s">
        <v>645</v>
      </c>
      <c r="G125" s="62">
        <f>roundup((((('Exchange rate'!$C$2*('UK-R-Dining Tables'!H128/(1+'Exchange rate'!$A$7))*1.25)-('Exchange rate'!$C$2*('UK-R-Dining Tables'!H128/(1+'Exchange rate'!$A$7))*1.25)*0.25)+1)*0.9165)/10, 0)*10</f>
      </c>
      <c r="H125" s="103"/>
      <c r="I125" s="389"/>
    </row>
    <row x14ac:dyDescent="0.25" r="126" customHeight="1" ht="25.350000000000005">
      <c r="A126" s="3"/>
      <c r="B126" s="114"/>
      <c r="C126" s="114"/>
      <c r="D126" s="114"/>
      <c r="E126" s="74" t="s">
        <v>120</v>
      </c>
      <c r="F126" s="74" t="s">
        <v>658</v>
      </c>
      <c r="G126" s="62">
        <f>roundup((((('Exchange rate'!$C$2*('UK-R-Dining Tables'!H129/(1+'Exchange rate'!$A$7))*1.25)-('Exchange rate'!$C$2*('UK-R-Dining Tables'!H129/(1+'Exchange rate'!$A$7))*1.25)*0.25)+1)*0.9165)/10, 0)*10</f>
      </c>
      <c r="H126" s="101"/>
      <c r="I126" s="103"/>
    </row>
    <row x14ac:dyDescent="0.25" r="127" customHeight="1" ht="25.350000000000005">
      <c r="A127" s="3"/>
      <c r="B127" s="114"/>
      <c r="C127" s="114"/>
      <c r="D127" s="114"/>
      <c r="E127" s="28"/>
      <c r="F127" s="4"/>
      <c r="G127" s="101"/>
      <c r="H127" s="101"/>
      <c r="I127" s="103"/>
    </row>
    <row x14ac:dyDescent="0.25" r="128" customHeight="1" ht="25.350000000000005">
      <c r="A128" s="3"/>
      <c r="B128" s="114"/>
      <c r="C128" s="114"/>
      <c r="D128" s="114"/>
      <c r="E128" s="138" t="s">
        <v>18</v>
      </c>
      <c r="F128" s="4"/>
      <c r="G128" s="101"/>
      <c r="H128" s="101"/>
      <c r="I128" s="103"/>
    </row>
    <row x14ac:dyDescent="0.25" r="129" customHeight="1" ht="25.350000000000005">
      <c r="A129" s="3"/>
      <c r="B129" s="114"/>
      <c r="C129" s="114"/>
      <c r="D129" s="114"/>
      <c r="E129" s="108"/>
      <c r="F129" s="4"/>
      <c r="G129" s="101"/>
      <c r="H129" s="101"/>
      <c r="I129" s="103"/>
    </row>
    <row x14ac:dyDescent="0.25" r="130" customHeight="1" ht="25.350000000000005">
      <c r="A130" s="3"/>
      <c r="B130" s="114"/>
      <c r="C130" s="114"/>
      <c r="D130" s="114"/>
      <c r="E130" s="243"/>
      <c r="F130" s="261"/>
      <c r="G130" s="101"/>
      <c r="H130" s="101"/>
      <c r="I130" s="103"/>
    </row>
    <row x14ac:dyDescent="0.25" r="131" customHeight="1" ht="25.350000000000005">
      <c r="A131" s="3"/>
      <c r="B131" s="114"/>
      <c r="C131" s="114"/>
      <c r="D131" s="114"/>
      <c r="E131" s="139" t="s">
        <v>505</v>
      </c>
      <c r="F131" s="140"/>
      <c r="G131" s="152"/>
      <c r="H131" s="188">
        <f>roundup(((('Exchange rate'!$C$2*('UK-R-Dining Tables'!I134/(1+'Exchange rate'!$A$7))*1.25*0.9165)+1)/1.59)/10, 0)*10</f>
      </c>
      <c r="I131" s="103"/>
    </row>
    <row x14ac:dyDescent="0.25" r="132" customHeight="1" ht="25.350000000000005">
      <c r="A132" s="3"/>
      <c r="B132" s="114"/>
      <c r="C132" s="114"/>
      <c r="D132" s="114"/>
      <c r="E132" s="243"/>
      <c r="F132" s="261"/>
      <c r="G132" s="103"/>
      <c r="H132" s="103"/>
      <c r="I132" s="103"/>
    </row>
    <row x14ac:dyDescent="0.25" r="133" customHeight="1" ht="25.350000000000005">
      <c r="A133" s="3"/>
      <c r="B133" s="114"/>
      <c r="C133" s="114"/>
      <c r="D133" s="114"/>
      <c r="E133" s="23"/>
      <c r="F133" s="261"/>
      <c r="G133" s="103"/>
      <c r="H133" s="103"/>
      <c r="I133" s="103"/>
    </row>
    <row x14ac:dyDescent="0.25" r="134" customHeight="1" ht="25.350000000000005">
      <c r="A134" s="3"/>
      <c r="B134" s="114"/>
      <c r="C134" s="114"/>
      <c r="D134" s="114"/>
      <c r="E134" s="139" t="s">
        <v>656</v>
      </c>
      <c r="F134" s="140"/>
      <c r="G134" s="152"/>
      <c r="H134" s="188">
        <f>roundup(((('Exchange rate'!$C$2*('UK-R-Dining Tables'!I137/(1+'Exchange rate'!$A$7))*1.25*0.9165)+1)/1.59)/10, 0)*10</f>
      </c>
      <c r="I134" s="103"/>
    </row>
    <row x14ac:dyDescent="0.25" r="135" customHeight="1" ht="25.350000000000005">
      <c r="A135" s="3"/>
      <c r="B135" s="114"/>
      <c r="C135" s="114"/>
      <c r="D135" s="114"/>
      <c r="E135" s="28"/>
      <c r="F135" s="4"/>
      <c r="G135" s="101"/>
      <c r="H135" s="62"/>
      <c r="I135" s="103"/>
    </row>
    <row x14ac:dyDescent="0.25" r="136" customHeight="1" ht="25.350000000000005">
      <c r="A136" s="3"/>
      <c r="B136" s="114"/>
      <c r="C136" s="114"/>
      <c r="D136" s="114"/>
      <c r="E136" s="28"/>
      <c r="F136" s="4"/>
      <c r="G136" s="101"/>
      <c r="H136" s="62"/>
      <c r="I136" s="103"/>
    </row>
    <row x14ac:dyDescent="0.25" r="137" customHeight="1" ht="25.350000000000005">
      <c r="A137" s="3"/>
      <c r="B137" s="114"/>
      <c r="C137" s="114"/>
      <c r="D137" s="114"/>
      <c r="E137" s="28"/>
      <c r="F137" s="4"/>
      <c r="G137" s="101"/>
      <c r="H137" s="62"/>
      <c r="I137" s="103"/>
    </row>
    <row x14ac:dyDescent="0.25" r="138" customHeight="1" ht="25.350000000000005">
      <c r="A138" s="3"/>
      <c r="B138" s="114"/>
      <c r="C138" s="114"/>
      <c r="D138" s="114"/>
      <c r="E138" s="28"/>
      <c r="F138" s="4"/>
      <c r="G138" s="101"/>
      <c r="H138" s="62"/>
      <c r="I138" s="103"/>
    </row>
    <row x14ac:dyDescent="0.25" r="139" customHeight="1" ht="25.350000000000005">
      <c r="A139" s="3"/>
      <c r="B139" s="114"/>
      <c r="C139" s="114"/>
      <c r="D139" s="114"/>
      <c r="E139" s="28"/>
      <c r="F139" s="4"/>
      <c r="G139" s="101"/>
      <c r="H139" s="62"/>
      <c r="I139" s="103"/>
    </row>
    <row x14ac:dyDescent="0.25" r="140" customHeight="1" ht="17.25">
      <c r="A140" s="3"/>
      <c r="B140" s="114"/>
      <c r="C140" s="114"/>
      <c r="D140" s="114"/>
      <c r="E140" s="114"/>
      <c r="F140" s="4"/>
      <c r="G140" s="91"/>
      <c r="H140" s="101"/>
      <c r="I140" s="101"/>
    </row>
    <row x14ac:dyDescent="0.25" r="141" customHeight="1" ht="17.25">
      <c r="A141" s="8" t="s">
        <v>1</v>
      </c>
      <c r="B141" s="245" t="s">
        <v>660</v>
      </c>
      <c r="C141" s="10"/>
      <c r="D141" s="10"/>
      <c r="E141" s="10"/>
      <c r="F141" s="227"/>
      <c r="G141" s="199"/>
      <c r="H141" s="199"/>
      <c r="I141" s="199"/>
    </row>
    <row x14ac:dyDescent="0.25" r="142" customHeight="1" ht="24.75">
      <c r="A142" s="15"/>
      <c r="B142" s="15" t="s">
        <v>318</v>
      </c>
      <c r="C142" s="15"/>
      <c r="D142" s="15"/>
      <c r="E142" s="112" t="s">
        <v>58</v>
      </c>
      <c r="F142" s="237" t="s">
        <v>36</v>
      </c>
      <c r="G142" s="131" t="s">
        <v>644</v>
      </c>
      <c r="H142" s="146"/>
      <c r="I142" s="85"/>
    </row>
    <row x14ac:dyDescent="0.25" r="143" customHeight="1" ht="24.75">
      <c r="A143" s="22"/>
      <c r="B143" s="114"/>
      <c r="C143" s="114"/>
      <c r="D143" s="114"/>
      <c r="E143" s="74"/>
      <c r="F143" s="262" t="s">
        <v>627</v>
      </c>
      <c r="G143" s="385"/>
      <c r="H143" s="103"/>
      <c r="I143" s="91"/>
    </row>
    <row x14ac:dyDescent="0.25" r="144" customHeight="1" ht="24.75">
      <c r="A144" s="22"/>
      <c r="B144" s="114"/>
      <c r="C144" s="114"/>
      <c r="D144" s="114"/>
      <c r="E144" s="74" t="s">
        <v>11</v>
      </c>
      <c r="F144" s="252" t="s">
        <v>726</v>
      </c>
      <c r="G144" s="62">
        <f>roundup((((('Exchange rate'!$C$2*('UK-R-Dining Tables'!H144/(1+'Exchange rate'!$A$7))*1.25)-('Exchange rate'!$C$2*('UK-R-Dining Tables'!H144/(1+'Exchange rate'!$A$7))*1.25)*0.25)+1)*0.9165)/10, 0)*10</f>
      </c>
      <c r="H144" s="103"/>
      <c r="I144" s="91"/>
    </row>
    <row x14ac:dyDescent="0.25" r="145" customHeight="1" ht="25.350000000000005">
      <c r="A145" s="22"/>
      <c r="B145" s="114"/>
      <c r="C145" s="114"/>
      <c r="D145" s="114"/>
      <c r="E145" s="74" t="s">
        <v>13</v>
      </c>
      <c r="F145" s="74" t="s">
        <v>662</v>
      </c>
      <c r="G145" s="62">
        <f>roundup((((('Exchange rate'!$C$2*('UK-R-Dining Tables'!H145/(1+'Exchange rate'!$A$7))*1.25)-('Exchange rate'!$C$2*('UK-R-Dining Tables'!H145/(1+'Exchange rate'!$A$7))*1.25)*0.25)+1)*0.9165)/10, 0)*10</f>
      </c>
      <c r="H145" s="103"/>
      <c r="I145" s="24"/>
    </row>
    <row x14ac:dyDescent="0.25" r="146" customHeight="1" ht="25.350000000000005">
      <c r="A146" s="22"/>
      <c r="B146" s="114"/>
      <c r="C146" s="114"/>
      <c r="D146" s="114"/>
      <c r="E146" s="74" t="s">
        <v>15</v>
      </c>
      <c r="F146" s="74" t="s">
        <v>664</v>
      </c>
      <c r="G146" s="62">
        <f>roundup((((('Exchange rate'!$C$2*('UK-R-Dining Tables'!H146/(1+'Exchange rate'!$A$7))*1.25)-('Exchange rate'!$C$2*('UK-R-Dining Tables'!H146/(1+'Exchange rate'!$A$7))*1.25)*0.25)+1)*0.9165)/10, 0)*10</f>
      </c>
      <c r="H146" s="103"/>
      <c r="I146" s="24"/>
    </row>
    <row x14ac:dyDescent="0.25" r="147" customHeight="1" ht="25.350000000000005">
      <c r="A147" s="22"/>
      <c r="B147" s="114"/>
      <c r="C147" s="114"/>
      <c r="D147" s="114"/>
      <c r="E147" s="74" t="s">
        <v>120</v>
      </c>
      <c r="F147" s="74" t="s">
        <v>666</v>
      </c>
      <c r="G147" s="62">
        <f>roundup((((('Exchange rate'!$C$2*('UK-R-Dining Tables'!H147/(1+'Exchange rate'!$A$7))*1.25)-('Exchange rate'!$C$2*('UK-R-Dining Tables'!H147/(1+'Exchange rate'!$A$7))*1.25)*0.25)+1)*0.9165)/10, 0)*10</f>
      </c>
      <c r="H147" s="103"/>
      <c r="I147" s="24"/>
    </row>
    <row x14ac:dyDescent="0.25" r="148" customHeight="1" ht="25.350000000000005">
      <c r="A148" s="3"/>
      <c r="B148" s="114"/>
      <c r="C148" s="114"/>
      <c r="D148" s="114"/>
      <c r="E148" s="28"/>
      <c r="F148" s="4"/>
      <c r="G148" s="101"/>
      <c r="H148" s="103"/>
      <c r="I148" s="101"/>
    </row>
    <row x14ac:dyDescent="0.25" r="149" customHeight="1" ht="25.350000000000005">
      <c r="A149" s="3"/>
      <c r="B149" s="114"/>
      <c r="C149" s="114"/>
      <c r="D149" s="114"/>
      <c r="E149" s="138" t="s">
        <v>489</v>
      </c>
      <c r="F149" s="4"/>
      <c r="G149" s="101"/>
      <c r="H149" s="103"/>
      <c r="I149" s="101"/>
    </row>
    <row x14ac:dyDescent="0.25" r="150" customHeight="1" ht="25.350000000000005">
      <c r="A150" s="3"/>
      <c r="B150" s="114"/>
      <c r="C150" s="114"/>
      <c r="D150" s="114"/>
      <c r="E150" s="243" t="s">
        <v>490</v>
      </c>
      <c r="F150" s="4"/>
      <c r="G150" s="101"/>
      <c r="H150" s="103"/>
      <c r="I150" s="101"/>
    </row>
    <row x14ac:dyDescent="0.25" r="151" customHeight="1" ht="25.350000000000005">
      <c r="A151" s="3"/>
      <c r="B151" s="114"/>
      <c r="C151" s="114"/>
      <c r="D151" s="114"/>
      <c r="E151" s="243"/>
      <c r="F151" s="261"/>
      <c r="G151" s="103"/>
      <c r="H151" s="103"/>
      <c r="I151" s="101"/>
    </row>
    <row x14ac:dyDescent="0.25" r="152" customHeight="1" ht="25.350000000000005">
      <c r="A152" s="3"/>
      <c r="B152" s="114"/>
      <c r="C152" s="114"/>
      <c r="D152" s="114"/>
      <c r="E152" s="243"/>
      <c r="F152" s="261"/>
      <c r="G152" s="103"/>
      <c r="H152" s="103"/>
      <c r="I152" s="101"/>
    </row>
    <row x14ac:dyDescent="0.25" r="153" customHeight="1" ht="25.350000000000005">
      <c r="A153" s="3"/>
      <c r="B153" s="114"/>
      <c r="C153" s="114"/>
      <c r="D153" s="114"/>
      <c r="E153" s="139" t="s">
        <v>280</v>
      </c>
      <c r="F153" s="140"/>
      <c r="G153" s="152"/>
      <c r="H153" s="188">
        <f>roundup(((('Exchange rate'!$C$2*('UK-R-Dining Tables'!I153/(1+'Exchange rate'!$A$7))*1.25*0.9165)+1)/1.59)/10, 0)*10</f>
      </c>
      <c r="I153" s="101"/>
    </row>
    <row x14ac:dyDescent="0.25" r="154" customHeight="1" ht="25.350000000000005">
      <c r="A154" s="3"/>
      <c r="B154" s="114"/>
      <c r="C154" s="114"/>
      <c r="D154" s="114"/>
      <c r="E154" s="243"/>
      <c r="F154" s="4"/>
      <c r="G154" s="101"/>
      <c r="H154" s="103"/>
      <c r="I154" s="101"/>
    </row>
    <row x14ac:dyDescent="0.25" r="155" customHeight="1" ht="48">
      <c r="A155" s="3"/>
      <c r="B155" s="114"/>
      <c r="C155" s="114"/>
      <c r="D155" s="114"/>
      <c r="E155" s="139" t="s">
        <v>491</v>
      </c>
      <c r="F155" s="140"/>
      <c r="G155" s="152"/>
      <c r="H155" s="188">
        <f>roundup(((('Exchange rate'!$C$2*('UK-R-Dining Tables'!I155/(1+'Exchange rate'!$A$7))*1.25*0.9165)+1)/1.59)/10, 0)*10</f>
      </c>
      <c r="I155" s="101"/>
    </row>
    <row x14ac:dyDescent="0.25" r="156" customHeight="1" ht="48">
      <c r="A156" s="3"/>
      <c r="B156" s="114"/>
      <c r="C156" s="114"/>
      <c r="D156" s="114"/>
      <c r="E156" s="28"/>
      <c r="F156" s="4"/>
      <c r="G156" s="101"/>
      <c r="H156" s="62"/>
      <c r="I156" s="101"/>
    </row>
    <row x14ac:dyDescent="0.25" r="157" customHeight="1" ht="48">
      <c r="A157" s="3"/>
      <c r="B157" s="114"/>
      <c r="C157" s="114"/>
      <c r="D157" s="114"/>
      <c r="E157" s="28"/>
      <c r="F157" s="4"/>
      <c r="G157" s="101"/>
      <c r="H157" s="62"/>
      <c r="I157" s="101"/>
    </row>
    <row x14ac:dyDescent="0.25" r="158" customHeight="1" ht="17.25">
      <c r="A158" s="3"/>
      <c r="B158" s="114"/>
      <c r="C158" s="114"/>
      <c r="D158" s="114"/>
      <c r="E158" s="243"/>
      <c r="F158" s="4"/>
      <c r="G158" s="101"/>
      <c r="H158" s="103"/>
      <c r="I158" s="101"/>
    </row>
    <row x14ac:dyDescent="0.25" r="159" customHeight="1" ht="17.25">
      <c r="A159" s="8" t="s">
        <v>1</v>
      </c>
      <c r="B159" s="245" t="s">
        <v>708</v>
      </c>
      <c r="C159" s="10"/>
      <c r="D159" s="10"/>
      <c r="E159" s="10"/>
      <c r="F159" s="227"/>
      <c r="G159" s="199"/>
      <c r="H159" s="199"/>
      <c r="I159" s="199"/>
    </row>
    <row x14ac:dyDescent="0.25" r="160" customHeight="1" ht="24.75">
      <c r="A160" s="15"/>
      <c r="B160" s="15" t="s">
        <v>318</v>
      </c>
      <c r="C160" s="15"/>
      <c r="D160" s="15"/>
      <c r="E160" s="112" t="s">
        <v>58</v>
      </c>
      <c r="F160" s="237" t="s">
        <v>36</v>
      </c>
      <c r="G160" s="131" t="s">
        <v>495</v>
      </c>
      <c r="H160" s="146" t="s">
        <v>350</v>
      </c>
      <c r="I160" s="85"/>
    </row>
    <row x14ac:dyDescent="0.25" r="161" customHeight="1" ht="24.75">
      <c r="A161" s="22"/>
      <c r="B161" s="114"/>
      <c r="C161" s="114"/>
      <c r="D161" s="114"/>
      <c r="E161" s="74"/>
      <c r="F161" s="262" t="s">
        <v>627</v>
      </c>
      <c r="G161" s="385"/>
      <c r="H161" s="287" t="s">
        <v>628</v>
      </c>
      <c r="I161" s="91"/>
    </row>
    <row x14ac:dyDescent="0.25" r="162" customHeight="1" ht="24.75">
      <c r="A162" s="22"/>
      <c r="B162" s="114"/>
      <c r="C162" s="114"/>
      <c r="D162" s="114"/>
      <c r="E162" s="74" t="s">
        <v>11</v>
      </c>
      <c r="F162" s="252" t="s">
        <v>629</v>
      </c>
      <c r="G162" s="62">
        <f>roundup((((('Exchange rate'!$C$2*('UK-R-Dining Tables'!H160/(1+'Exchange rate'!$A$7))*1.25)-('Exchange rate'!$C$2*('UK-R-Dining Tables'!H160/(1+'Exchange rate'!$A$7))*1.25)*0.25)+1)*0.9165)/10, 0)*10</f>
      </c>
      <c r="H162" s="62">
        <f>roundup((((('Exchange rate'!$C$2*('UK-R-Dining Tables'!I160/(1+'Exchange rate'!$A$7))*1.25)-('Exchange rate'!$C$2*('UK-R-Dining Tables'!I160/(1+'Exchange rate'!$A$7))*1.25)*0.25)+1)*0.9165)/10, 0)*10</f>
      </c>
      <c r="I162" s="91"/>
    </row>
    <row x14ac:dyDescent="0.25" r="163" customHeight="1" ht="25.350000000000005">
      <c r="A163" s="22"/>
      <c r="B163" s="114"/>
      <c r="C163" s="114"/>
      <c r="D163" s="114"/>
      <c r="E163" s="74" t="s">
        <v>13</v>
      </c>
      <c r="F163" s="74" t="s">
        <v>662</v>
      </c>
      <c r="G163" s="62">
        <f>roundup((((('Exchange rate'!$C$2*('UK-R-Dining Tables'!H161/(1+'Exchange rate'!$A$7))*1.25)-('Exchange rate'!$C$2*('UK-R-Dining Tables'!H161/(1+'Exchange rate'!$A$7))*1.25)*0.25)+1)*0.9165)/10, 0)*10</f>
      </c>
      <c r="H163" s="62">
        <f>roundup((((('Exchange rate'!$C$2*('UK-R-Dining Tables'!I161/(1+'Exchange rate'!$A$7))*1.25)-('Exchange rate'!$C$2*('UK-R-Dining Tables'!I161/(1+'Exchange rate'!$A$7))*1.25)*0.25)+1)*0.9165)/10, 0)*10</f>
      </c>
      <c r="I163" s="24"/>
    </row>
    <row x14ac:dyDescent="0.25" r="164" customHeight="1" ht="25.350000000000005">
      <c r="A164" s="22"/>
      <c r="B164" s="114"/>
      <c r="C164" s="114"/>
      <c r="D164" s="114"/>
      <c r="E164" s="74" t="s">
        <v>15</v>
      </c>
      <c r="F164" s="74" t="s">
        <v>664</v>
      </c>
      <c r="G164" s="62">
        <f>roundup((((('Exchange rate'!$C$2*('UK-R-Dining Tables'!H162/(1+'Exchange rate'!$A$7))*1.25)-('Exchange rate'!$C$2*('UK-R-Dining Tables'!H162/(1+'Exchange rate'!$A$7))*1.25)*0.25)+1)*0.9165)/10, 0)*10</f>
      </c>
      <c r="H164" s="62">
        <f>roundup((((('Exchange rate'!$C$2*('UK-R-Dining Tables'!I162/(1+'Exchange rate'!$A$7))*1.25)-('Exchange rate'!$C$2*('UK-R-Dining Tables'!I162/(1+'Exchange rate'!$A$7))*1.25)*0.25)+1)*0.9165)/10, 0)*10</f>
      </c>
      <c r="I164" s="24"/>
    </row>
    <row x14ac:dyDescent="0.25" r="165" customHeight="1" ht="25.350000000000005">
      <c r="A165" s="22"/>
      <c r="B165" s="114"/>
      <c r="C165" s="114"/>
      <c r="D165" s="114"/>
      <c r="E165" s="74" t="s">
        <v>120</v>
      </c>
      <c r="F165" s="74" t="s">
        <v>666</v>
      </c>
      <c r="G165" s="62">
        <f>roundup((((('Exchange rate'!$C$2*('UK-R-Dining Tables'!H163/(1+'Exchange rate'!$A$7))*1.25)-('Exchange rate'!$C$2*('UK-R-Dining Tables'!H163/(1+'Exchange rate'!$A$7))*1.25)*0.25)+1)*0.9165)/10, 0)*10</f>
      </c>
      <c r="H165" s="62">
        <f>roundup((((('Exchange rate'!$C$2*('UK-R-Dining Tables'!I163/(1+'Exchange rate'!$A$7))*1.25)-('Exchange rate'!$C$2*('UK-R-Dining Tables'!I163/(1+'Exchange rate'!$A$7))*1.25)*0.25)+1)*0.9165)/10, 0)*10</f>
      </c>
      <c r="I165" s="24"/>
    </row>
    <row x14ac:dyDescent="0.25" r="166" customHeight="1" ht="25.350000000000005">
      <c r="A166" s="3"/>
      <c r="B166" s="114"/>
      <c r="C166" s="114"/>
      <c r="D166" s="114"/>
      <c r="E166" s="28"/>
      <c r="F166" s="4"/>
      <c r="G166" s="101"/>
      <c r="H166" s="103"/>
      <c r="I166" s="101"/>
    </row>
    <row x14ac:dyDescent="0.25" r="167" customHeight="1" ht="25.350000000000005">
      <c r="A167" s="3"/>
      <c r="B167" s="114"/>
      <c r="C167" s="114"/>
      <c r="D167" s="114"/>
      <c r="E167" s="138" t="s">
        <v>719</v>
      </c>
      <c r="F167" s="4"/>
      <c r="G167" s="101"/>
      <c r="H167" s="103"/>
      <c r="I167" s="101"/>
    </row>
    <row x14ac:dyDescent="0.25" r="168" customHeight="1" ht="25.350000000000005">
      <c r="A168" s="3"/>
      <c r="B168" s="114"/>
      <c r="C168" s="114"/>
      <c r="D168" s="114"/>
      <c r="E168" s="243"/>
      <c r="F168" s="4"/>
      <c r="G168" s="101"/>
      <c r="H168" s="103"/>
      <c r="I168" s="101"/>
    </row>
    <row x14ac:dyDescent="0.25" r="169" customHeight="1" ht="25.350000000000005">
      <c r="A169" s="3"/>
      <c r="B169" s="114"/>
      <c r="C169" s="114"/>
      <c r="D169" s="114"/>
      <c r="E169" s="243"/>
      <c r="F169" s="261"/>
      <c r="G169" s="103"/>
      <c r="H169" s="103"/>
      <c r="I169" s="101"/>
    </row>
    <row x14ac:dyDescent="0.25" r="170" customHeight="1" ht="25.350000000000005">
      <c r="A170" s="3"/>
      <c r="B170" s="114"/>
      <c r="C170" s="114"/>
      <c r="D170" s="114"/>
      <c r="E170" s="243"/>
      <c r="F170" s="261"/>
      <c r="G170" s="103"/>
      <c r="H170" s="103"/>
      <c r="I170" s="101"/>
    </row>
    <row x14ac:dyDescent="0.25" r="171" customHeight="1" ht="25.350000000000005">
      <c r="A171" s="3"/>
      <c r="B171" s="114"/>
      <c r="C171" s="114"/>
      <c r="D171" s="114"/>
      <c r="E171" s="139" t="s">
        <v>280</v>
      </c>
      <c r="F171" s="140"/>
      <c r="G171" s="152"/>
      <c r="H171" s="188">
        <f>roundup(((('Exchange rate'!$C$2*('UK-R-Dining Tables'!I168/(1+'Exchange rate'!$A$7))*1.25*0.9165)+1)/1.59)/10, 0)*10</f>
      </c>
      <c r="I171" s="101"/>
    </row>
    <row x14ac:dyDescent="0.25" r="172" customHeight="1" ht="25.350000000000005">
      <c r="A172" s="3"/>
      <c r="B172" s="114"/>
      <c r="C172" s="114"/>
      <c r="D172" s="114"/>
      <c r="E172" s="243"/>
      <c r="F172" s="4"/>
      <c r="G172" s="101"/>
      <c r="H172" s="103"/>
      <c r="I172" s="101"/>
    </row>
    <row x14ac:dyDescent="0.25" r="173" customHeight="1" ht="48">
      <c r="A173" s="3"/>
      <c r="B173" s="114"/>
      <c r="C173" s="114"/>
      <c r="D173" s="114"/>
      <c r="E173" s="139" t="s">
        <v>491</v>
      </c>
      <c r="F173" s="140"/>
      <c r="G173" s="152"/>
      <c r="H173" s="188">
        <f>roundup(((('Exchange rate'!$C$2*('UK-R-Dining Tables'!I170/(1+'Exchange rate'!$A$7))*1.25*0.9165)+1)/1.59)/10, 0)*10</f>
      </c>
      <c r="I173" s="101"/>
    </row>
    <row x14ac:dyDescent="0.25" r="174" customHeight="1" ht="17.25">
      <c r="A174" s="3"/>
      <c r="B174" s="114"/>
      <c r="C174" s="114"/>
      <c r="D174" s="114"/>
      <c r="E174" s="243"/>
      <c r="F174" s="4"/>
      <c r="G174" s="101"/>
      <c r="H174" s="103"/>
      <c r="I174" s="101"/>
    </row>
    <row x14ac:dyDescent="0.25" r="175" customHeight="1" ht="17.25">
      <c r="A175" s="8" t="s">
        <v>1</v>
      </c>
      <c r="B175" s="96" t="s">
        <v>667</v>
      </c>
      <c r="C175" s="10"/>
      <c r="D175" s="10"/>
      <c r="E175" s="10"/>
      <c r="F175" s="227"/>
      <c r="G175" s="199"/>
      <c r="H175" s="199"/>
      <c r="I175" s="199"/>
    </row>
    <row x14ac:dyDescent="0.25" r="176" customHeight="1" ht="25.350000000000005">
      <c r="A176" s="15"/>
      <c r="B176" s="15" t="s">
        <v>594</v>
      </c>
      <c r="C176" s="15"/>
      <c r="D176" s="15"/>
      <c r="E176" s="112" t="s">
        <v>58</v>
      </c>
      <c r="F176" s="237" t="s">
        <v>36</v>
      </c>
      <c r="G176" s="131" t="s">
        <v>508</v>
      </c>
      <c r="H176" s="146" t="s">
        <v>388</v>
      </c>
      <c r="I176" s="18"/>
    </row>
    <row x14ac:dyDescent="0.25" r="177" customHeight="1" ht="25.350000000000005">
      <c r="A177" s="22"/>
      <c r="B177" s="114"/>
      <c r="C177" s="114"/>
      <c r="D177" s="114"/>
      <c r="E177" s="74"/>
      <c r="F177" s="262" t="s">
        <v>627</v>
      </c>
      <c r="G177" s="385"/>
      <c r="H177" s="287" t="s">
        <v>628</v>
      </c>
      <c r="I177" s="91"/>
    </row>
    <row x14ac:dyDescent="0.25" r="178" customHeight="1" ht="17.25">
      <c r="A178" s="22"/>
      <c r="B178" s="114"/>
      <c r="C178" s="114"/>
      <c r="D178" s="114"/>
      <c r="E178" s="74" t="s">
        <v>11</v>
      </c>
      <c r="F178" s="74" t="s">
        <v>668</v>
      </c>
      <c r="G178" s="62">
        <f>roundup((((('Exchange rate'!$C$2*('UK-R-Dining Tables'!H175/(1+'Exchange rate'!$A$7))*1.25)-('Exchange rate'!$C$2*('UK-R-Dining Tables'!H175/(1+'Exchange rate'!$A$7))*1.25)*0.25)+1)*0.9165)/10, 0)*10</f>
      </c>
      <c r="H178" s="62">
        <f>roundup((((('Exchange rate'!$C$2*('UK-R-Dining Tables'!I175/(1+'Exchange rate'!$A$7))*1.25)-('Exchange rate'!$C$2*('UK-R-Dining Tables'!I175/(1+'Exchange rate'!$A$7))*1.25)*0.25)+1)*0.9165)/10, 0)*10</f>
      </c>
      <c r="I178" s="24"/>
    </row>
    <row x14ac:dyDescent="0.25" r="179" customHeight="1" ht="17.25">
      <c r="A179" s="22"/>
      <c r="B179" s="114"/>
      <c r="C179" s="114"/>
      <c r="D179" s="114"/>
      <c r="E179" s="74" t="s">
        <v>13</v>
      </c>
      <c r="F179" s="74" t="s">
        <v>670</v>
      </c>
      <c r="G179" s="62">
        <f>roundup((((('Exchange rate'!$C$2*('UK-R-Dining Tables'!H176/(1+'Exchange rate'!$A$7))*1.25)-('Exchange rate'!$C$2*('UK-R-Dining Tables'!H176/(1+'Exchange rate'!$A$7))*1.25)*0.25)+1)*0.9165)/10, 0)*10</f>
      </c>
      <c r="H179" s="62">
        <f>roundup((((('Exchange rate'!$C$2*('UK-R-Dining Tables'!I176/(1+'Exchange rate'!$A$7))*1.25)-('Exchange rate'!$C$2*('UK-R-Dining Tables'!I176/(1+'Exchange rate'!$A$7))*1.25)*0.25)+1)*0.9165)/10, 0)*10</f>
      </c>
      <c r="I179" s="24"/>
    </row>
    <row x14ac:dyDescent="0.25" r="180" customHeight="1" ht="17.25">
      <c r="A180" s="22"/>
      <c r="B180" s="114"/>
      <c r="C180" s="114"/>
      <c r="D180" s="114"/>
      <c r="E180" s="74" t="s">
        <v>15</v>
      </c>
      <c r="F180" s="74" t="s">
        <v>633</v>
      </c>
      <c r="G180" s="62">
        <f>roundup((((('Exchange rate'!$C$2*('UK-R-Dining Tables'!H177/(1+'Exchange rate'!$A$7))*1.25)-('Exchange rate'!$C$2*('UK-R-Dining Tables'!H177/(1+'Exchange rate'!$A$7))*1.25)*0.25)+1)*0.9165)/10, 0)*10</f>
      </c>
      <c r="H180" s="62">
        <f>roundup((((('Exchange rate'!$C$2*('UK-R-Dining Tables'!I177/(1+'Exchange rate'!$A$7))*1.25)-('Exchange rate'!$C$2*('UK-R-Dining Tables'!I177/(1+'Exchange rate'!$A$7))*1.25)*0.25)+1)*0.9165)/10, 0)*10</f>
      </c>
      <c r="I180" s="24"/>
    </row>
    <row x14ac:dyDescent="0.25" r="181" customHeight="1" ht="25.350000000000005">
      <c r="A181" s="3"/>
      <c r="B181" s="114"/>
      <c r="C181" s="114"/>
      <c r="D181" s="114"/>
      <c r="E181" s="74" t="s">
        <v>120</v>
      </c>
      <c r="F181" s="4" t="s">
        <v>672</v>
      </c>
      <c r="G181" s="62">
        <f>roundup((((('Exchange rate'!$C$2*('UK-R-Dining Tables'!H178/(1+'Exchange rate'!$A$7))*1.25)-('Exchange rate'!$C$2*('UK-R-Dining Tables'!H178/(1+'Exchange rate'!$A$7))*1.25)*0.25)+1)*0.9165)/10, 0)*10</f>
      </c>
      <c r="H181" s="62">
        <f>roundup((((('Exchange rate'!$C$2*('UK-R-Dining Tables'!I178/(1+'Exchange rate'!$A$7))*1.25)-('Exchange rate'!$C$2*('UK-R-Dining Tables'!I178/(1+'Exchange rate'!$A$7))*1.25)*0.25)+1)*0.9165)/10, 0)*10</f>
      </c>
      <c r="I181" s="101"/>
    </row>
    <row x14ac:dyDescent="0.25" r="182" customHeight="1" ht="25.350000000000005">
      <c r="A182" s="3"/>
      <c r="B182" s="114"/>
      <c r="C182" s="114"/>
      <c r="D182" s="114"/>
      <c r="E182" s="28"/>
      <c r="F182" s="4"/>
      <c r="G182" s="103"/>
      <c r="H182" s="103"/>
      <c r="I182" s="101"/>
    </row>
    <row x14ac:dyDescent="0.25" r="183" customHeight="1" ht="25.350000000000005">
      <c r="A183" s="3"/>
      <c r="B183" s="114"/>
      <c r="C183" s="114"/>
      <c r="D183" s="114"/>
      <c r="E183" s="138" t="s">
        <v>18</v>
      </c>
      <c r="F183" s="4"/>
      <c r="G183" s="101"/>
      <c r="H183" s="103"/>
      <c r="I183" s="101"/>
    </row>
    <row x14ac:dyDescent="0.25" r="184" customHeight="1" ht="25.350000000000005">
      <c r="A184" s="3"/>
      <c r="B184" s="114"/>
      <c r="C184" s="114"/>
      <c r="D184" s="114"/>
      <c r="E184" s="108"/>
      <c r="F184" s="4"/>
      <c r="G184" s="101"/>
      <c r="H184" s="103"/>
      <c r="I184" s="101"/>
    </row>
    <row x14ac:dyDescent="0.25" r="185" customHeight="1" ht="25.350000000000005">
      <c r="A185" s="3"/>
      <c r="B185" s="114"/>
      <c r="C185" s="114"/>
      <c r="D185" s="114"/>
      <c r="E185" s="23"/>
      <c r="F185" s="261"/>
      <c r="G185" s="103"/>
      <c r="H185" s="103"/>
      <c r="I185" s="101"/>
    </row>
    <row x14ac:dyDescent="0.25" r="186" customHeight="1" ht="25.350000000000005">
      <c r="A186" s="3"/>
      <c r="B186" s="114"/>
      <c r="C186" s="114"/>
      <c r="D186" s="114"/>
      <c r="E186" s="139" t="s">
        <v>505</v>
      </c>
      <c r="F186" s="140"/>
      <c r="G186" s="152"/>
      <c r="H186" s="188">
        <f>roundup(((('Exchange rate'!$C$2*('UK-R-Dining Tables'!I183/(1+'Exchange rate'!$A$7))*1.25*0.9165)+1)/1.59)/10, 0)*10</f>
      </c>
      <c r="I186" s="101"/>
    </row>
    <row x14ac:dyDescent="0.25" r="187" customHeight="1" ht="25.350000000000005">
      <c r="A187" s="3"/>
      <c r="B187" s="114"/>
      <c r="C187" s="114"/>
      <c r="D187" s="114"/>
      <c r="E187" s="243"/>
      <c r="F187" s="4"/>
      <c r="G187" s="101"/>
      <c r="H187" s="103"/>
      <c r="I187" s="101"/>
    </row>
    <row x14ac:dyDescent="0.25" r="188" customHeight="1" ht="25.350000000000005">
      <c r="A188" s="3"/>
      <c r="B188" s="114"/>
      <c r="C188" s="114"/>
      <c r="D188" s="114"/>
      <c r="E188" s="23"/>
      <c r="F188" s="261"/>
      <c r="G188" s="103"/>
      <c r="H188" s="103"/>
      <c r="I188" s="101"/>
    </row>
    <row x14ac:dyDescent="0.25" r="189" customHeight="1" ht="25.350000000000005">
      <c r="A189" s="3"/>
      <c r="B189" s="114"/>
      <c r="C189" s="114"/>
      <c r="D189" s="114"/>
      <c r="E189" s="139" t="s">
        <v>491</v>
      </c>
      <c r="F189" s="140"/>
      <c r="G189" s="152"/>
      <c r="H189" s="188">
        <f>roundup(((('Exchange rate'!$C$2*('UK-R-Dining Tables'!I186/(1+'Exchange rate'!$A$7))*1.25*0.9165)+1)/1.59)/10, 0)*10</f>
      </c>
      <c r="I189" s="101"/>
    </row>
    <row x14ac:dyDescent="0.25" r="190" customHeight="1" ht="25.350000000000005">
      <c r="A190" s="3"/>
      <c r="B190" s="114"/>
      <c r="C190" s="114"/>
      <c r="D190" s="114"/>
      <c r="E190" s="243"/>
      <c r="F190" s="4"/>
      <c r="G190" s="101"/>
      <c r="H190" s="103"/>
      <c r="I190" s="101"/>
    </row>
    <row x14ac:dyDescent="0.25" r="191" customHeight="1" ht="25.350000000000005">
      <c r="A191" s="3"/>
      <c r="B191" s="114"/>
      <c r="C191" s="114"/>
      <c r="D191" s="114"/>
      <c r="E191" s="28"/>
      <c r="F191" s="4"/>
      <c r="G191" s="101"/>
      <c r="H191" s="103"/>
      <c r="I191" s="101"/>
    </row>
    <row x14ac:dyDescent="0.25" r="192" customHeight="1" ht="17.25">
      <c r="A192" s="390"/>
      <c r="B192" s="245" t="s">
        <v>674</v>
      </c>
      <c r="C192" s="361"/>
      <c r="D192" s="361"/>
      <c r="E192" s="361"/>
      <c r="F192" s="402"/>
      <c r="G192" s="392"/>
      <c r="H192" s="392"/>
      <c r="I192" s="392"/>
    </row>
    <row x14ac:dyDescent="0.25" r="193" customHeight="1" ht="17.25">
      <c r="A193" s="15"/>
      <c r="B193" s="15" t="s">
        <v>318</v>
      </c>
      <c r="C193" s="15"/>
      <c r="D193" s="15"/>
      <c r="E193" s="112" t="s">
        <v>58</v>
      </c>
      <c r="F193" s="237" t="s">
        <v>36</v>
      </c>
      <c r="G193" s="131" t="s">
        <v>601</v>
      </c>
      <c r="H193" s="18"/>
      <c r="I193" s="146"/>
    </row>
    <row x14ac:dyDescent="0.25" r="194" customHeight="1" ht="25.350000000000005">
      <c r="A194" s="22"/>
      <c r="B194" s="114"/>
      <c r="C194" s="114"/>
      <c r="D194" s="114"/>
      <c r="E194" s="74"/>
      <c r="F194" s="262" t="s">
        <v>627</v>
      </c>
      <c r="G194" s="91"/>
      <c r="H194" s="91"/>
      <c r="I194" s="101"/>
    </row>
    <row x14ac:dyDescent="0.25" r="195" customHeight="1" ht="25.350000000000005">
      <c r="A195" s="22"/>
      <c r="B195" s="114"/>
      <c r="C195" s="114"/>
      <c r="D195" s="114"/>
      <c r="E195" s="74" t="s">
        <v>11</v>
      </c>
      <c r="F195" s="74" t="s">
        <v>629</v>
      </c>
      <c r="G195" s="62">
        <f>roundup((((('Exchange rate'!$C$2*('UK-R-Dining Tables'!H191/(1+'Exchange rate'!$A$7))*1.25)-('Exchange rate'!$C$2*('UK-R-Dining Tables'!H191/(1+'Exchange rate'!$A$7))*1.25)*0.25)+1)*0.9165)/10, 0)*10</f>
      </c>
      <c r="H195" s="63"/>
      <c r="I195" s="101"/>
    </row>
    <row x14ac:dyDescent="0.25" r="196" customHeight="1" ht="17.25">
      <c r="A196" s="22"/>
      <c r="B196" s="114"/>
      <c r="C196" s="114"/>
      <c r="D196" s="114"/>
      <c r="E196" s="74" t="s">
        <v>13</v>
      </c>
      <c r="F196" s="74" t="s">
        <v>662</v>
      </c>
      <c r="G196" s="62">
        <f>roundup((((('Exchange rate'!$C$2*('UK-R-Dining Tables'!H192/(1+'Exchange rate'!$A$7))*1.25)-('Exchange rate'!$C$2*('UK-R-Dining Tables'!H192/(1+'Exchange rate'!$A$7))*1.25)*0.25)+1)*0.9165)/10, 0)*10</f>
      </c>
      <c r="H196" s="63"/>
      <c r="I196" s="101"/>
    </row>
    <row x14ac:dyDescent="0.25" r="197" customHeight="1" ht="17.25">
      <c r="A197" s="22"/>
      <c r="B197" s="114"/>
      <c r="C197" s="114"/>
      <c r="D197" s="114"/>
      <c r="E197" s="74" t="s">
        <v>15</v>
      </c>
      <c r="F197" s="74" t="s">
        <v>664</v>
      </c>
      <c r="G197" s="62">
        <f>roundup((((('Exchange rate'!$C$2*('UK-R-Dining Tables'!H193/(1+'Exchange rate'!$A$7))*1.25)-('Exchange rate'!$C$2*('UK-R-Dining Tables'!H193/(1+'Exchange rate'!$A$7))*1.25)*0.25)+1)*0.9165)/10, 0)*10</f>
      </c>
      <c r="H197" s="63"/>
      <c r="I197" s="101"/>
    </row>
    <row x14ac:dyDescent="0.25" r="198" customHeight="1" ht="17.25">
      <c r="A198" s="3"/>
      <c r="B198" s="114"/>
      <c r="C198" s="114"/>
      <c r="D198" s="114"/>
      <c r="E198" s="74" t="s">
        <v>120</v>
      </c>
      <c r="F198" s="4" t="s">
        <v>652</v>
      </c>
      <c r="G198" s="62">
        <f>roundup((((('Exchange rate'!$C$2*('UK-R-Dining Tables'!H194/(1+'Exchange rate'!$A$7))*1.25)-('Exchange rate'!$C$2*('UK-R-Dining Tables'!H194/(1+'Exchange rate'!$A$7))*1.25)*0.25)+1)*0.9165)/10, 0)*10</f>
      </c>
      <c r="H198" s="63"/>
      <c r="I198" s="101"/>
    </row>
    <row x14ac:dyDescent="0.25" r="199" customHeight="1" ht="25.350000000000005">
      <c r="A199" s="3"/>
      <c r="B199" s="114"/>
      <c r="C199" s="114"/>
      <c r="D199" s="114"/>
      <c r="E199" s="28"/>
      <c r="F199" s="4"/>
      <c r="G199" s="101"/>
      <c r="H199" s="101"/>
      <c r="I199" s="101"/>
    </row>
    <row x14ac:dyDescent="0.25" r="200" customHeight="1" ht="25.350000000000005">
      <c r="A200" s="3"/>
      <c r="B200" s="114"/>
      <c r="C200" s="114"/>
      <c r="D200" s="114"/>
      <c r="E200" s="138" t="s">
        <v>18</v>
      </c>
      <c r="F200" s="4"/>
      <c r="G200" s="101"/>
      <c r="H200" s="101"/>
      <c r="I200" s="101"/>
    </row>
    <row x14ac:dyDescent="0.25" r="201" customHeight="1" ht="25.350000000000005">
      <c r="A201" s="3"/>
      <c r="B201" s="114"/>
      <c r="C201" s="114"/>
      <c r="D201" s="114"/>
      <c r="E201" s="108"/>
      <c r="F201" s="4"/>
      <c r="G201" s="101"/>
      <c r="H201" s="101"/>
      <c r="I201" s="101"/>
    </row>
    <row x14ac:dyDescent="0.25" r="202" customHeight="1" ht="25.350000000000005">
      <c r="A202" s="3"/>
      <c r="B202" s="114"/>
      <c r="C202" s="114"/>
      <c r="D202" s="114"/>
      <c r="E202" s="23"/>
      <c r="F202" s="261"/>
      <c r="G202" s="103"/>
      <c r="H202" s="103"/>
      <c r="I202" s="101"/>
    </row>
    <row x14ac:dyDescent="0.25" r="203" customHeight="1" ht="25.350000000000005">
      <c r="A203" s="3"/>
      <c r="B203" s="114"/>
      <c r="C203" s="114"/>
      <c r="D203" s="114"/>
      <c r="E203" s="139" t="s">
        <v>280</v>
      </c>
      <c r="F203" s="140"/>
      <c r="G203" s="152"/>
      <c r="H203" s="153"/>
      <c r="I203" s="188">
        <f>roundup(((('Exchange rate'!$C$2*('UK-R-Dining Tables'!J199/(1+'Exchange rate'!$A$7))*1.25*0.9165)+1)/1.59)/10, 0)*10</f>
      </c>
    </row>
    <row x14ac:dyDescent="0.25" r="204" customHeight="1" ht="25.350000000000005">
      <c r="A204" s="3"/>
      <c r="B204" s="114"/>
      <c r="C204" s="114"/>
      <c r="D204" s="114"/>
      <c r="E204" s="108"/>
      <c r="F204" s="4"/>
      <c r="G204" s="101"/>
      <c r="H204" s="101"/>
      <c r="I204" s="101"/>
    </row>
    <row x14ac:dyDescent="0.25" r="205" customHeight="1" ht="25.350000000000005">
      <c r="A205" s="3"/>
      <c r="B205" s="114"/>
      <c r="C205" s="114"/>
      <c r="D205" s="114"/>
      <c r="E205" s="108"/>
      <c r="F205" s="261"/>
      <c r="G205" s="103"/>
      <c r="H205" s="103"/>
      <c r="I205" s="101"/>
    </row>
    <row x14ac:dyDescent="0.25" r="206" customHeight="1" ht="25.350000000000005">
      <c r="A206" s="3"/>
      <c r="B206" s="114"/>
      <c r="C206" s="114"/>
      <c r="D206" s="114"/>
      <c r="E206" s="139" t="s">
        <v>675</v>
      </c>
      <c r="F206" s="140"/>
      <c r="G206" s="152"/>
      <c r="H206" s="393"/>
      <c r="I206" s="188">
        <f>roundup(((('Exchange rate'!$C$2*('UK-R-Dining Tables'!J202/(1+'Exchange rate'!$A$7))*1.25*0.9165)+1)/1.59)/10, 0)*10</f>
      </c>
    </row>
    <row x14ac:dyDescent="0.25" r="207" customHeight="1" ht="25.350000000000005">
      <c r="A207" s="3"/>
      <c r="B207" s="114"/>
      <c r="C207" s="114"/>
      <c r="D207" s="114"/>
      <c r="E207" s="28"/>
      <c r="F207" s="4"/>
      <c r="G207" s="101"/>
      <c r="H207" s="103"/>
      <c r="I207" s="63"/>
    </row>
    <row x14ac:dyDescent="0.25" r="208" customHeight="1" ht="25.350000000000005">
      <c r="A208" s="3"/>
      <c r="B208" s="114"/>
      <c r="C208" s="114"/>
      <c r="D208" s="114"/>
      <c r="E208" s="28"/>
      <c r="F208" s="4"/>
      <c r="G208" s="101"/>
      <c r="H208" s="103"/>
      <c r="I208" s="63"/>
    </row>
    <row x14ac:dyDescent="0.25" r="209" customHeight="1" ht="25.350000000000005">
      <c r="A209" s="3"/>
      <c r="B209" s="114"/>
      <c r="C209" s="114"/>
      <c r="D209" s="114"/>
      <c r="E209" s="139" t="s">
        <v>676</v>
      </c>
      <c r="F209" s="140"/>
      <c r="G209" s="152"/>
      <c r="H209" s="393"/>
      <c r="I209" s="188">
        <f>roundup(((('Exchange rate'!$C$2*('UK-R-Dining Tables'!J205/(1+'Exchange rate'!$A$7))*1.25*0.9165)+1)/1.59)/10, 0)*10</f>
      </c>
    </row>
    <row x14ac:dyDescent="0.25" r="210" customHeight="1" ht="17.25">
      <c r="A210" s="390"/>
      <c r="B210" s="288" t="s">
        <v>677</v>
      </c>
      <c r="C210" s="361"/>
      <c r="D210" s="361"/>
      <c r="E210" s="361"/>
      <c r="F210" s="402"/>
      <c r="G210" s="392"/>
      <c r="H210" s="392"/>
      <c r="I210" s="392"/>
    </row>
    <row x14ac:dyDescent="0.25" r="211" customHeight="1" ht="17.25">
      <c r="A211" s="15"/>
      <c r="B211" s="15" t="s">
        <v>318</v>
      </c>
      <c r="C211" s="15"/>
      <c r="D211" s="15"/>
      <c r="E211" s="112" t="s">
        <v>58</v>
      </c>
      <c r="F211" s="237" t="s">
        <v>36</v>
      </c>
      <c r="G211" s="131" t="s">
        <v>508</v>
      </c>
      <c r="H211" s="18" t="s">
        <v>388</v>
      </c>
      <c r="I211" s="18"/>
    </row>
    <row x14ac:dyDescent="0.25" r="212" customHeight="1" ht="25.350000000000005">
      <c r="A212" s="22"/>
      <c r="B212" s="114"/>
      <c r="C212" s="114"/>
      <c r="D212" s="114"/>
      <c r="E212" s="74"/>
      <c r="F212" s="262" t="s">
        <v>627</v>
      </c>
      <c r="G212" s="103"/>
      <c r="H212" s="287" t="s">
        <v>628</v>
      </c>
      <c r="I212" s="101"/>
    </row>
    <row x14ac:dyDescent="0.25" r="213" customHeight="1" ht="25.350000000000005">
      <c r="A213" s="22"/>
      <c r="B213" s="114"/>
      <c r="C213" s="114"/>
      <c r="D213" s="114"/>
      <c r="E213" s="74" t="s">
        <v>11</v>
      </c>
      <c r="F213" s="74" t="s">
        <v>629</v>
      </c>
      <c r="G213" s="62">
        <f>roundup((((('Exchange rate'!$C$2*('UK-R-Dining Tables'!H214/(1+'Exchange rate'!$A$7))*1.25)-('Exchange rate'!$C$2*('UK-R-Dining Tables'!H214/(1+'Exchange rate'!$A$7))*1.25)*0.25)+1)*0.9165)/10, 0)*10</f>
      </c>
      <c r="H213" s="62">
        <f>roundup((((('Exchange rate'!$C$2*('UK-R-Dining Tables'!I214/(1+'Exchange rate'!$A$7))*1.25)-('Exchange rate'!$C$2*('UK-R-Dining Tables'!I214/(1+'Exchange rate'!$A$7))*1.25)*0.25)+1)*0.9165)/10, 0)*10</f>
      </c>
      <c r="I213" s="101"/>
    </row>
    <row x14ac:dyDescent="0.25" r="214" customHeight="1" ht="17.25">
      <c r="A214" s="22"/>
      <c r="B214" s="114"/>
      <c r="C214" s="114"/>
      <c r="D214" s="114"/>
      <c r="E214" s="74" t="s">
        <v>13</v>
      </c>
      <c r="F214" s="74" t="s">
        <v>662</v>
      </c>
      <c r="G214" s="62">
        <f>roundup((((('Exchange rate'!$C$2*('UK-R-Dining Tables'!H215/(1+'Exchange rate'!$A$7))*1.25)-('Exchange rate'!$C$2*('UK-R-Dining Tables'!H215/(1+'Exchange rate'!$A$7))*1.25)*0.25)+1)*0.9165)/10, 0)*10</f>
      </c>
      <c r="H214" s="62">
        <f>roundup((((('Exchange rate'!$C$2*('UK-R-Dining Tables'!I215/(1+'Exchange rate'!$A$7))*1.25)-('Exchange rate'!$C$2*('UK-R-Dining Tables'!I215/(1+'Exchange rate'!$A$7))*1.25)*0.25)+1)*0.9165)/10, 0)*10</f>
      </c>
      <c r="I214" s="101"/>
    </row>
    <row x14ac:dyDescent="0.25" r="215" customHeight="1" ht="28.350000000000005">
      <c r="A215" s="22"/>
      <c r="B215" s="23"/>
      <c r="C215" s="23"/>
      <c r="D215" s="23"/>
      <c r="E215" s="74" t="s">
        <v>15</v>
      </c>
      <c r="F215" s="74" t="s">
        <v>664</v>
      </c>
      <c r="G215" s="62">
        <f>roundup((((('Exchange rate'!$C$2*('UK-R-Dining Tables'!H216/(1+'Exchange rate'!$A$7))*1.25)-('Exchange rate'!$C$2*('UK-R-Dining Tables'!H216/(1+'Exchange rate'!$A$7))*1.25)*0.25)+1)*0.9165)/10, 0)*10</f>
      </c>
      <c r="H215" s="62">
        <f>roundup((((('Exchange rate'!$C$2*('UK-R-Dining Tables'!I216/(1+'Exchange rate'!$A$7))*1.25)-('Exchange rate'!$C$2*('UK-R-Dining Tables'!I216/(1+'Exchange rate'!$A$7))*1.25)*0.25)+1)*0.9165)/10, 0)*10</f>
      </c>
      <c r="I215" s="101"/>
    </row>
    <row x14ac:dyDescent="0.25" r="216" customHeight="1" ht="17.25">
      <c r="A216" s="3"/>
      <c r="B216" s="114"/>
      <c r="C216" s="114"/>
      <c r="D216" s="114"/>
      <c r="E216" s="74" t="s">
        <v>120</v>
      </c>
      <c r="F216" s="4" t="s">
        <v>652</v>
      </c>
      <c r="G216" s="62">
        <f>roundup((((('Exchange rate'!$C$2*('UK-R-Dining Tables'!H217/(1+'Exchange rate'!$A$7))*1.25)-('Exchange rate'!$C$2*('UK-R-Dining Tables'!H217/(1+'Exchange rate'!$A$7))*1.25)*0.25)+1)*0.9165)/10, 0)*10</f>
      </c>
      <c r="H216" s="62">
        <f>roundup((((('Exchange rate'!$C$2*('UK-R-Dining Tables'!I217/(1+'Exchange rate'!$A$7))*1.25)-('Exchange rate'!$C$2*('UK-R-Dining Tables'!I217/(1+'Exchange rate'!$A$7))*1.25)*0.25)+1)*0.9165)/10, 0)*10</f>
      </c>
      <c r="I216" s="101"/>
    </row>
    <row x14ac:dyDescent="0.25" r="217" customHeight="1" ht="17.25">
      <c r="A217" s="3"/>
      <c r="B217" s="114"/>
      <c r="C217" s="114"/>
      <c r="D217" s="114"/>
      <c r="E217" s="28"/>
      <c r="F217" s="4"/>
      <c r="G217" s="101"/>
      <c r="H217" s="101"/>
      <c r="I217" s="101"/>
    </row>
    <row x14ac:dyDescent="0.25" r="218" customHeight="1" ht="17.25">
      <c r="A218" s="3"/>
      <c r="B218" s="114"/>
      <c r="C218" s="114"/>
      <c r="D218" s="114"/>
      <c r="E218" s="138" t="s">
        <v>18</v>
      </c>
      <c r="F218" s="4"/>
      <c r="G218" s="101"/>
      <c r="H218" s="101"/>
      <c r="I218" s="101"/>
    </row>
    <row x14ac:dyDescent="0.25" r="219" customHeight="1" ht="17.25">
      <c r="A219" s="3"/>
      <c r="B219" s="114"/>
      <c r="C219" s="114"/>
      <c r="D219" s="114"/>
      <c r="E219" s="108"/>
      <c r="F219" s="4"/>
      <c r="G219" s="101"/>
      <c r="H219" s="101"/>
      <c r="I219" s="101"/>
    </row>
    <row x14ac:dyDescent="0.25" r="220" customHeight="1" ht="17.25">
      <c r="A220" s="3"/>
      <c r="B220" s="114"/>
      <c r="C220" s="114"/>
      <c r="D220" s="114"/>
      <c r="E220" s="23"/>
      <c r="F220" s="261"/>
      <c r="G220" s="103"/>
      <c r="H220" s="103"/>
      <c r="I220" s="101"/>
    </row>
    <row x14ac:dyDescent="0.25" r="221" customHeight="1" ht="25.350000000000005">
      <c r="A221" s="3"/>
      <c r="B221" s="114"/>
      <c r="C221" s="114"/>
      <c r="D221" s="114"/>
      <c r="E221" s="139" t="s">
        <v>280</v>
      </c>
      <c r="F221" s="140"/>
      <c r="G221" s="152"/>
      <c r="H221" s="153"/>
      <c r="I221" s="188">
        <f>roundup(((('Exchange rate'!$C$2*('UK-R-Dining Tables'!J222/(1+'Exchange rate'!$A$7))*1.25*0.9165)+1)/1.59)/10, 0)*10</f>
      </c>
    </row>
    <row x14ac:dyDescent="0.25" r="222" customHeight="1" ht="25.350000000000005">
      <c r="A222" s="3"/>
      <c r="B222" s="114"/>
      <c r="C222" s="114"/>
      <c r="D222" s="114"/>
      <c r="E222" s="108"/>
      <c r="F222" s="4"/>
      <c r="G222" s="101"/>
      <c r="H222" s="101"/>
      <c r="I222" s="101"/>
    </row>
    <row x14ac:dyDescent="0.25" r="223" customHeight="1" ht="25.350000000000005">
      <c r="A223" s="3"/>
      <c r="B223" s="114"/>
      <c r="C223" s="114"/>
      <c r="D223" s="114"/>
      <c r="E223" s="108"/>
      <c r="F223" s="261"/>
      <c r="G223" s="103"/>
      <c r="H223" s="103"/>
      <c r="I223" s="101"/>
    </row>
    <row x14ac:dyDescent="0.25" r="224" customHeight="1" ht="25.350000000000005">
      <c r="A224" s="3"/>
      <c r="B224" s="114"/>
      <c r="C224" s="114"/>
      <c r="D224" s="114"/>
      <c r="E224" s="139" t="s">
        <v>675</v>
      </c>
      <c r="F224" s="140"/>
      <c r="G224" s="152"/>
      <c r="H224" s="393"/>
      <c r="I224" s="188">
        <f>roundup(((('Exchange rate'!$C$2*('UK-R-Dining Tables'!J225/(1+'Exchange rate'!$A$7))*1.25*0.9165)+1)/1.59)/10, 0)*10</f>
      </c>
    </row>
    <row x14ac:dyDescent="0.25" r="225" customHeight="1" ht="25.350000000000005">
      <c r="A225" s="3"/>
      <c r="B225" s="114"/>
      <c r="C225" s="114"/>
      <c r="D225" s="114"/>
      <c r="E225" s="28"/>
      <c r="F225" s="4"/>
      <c r="G225" s="101"/>
      <c r="H225" s="103"/>
      <c r="I225" s="62"/>
    </row>
    <row x14ac:dyDescent="0.25" r="226" customHeight="1" ht="25.350000000000005">
      <c r="A226" s="3"/>
      <c r="B226" s="114"/>
      <c r="C226" s="114"/>
      <c r="D226" s="114"/>
      <c r="E226" s="28"/>
      <c r="F226" s="4"/>
      <c r="G226" s="101"/>
      <c r="H226" s="103"/>
      <c r="I226" s="62"/>
    </row>
    <row x14ac:dyDescent="0.25" r="227" customHeight="1" ht="17.25">
      <c r="A227" s="390"/>
      <c r="B227" s="288" t="s">
        <v>678</v>
      </c>
      <c r="C227" s="361"/>
      <c r="D227" s="361"/>
      <c r="E227" s="361"/>
      <c r="F227" s="402"/>
      <c r="G227" s="392"/>
      <c r="H227" s="392"/>
      <c r="I227" s="392"/>
    </row>
    <row x14ac:dyDescent="0.25" r="228" customHeight="1" ht="17.25">
      <c r="A228" s="15"/>
      <c r="B228" s="15" t="s">
        <v>606</v>
      </c>
      <c r="C228" s="15"/>
      <c r="D228" s="15"/>
      <c r="E228" s="112" t="s">
        <v>58</v>
      </c>
      <c r="F228" s="237" t="s">
        <v>36</v>
      </c>
      <c r="G228" s="131" t="s">
        <v>601</v>
      </c>
      <c r="H228" s="18" t="s">
        <v>679</v>
      </c>
      <c r="I228" s="18"/>
    </row>
    <row x14ac:dyDescent="0.25" r="229" customHeight="1" ht="17.25">
      <c r="A229" s="22"/>
      <c r="B229" s="114"/>
      <c r="C229" s="114"/>
      <c r="D229" s="114"/>
      <c r="E229" s="74"/>
      <c r="F229" s="262" t="s">
        <v>627</v>
      </c>
      <c r="G229" s="91"/>
      <c r="H229" s="91"/>
      <c r="I229" s="101"/>
    </row>
    <row x14ac:dyDescent="0.25" r="230" customHeight="1" ht="17.25">
      <c r="A230" s="22"/>
      <c r="B230" s="114"/>
      <c r="C230" s="114"/>
      <c r="D230" s="114"/>
      <c r="E230" s="74" t="s">
        <v>11</v>
      </c>
      <c r="F230" s="74" t="s">
        <v>727</v>
      </c>
      <c r="G230" s="62">
        <f>roundup((((('Exchange rate'!$C$2*('UK-R-Dining Tables'!H230/(1+'Exchange rate'!$A$7))*1.25)-('Exchange rate'!$C$2*('UK-R-Dining Tables'!H230/(1+'Exchange rate'!$A$7))*1.25)*0.25)+1)*0.9165)/10, 0)*10</f>
      </c>
      <c r="H230" s="63"/>
      <c r="I230" s="101"/>
    </row>
    <row x14ac:dyDescent="0.25" r="231" customHeight="1" ht="25.350000000000005">
      <c r="A231" s="22"/>
      <c r="B231" s="114"/>
      <c r="C231" s="114"/>
      <c r="D231" s="114"/>
      <c r="E231" s="74" t="s">
        <v>13</v>
      </c>
      <c r="F231" s="74" t="s">
        <v>670</v>
      </c>
      <c r="G231" s="62">
        <f>roundup((((('Exchange rate'!$C$2*('UK-R-Dining Tables'!H231/(1+'Exchange rate'!$A$7))*1.25)-('Exchange rate'!$C$2*('UK-R-Dining Tables'!H231/(1+'Exchange rate'!$A$7))*1.25)*0.25)+1)*0.9165)/10, 0)*10</f>
      </c>
      <c r="H231" s="63"/>
      <c r="I231" s="101"/>
    </row>
    <row x14ac:dyDescent="0.25" r="232" customHeight="1" ht="25.350000000000005">
      <c r="A232" s="22"/>
      <c r="B232" s="114"/>
      <c r="C232" s="114"/>
      <c r="D232" s="114"/>
      <c r="E232" s="74" t="s">
        <v>15</v>
      </c>
      <c r="F232" s="74" t="s">
        <v>705</v>
      </c>
      <c r="G232" s="62">
        <f>roundup((((('Exchange rate'!$C$2*('UK-R-Dining Tables'!H232/(1+'Exchange rate'!$A$7))*1.25)-('Exchange rate'!$C$2*('UK-R-Dining Tables'!H232/(1+'Exchange rate'!$A$7))*1.25)*0.25)+1)*0.9165)/10, 0)*10</f>
      </c>
      <c r="H232" s="63"/>
      <c r="I232" s="101"/>
    </row>
    <row x14ac:dyDescent="0.25" r="233" customHeight="1" ht="17.25">
      <c r="A233" s="22"/>
      <c r="B233" s="114"/>
      <c r="C233" s="114"/>
      <c r="D233" s="114"/>
      <c r="E233" s="74" t="s">
        <v>120</v>
      </c>
      <c r="F233" s="74" t="s">
        <v>672</v>
      </c>
      <c r="G233" s="62">
        <f>roundup((((('Exchange rate'!$C$2*('UK-R-Dining Tables'!H233/(1+'Exchange rate'!$A$7))*1.25)-('Exchange rate'!$C$2*('UK-R-Dining Tables'!H233/(1+'Exchange rate'!$A$7))*1.25)*0.25)+1)*0.9165)/10, 0)*10</f>
      </c>
      <c r="H233" s="63"/>
      <c r="I233" s="101"/>
    </row>
    <row x14ac:dyDescent="0.25" r="234" customHeight="1" ht="28.350000000000005">
      <c r="A234" s="3"/>
      <c r="B234" s="23"/>
      <c r="C234" s="23"/>
      <c r="D234" s="23"/>
      <c r="E234" s="28"/>
      <c r="F234" s="4"/>
      <c r="G234" s="101"/>
      <c r="H234" s="101"/>
      <c r="I234" s="101"/>
    </row>
    <row x14ac:dyDescent="0.25" r="235" customHeight="1" ht="17.25">
      <c r="A235" s="3"/>
      <c r="B235" s="114"/>
      <c r="C235" s="114"/>
      <c r="D235" s="114"/>
      <c r="E235" s="138" t="s">
        <v>680</v>
      </c>
      <c r="F235" s="4"/>
      <c r="G235" s="101"/>
      <c r="H235" s="101"/>
      <c r="I235" s="101"/>
    </row>
    <row x14ac:dyDescent="0.25" r="236" customHeight="1" ht="17.25">
      <c r="A236" s="3"/>
      <c r="B236" s="114"/>
      <c r="C236" s="114"/>
      <c r="D236" s="114"/>
      <c r="E236" s="108"/>
      <c r="F236" s="261"/>
      <c r="G236" s="101"/>
      <c r="H236" s="101"/>
      <c r="I236" s="101"/>
    </row>
    <row x14ac:dyDescent="0.25" r="237" customHeight="1" ht="17.25">
      <c r="A237" s="3"/>
      <c r="B237" s="114"/>
      <c r="C237" s="114"/>
      <c r="D237" s="114"/>
      <c r="E237" s="23"/>
      <c r="F237" s="261"/>
      <c r="G237" s="103"/>
      <c r="H237" s="103"/>
      <c r="I237" s="101"/>
    </row>
    <row x14ac:dyDescent="0.25" r="238" customHeight="1" ht="17.25">
      <c r="A238" s="3"/>
      <c r="B238" s="114"/>
      <c r="C238" s="114"/>
      <c r="D238" s="114"/>
      <c r="E238" s="139" t="s">
        <v>280</v>
      </c>
      <c r="F238" s="140"/>
      <c r="G238" s="152"/>
      <c r="H238" s="153"/>
      <c r="I238" s="188">
        <f>roundup(((('Exchange rate'!$C$2*('UK-R-Dining Tables'!J238/(1+'Exchange rate'!$A$7))*1.25*0.9165)+1)/1.59)/10, 0)*10</f>
      </c>
    </row>
    <row x14ac:dyDescent="0.25" r="239" customHeight="1" ht="17.25">
      <c r="A239" s="3"/>
      <c r="B239" s="114"/>
      <c r="C239" s="114"/>
      <c r="D239" s="114"/>
      <c r="E239" s="108"/>
      <c r="F239" s="4"/>
      <c r="G239" s="101"/>
      <c r="H239" s="101"/>
      <c r="I239" s="101"/>
    </row>
    <row x14ac:dyDescent="0.25" r="240" customHeight="1" ht="25.350000000000005">
      <c r="A240" s="3"/>
      <c r="B240" s="114"/>
      <c r="C240" s="114"/>
      <c r="D240" s="114"/>
      <c r="E240" s="108"/>
      <c r="F240" s="261"/>
      <c r="G240" s="103"/>
      <c r="H240" s="103"/>
      <c r="I240" s="101"/>
    </row>
    <row x14ac:dyDescent="0.25" r="241" customHeight="1" ht="25.350000000000005">
      <c r="A241" s="3"/>
      <c r="B241" s="114"/>
      <c r="C241" s="114"/>
      <c r="D241" s="114"/>
      <c r="E241" s="139" t="s">
        <v>675</v>
      </c>
      <c r="F241" s="140"/>
      <c r="G241" s="152"/>
      <c r="H241" s="393"/>
      <c r="I241" s="188">
        <f>roundup(((('Exchange rate'!$C$2*('UK-R-Dining Tables'!J241/(1+'Exchange rate'!$A$7))*1.25*0.9165)+1)/1.59)/10, 0)*10</f>
      </c>
    </row>
    <row x14ac:dyDescent="0.25" r="242" customHeight="1" ht="25.350000000000005">
      <c r="A242" s="3"/>
      <c r="B242" s="114"/>
      <c r="C242" s="114"/>
      <c r="D242" s="114"/>
      <c r="E242" s="28"/>
      <c r="F242" s="4"/>
      <c r="G242" s="101"/>
      <c r="H242" s="103"/>
      <c r="I242" s="63"/>
    </row>
    <row x14ac:dyDescent="0.25" r="243" customHeight="1" ht="25.350000000000005">
      <c r="A243" s="3"/>
      <c r="B243" s="114"/>
      <c r="C243" s="114"/>
      <c r="D243" s="114"/>
      <c r="E243" s="139" t="s">
        <v>676</v>
      </c>
      <c r="F243" s="140"/>
      <c r="G243" s="152"/>
      <c r="H243" s="393"/>
      <c r="I243" s="188">
        <f>roundup(((('Exchange rate'!$C$2*('UK-R-Dining Tables'!J243/(1+'Exchange rate'!$A$7))*1.25*0.9165)+1)/1.59)/10, 0)*10</f>
      </c>
    </row>
    <row x14ac:dyDescent="0.25" r="244" customHeight="1" ht="25.350000000000005">
      <c r="A244" s="3"/>
      <c r="B244" s="23"/>
      <c r="C244" s="23"/>
      <c r="D244" s="23"/>
      <c r="E244" s="23"/>
      <c r="F244" s="261"/>
      <c r="G244" s="290"/>
      <c r="H244" s="103"/>
      <c r="I244" s="291"/>
    </row>
    <row x14ac:dyDescent="0.25" r="245" customHeight="1" ht="25.350000000000005">
      <c r="A245" s="3"/>
      <c r="B245" s="23"/>
      <c r="C245" s="23"/>
      <c r="D245" s="23"/>
      <c r="E245" s="23"/>
      <c r="F245" s="261"/>
      <c r="G245" s="290"/>
      <c r="H245" s="103"/>
      <c r="I245" s="291"/>
    </row>
    <row x14ac:dyDescent="0.25" r="246" customHeight="1" ht="42.75">
      <c r="A246" s="390"/>
      <c r="B246" s="288" t="s">
        <v>677</v>
      </c>
      <c r="C246" s="361"/>
      <c r="D246" s="361"/>
      <c r="E246" s="361"/>
      <c r="F246" s="402"/>
      <c r="G246" s="392"/>
      <c r="H246" s="392"/>
      <c r="I246" s="392"/>
    </row>
    <row x14ac:dyDescent="0.25" r="247" customHeight="1" ht="17.25">
      <c r="A247" s="15"/>
      <c r="B247" s="15" t="s">
        <v>606</v>
      </c>
      <c r="C247" s="15"/>
      <c r="D247" s="15"/>
      <c r="E247" s="112" t="s">
        <v>58</v>
      </c>
      <c r="F247" s="237" t="s">
        <v>36</v>
      </c>
      <c r="G247" s="131" t="s">
        <v>508</v>
      </c>
      <c r="H247" s="18" t="s">
        <v>388</v>
      </c>
      <c r="I247" s="18"/>
    </row>
    <row x14ac:dyDescent="0.25" r="248" customHeight="1" ht="17.25">
      <c r="A248" s="22"/>
      <c r="B248" s="114"/>
      <c r="C248" s="114"/>
      <c r="D248" s="114"/>
      <c r="E248" s="74"/>
      <c r="F248" s="262" t="s">
        <v>627</v>
      </c>
      <c r="G248" s="103"/>
      <c r="H248" s="287" t="s">
        <v>628</v>
      </c>
      <c r="I248" s="101"/>
    </row>
    <row x14ac:dyDescent="0.25" r="249" customHeight="1" ht="17.25">
      <c r="A249" s="22"/>
      <c r="B249" s="114"/>
      <c r="C249" s="114"/>
      <c r="D249" s="114"/>
      <c r="E249" s="74" t="s">
        <v>11</v>
      </c>
      <c r="F249" s="74" t="s">
        <v>727</v>
      </c>
      <c r="G249" s="62">
        <f>roundup((((('Exchange rate'!$C$2*('UK-R-Dining Tables'!H249/(1+'Exchange rate'!$A$7))*1.25)-('Exchange rate'!$C$2*('UK-R-Dining Tables'!H249/(1+'Exchange rate'!$A$7))*1.25)*0.25)+1)*0.9165)/10, 0)*10</f>
      </c>
      <c r="H249" s="62">
        <f>roundup((((('Exchange rate'!$C$2*('UK-R-Dining Tables'!I249/(1+'Exchange rate'!$A$7))*1.25)-('Exchange rate'!$C$2*('UK-R-Dining Tables'!I249/(1+'Exchange rate'!$A$7))*1.25)*0.25)+1)*0.9165)/10, 0)*10</f>
      </c>
      <c r="I249" s="101"/>
    </row>
    <row x14ac:dyDescent="0.25" r="250" customHeight="1" ht="28.350000000000005">
      <c r="A250" s="22"/>
      <c r="B250" s="23"/>
      <c r="C250" s="23"/>
      <c r="D250" s="23"/>
      <c r="E250" s="74" t="s">
        <v>13</v>
      </c>
      <c r="F250" s="74" t="s">
        <v>670</v>
      </c>
      <c r="G250" s="62">
        <f>roundup((((('Exchange rate'!$C$2*('UK-R-Dining Tables'!H250/(1+'Exchange rate'!$A$7))*1.25)-('Exchange rate'!$C$2*('UK-R-Dining Tables'!H250/(1+'Exchange rate'!$A$7))*1.25)*0.25)+1)*0.9165)/10, 0)*10</f>
      </c>
      <c r="H250" s="62">
        <f>roundup((((('Exchange rate'!$C$2*('UK-R-Dining Tables'!I250/(1+'Exchange rate'!$A$7))*1.25)-('Exchange rate'!$C$2*('UK-R-Dining Tables'!I250/(1+'Exchange rate'!$A$7))*1.25)*0.25)+1)*0.9165)/10, 0)*10</f>
      </c>
      <c r="I250" s="101"/>
    </row>
    <row x14ac:dyDescent="0.25" r="251" customHeight="1" ht="17.25">
      <c r="A251" s="22"/>
      <c r="B251" s="114"/>
      <c r="C251" s="114"/>
      <c r="D251" s="114"/>
      <c r="E251" s="74" t="s">
        <v>15</v>
      </c>
      <c r="F251" s="74" t="s">
        <v>705</v>
      </c>
      <c r="G251" s="62">
        <f>roundup((((('Exchange rate'!$C$2*('UK-R-Dining Tables'!H251/(1+'Exchange rate'!$A$7))*1.25)-('Exchange rate'!$C$2*('UK-R-Dining Tables'!H251/(1+'Exchange rate'!$A$7))*1.25)*0.25)+1)*0.9165)/10, 0)*10</f>
      </c>
      <c r="H251" s="62">
        <f>roundup((((('Exchange rate'!$C$2*('UK-R-Dining Tables'!I251/(1+'Exchange rate'!$A$7))*1.25)-('Exchange rate'!$C$2*('UK-R-Dining Tables'!I251/(1+'Exchange rate'!$A$7))*1.25)*0.25)+1)*0.9165)/10, 0)*10</f>
      </c>
      <c r="I251" s="101"/>
    </row>
    <row x14ac:dyDescent="0.25" r="252" customHeight="1" ht="17.25">
      <c r="A252" s="22"/>
      <c r="B252" s="114"/>
      <c r="C252" s="114"/>
      <c r="D252" s="114"/>
      <c r="E252" s="74" t="s">
        <v>120</v>
      </c>
      <c r="F252" s="74" t="s">
        <v>672</v>
      </c>
      <c r="G252" s="62">
        <f>roundup((((('Exchange rate'!$C$2*('UK-R-Dining Tables'!H252/(1+'Exchange rate'!$A$7))*1.25)-('Exchange rate'!$C$2*('UK-R-Dining Tables'!H252/(1+'Exchange rate'!$A$7))*1.25)*0.25)+1)*0.9165)/10, 0)*10</f>
      </c>
      <c r="H252" s="62">
        <f>roundup((((('Exchange rate'!$C$2*('UK-R-Dining Tables'!I252/(1+'Exchange rate'!$A$7))*1.25)-('Exchange rate'!$C$2*('UK-R-Dining Tables'!I252/(1+'Exchange rate'!$A$7))*1.25)*0.25)+1)*0.9165)/10, 0)*10</f>
      </c>
      <c r="I252" s="101"/>
    </row>
    <row x14ac:dyDescent="0.25" r="253" customHeight="1" ht="17.25">
      <c r="A253" s="3"/>
      <c r="B253" s="114"/>
      <c r="C253" s="114"/>
      <c r="D253" s="114"/>
      <c r="E253" s="28"/>
      <c r="F253" s="4"/>
      <c r="G253" s="101"/>
      <c r="H253" s="101"/>
      <c r="I253" s="101"/>
    </row>
    <row x14ac:dyDescent="0.25" r="254" customHeight="1" ht="17.25">
      <c r="A254" s="3"/>
      <c r="B254" s="114"/>
      <c r="C254" s="114"/>
      <c r="D254" s="114"/>
      <c r="E254" s="138" t="s">
        <v>680</v>
      </c>
      <c r="F254" s="4"/>
      <c r="G254" s="101"/>
      <c r="H254" s="101"/>
      <c r="I254" s="101"/>
    </row>
    <row x14ac:dyDescent="0.25" r="255" customHeight="1" ht="25.350000000000005">
      <c r="A255" s="3"/>
      <c r="B255" s="114"/>
      <c r="C255" s="114"/>
      <c r="D255" s="114"/>
      <c r="E255" s="108"/>
      <c r="F255" s="261"/>
      <c r="G255" s="101"/>
      <c r="H255" s="101"/>
      <c r="I255" s="101"/>
    </row>
    <row x14ac:dyDescent="0.25" r="256" customHeight="1" ht="25.350000000000005">
      <c r="A256" s="3"/>
      <c r="B256" s="114"/>
      <c r="C256" s="114"/>
      <c r="D256" s="114"/>
      <c r="E256" s="23"/>
      <c r="F256" s="261"/>
      <c r="G256" s="103"/>
      <c r="H256" s="103"/>
      <c r="I256" s="101"/>
    </row>
    <row x14ac:dyDescent="0.25" r="257" customHeight="1" ht="25.350000000000005">
      <c r="A257" s="3"/>
      <c r="B257" s="114"/>
      <c r="C257" s="114"/>
      <c r="D257" s="114"/>
      <c r="E257" s="139" t="s">
        <v>280</v>
      </c>
      <c r="F257" s="140"/>
      <c r="G257" s="152"/>
      <c r="H257" s="153"/>
      <c r="I257" s="188">
        <f>roundup(((('Exchange rate'!$C$2*('UK-R-Dining Tables'!J257/(1+'Exchange rate'!$A$7))*1.25*0.9165)+1)/1.59)/10, 0)*10</f>
      </c>
    </row>
    <row x14ac:dyDescent="0.25" r="258" customHeight="1" ht="25.350000000000005">
      <c r="A258" s="3"/>
      <c r="B258" s="114"/>
      <c r="C258" s="114"/>
      <c r="D258" s="114"/>
      <c r="E258" s="108"/>
      <c r="F258" s="4"/>
      <c r="G258" s="101"/>
      <c r="H258" s="101"/>
      <c r="I258" s="101"/>
    </row>
    <row x14ac:dyDescent="0.25" r="259" customHeight="1" ht="25.350000000000005">
      <c r="A259" s="3"/>
      <c r="B259" s="114"/>
      <c r="C259" s="114"/>
      <c r="D259" s="114"/>
      <c r="E259" s="108"/>
      <c r="F259" s="261"/>
      <c r="G259" s="103"/>
      <c r="H259" s="103"/>
      <c r="I259" s="101"/>
    </row>
    <row x14ac:dyDescent="0.25" r="260" customHeight="1" ht="24.75">
      <c r="A260" s="3"/>
      <c r="B260" s="114"/>
      <c r="C260" s="114"/>
      <c r="D260" s="114"/>
      <c r="E260" s="108"/>
      <c r="F260" s="261"/>
      <c r="G260" s="103"/>
      <c r="H260" s="103"/>
      <c r="I260" s="101"/>
    </row>
    <row x14ac:dyDescent="0.25" r="261" customHeight="1" ht="25.350000000000005">
      <c r="A261" s="3"/>
      <c r="B261" s="114"/>
      <c r="C261" s="114"/>
      <c r="D261" s="114"/>
      <c r="E261" s="139" t="s">
        <v>675</v>
      </c>
      <c r="F261" s="140"/>
      <c r="G261" s="152"/>
      <c r="H261" s="393"/>
      <c r="I261" s="188">
        <f>roundup(((('Exchange rate'!$C$2*('UK-R-Dining Tables'!J261/(1+'Exchange rate'!$A$7))*1.25*0.9165)+1)/1.59)/10, 0)*10</f>
      </c>
    </row>
    <row x14ac:dyDescent="0.25" r="262" customHeight="1" ht="17.25">
      <c r="A262" s="390"/>
      <c r="B262" s="288" t="s">
        <v>678</v>
      </c>
      <c r="C262" s="361"/>
      <c r="D262" s="361"/>
      <c r="E262" s="361"/>
      <c r="F262" s="402"/>
      <c r="G262" s="392"/>
      <c r="H262" s="392"/>
      <c r="I262" s="392"/>
    </row>
    <row x14ac:dyDescent="0.25" r="263" customHeight="1" ht="17.25">
      <c r="A263" s="15"/>
      <c r="B263" s="15" t="s">
        <v>681</v>
      </c>
      <c r="C263" s="15"/>
      <c r="D263" s="15"/>
      <c r="E263" s="112" t="s">
        <v>58</v>
      </c>
      <c r="F263" s="237" t="s">
        <v>36</v>
      </c>
      <c r="G263" s="131" t="s">
        <v>601</v>
      </c>
      <c r="H263" s="18"/>
      <c r="I263" s="18"/>
    </row>
    <row x14ac:dyDescent="0.25" r="264" customHeight="1" ht="17.25">
      <c r="A264" s="22"/>
      <c r="B264" s="114"/>
      <c r="C264" s="114"/>
      <c r="D264" s="114"/>
      <c r="E264" s="74"/>
      <c r="F264" s="262" t="s">
        <v>627</v>
      </c>
      <c r="G264" s="91"/>
      <c r="H264" s="91"/>
      <c r="I264" s="101"/>
    </row>
    <row x14ac:dyDescent="0.25" r="265" customHeight="1" ht="17.25">
      <c r="A265" s="22"/>
      <c r="B265" s="114"/>
      <c r="C265" s="114"/>
      <c r="D265" s="114"/>
      <c r="E265" s="74" t="s">
        <v>11</v>
      </c>
      <c r="F265" s="252" t="s">
        <v>683</v>
      </c>
      <c r="G265" s="62">
        <f>roundup((((('Exchange rate'!$C$2*('UK-R-Dining Tables'!H266/(1+'Exchange rate'!$A$7))*1.25)-('Exchange rate'!$C$2*('UK-R-Dining Tables'!H266/(1+'Exchange rate'!$A$7))*1.25)*0.25)+1)*0.9165)/10, 0)*10</f>
      </c>
      <c r="H265" s="91"/>
      <c r="I265" s="101"/>
    </row>
    <row x14ac:dyDescent="0.25" r="266" customHeight="1" ht="28.350000000000005">
      <c r="A266" s="22"/>
      <c r="B266" s="23"/>
      <c r="C266" s="23"/>
      <c r="D266" s="23"/>
      <c r="E266" s="74" t="s">
        <v>13</v>
      </c>
      <c r="F266" s="74" t="s">
        <v>576</v>
      </c>
      <c r="G266" s="62">
        <f>roundup((((('Exchange rate'!$C$2*('UK-R-Dining Tables'!H267/(1+'Exchange rate'!$A$7))*1.25)-('Exchange rate'!$C$2*('UK-R-Dining Tables'!H267/(1+'Exchange rate'!$A$7))*1.25)*0.25)+1)*0.9165)/10, 0)*10</f>
      </c>
      <c r="H266" s="63"/>
      <c r="I266" s="101"/>
    </row>
    <row x14ac:dyDescent="0.25" r="267" customHeight="1" ht="17.25">
      <c r="A267" s="22"/>
      <c r="B267" s="114"/>
      <c r="C267" s="114"/>
      <c r="D267" s="114"/>
      <c r="E267" s="74" t="s">
        <v>15</v>
      </c>
      <c r="F267" s="74" t="s">
        <v>645</v>
      </c>
      <c r="G267" s="62">
        <f>roundup((((('Exchange rate'!$C$2*('UK-R-Dining Tables'!H268/(1+'Exchange rate'!$A$7))*1.25)-('Exchange rate'!$C$2*('UK-R-Dining Tables'!H268/(1+'Exchange rate'!$A$7))*1.25)*0.25)+1)*0.9165)/10, 0)*10</f>
      </c>
      <c r="H267" s="63"/>
      <c r="I267" s="101"/>
    </row>
    <row x14ac:dyDescent="0.25" r="268" customHeight="1" ht="17.25">
      <c r="A268" s="22"/>
      <c r="B268" s="114"/>
      <c r="C268" s="114"/>
      <c r="D268" s="114"/>
      <c r="E268" s="74" t="s">
        <v>120</v>
      </c>
      <c r="F268" s="74" t="s">
        <v>658</v>
      </c>
      <c r="G268" s="62">
        <f>roundup((((('Exchange rate'!$C$2*('UK-R-Dining Tables'!H269/(1+'Exchange rate'!$A$7))*1.25)-('Exchange rate'!$C$2*('UK-R-Dining Tables'!H269/(1+'Exchange rate'!$A$7))*1.25)*0.25)+1)*0.9165)/10, 0)*10</f>
      </c>
      <c r="H268" s="63"/>
      <c r="I268" s="101"/>
    </row>
    <row x14ac:dyDescent="0.25" r="269" customHeight="1" ht="17.25">
      <c r="A269" s="3"/>
      <c r="B269" s="114"/>
      <c r="C269" s="114"/>
      <c r="D269" s="114"/>
      <c r="E269" s="28"/>
      <c r="F269" s="4"/>
      <c r="G269" s="101"/>
      <c r="H269" s="101"/>
      <c r="I269" s="101"/>
    </row>
    <row x14ac:dyDescent="0.25" r="270" customHeight="1" ht="17.25">
      <c r="A270" s="3"/>
      <c r="B270" s="114"/>
      <c r="C270" s="114"/>
      <c r="D270" s="114"/>
      <c r="E270" s="138" t="s">
        <v>18</v>
      </c>
      <c r="F270" s="4"/>
      <c r="G270" s="101"/>
      <c r="H270" s="101"/>
      <c r="I270" s="101"/>
    </row>
    <row x14ac:dyDescent="0.25" r="271" customHeight="1" ht="17.25">
      <c r="A271" s="3"/>
      <c r="B271" s="114"/>
      <c r="C271" s="114"/>
      <c r="D271" s="114"/>
      <c r="E271" s="108"/>
      <c r="F271" s="4"/>
      <c r="G271" s="101"/>
      <c r="H271" s="101"/>
      <c r="I271" s="101"/>
    </row>
    <row x14ac:dyDescent="0.25" r="272" customHeight="1" ht="25.350000000000005">
      <c r="A272" s="3"/>
      <c r="B272" s="114"/>
      <c r="C272" s="114"/>
      <c r="D272" s="114"/>
      <c r="E272" s="23"/>
      <c r="F272" s="261"/>
      <c r="G272" s="103"/>
      <c r="H272" s="103"/>
      <c r="I272" s="101"/>
    </row>
    <row x14ac:dyDescent="0.25" r="273" customHeight="1" ht="25.350000000000005">
      <c r="A273" s="3"/>
      <c r="B273" s="114"/>
      <c r="C273" s="114"/>
      <c r="D273" s="114"/>
      <c r="E273" s="139" t="s">
        <v>280</v>
      </c>
      <c r="F273" s="140"/>
      <c r="G273" s="152"/>
      <c r="H273" s="153"/>
      <c r="I273" s="188">
        <f>roundup(((('Exchange rate'!$C$2*('UK-R-Dining Tables'!J274/(1+'Exchange rate'!$A$7))*1.25*0.9165)+1)/1.59)/10, 0)*10</f>
      </c>
    </row>
    <row x14ac:dyDescent="0.25" r="274" customHeight="1" ht="25.350000000000005">
      <c r="A274" s="3"/>
      <c r="B274" s="114"/>
      <c r="C274" s="114"/>
      <c r="D274" s="114"/>
      <c r="E274" s="108"/>
      <c r="F274" s="4"/>
      <c r="G274" s="101"/>
      <c r="H274" s="101"/>
      <c r="I274" s="101"/>
    </row>
    <row x14ac:dyDescent="0.25" r="275" customHeight="1" ht="25.350000000000005">
      <c r="A275" s="3"/>
      <c r="B275" s="114"/>
      <c r="C275" s="114"/>
      <c r="D275" s="114"/>
      <c r="E275" s="108"/>
      <c r="F275" s="261"/>
      <c r="G275" s="103"/>
      <c r="H275" s="103"/>
      <c r="I275" s="101"/>
    </row>
    <row x14ac:dyDescent="0.25" r="276" customHeight="1" ht="25.350000000000005">
      <c r="A276" s="3"/>
      <c r="B276" s="114"/>
      <c r="C276" s="114"/>
      <c r="D276" s="114"/>
      <c r="E276" s="139" t="s">
        <v>684</v>
      </c>
      <c r="F276" s="140"/>
      <c r="G276" s="152"/>
      <c r="H276" s="393"/>
      <c r="I276" s="188">
        <f>roundup(((('Exchange rate'!$C$2*('UK-R-Dining Tables'!J277/(1+'Exchange rate'!$A$7))*1.25*0.9165)+1)/1.59)/10, 0)*10</f>
      </c>
    </row>
    <row x14ac:dyDescent="0.25" r="277" customHeight="1" ht="25.350000000000005">
      <c r="A277" s="3"/>
      <c r="B277" s="114"/>
      <c r="C277" s="114"/>
      <c r="D277" s="114"/>
      <c r="E277" s="114"/>
      <c r="F277" s="4"/>
      <c r="G277" s="91"/>
      <c r="H277" s="101"/>
      <c r="I277" s="101"/>
    </row>
    <row x14ac:dyDescent="0.25" r="278" customHeight="1" ht="25.350000000000005">
      <c r="A278" s="3"/>
      <c r="B278" s="114"/>
      <c r="C278" s="114"/>
      <c r="D278" s="114"/>
      <c r="E278" s="139" t="s">
        <v>676</v>
      </c>
      <c r="F278" s="140"/>
      <c r="G278" s="152"/>
      <c r="H278" s="393"/>
      <c r="I278" s="188">
        <f>roundup(((('Exchange rate'!$C$2*('UK-R-Dining Tables'!J279/(1+'Exchange rate'!$A$7))*1.25*0.9165)+1)/1.59)/10, 0)*10</f>
      </c>
    </row>
    <row x14ac:dyDescent="0.25" r="279" customHeight="1" ht="39">
      <c r="A279" s="3"/>
      <c r="B279" s="114"/>
      <c r="C279" s="114"/>
      <c r="D279" s="114"/>
      <c r="E279" s="28"/>
      <c r="F279" s="4"/>
      <c r="G279" s="101"/>
      <c r="H279" s="103"/>
      <c r="I279" s="63"/>
    </row>
    <row x14ac:dyDescent="0.25" r="280" customHeight="1" ht="17.25">
      <c r="A280" s="390"/>
      <c r="B280" s="288" t="s">
        <v>677</v>
      </c>
      <c r="C280" s="361"/>
      <c r="D280" s="361"/>
      <c r="E280" s="361"/>
      <c r="F280" s="402"/>
      <c r="G280" s="392"/>
      <c r="H280" s="392"/>
      <c r="I280" s="392"/>
    </row>
    <row x14ac:dyDescent="0.25" r="281" customHeight="1" ht="17.25">
      <c r="A281" s="15"/>
      <c r="B281" s="15" t="s">
        <v>681</v>
      </c>
      <c r="C281" s="15"/>
      <c r="D281" s="15"/>
      <c r="E281" s="112" t="s">
        <v>58</v>
      </c>
      <c r="F281" s="237" t="s">
        <v>36</v>
      </c>
      <c r="G281" s="131" t="s">
        <v>508</v>
      </c>
      <c r="H281" s="18" t="s">
        <v>388</v>
      </c>
      <c r="I281" s="18"/>
    </row>
    <row x14ac:dyDescent="0.25" r="282" customHeight="1" ht="17.25">
      <c r="A282" s="22"/>
      <c r="B282" s="114"/>
      <c r="C282" s="114"/>
      <c r="D282" s="114"/>
      <c r="E282" s="74"/>
      <c r="F282" s="262" t="s">
        <v>627</v>
      </c>
      <c r="G282" s="103"/>
      <c r="H282" s="287" t="s">
        <v>628</v>
      </c>
      <c r="I282" s="103"/>
    </row>
    <row x14ac:dyDescent="0.25" r="283" customHeight="1" ht="17.25">
      <c r="A283" s="22"/>
      <c r="B283" s="114"/>
      <c r="C283" s="114"/>
      <c r="D283" s="114"/>
      <c r="E283" s="74" t="s">
        <v>11</v>
      </c>
      <c r="F283" s="252" t="s">
        <v>574</v>
      </c>
      <c r="G283" s="62">
        <f>roundup((((('Exchange rate'!$C$2*('UK-R-Dining Tables'!H285/(1+'Exchange rate'!$A$7))*1.25)-('Exchange rate'!$C$2*('UK-R-Dining Tables'!H285/(1+'Exchange rate'!$A$7))*1.25)*0.25)+1)*0.9165)/10, 0)*10</f>
      </c>
      <c r="H283" s="62">
        <f>roundup((((('Exchange rate'!$C$2*('UK-R-Dining Tables'!I285/(1+'Exchange rate'!$A$7))*1.25)-('Exchange rate'!$C$2*('UK-R-Dining Tables'!I285/(1+'Exchange rate'!$A$7))*1.25)*0.25)+1)*0.9165)/10, 0)*10</f>
      </c>
      <c r="I283" s="103"/>
    </row>
    <row x14ac:dyDescent="0.25" r="284" customHeight="1" ht="17.25">
      <c r="A284" s="22"/>
      <c r="B284" s="114"/>
      <c r="C284" s="114"/>
      <c r="D284" s="114"/>
      <c r="E284" s="74" t="s">
        <v>13</v>
      </c>
      <c r="F284" s="74" t="s">
        <v>576</v>
      </c>
      <c r="G284" s="62">
        <f>roundup((((('Exchange rate'!$C$2*('UK-R-Dining Tables'!H286/(1+'Exchange rate'!$A$7))*1.25)-('Exchange rate'!$C$2*('UK-R-Dining Tables'!H286/(1+'Exchange rate'!$A$7))*1.25)*0.25)+1)*0.9165)/10, 0)*10</f>
      </c>
      <c r="H284" s="62">
        <f>roundup((((('Exchange rate'!$C$2*('UK-R-Dining Tables'!I286/(1+'Exchange rate'!$A$7))*1.25)-('Exchange rate'!$C$2*('UK-R-Dining Tables'!I286/(1+'Exchange rate'!$A$7))*1.25)*0.25)+1)*0.9165)/10, 0)*10</f>
      </c>
      <c r="I284" s="34"/>
    </row>
    <row x14ac:dyDescent="0.25" r="285" customHeight="1" ht="17.25">
      <c r="A285" s="22"/>
      <c r="B285" s="114"/>
      <c r="C285" s="114"/>
      <c r="D285" s="114"/>
      <c r="E285" s="74" t="s">
        <v>15</v>
      </c>
      <c r="F285" s="74" t="s">
        <v>645</v>
      </c>
      <c r="G285" s="62">
        <f>roundup((((('Exchange rate'!$C$2*('UK-R-Dining Tables'!H287/(1+'Exchange rate'!$A$7))*1.25)-('Exchange rate'!$C$2*('UK-R-Dining Tables'!H287/(1+'Exchange rate'!$A$7))*1.25)*0.25)+1)*0.9165)/10, 0)*10</f>
      </c>
      <c r="H285" s="62">
        <f>roundup((((('Exchange rate'!$C$2*('UK-R-Dining Tables'!I287/(1+'Exchange rate'!$A$7))*1.25)-('Exchange rate'!$C$2*('UK-R-Dining Tables'!I287/(1+'Exchange rate'!$A$7))*1.25)*0.25)+1)*0.9165)/10, 0)*10</f>
      </c>
      <c r="I285" s="34"/>
    </row>
    <row x14ac:dyDescent="0.25" r="286" customHeight="1" ht="17.25">
      <c r="A286" s="22"/>
      <c r="B286" s="114"/>
      <c r="C286" s="114"/>
      <c r="D286" s="114"/>
      <c r="E286" s="74" t="s">
        <v>120</v>
      </c>
      <c r="F286" s="74" t="s">
        <v>658</v>
      </c>
      <c r="G286" s="62">
        <f>roundup((((('Exchange rate'!$C$2*('UK-R-Dining Tables'!H288/(1+'Exchange rate'!$A$7))*1.25)-('Exchange rate'!$C$2*('UK-R-Dining Tables'!H288/(1+'Exchange rate'!$A$7))*1.25)*0.25)+1)*0.9165)/10, 0)*10</f>
      </c>
      <c r="H286" s="62">
        <f>roundup((((('Exchange rate'!$C$2*('UK-R-Dining Tables'!I288/(1+'Exchange rate'!$A$7))*1.25)-('Exchange rate'!$C$2*('UK-R-Dining Tables'!I288/(1+'Exchange rate'!$A$7))*1.25)*0.25)+1)*0.9165)/10, 0)*10</f>
      </c>
      <c r="I286" s="34"/>
    </row>
    <row x14ac:dyDescent="0.25" r="287" customHeight="1" ht="17.25">
      <c r="A287" s="3"/>
      <c r="B287" s="114"/>
      <c r="C287" s="114"/>
      <c r="D287" s="114"/>
      <c r="E287" s="28"/>
      <c r="F287" s="4"/>
      <c r="G287" s="101"/>
      <c r="H287" s="101"/>
      <c r="I287" s="101"/>
    </row>
    <row x14ac:dyDescent="0.25" r="288" customHeight="1" ht="17.25">
      <c r="A288" s="3"/>
      <c r="B288" s="114"/>
      <c r="C288" s="114"/>
      <c r="D288" s="114"/>
      <c r="E288" s="138" t="s">
        <v>18</v>
      </c>
      <c r="F288" s="4"/>
      <c r="G288" s="101"/>
      <c r="H288" s="101"/>
      <c r="I288" s="101"/>
    </row>
    <row x14ac:dyDescent="0.25" r="289" customHeight="1" ht="17.25">
      <c r="A289" s="3"/>
      <c r="B289" s="114"/>
      <c r="C289" s="114"/>
      <c r="D289" s="114"/>
      <c r="E289" s="108"/>
      <c r="F289" s="4"/>
      <c r="G289" s="101"/>
      <c r="H289" s="101"/>
      <c r="I289" s="101"/>
    </row>
    <row x14ac:dyDescent="0.25" r="290" customHeight="1" ht="17.25">
      <c r="A290" s="3"/>
      <c r="B290" s="114"/>
      <c r="C290" s="114"/>
      <c r="D290" s="114"/>
      <c r="E290" s="23"/>
      <c r="F290" s="261"/>
      <c r="G290" s="103"/>
      <c r="H290" s="103"/>
      <c r="I290" s="101"/>
    </row>
    <row x14ac:dyDescent="0.25" r="291" customHeight="1" ht="25.350000000000005">
      <c r="A291" s="3"/>
      <c r="B291" s="114"/>
      <c r="C291" s="114"/>
      <c r="D291" s="114"/>
      <c r="E291" s="139" t="s">
        <v>280</v>
      </c>
      <c r="F291" s="140"/>
      <c r="G291" s="152"/>
      <c r="H291" s="153"/>
      <c r="I291" s="188">
        <f>roundup(((('Exchange rate'!$C$2*('UK-R-Dining Tables'!J293/(1+'Exchange rate'!$A$7))*1.25*0.9165)+1)/1.59)/10, 0)*10</f>
      </c>
    </row>
    <row x14ac:dyDescent="0.25" r="292" customHeight="1" ht="25.350000000000005">
      <c r="A292" s="3"/>
      <c r="B292" s="114"/>
      <c r="C292" s="114"/>
      <c r="D292" s="114"/>
      <c r="E292" s="108"/>
      <c r="F292" s="4"/>
      <c r="G292" s="101"/>
      <c r="H292" s="101"/>
      <c r="I292" s="101"/>
    </row>
    <row x14ac:dyDescent="0.25" r="293" customHeight="1" ht="25.350000000000005">
      <c r="A293" s="3"/>
      <c r="B293" s="114"/>
      <c r="C293" s="114"/>
      <c r="D293" s="114"/>
      <c r="E293" s="108"/>
      <c r="F293" s="261"/>
      <c r="G293" s="103"/>
      <c r="H293" s="103"/>
      <c r="I293" s="101"/>
    </row>
    <row x14ac:dyDescent="0.25" r="294" customHeight="1" ht="25.350000000000005">
      <c r="A294" s="3"/>
      <c r="B294" s="114"/>
      <c r="C294" s="114"/>
      <c r="D294" s="114"/>
      <c r="E294" s="139" t="s">
        <v>684</v>
      </c>
      <c r="F294" s="140"/>
      <c r="G294" s="152"/>
      <c r="H294" s="393"/>
      <c r="I294" s="188">
        <f>roundup(((('Exchange rate'!$C$2*('UK-R-Dining Tables'!J296/(1+'Exchange rate'!$A$7))*1.25*0.9165)+1)/1.59)/10, 0)*10</f>
      </c>
    </row>
    <row x14ac:dyDescent="0.25" r="295" customHeight="1" ht="25.350000000000005">
      <c r="A295" s="3"/>
      <c r="B295" s="114"/>
      <c r="C295" s="114"/>
      <c r="D295" s="114"/>
      <c r="E295" s="28"/>
      <c r="F295" s="4"/>
      <c r="G295" s="101"/>
      <c r="H295" s="103"/>
      <c r="I295" s="62"/>
    </row>
    <row x14ac:dyDescent="0.25" r="296" customHeight="1" ht="25.350000000000005">
      <c r="A296" s="3"/>
      <c r="B296" s="114"/>
      <c r="C296" s="114"/>
      <c r="D296" s="114"/>
      <c r="E296" s="114"/>
      <c r="F296" s="4"/>
      <c r="G296" s="91"/>
      <c r="H296" s="101"/>
      <c r="I296" s="101"/>
    </row>
    <row x14ac:dyDescent="0.25" r="297" customHeight="1" ht="17.25">
      <c r="A297" s="8"/>
      <c r="B297" s="96" t="s">
        <v>685</v>
      </c>
      <c r="C297" s="10"/>
      <c r="D297" s="10"/>
      <c r="E297" s="10"/>
      <c r="F297" s="227"/>
      <c r="G297" s="199"/>
      <c r="H297" s="199"/>
      <c r="I297" s="199"/>
    </row>
    <row x14ac:dyDescent="0.25" r="298" customHeight="1" ht="17.25">
      <c r="A298" s="155"/>
      <c r="B298" s="15" t="s">
        <v>318</v>
      </c>
      <c r="C298" s="15"/>
      <c r="D298" s="15"/>
      <c r="E298" s="112" t="s">
        <v>58</v>
      </c>
      <c r="F298" s="237" t="s">
        <v>36</v>
      </c>
      <c r="G298" s="131" t="s">
        <v>601</v>
      </c>
      <c r="H298" s="396"/>
      <c r="I298" s="146"/>
    </row>
    <row x14ac:dyDescent="0.25" r="299" customHeight="1" ht="17.25">
      <c r="A299" s="22"/>
      <c r="B299" s="114"/>
      <c r="C299" s="114"/>
      <c r="D299" s="114"/>
      <c r="E299" s="74"/>
      <c r="F299" s="262" t="s">
        <v>627</v>
      </c>
      <c r="G299" s="91"/>
      <c r="H299" s="92"/>
      <c r="I299" s="101"/>
    </row>
    <row x14ac:dyDescent="0.25" r="300" customHeight="1" ht="17.25">
      <c r="A300" s="22"/>
      <c r="B300" s="114"/>
      <c r="C300" s="114"/>
      <c r="D300" s="114"/>
      <c r="E300" s="74" t="s">
        <v>11</v>
      </c>
      <c r="F300" s="74" t="s">
        <v>629</v>
      </c>
      <c r="G300" s="62">
        <f>roundup((((('Exchange rate'!$C$2*('UK-R-Dining Tables'!H301/(1+'Exchange rate'!$A$7))*1.25)-('Exchange rate'!$C$2*('UK-R-Dining Tables'!H301/(1+'Exchange rate'!$A$7))*1.25)*0.25)+1)*0.9165)/10, 0)*10</f>
      </c>
      <c r="H300" s="103"/>
      <c r="I300" s="101"/>
    </row>
    <row x14ac:dyDescent="0.25" r="301" customHeight="1" ht="17.25">
      <c r="A301" s="22"/>
      <c r="B301" s="114"/>
      <c r="C301" s="114"/>
      <c r="D301" s="114"/>
      <c r="E301" s="74" t="s">
        <v>13</v>
      </c>
      <c r="F301" s="74" t="s">
        <v>662</v>
      </c>
      <c r="G301" s="62">
        <f>roundup((((('Exchange rate'!$C$2*('UK-R-Dining Tables'!H302/(1+'Exchange rate'!$A$7))*1.25)-('Exchange rate'!$C$2*('UK-R-Dining Tables'!H302/(1+'Exchange rate'!$A$7))*1.25)*0.25)+1)*0.9165)/10, 0)*10</f>
      </c>
      <c r="H301" s="103"/>
      <c r="I301" s="101"/>
    </row>
    <row x14ac:dyDescent="0.25" r="302" customHeight="1" ht="17.25">
      <c r="A302" s="22"/>
      <c r="B302" s="114"/>
      <c r="C302" s="114"/>
      <c r="D302" s="114"/>
      <c r="E302" s="74" t="s">
        <v>15</v>
      </c>
      <c r="F302" s="74" t="s">
        <v>664</v>
      </c>
      <c r="G302" s="62">
        <f>roundup((((('Exchange rate'!$C$2*('UK-R-Dining Tables'!H303/(1+'Exchange rate'!$A$7))*1.25)-('Exchange rate'!$C$2*('UK-R-Dining Tables'!H303/(1+'Exchange rate'!$A$7))*1.25)*0.25)+1)*0.9165)/10, 0)*10</f>
      </c>
      <c r="H302" s="103"/>
      <c r="I302" s="101"/>
    </row>
    <row x14ac:dyDescent="0.25" r="303" customHeight="1" ht="17.25">
      <c r="A303" s="22"/>
      <c r="B303" s="114"/>
      <c r="C303" s="114"/>
      <c r="D303" s="114"/>
      <c r="E303" s="74" t="s">
        <v>120</v>
      </c>
      <c r="F303" s="74" t="s">
        <v>652</v>
      </c>
      <c r="G303" s="62">
        <f>roundup((((('Exchange rate'!$C$2*('UK-R-Dining Tables'!H304/(1+'Exchange rate'!$A$7))*1.25)-('Exchange rate'!$C$2*('UK-R-Dining Tables'!H304/(1+'Exchange rate'!$A$7))*1.25)*0.25)+1)*0.9165)/10, 0)*10</f>
      </c>
      <c r="H303" s="103"/>
      <c r="I303" s="101"/>
    </row>
    <row x14ac:dyDescent="0.25" r="304" customHeight="1" ht="17.25">
      <c r="A304" s="3"/>
      <c r="B304" s="114"/>
      <c r="C304" s="114"/>
      <c r="D304" s="114"/>
      <c r="E304" s="28"/>
      <c r="F304" s="4"/>
      <c r="G304" s="101"/>
      <c r="H304" s="101"/>
      <c r="I304" s="101"/>
    </row>
    <row x14ac:dyDescent="0.25" r="305" customHeight="1" ht="25.350000000000005">
      <c r="A305" s="3"/>
      <c r="B305" s="114"/>
      <c r="C305" s="114"/>
      <c r="D305" s="114"/>
      <c r="E305" s="28"/>
      <c r="F305" s="4"/>
      <c r="G305" s="101"/>
      <c r="H305" s="101"/>
      <c r="I305" s="101"/>
    </row>
    <row x14ac:dyDescent="0.25" r="306" customHeight="1" ht="25.350000000000005">
      <c r="A306" s="3"/>
      <c r="B306" s="114"/>
      <c r="C306" s="114"/>
      <c r="D306" s="114"/>
      <c r="E306" s="138" t="s">
        <v>686</v>
      </c>
      <c r="F306" s="4"/>
      <c r="G306" s="101"/>
      <c r="H306" s="101"/>
      <c r="I306" s="101"/>
    </row>
    <row x14ac:dyDescent="0.25" r="307" customHeight="1" ht="25.350000000000005">
      <c r="A307" s="3"/>
      <c r="B307" s="114"/>
      <c r="C307" s="114"/>
      <c r="D307" s="114"/>
      <c r="E307" s="108"/>
      <c r="F307" s="4"/>
      <c r="G307" s="101"/>
      <c r="H307" s="101"/>
      <c r="I307" s="101"/>
    </row>
    <row x14ac:dyDescent="0.25" r="308" customHeight="1" ht="25.350000000000005">
      <c r="A308" s="3"/>
      <c r="B308" s="114"/>
      <c r="C308" s="114"/>
      <c r="D308" s="114"/>
      <c r="E308" s="139" t="s">
        <v>280</v>
      </c>
      <c r="F308" s="140"/>
      <c r="G308" s="152"/>
      <c r="H308" s="188">
        <f>roundup(((('Exchange rate'!$C$2*('UK-R-Dining Tables'!I309/(1+'Exchange rate'!$A$7))*1.25*0.9165)+1)/1.59)/10, 0)*10</f>
      </c>
      <c r="I308" s="101"/>
    </row>
    <row x14ac:dyDescent="0.25" r="309" customHeight="1" ht="25.350000000000005">
      <c r="A309" s="3"/>
      <c r="B309" s="114"/>
      <c r="C309" s="114"/>
      <c r="D309" s="114"/>
      <c r="E309" s="28"/>
      <c r="F309" s="4"/>
      <c r="G309" s="101"/>
      <c r="H309" s="62"/>
      <c r="I309" s="101"/>
    </row>
    <row x14ac:dyDescent="0.25" r="310" customHeight="1" ht="25.350000000000005">
      <c r="A310" s="3"/>
      <c r="B310" s="114"/>
      <c r="C310" s="114"/>
      <c r="D310" s="114"/>
      <c r="E310" s="114"/>
      <c r="F310" s="4"/>
      <c r="G310" s="91"/>
      <c r="H310" s="101"/>
      <c r="I310" s="101"/>
    </row>
    <row x14ac:dyDescent="0.25" r="311" customHeight="1" ht="17.25">
      <c r="A311" s="8"/>
      <c r="B311" s="96" t="s">
        <v>687</v>
      </c>
      <c r="C311" s="10"/>
      <c r="D311" s="10"/>
      <c r="E311" s="10"/>
      <c r="F311" s="227"/>
      <c r="G311" s="199"/>
      <c r="H311" s="199"/>
      <c r="I311" s="199"/>
    </row>
    <row x14ac:dyDescent="0.25" r="312" customHeight="1" ht="17.25">
      <c r="A312" s="155"/>
      <c r="B312" s="15" t="s">
        <v>318</v>
      </c>
      <c r="C312" s="15"/>
      <c r="D312" s="15"/>
      <c r="E312" s="112" t="s">
        <v>58</v>
      </c>
      <c r="F312" s="237" t="s">
        <v>36</v>
      </c>
      <c r="G312" s="131" t="s">
        <v>688</v>
      </c>
      <c r="H312" s="397" t="s">
        <v>378</v>
      </c>
      <c r="I312" s="146"/>
    </row>
    <row x14ac:dyDescent="0.25" r="313" customHeight="1" ht="17.25">
      <c r="A313" s="22"/>
      <c r="B313" s="114"/>
      <c r="C313" s="114"/>
      <c r="D313" s="114"/>
      <c r="E313" s="74"/>
      <c r="F313" s="262" t="s">
        <v>627</v>
      </c>
      <c r="G313" s="91"/>
      <c r="H313" s="287" t="s">
        <v>628</v>
      </c>
      <c r="I313" s="101"/>
    </row>
    <row x14ac:dyDescent="0.25" r="314" customHeight="1" ht="17.25">
      <c r="A314" s="22"/>
      <c r="B314" s="114"/>
      <c r="C314" s="114"/>
      <c r="D314" s="114"/>
      <c r="E314" s="74" t="s">
        <v>11</v>
      </c>
      <c r="F314" s="74" t="s">
        <v>629</v>
      </c>
      <c r="G314" s="62">
        <f>roundup((((('Exchange rate'!$C$2*('UK-R-Dining Tables'!H314/(1+'Exchange rate'!$A$7))*1.25)-('Exchange rate'!$C$2*('UK-R-Dining Tables'!H314/(1+'Exchange rate'!$A$7))*1.25)*0.25)+1)*0.9165)/10, 0)*10</f>
      </c>
      <c r="H314" s="62">
        <f>roundup((((('Exchange rate'!$C$2*('UK-R-Dining Tables'!I314/(1+'Exchange rate'!$A$7))*1.25)-('Exchange rate'!$C$2*('UK-R-Dining Tables'!I314/(1+'Exchange rate'!$A$7))*1.25)*0.25)+1)*0.9165)/10, 0)*10</f>
      </c>
      <c r="I314" s="101"/>
    </row>
    <row x14ac:dyDescent="0.25" r="315" customHeight="1" ht="17.25">
      <c r="A315" s="22"/>
      <c r="B315" s="114"/>
      <c r="C315" s="114"/>
      <c r="D315" s="114"/>
      <c r="E315" s="74" t="s">
        <v>13</v>
      </c>
      <c r="F315" s="74" t="s">
        <v>662</v>
      </c>
      <c r="G315" s="62">
        <f>roundup((((('Exchange rate'!$C$2*('UK-R-Dining Tables'!H315/(1+'Exchange rate'!$A$7))*1.25)-('Exchange rate'!$C$2*('UK-R-Dining Tables'!H315/(1+'Exchange rate'!$A$7))*1.25)*0.25)+1)*0.9165)/10, 0)*10</f>
      </c>
      <c r="H315" s="62">
        <f>roundup((((('Exchange rate'!$C$2*('UK-R-Dining Tables'!I315/(1+'Exchange rate'!$A$7))*1.25)-('Exchange rate'!$C$2*('UK-R-Dining Tables'!I315/(1+'Exchange rate'!$A$7))*1.25)*0.25)+1)*0.9165)/10, 0)*10</f>
      </c>
      <c r="I315" s="101"/>
    </row>
    <row x14ac:dyDescent="0.25" r="316" customHeight="1" ht="17.25">
      <c r="A316" s="22"/>
      <c r="B316" s="114"/>
      <c r="C316" s="114"/>
      <c r="D316" s="114"/>
      <c r="E316" s="74" t="s">
        <v>15</v>
      </c>
      <c r="F316" s="74" t="s">
        <v>664</v>
      </c>
      <c r="G316" s="62">
        <f>roundup((((('Exchange rate'!$C$2*('UK-R-Dining Tables'!H316/(1+'Exchange rate'!$A$7))*1.25)-('Exchange rate'!$C$2*('UK-R-Dining Tables'!H316/(1+'Exchange rate'!$A$7))*1.25)*0.25)+1)*0.9165)/10, 0)*10</f>
      </c>
      <c r="H316" s="62">
        <f>roundup((((('Exchange rate'!$C$2*('UK-R-Dining Tables'!I316/(1+'Exchange rate'!$A$7))*1.25)-('Exchange rate'!$C$2*('UK-R-Dining Tables'!I316/(1+'Exchange rate'!$A$7))*1.25)*0.25)+1)*0.9165)/10, 0)*10</f>
      </c>
      <c r="I316" s="101"/>
    </row>
    <row x14ac:dyDescent="0.25" r="317" customHeight="1" ht="17.25">
      <c r="A317" s="22"/>
      <c r="B317" s="114"/>
      <c r="C317" s="114"/>
      <c r="D317" s="114"/>
      <c r="E317" s="74" t="s">
        <v>120</v>
      </c>
      <c r="F317" s="74" t="s">
        <v>652</v>
      </c>
      <c r="G317" s="62">
        <f>roundup((((('Exchange rate'!$C$2*('UK-R-Dining Tables'!H317/(1+'Exchange rate'!$A$7))*1.25)-('Exchange rate'!$C$2*('UK-R-Dining Tables'!H317/(1+'Exchange rate'!$A$7))*1.25)*0.25)+1)*0.9165)/10, 0)*10</f>
      </c>
      <c r="H317" s="62">
        <f>roundup((((('Exchange rate'!$C$2*('UK-R-Dining Tables'!I317/(1+'Exchange rate'!$A$7))*1.25)-('Exchange rate'!$C$2*('UK-R-Dining Tables'!I317/(1+'Exchange rate'!$A$7))*1.25)*0.25)+1)*0.9165)/10, 0)*10</f>
      </c>
      <c r="I317" s="101"/>
    </row>
    <row x14ac:dyDescent="0.25" r="318" customHeight="1" ht="17.25">
      <c r="A318" s="3"/>
      <c r="B318" s="114"/>
      <c r="C318" s="114"/>
      <c r="D318" s="114"/>
      <c r="E318" s="28"/>
      <c r="F318" s="4"/>
      <c r="G318" s="101"/>
      <c r="H318" s="101"/>
      <c r="I318" s="101"/>
    </row>
    <row x14ac:dyDescent="0.25" r="319" customHeight="1" ht="25.350000000000005">
      <c r="A319" s="3"/>
      <c r="B319" s="114"/>
      <c r="C319" s="114"/>
      <c r="D319" s="114"/>
      <c r="E319" s="28"/>
      <c r="F319" s="4"/>
      <c r="G319" s="101"/>
      <c r="H319" s="101"/>
      <c r="I319" s="101"/>
    </row>
    <row x14ac:dyDescent="0.25" r="320" customHeight="1" ht="25.350000000000005">
      <c r="A320" s="3"/>
      <c r="B320" s="114"/>
      <c r="C320" s="114"/>
      <c r="D320" s="114"/>
      <c r="E320" s="138" t="s">
        <v>686</v>
      </c>
      <c r="F320" s="4"/>
      <c r="G320" s="101"/>
      <c r="H320" s="101"/>
      <c r="I320" s="101"/>
    </row>
    <row x14ac:dyDescent="0.25" r="321" customHeight="1" ht="25.350000000000005">
      <c r="A321" s="3"/>
      <c r="B321" s="114"/>
      <c r="C321" s="114"/>
      <c r="D321" s="114"/>
      <c r="E321" s="108"/>
      <c r="F321" s="4"/>
      <c r="G321" s="101"/>
      <c r="H321" s="101"/>
      <c r="I321" s="101"/>
    </row>
    <row x14ac:dyDescent="0.25" r="322" customHeight="1" ht="25.350000000000005">
      <c r="A322" s="3"/>
      <c r="B322" s="114"/>
      <c r="C322" s="114"/>
      <c r="D322" s="114"/>
      <c r="E322" s="139" t="s">
        <v>280</v>
      </c>
      <c r="F322" s="140"/>
      <c r="G322" s="152"/>
      <c r="H322" s="188">
        <f>roundup(((('Exchange rate'!$C$2*('UK-R-Dining Tables'!I322/(1+'Exchange rate'!$A$7))*1.25*0.9165)+1)/1.59)/10, 0)*10</f>
      </c>
      <c r="I322" s="101"/>
    </row>
    <row x14ac:dyDescent="0.25" r="323" customHeight="1" ht="25.350000000000005">
      <c r="A323" s="3"/>
      <c r="B323" s="114"/>
      <c r="C323" s="114"/>
      <c r="D323" s="114"/>
      <c r="E323" s="28"/>
      <c r="F323" s="4"/>
      <c r="G323" s="101"/>
      <c r="H323" s="62"/>
      <c r="I323" s="101"/>
    </row>
    <row x14ac:dyDescent="0.25" r="324" customHeight="1" ht="25.350000000000005">
      <c r="A324" s="3"/>
      <c r="B324" s="114"/>
      <c r="C324" s="114"/>
      <c r="D324" s="114"/>
      <c r="E324" s="114"/>
      <c r="F324" s="4"/>
      <c r="G324" s="91"/>
      <c r="H324" s="101"/>
      <c r="I324" s="101"/>
    </row>
    <row x14ac:dyDescent="0.25" r="325" customHeight="1" ht="17.25">
      <c r="A325" s="8"/>
      <c r="B325" s="96" t="s">
        <v>689</v>
      </c>
      <c r="C325" s="10"/>
      <c r="D325" s="10"/>
      <c r="E325" s="10"/>
      <c r="F325" s="227"/>
      <c r="G325" s="199"/>
      <c r="H325" s="199"/>
      <c r="I325" s="199"/>
    </row>
    <row x14ac:dyDescent="0.25" r="326" customHeight="1" ht="17.25">
      <c r="A326" s="155"/>
      <c r="B326" s="15" t="s">
        <v>318</v>
      </c>
      <c r="C326" s="15"/>
      <c r="D326" s="15"/>
      <c r="E326" s="112" t="s">
        <v>58</v>
      </c>
      <c r="F326" s="237" t="s">
        <v>36</v>
      </c>
      <c r="G326" s="131" t="s">
        <v>690</v>
      </c>
      <c r="H326" s="397"/>
      <c r="I326" s="146"/>
    </row>
    <row x14ac:dyDescent="0.25" r="327" customHeight="1" ht="28.350000000000005">
      <c r="A327" s="22"/>
      <c r="B327" s="23"/>
      <c r="C327" s="23"/>
      <c r="D327" s="23"/>
      <c r="E327" s="74"/>
      <c r="F327" s="262" t="s">
        <v>627</v>
      </c>
      <c r="G327" s="91"/>
      <c r="H327" s="92"/>
      <c r="I327" s="101"/>
    </row>
    <row x14ac:dyDescent="0.25" r="328" customHeight="1" ht="17.25">
      <c r="A328" s="22"/>
      <c r="B328" s="114"/>
      <c r="C328" s="114"/>
      <c r="D328" s="114"/>
      <c r="E328" s="74" t="s">
        <v>11</v>
      </c>
      <c r="F328" s="74" t="s">
        <v>629</v>
      </c>
      <c r="G328" s="62">
        <f>roundup((((('Exchange rate'!$C$2*('UK-R-Dining Tables'!H327/(1+'Exchange rate'!$A$7))*1.25)-('Exchange rate'!$C$2*('UK-R-Dining Tables'!H327/(1+'Exchange rate'!$A$7))*1.25)*0.25)+1)*0.9165)/10, 0)*10</f>
      </c>
      <c r="H328" s="63"/>
      <c r="I328" s="101"/>
    </row>
    <row x14ac:dyDescent="0.25" r="329" customHeight="1" ht="17.25">
      <c r="A329" s="22"/>
      <c r="B329" s="114"/>
      <c r="C329" s="114"/>
      <c r="D329" s="114"/>
      <c r="E329" s="74" t="s">
        <v>13</v>
      </c>
      <c r="F329" s="74" t="s">
        <v>662</v>
      </c>
      <c r="G329" s="62">
        <f>roundup((((('Exchange rate'!$C$2*('UK-R-Dining Tables'!H328/(1+'Exchange rate'!$A$7))*1.25)-('Exchange rate'!$C$2*('UK-R-Dining Tables'!H328/(1+'Exchange rate'!$A$7))*1.25)*0.25)+1)*0.9165)/10, 0)*10</f>
      </c>
      <c r="H329" s="63"/>
      <c r="I329" s="101"/>
    </row>
    <row x14ac:dyDescent="0.25" r="330" customHeight="1" ht="17.25">
      <c r="A330" s="22"/>
      <c r="B330" s="114"/>
      <c r="C330" s="114"/>
      <c r="D330" s="114"/>
      <c r="E330" s="74" t="s">
        <v>15</v>
      </c>
      <c r="F330" s="74" t="s">
        <v>664</v>
      </c>
      <c r="G330" s="62">
        <f>roundup((((('Exchange rate'!$C$2*('UK-R-Dining Tables'!H329/(1+'Exchange rate'!$A$7))*1.25)-('Exchange rate'!$C$2*('UK-R-Dining Tables'!H329/(1+'Exchange rate'!$A$7))*1.25)*0.25)+1)*0.9165)/10, 0)*10</f>
      </c>
      <c r="H330" s="63"/>
      <c r="I330" s="101"/>
    </row>
    <row x14ac:dyDescent="0.25" r="331" customHeight="1" ht="25.350000000000005">
      <c r="A331" s="22"/>
      <c r="B331" s="114"/>
      <c r="C331" s="114"/>
      <c r="D331" s="114"/>
      <c r="E331" s="74" t="s">
        <v>120</v>
      </c>
      <c r="F331" s="74" t="s">
        <v>652</v>
      </c>
      <c r="G331" s="62">
        <f>roundup((((('Exchange rate'!$C$2*('UK-R-Dining Tables'!H330/(1+'Exchange rate'!$A$7))*1.25)-('Exchange rate'!$C$2*('UK-R-Dining Tables'!H330/(1+'Exchange rate'!$A$7))*1.25)*0.25)+1)*0.9165)/10, 0)*10</f>
      </c>
      <c r="H331" s="63"/>
      <c r="I331" s="101"/>
    </row>
    <row x14ac:dyDescent="0.25" r="332" customHeight="1" ht="25.350000000000005">
      <c r="A332" s="3"/>
      <c r="B332" s="114"/>
      <c r="C332" s="114"/>
      <c r="D332" s="114"/>
      <c r="E332" s="28"/>
      <c r="F332" s="4"/>
      <c r="G332" s="101"/>
      <c r="H332" s="101"/>
      <c r="I332" s="101"/>
    </row>
    <row x14ac:dyDescent="0.25" r="333" customHeight="1" ht="25.350000000000005">
      <c r="A333" s="3"/>
      <c r="B333" s="114"/>
      <c r="C333" s="114"/>
      <c r="D333" s="114"/>
      <c r="E333" s="28"/>
      <c r="F333" s="4"/>
      <c r="G333" s="101"/>
      <c r="H333" s="101"/>
      <c r="I333" s="101"/>
    </row>
    <row x14ac:dyDescent="0.25" r="334" customHeight="1" ht="25.350000000000005">
      <c r="A334" s="3"/>
      <c r="B334" s="114"/>
      <c r="C334" s="114"/>
      <c r="D334" s="114"/>
      <c r="E334" s="138" t="s">
        <v>18</v>
      </c>
      <c r="F334" s="4"/>
      <c r="G334" s="101"/>
      <c r="H334" s="101"/>
      <c r="I334" s="101"/>
    </row>
    <row x14ac:dyDescent="0.25" r="335" customHeight="1" ht="25.350000000000005">
      <c r="A335" s="3"/>
      <c r="B335" s="114"/>
      <c r="C335" s="114"/>
      <c r="D335" s="114"/>
      <c r="E335" s="138"/>
      <c r="F335" s="4"/>
      <c r="G335" s="101"/>
      <c r="H335" s="101"/>
      <c r="I335" s="101"/>
    </row>
    <row x14ac:dyDescent="0.25" r="336" customHeight="1" ht="25.350000000000005">
      <c r="A336" s="3"/>
      <c r="B336" s="114"/>
      <c r="C336" s="114"/>
      <c r="D336" s="114"/>
      <c r="E336" s="108"/>
      <c r="F336" s="4"/>
      <c r="G336" s="101"/>
      <c r="H336" s="101"/>
      <c r="I336" s="101"/>
    </row>
    <row x14ac:dyDescent="0.25" r="337" customHeight="1" ht="25.350000000000005">
      <c r="A337" s="3"/>
      <c r="B337" s="114"/>
      <c r="C337" s="114"/>
      <c r="D337" s="114"/>
      <c r="E337" s="139" t="s">
        <v>280</v>
      </c>
      <c r="F337" s="140"/>
      <c r="G337" s="152"/>
      <c r="H337" s="188">
        <f>roundup(((('Exchange rate'!$C$2*('UK-R-Dining Tables'!I336/(1+'Exchange rate'!$A$7))*1.25*0.9165)+1)/1.59)/10, 0)*10</f>
      </c>
      <c r="I337" s="101"/>
    </row>
    <row x14ac:dyDescent="0.25" r="338" customHeight="1" ht="25.350000000000005">
      <c r="A338" s="3"/>
      <c r="B338" s="114"/>
      <c r="C338" s="114"/>
      <c r="D338" s="114"/>
      <c r="E338" s="28"/>
      <c r="F338" s="4"/>
      <c r="G338" s="101"/>
      <c r="H338" s="62"/>
      <c r="I338" s="101"/>
    </row>
    <row x14ac:dyDescent="0.25" r="339" customHeight="1" ht="25.350000000000005">
      <c r="A339" s="3"/>
      <c r="B339" s="114"/>
      <c r="C339" s="114"/>
      <c r="D339" s="114"/>
      <c r="E339" s="139" t="s">
        <v>691</v>
      </c>
      <c r="F339" s="140"/>
      <c r="G339" s="152"/>
      <c r="H339" s="188">
        <f>roundup(((('Exchange rate'!$C$2*('UK-R-Dining Tables'!I338/(1+'Exchange rate'!$A$7))*1.25*0.9165)+1)/1.59)/10, 0)*10</f>
      </c>
      <c r="I339" s="101"/>
    </row>
    <row x14ac:dyDescent="0.25" r="340" customHeight="1" ht="25.350000000000005">
      <c r="A340" s="3"/>
      <c r="B340" s="114"/>
      <c r="C340" s="114"/>
      <c r="D340" s="114"/>
      <c r="E340" s="28"/>
      <c r="F340" s="4"/>
      <c r="G340" s="101"/>
      <c r="H340" s="62"/>
      <c r="I340" s="101"/>
    </row>
    <row x14ac:dyDescent="0.25" r="341" customHeight="1" ht="25.350000000000005">
      <c r="A341" s="3"/>
      <c r="B341" s="114"/>
      <c r="C341" s="114"/>
      <c r="D341" s="114"/>
      <c r="E341" s="28"/>
      <c r="F341" s="4"/>
      <c r="G341" s="101"/>
      <c r="H341" s="62"/>
      <c r="I341" s="101"/>
    </row>
    <row x14ac:dyDescent="0.25" r="342" customHeight="1" ht="25.350000000000005">
      <c r="A342" s="3"/>
      <c r="B342" s="114"/>
      <c r="C342" s="114"/>
      <c r="D342" s="114"/>
      <c r="E342" s="28"/>
      <c r="F342" s="4"/>
      <c r="G342" s="101"/>
      <c r="H342" s="62"/>
      <c r="I342" s="101"/>
    </row>
    <row x14ac:dyDescent="0.25" r="343" customHeight="1" ht="25.350000000000005">
      <c r="A343" s="3"/>
      <c r="B343" s="114"/>
      <c r="C343" s="114"/>
      <c r="D343" s="114"/>
      <c r="E343" s="28"/>
      <c r="F343" s="4"/>
      <c r="G343" s="101"/>
      <c r="H343" s="62"/>
      <c r="I343" s="101"/>
    </row>
    <row x14ac:dyDescent="0.25" r="344" customHeight="1" ht="25.350000000000005">
      <c r="A344" s="3"/>
      <c r="B344" s="114"/>
      <c r="C344" s="114"/>
      <c r="D344" s="114"/>
      <c r="E344" s="28"/>
      <c r="F344" s="4"/>
      <c r="G344" s="101"/>
      <c r="H344" s="62"/>
      <c r="I344" s="101"/>
    </row>
    <row x14ac:dyDescent="0.25" r="345" customHeight="1" ht="25.350000000000005">
      <c r="A345" s="3"/>
      <c r="B345" s="114"/>
      <c r="C345" s="114"/>
      <c r="D345" s="114"/>
      <c r="E345" s="28"/>
      <c r="F345" s="4"/>
      <c r="G345" s="101"/>
      <c r="H345" s="62"/>
      <c r="I345" s="101"/>
    </row>
    <row x14ac:dyDescent="0.25" r="346" customHeight="1" ht="25.350000000000005">
      <c r="A346" s="3"/>
      <c r="B346" s="114"/>
      <c r="C346" s="114"/>
      <c r="D346" s="114"/>
      <c r="E346" s="28"/>
      <c r="F346" s="4"/>
      <c r="G346" s="101"/>
      <c r="H346" s="62"/>
      <c r="I346" s="101"/>
    </row>
    <row x14ac:dyDescent="0.25" r="347" customHeight="1" ht="25.350000000000005">
      <c r="A347" s="3"/>
      <c r="B347" s="114"/>
      <c r="C347" s="114"/>
      <c r="D347" s="114"/>
      <c r="E347" s="28"/>
      <c r="F347" s="4"/>
      <c r="G347" s="101"/>
      <c r="H347" s="62"/>
      <c r="I347" s="101"/>
    </row>
    <row x14ac:dyDescent="0.25" r="348" customHeight="1" ht="25.350000000000005">
      <c r="A348" s="3"/>
      <c r="B348" s="114"/>
      <c r="C348" s="114"/>
      <c r="D348" s="114"/>
      <c r="E348" s="28"/>
      <c r="F348" s="4"/>
      <c r="G348" s="101"/>
      <c r="H348" s="62"/>
      <c r="I348" s="101"/>
    </row>
    <row x14ac:dyDescent="0.25" r="349" customHeight="1" ht="25.350000000000005">
      <c r="A349" s="3"/>
      <c r="B349" s="114"/>
      <c r="C349" s="114"/>
      <c r="D349" s="114"/>
      <c r="E349" s="28"/>
      <c r="F349" s="4"/>
      <c r="G349" s="101"/>
      <c r="H349" s="63"/>
      <c r="I349" s="101"/>
    </row>
    <row x14ac:dyDescent="0.25" r="350" customHeight="1" ht="17.25">
      <c r="A350" s="8"/>
      <c r="B350" s="96" t="s">
        <v>692</v>
      </c>
      <c r="C350" s="10"/>
      <c r="D350" s="10"/>
      <c r="E350" s="10"/>
      <c r="F350" s="227"/>
      <c r="G350" s="199"/>
      <c r="H350" s="199"/>
      <c r="I350" s="199"/>
    </row>
    <row x14ac:dyDescent="0.25" r="351" customHeight="1" ht="17.25">
      <c r="A351" s="155"/>
      <c r="B351" s="15" t="s">
        <v>318</v>
      </c>
      <c r="C351" s="15"/>
      <c r="D351" s="15"/>
      <c r="E351" s="112" t="s">
        <v>58</v>
      </c>
      <c r="F351" s="237" t="s">
        <v>36</v>
      </c>
      <c r="G351" s="131" t="s">
        <v>688</v>
      </c>
      <c r="H351" s="397" t="s">
        <v>378</v>
      </c>
      <c r="I351" s="146"/>
    </row>
    <row x14ac:dyDescent="0.25" r="352" customHeight="1" ht="28.350000000000005">
      <c r="A352" s="22"/>
      <c r="B352" s="23"/>
      <c r="C352" s="23"/>
      <c r="D352" s="23"/>
      <c r="E352" s="74"/>
      <c r="F352" s="262" t="s">
        <v>627</v>
      </c>
      <c r="G352" s="91"/>
      <c r="H352" s="287" t="s">
        <v>628</v>
      </c>
      <c r="I352" s="101"/>
    </row>
    <row x14ac:dyDescent="0.25" r="353" customHeight="1" ht="17.25">
      <c r="A353" s="22"/>
      <c r="B353" s="114"/>
      <c r="C353" s="114"/>
      <c r="D353" s="114"/>
      <c r="E353" s="74" t="s">
        <v>11</v>
      </c>
      <c r="F353" s="74" t="s">
        <v>629</v>
      </c>
      <c r="G353" s="25">
        <f>roundup(((('Exchange rate'!$C$2*('UK-R-Dining Tables'!H343/(1+'Exchange rate'!$A$7))*1.25*0.9165)+1)/1.59)/10, 0)*10</f>
      </c>
      <c r="H353" s="25">
        <f>roundup(((('Exchange rate'!$C$2*('UK-R-Dining Tables'!I343/(1+'Exchange rate'!$A$7))*1.25*0.9165)+1)/1.59)/10, 0)*10</f>
      </c>
      <c r="I353" s="101"/>
    </row>
    <row x14ac:dyDescent="0.25" r="354" customHeight="1" ht="17.25">
      <c r="A354" s="22"/>
      <c r="B354" s="114"/>
      <c r="C354" s="114"/>
      <c r="D354" s="114"/>
      <c r="E354" s="74" t="s">
        <v>13</v>
      </c>
      <c r="F354" s="74" t="s">
        <v>662</v>
      </c>
      <c r="G354" s="25">
        <f>roundup(((('Exchange rate'!$C$2*('UK-R-Dining Tables'!H344/(1+'Exchange rate'!$A$7))*1.25*0.9165)+1)/1.59)/10, 0)*10</f>
      </c>
      <c r="H354" s="25">
        <f>roundup(((('Exchange rate'!$C$2*('UK-R-Dining Tables'!I344/(1+'Exchange rate'!$A$7))*1.25*0.9165)+1)/1.59)/10, 0)*10</f>
      </c>
      <c r="I354" s="101"/>
    </row>
    <row x14ac:dyDescent="0.25" r="355" customHeight="1" ht="17.25">
      <c r="A355" s="22"/>
      <c r="B355" s="114"/>
      <c r="C355" s="114"/>
      <c r="D355" s="114"/>
      <c r="E355" s="74" t="s">
        <v>15</v>
      </c>
      <c r="F355" s="74" t="s">
        <v>664</v>
      </c>
      <c r="G355" s="25">
        <f>roundup(((('Exchange rate'!$C$2*('UK-R-Dining Tables'!H345/(1+'Exchange rate'!$A$7))*1.25*0.9165)+1)/1.59)/10, 0)*10</f>
      </c>
      <c r="H355" s="25">
        <f>roundup(((('Exchange rate'!$C$2*('UK-R-Dining Tables'!I345/(1+'Exchange rate'!$A$7))*1.25*0.9165)+1)/1.59)/10, 0)*10</f>
      </c>
      <c r="I355" s="101"/>
    </row>
    <row x14ac:dyDescent="0.25" r="356" customHeight="1" ht="25.350000000000005">
      <c r="A356" s="22"/>
      <c r="B356" s="114"/>
      <c r="C356" s="114"/>
      <c r="D356" s="114"/>
      <c r="E356" s="74" t="s">
        <v>120</v>
      </c>
      <c r="F356" s="74" t="s">
        <v>652</v>
      </c>
      <c r="G356" s="25">
        <f>roundup(((('Exchange rate'!$C$2*('UK-R-Dining Tables'!H346/(1+'Exchange rate'!$A$7))*1.25*0.9165)+1)/1.59)/10, 0)*10</f>
      </c>
      <c r="H356" s="25">
        <f>roundup(((('Exchange rate'!$C$2*('UK-R-Dining Tables'!I346/(1+'Exchange rate'!$A$7))*1.25*0.9165)+1)/1.59)/10, 0)*10</f>
      </c>
      <c r="I356" s="101"/>
    </row>
    <row x14ac:dyDescent="0.25" r="357" customHeight="1" ht="25.350000000000005">
      <c r="A357" s="3"/>
      <c r="B357" s="114"/>
      <c r="C357" s="114"/>
      <c r="D357" s="114"/>
      <c r="E357" s="28"/>
      <c r="F357" s="4"/>
      <c r="G357" s="101"/>
      <c r="H357" s="101"/>
      <c r="I357" s="101"/>
    </row>
    <row x14ac:dyDescent="0.25" r="358" customHeight="1" ht="25.350000000000005">
      <c r="A358" s="3"/>
      <c r="B358" s="114"/>
      <c r="C358" s="114"/>
      <c r="D358" s="114"/>
      <c r="E358" s="28"/>
      <c r="F358" s="4"/>
      <c r="G358" s="101"/>
      <c r="H358" s="101"/>
      <c r="I358" s="101"/>
    </row>
    <row x14ac:dyDescent="0.25" r="359" customHeight="1" ht="25.350000000000005">
      <c r="A359" s="3"/>
      <c r="B359" s="114"/>
      <c r="C359" s="114"/>
      <c r="D359" s="114"/>
      <c r="E359" s="138" t="s">
        <v>18</v>
      </c>
      <c r="F359" s="4"/>
      <c r="G359" s="101"/>
      <c r="H359" s="101"/>
      <c r="I359" s="101"/>
    </row>
    <row x14ac:dyDescent="0.25" r="360" customHeight="1" ht="25.350000000000005">
      <c r="A360" s="3"/>
      <c r="B360" s="114"/>
      <c r="C360" s="114"/>
      <c r="D360" s="114"/>
      <c r="E360" s="138"/>
      <c r="F360" s="4"/>
      <c r="G360" s="101"/>
      <c r="H360" s="101"/>
      <c r="I360" s="101"/>
    </row>
    <row x14ac:dyDescent="0.25" r="361" customHeight="1" ht="25.350000000000005">
      <c r="A361" s="3"/>
      <c r="B361" s="114"/>
      <c r="C361" s="114"/>
      <c r="D361" s="114"/>
      <c r="E361" s="108"/>
      <c r="F361" s="4"/>
      <c r="G361" s="101"/>
      <c r="H361" s="101"/>
      <c r="I361" s="101"/>
    </row>
    <row x14ac:dyDescent="0.25" r="362" customHeight="1" ht="25.350000000000005">
      <c r="A362" s="3"/>
      <c r="B362" s="114"/>
      <c r="C362" s="114"/>
      <c r="D362" s="114"/>
      <c r="E362" s="139" t="s">
        <v>280</v>
      </c>
      <c r="F362" s="140"/>
      <c r="G362" s="152"/>
      <c r="H362" s="188">
        <f>roundup(((('Exchange rate'!$C$2*('UK-R-Dining Tables'!I352/(1+'Exchange rate'!$A$7))*1.25*0.9165)+1)/1.59)/10, 0)*10</f>
      </c>
      <c r="I362" s="101"/>
    </row>
    <row x14ac:dyDescent="0.25" r="363" customHeight="1" ht="25.350000000000005">
      <c r="A363" s="3"/>
      <c r="B363" s="114"/>
      <c r="C363" s="114"/>
      <c r="D363" s="114"/>
      <c r="E363" s="28"/>
      <c r="F363" s="4"/>
      <c r="G363" s="101"/>
      <c r="H363" s="63"/>
      <c r="I363" s="101"/>
    </row>
    <row x14ac:dyDescent="0.25" r="364" customHeight="1" ht="25.350000000000005">
      <c r="A364" s="3"/>
      <c r="B364" s="114"/>
      <c r="C364" s="114"/>
      <c r="D364" s="114"/>
      <c r="E364" s="139" t="s">
        <v>691</v>
      </c>
      <c r="F364" s="140"/>
      <c r="G364" s="152"/>
      <c r="H364" s="188">
        <f>roundup(((('Exchange rate'!$C$2*('UK-R-Dining Tables'!I354/(1+'Exchange rate'!$A$7))*1.25*0.9165)+1)/1.59)/10, 0)*10</f>
      </c>
      <c r="I364" s="101"/>
    </row>
    <row x14ac:dyDescent="0.25" r="365" customHeight="1" ht="25.350000000000005">
      <c r="A365" s="3"/>
      <c r="B365" s="114"/>
      <c r="C365" s="114"/>
      <c r="D365" s="114"/>
      <c r="E365" s="28"/>
      <c r="F365" s="4"/>
      <c r="G365" s="101"/>
      <c r="H365" s="62"/>
      <c r="I365" s="101"/>
    </row>
    <row x14ac:dyDescent="0.25" r="366" customHeight="1" ht="17.25">
      <c r="A366" s="3"/>
      <c r="B366" s="114"/>
      <c r="C366" s="114"/>
      <c r="D366" s="114"/>
      <c r="E366" s="28"/>
      <c r="F366" s="4"/>
      <c r="G366" s="101"/>
      <c r="H366" s="63"/>
      <c r="I366" s="101"/>
    </row>
    <row x14ac:dyDescent="0.25" r="367" customHeight="1" ht="17.25">
      <c r="A367" s="8"/>
      <c r="B367" s="9" t="s">
        <v>693</v>
      </c>
      <c r="C367" s="10"/>
      <c r="D367" s="10"/>
      <c r="E367" s="10"/>
      <c r="F367" s="227"/>
      <c r="G367" s="199"/>
      <c r="H367" s="199"/>
      <c r="I367" s="199"/>
    </row>
    <row x14ac:dyDescent="0.25" r="368" customHeight="1" ht="17.25">
      <c r="A368" s="155"/>
      <c r="B368" s="15" t="s">
        <v>594</v>
      </c>
      <c r="C368" s="15"/>
      <c r="D368" s="15"/>
      <c r="E368" s="112" t="s">
        <v>58</v>
      </c>
      <c r="F368" s="237" t="s">
        <v>36</v>
      </c>
      <c r="G368" s="131" t="s">
        <v>644</v>
      </c>
      <c r="H368" s="396"/>
      <c r="I368" s="396"/>
    </row>
    <row x14ac:dyDescent="0.25" r="369" customHeight="1" ht="17.25">
      <c r="A369" s="22"/>
      <c r="B369" s="114"/>
      <c r="C369" s="114"/>
      <c r="D369" s="114"/>
      <c r="E369" s="74"/>
      <c r="F369" s="262" t="s">
        <v>627</v>
      </c>
      <c r="G369" s="25"/>
      <c r="H369" s="103"/>
      <c r="I369" s="103"/>
    </row>
    <row x14ac:dyDescent="0.25" r="370" customHeight="1" ht="17.25">
      <c r="A370" s="22"/>
      <c r="B370" s="114"/>
      <c r="C370" s="114"/>
      <c r="D370" s="114"/>
      <c r="E370" s="74" t="s">
        <v>11</v>
      </c>
      <c r="F370" s="74" t="s">
        <v>727</v>
      </c>
      <c r="G370" s="62">
        <f>roundup((((('Exchange rate'!$C$2*('UK-R-Dining Tables'!H360/(1+'Exchange rate'!$A$7))*1.25)-('Exchange rate'!$C$2*('UK-R-Dining Tables'!H360/(1+'Exchange rate'!$A$7))*1.25)*0.25)+1)*0.9165)/10, 0)*10</f>
      </c>
      <c r="H370" s="103"/>
      <c r="I370" s="103"/>
    </row>
    <row x14ac:dyDescent="0.25" r="371" customHeight="1" ht="17.25">
      <c r="A371" s="22"/>
      <c r="B371" s="114"/>
      <c r="C371" s="114"/>
      <c r="D371" s="114"/>
      <c r="E371" s="74" t="s">
        <v>13</v>
      </c>
      <c r="F371" s="74" t="s">
        <v>670</v>
      </c>
      <c r="G371" s="62">
        <f>roundup((((('Exchange rate'!$C$2*('UK-R-Dining Tables'!H361/(1+'Exchange rate'!$A$7))*1.25)-('Exchange rate'!$C$2*('UK-R-Dining Tables'!H361/(1+'Exchange rate'!$A$7))*1.25)*0.25)+1)*0.9165)/10, 0)*10</f>
      </c>
      <c r="H371" s="103"/>
      <c r="I371" s="103"/>
    </row>
    <row x14ac:dyDescent="0.25" r="372" customHeight="1" ht="17.25">
      <c r="A372" s="22"/>
      <c r="B372" s="114"/>
      <c r="C372" s="114"/>
      <c r="D372" s="114"/>
      <c r="E372" s="74" t="s">
        <v>15</v>
      </c>
      <c r="F372" s="74" t="s">
        <v>705</v>
      </c>
      <c r="G372" s="62">
        <f>roundup((((('Exchange rate'!$C$2*('UK-R-Dining Tables'!H362/(1+'Exchange rate'!$A$7))*1.25)-('Exchange rate'!$C$2*('UK-R-Dining Tables'!H362/(1+'Exchange rate'!$A$7))*1.25)*0.25)+1)*0.9165)/10, 0)*10</f>
      </c>
      <c r="H372" s="103"/>
      <c r="I372" s="103"/>
    </row>
    <row x14ac:dyDescent="0.25" r="373" customHeight="1" ht="17.25">
      <c r="A373" s="22"/>
      <c r="B373" s="114"/>
      <c r="C373" s="114"/>
      <c r="D373" s="114"/>
      <c r="E373" s="74" t="s">
        <v>120</v>
      </c>
      <c r="F373" s="74" t="s">
        <v>672</v>
      </c>
      <c r="G373" s="62">
        <f>roundup((((('Exchange rate'!$C$2*('UK-R-Dining Tables'!H363/(1+'Exchange rate'!$A$7))*1.25)-('Exchange rate'!$C$2*('UK-R-Dining Tables'!H363/(1+'Exchange rate'!$A$7))*1.25)*0.25)+1)*0.9165)/10, 0)*10</f>
      </c>
      <c r="H373" s="103"/>
      <c r="I373" s="103"/>
    </row>
    <row x14ac:dyDescent="0.25" r="374" customHeight="1" ht="25.350000000000005">
      <c r="A374" s="3"/>
      <c r="B374" s="114"/>
      <c r="C374" s="114"/>
      <c r="D374" s="114"/>
      <c r="E374" s="28"/>
      <c r="F374" s="4"/>
      <c r="G374" s="101"/>
      <c r="H374" s="103"/>
      <c r="I374" s="101"/>
    </row>
    <row x14ac:dyDescent="0.25" r="375" customHeight="1" ht="25.350000000000005">
      <c r="A375" s="3"/>
      <c r="B375" s="114"/>
      <c r="C375" s="114"/>
      <c r="D375" s="114"/>
      <c r="E375" s="138" t="s">
        <v>680</v>
      </c>
      <c r="F375" s="4"/>
      <c r="G375" s="101"/>
      <c r="H375" s="103"/>
      <c r="I375" s="101"/>
    </row>
    <row x14ac:dyDescent="0.25" r="376" customHeight="1" ht="25.350000000000005">
      <c r="A376" s="3"/>
      <c r="B376" s="114"/>
      <c r="C376" s="114"/>
      <c r="D376" s="114"/>
      <c r="E376" s="108"/>
      <c r="F376" s="4"/>
      <c r="G376" s="101"/>
      <c r="H376" s="103"/>
      <c r="I376" s="101"/>
    </row>
    <row x14ac:dyDescent="0.25" r="377" customHeight="1" ht="25.350000000000005">
      <c r="A377" s="3"/>
      <c r="B377" s="114"/>
      <c r="C377" s="114"/>
      <c r="D377" s="114"/>
      <c r="E377" s="139" t="s">
        <v>280</v>
      </c>
      <c r="F377" s="140"/>
      <c r="G377" s="152"/>
      <c r="H377" s="188">
        <f>roundup((((('Exchange rate'!$C$2*('UK-R-Dining Tables'!I367/(1+'Exchange rate'!$A$7))*1.25)-('Exchange rate'!$C$2*('UK-R-Dining Tables'!I367/(1+'Exchange rate'!$A$7))*1.25)*0.25)+1)*0.9165)/10, 0)*10</f>
      </c>
      <c r="I377" s="101"/>
    </row>
    <row x14ac:dyDescent="0.25" r="378" customHeight="1" ht="25.350000000000005">
      <c r="A378" s="3"/>
      <c r="B378" s="114"/>
      <c r="C378" s="114"/>
      <c r="D378" s="114"/>
      <c r="E378" s="203"/>
      <c r="F378" s="4"/>
      <c r="G378" s="101"/>
      <c r="H378" s="63"/>
      <c r="I378" s="101"/>
    </row>
    <row x14ac:dyDescent="0.25" r="379" customHeight="1" ht="25.350000000000005">
      <c r="A379" s="3"/>
      <c r="B379" s="114"/>
      <c r="C379" s="114"/>
      <c r="D379" s="114"/>
      <c r="E379" s="203"/>
      <c r="F379" s="4"/>
      <c r="G379" s="101"/>
      <c r="H379" s="63"/>
      <c r="I379" s="101"/>
    </row>
    <row x14ac:dyDescent="0.25" r="380" customHeight="1" ht="17.25">
      <c r="A380" s="3"/>
      <c r="B380" s="114"/>
      <c r="C380" s="114"/>
      <c r="D380" s="114"/>
      <c r="E380" s="203"/>
      <c r="F380" s="4"/>
      <c r="G380" s="101"/>
      <c r="H380" s="63"/>
      <c r="I380" s="101"/>
    </row>
    <row x14ac:dyDescent="0.25" r="381" customHeight="1" ht="17.25">
      <c r="A381" s="3"/>
      <c r="B381" s="114"/>
      <c r="C381" s="114"/>
      <c r="D381" s="114"/>
      <c r="E381" s="203"/>
      <c r="F381" s="4"/>
      <c r="G381" s="101"/>
      <c r="H381" s="63"/>
      <c r="I381" s="101"/>
    </row>
    <row x14ac:dyDescent="0.25" r="382" customHeight="1" ht="17.25">
      <c r="A382" s="8"/>
      <c r="B382" s="9" t="s">
        <v>694</v>
      </c>
      <c r="C382" s="10"/>
      <c r="D382" s="10"/>
      <c r="E382" s="10"/>
      <c r="F382" s="227"/>
      <c r="G382" s="199"/>
      <c r="H382" s="199"/>
      <c r="I382" s="199"/>
    </row>
    <row x14ac:dyDescent="0.25" r="383" customHeight="1" ht="17.25">
      <c r="A383" s="155"/>
      <c r="B383" s="15" t="s">
        <v>594</v>
      </c>
      <c r="C383" s="15"/>
      <c r="D383" s="15"/>
      <c r="E383" s="112" t="s">
        <v>58</v>
      </c>
      <c r="F383" s="237" t="s">
        <v>36</v>
      </c>
      <c r="G383" s="131" t="s">
        <v>495</v>
      </c>
      <c r="H383" s="396"/>
      <c r="I383" s="396"/>
    </row>
    <row x14ac:dyDescent="0.25" r="384" customHeight="1" ht="17.25">
      <c r="A384" s="22"/>
      <c r="B384" s="114"/>
      <c r="C384" s="114"/>
      <c r="D384" s="114"/>
      <c r="E384" s="74"/>
      <c r="F384" s="262" t="s">
        <v>627</v>
      </c>
      <c r="G384" s="25"/>
      <c r="H384" s="103"/>
      <c r="I384" s="103"/>
    </row>
    <row x14ac:dyDescent="0.25" r="385" customHeight="1" ht="17.25">
      <c r="A385" s="22"/>
      <c r="B385" s="114"/>
      <c r="C385" s="114"/>
      <c r="D385" s="114"/>
      <c r="E385" s="74" t="s">
        <v>11</v>
      </c>
      <c r="F385" s="74" t="s">
        <v>727</v>
      </c>
      <c r="G385" s="62">
        <f>roundup((((('Exchange rate'!$C$2*('UK-R-Dining Tables'!H373/(1+'Exchange rate'!$A$7))*1.25)-('Exchange rate'!$C$2*('UK-R-Dining Tables'!H373/(1+'Exchange rate'!$A$7))*1.25)*0.25)+1)*0.9165)/10, 0)*10</f>
      </c>
      <c r="H385" s="103"/>
      <c r="I385" s="103"/>
    </row>
    <row x14ac:dyDescent="0.25" r="386" customHeight="1" ht="17.25">
      <c r="A386" s="22"/>
      <c r="B386" s="114"/>
      <c r="C386" s="114"/>
      <c r="D386" s="114"/>
      <c r="E386" s="74" t="s">
        <v>13</v>
      </c>
      <c r="F386" s="74" t="s">
        <v>670</v>
      </c>
      <c r="G386" s="62">
        <f>roundup((((('Exchange rate'!$C$2*('UK-R-Dining Tables'!H374/(1+'Exchange rate'!$A$7))*1.25)-('Exchange rate'!$C$2*('UK-R-Dining Tables'!H374/(1+'Exchange rate'!$A$7))*1.25)*0.25)+1)*0.9165)/10, 0)*10</f>
      </c>
      <c r="H386" s="103"/>
      <c r="I386" s="103"/>
    </row>
    <row x14ac:dyDescent="0.25" r="387" customHeight="1" ht="17.25">
      <c r="A387" s="22"/>
      <c r="B387" s="114"/>
      <c r="C387" s="114"/>
      <c r="D387" s="114"/>
      <c r="E387" s="74" t="s">
        <v>15</v>
      </c>
      <c r="F387" s="74" t="s">
        <v>705</v>
      </c>
      <c r="G387" s="62">
        <f>roundup((((('Exchange rate'!$C$2*('UK-R-Dining Tables'!H375/(1+'Exchange rate'!$A$7))*1.25)-('Exchange rate'!$C$2*('UK-R-Dining Tables'!H375/(1+'Exchange rate'!$A$7))*1.25)*0.25)+1)*0.9165)/10, 0)*10</f>
      </c>
      <c r="H387" s="103"/>
      <c r="I387" s="103"/>
    </row>
    <row x14ac:dyDescent="0.25" r="388" customHeight="1" ht="17.25">
      <c r="A388" s="22"/>
      <c r="B388" s="114"/>
      <c r="C388" s="114"/>
      <c r="D388" s="114"/>
      <c r="E388" s="74" t="s">
        <v>120</v>
      </c>
      <c r="F388" s="74" t="s">
        <v>672</v>
      </c>
      <c r="G388" s="62">
        <f>roundup((((('Exchange rate'!$C$2*('UK-R-Dining Tables'!H376/(1+'Exchange rate'!$A$7))*1.25)-('Exchange rate'!$C$2*('UK-R-Dining Tables'!H376/(1+'Exchange rate'!$A$7))*1.25)*0.25)+1)*0.9165)/10, 0)*10</f>
      </c>
      <c r="H388" s="103"/>
      <c r="I388" s="103"/>
    </row>
    <row x14ac:dyDescent="0.25" r="389" customHeight="1" ht="25.350000000000005">
      <c r="A389" s="3"/>
      <c r="B389" s="114"/>
      <c r="C389" s="114"/>
      <c r="D389" s="114"/>
      <c r="E389" s="28"/>
      <c r="F389" s="4"/>
      <c r="G389" s="101"/>
      <c r="H389" s="103"/>
      <c r="I389" s="101"/>
    </row>
    <row x14ac:dyDescent="0.25" r="390" customHeight="1" ht="25.350000000000005">
      <c r="A390" s="3"/>
      <c r="B390" s="114"/>
      <c r="C390" s="114"/>
      <c r="D390" s="114"/>
      <c r="E390" s="138" t="s">
        <v>680</v>
      </c>
      <c r="F390" s="4"/>
      <c r="G390" s="101"/>
      <c r="H390" s="103"/>
      <c r="I390" s="101"/>
    </row>
    <row x14ac:dyDescent="0.25" r="391" customHeight="1" ht="25.350000000000005">
      <c r="A391" s="3"/>
      <c r="B391" s="114"/>
      <c r="C391" s="114"/>
      <c r="D391" s="114"/>
      <c r="E391" s="108"/>
      <c r="F391" s="4"/>
      <c r="G391" s="101"/>
      <c r="H391" s="103"/>
      <c r="I391" s="101"/>
    </row>
    <row x14ac:dyDescent="0.25" r="392" customHeight="1" ht="25.350000000000005">
      <c r="A392" s="3"/>
      <c r="B392" s="114"/>
      <c r="C392" s="114"/>
      <c r="D392" s="114"/>
      <c r="E392" s="139" t="s">
        <v>280</v>
      </c>
      <c r="F392" s="140"/>
      <c r="G392" s="152"/>
      <c r="H392" s="188">
        <f>roundup((((('Exchange rate'!$C$2*('UK-R-Dining Tables'!I380/(1+'Exchange rate'!$A$7))*1.25)-('Exchange rate'!$C$2*('UK-R-Dining Tables'!I380/(1+'Exchange rate'!$A$7))*1.25)*0.25)+1)*0.9165)/10, 0)*10</f>
      </c>
      <c r="I392" s="101"/>
    </row>
    <row x14ac:dyDescent="0.25" r="393" customHeight="1" ht="25.350000000000005">
      <c r="A393" s="3"/>
      <c r="B393" s="114"/>
      <c r="C393" s="114"/>
      <c r="D393" s="114"/>
      <c r="E393" s="203"/>
      <c r="F393" s="4"/>
      <c r="G393" s="101"/>
      <c r="H393" s="63"/>
      <c r="I393" s="101"/>
    </row>
    <row x14ac:dyDescent="0.25" r="394" customHeight="1" ht="25.350000000000005">
      <c r="A394" s="3"/>
      <c r="B394" s="114"/>
      <c r="C394" s="114"/>
      <c r="D394" s="114"/>
      <c r="E394" s="203"/>
      <c r="F394" s="4"/>
      <c r="G394" s="101"/>
      <c r="H394" s="63"/>
      <c r="I394" s="101"/>
    </row>
    <row x14ac:dyDescent="0.25" r="395" customHeight="1" ht="25.350000000000005">
      <c r="A395" s="3"/>
      <c r="B395" s="114"/>
      <c r="C395" s="114"/>
      <c r="D395" s="114"/>
      <c r="E395" s="203"/>
      <c r="F395" s="4"/>
      <c r="G395" s="101"/>
      <c r="H395" s="63"/>
      <c r="I395" s="101"/>
    </row>
    <row x14ac:dyDescent="0.25" r="396" customHeight="1" ht="17.25">
      <c r="A396" s="8"/>
      <c r="B396" s="9" t="s">
        <v>695</v>
      </c>
      <c r="C396" s="10"/>
      <c r="D396" s="10"/>
      <c r="E396" s="10"/>
      <c r="F396" s="227"/>
      <c r="G396" s="199"/>
      <c r="H396" s="199"/>
      <c r="I396" s="199"/>
    </row>
    <row x14ac:dyDescent="0.25" r="397" customHeight="1" ht="17.25">
      <c r="A397" s="155"/>
      <c r="B397" s="15" t="s">
        <v>318</v>
      </c>
      <c r="C397" s="15"/>
      <c r="D397" s="15"/>
      <c r="E397" s="112" t="s">
        <v>58</v>
      </c>
      <c r="F397" s="237" t="s">
        <v>36</v>
      </c>
      <c r="G397" s="131" t="s">
        <v>644</v>
      </c>
      <c r="H397" s="396"/>
      <c r="I397" s="396"/>
    </row>
    <row x14ac:dyDescent="0.25" r="398" customHeight="1" ht="17.25">
      <c r="A398" s="22"/>
      <c r="B398" s="114"/>
      <c r="C398" s="114"/>
      <c r="D398" s="114"/>
      <c r="E398" s="74"/>
      <c r="F398" s="262" t="s">
        <v>627</v>
      </c>
      <c r="G398" s="25"/>
      <c r="H398" s="103"/>
      <c r="I398" s="103"/>
    </row>
    <row x14ac:dyDescent="0.25" r="399" customHeight="1" ht="17.25">
      <c r="A399" s="22"/>
      <c r="B399" s="114"/>
      <c r="C399" s="114"/>
      <c r="D399" s="114"/>
      <c r="E399" s="74" t="s">
        <v>11</v>
      </c>
      <c r="F399" s="74" t="s">
        <v>629</v>
      </c>
      <c r="G399" s="62">
        <f>roundup((((('Exchange rate'!$C$2*('UK-R-Dining Tables'!H388/(1+'Exchange rate'!$A$7))*1.25)-('Exchange rate'!$C$2*('UK-R-Dining Tables'!H388/(1+'Exchange rate'!$A$7))*1.25)*0.25)+1)*0.9165)/10, 0)*10</f>
      </c>
      <c r="H399" s="103"/>
      <c r="I399" s="103"/>
    </row>
    <row x14ac:dyDescent="0.25" r="400" customHeight="1" ht="17.25">
      <c r="A400" s="22"/>
      <c r="B400" s="114"/>
      <c r="C400" s="114"/>
      <c r="D400" s="114"/>
      <c r="E400" s="74" t="s">
        <v>13</v>
      </c>
      <c r="F400" s="74" t="s">
        <v>662</v>
      </c>
      <c r="G400" s="62">
        <f>roundup((((('Exchange rate'!$C$2*('UK-R-Dining Tables'!H389/(1+'Exchange rate'!$A$7))*1.25)-('Exchange rate'!$C$2*('UK-R-Dining Tables'!H389/(1+'Exchange rate'!$A$7))*1.25)*0.25)+1)*0.9165)/10, 0)*10</f>
      </c>
      <c r="H400" s="103"/>
      <c r="I400" s="103"/>
    </row>
    <row x14ac:dyDescent="0.25" r="401" customHeight="1" ht="17.25">
      <c r="A401" s="22"/>
      <c r="B401" s="114"/>
      <c r="C401" s="114"/>
      <c r="D401" s="114"/>
      <c r="E401" s="74" t="s">
        <v>15</v>
      </c>
      <c r="F401" s="74" t="s">
        <v>664</v>
      </c>
      <c r="G401" s="62">
        <f>roundup((((('Exchange rate'!$C$2*('UK-R-Dining Tables'!H390/(1+'Exchange rate'!$A$7))*1.25)-('Exchange rate'!$C$2*('UK-R-Dining Tables'!H390/(1+'Exchange rate'!$A$7))*1.25)*0.25)+1)*0.9165)/10, 0)*10</f>
      </c>
      <c r="H401" s="103"/>
      <c r="I401" s="103"/>
    </row>
    <row x14ac:dyDescent="0.25" r="402" customHeight="1" ht="17.25">
      <c r="A402" s="22"/>
      <c r="B402" s="114"/>
      <c r="C402" s="114"/>
      <c r="D402" s="114"/>
      <c r="E402" s="74" t="s">
        <v>120</v>
      </c>
      <c r="F402" s="74" t="s">
        <v>652</v>
      </c>
      <c r="G402" s="62">
        <f>roundup((((('Exchange rate'!$C$2*('UK-R-Dining Tables'!H391/(1+'Exchange rate'!$A$7))*1.25)-('Exchange rate'!$C$2*('UK-R-Dining Tables'!H391/(1+'Exchange rate'!$A$7))*1.25)*0.25)+1)*0.9165)/10, 0)*10</f>
      </c>
      <c r="H402" s="103"/>
      <c r="I402" s="103"/>
    </row>
    <row x14ac:dyDescent="0.25" r="403" customHeight="1" ht="17.25">
      <c r="A403" s="3"/>
      <c r="B403" s="114"/>
      <c r="C403" s="114"/>
      <c r="D403" s="114"/>
      <c r="E403" s="28"/>
      <c r="F403" s="4"/>
      <c r="G403" s="101"/>
      <c r="H403" s="103"/>
      <c r="I403" s="101"/>
    </row>
    <row x14ac:dyDescent="0.25" r="404" customHeight="1" ht="17.25">
      <c r="A404" s="3"/>
      <c r="B404" s="114"/>
      <c r="C404" s="114"/>
      <c r="D404" s="114"/>
      <c r="E404" s="138" t="s">
        <v>680</v>
      </c>
      <c r="F404" s="4"/>
      <c r="G404" s="101"/>
      <c r="H404" s="103"/>
      <c r="I404" s="101"/>
    </row>
    <row x14ac:dyDescent="0.25" r="405" customHeight="1" ht="17.25">
      <c r="A405" s="3"/>
      <c r="B405" s="114"/>
      <c r="C405" s="114"/>
      <c r="D405" s="114"/>
      <c r="E405" s="108"/>
      <c r="F405" s="4"/>
      <c r="G405" s="101"/>
      <c r="H405" s="103"/>
      <c r="I405" s="101"/>
    </row>
    <row x14ac:dyDescent="0.25" r="406" customHeight="1" ht="17.25">
      <c r="A406" s="3"/>
      <c r="B406" s="114"/>
      <c r="C406" s="114"/>
      <c r="D406" s="114"/>
      <c r="E406" s="139" t="s">
        <v>280</v>
      </c>
      <c r="F406" s="140"/>
      <c r="G406" s="152"/>
      <c r="H406" s="188">
        <f>roundup((((('Exchange rate'!$C$2*('UK-R-Dining Tables'!I395/(1+'Exchange rate'!$A$7))*1.25)-('Exchange rate'!$C$2*('UK-R-Dining Tables'!I395/(1+'Exchange rate'!$A$7))*1.25)*0.25)+1)*0.9165)/10, 0)*10</f>
      </c>
      <c r="I406" s="101"/>
    </row>
    <row x14ac:dyDescent="0.25" r="407" customHeight="1" ht="17.25">
      <c r="A407" s="3"/>
      <c r="B407" s="114"/>
      <c r="C407" s="114"/>
      <c r="D407" s="114"/>
      <c r="E407" s="108"/>
      <c r="F407" s="4"/>
      <c r="G407" s="101"/>
      <c r="H407" s="103"/>
      <c r="I407" s="101"/>
    </row>
    <row x14ac:dyDescent="0.25" r="408" customHeight="1" ht="17.25">
      <c r="A408" s="3"/>
      <c r="B408" s="114"/>
      <c r="C408" s="114"/>
      <c r="D408" s="114"/>
      <c r="E408" s="108"/>
      <c r="F408" s="4"/>
      <c r="G408" s="101"/>
      <c r="H408" s="103"/>
      <c r="I408" s="101"/>
    </row>
    <row x14ac:dyDescent="0.25" r="409" customHeight="1" ht="17.25">
      <c r="A409" s="8"/>
      <c r="B409" s="9" t="s">
        <v>712</v>
      </c>
      <c r="C409" s="10"/>
      <c r="D409" s="10"/>
      <c r="E409" s="10"/>
      <c r="F409" s="227"/>
      <c r="G409" s="199"/>
      <c r="H409" s="199"/>
      <c r="I409" s="199"/>
    </row>
    <row x14ac:dyDescent="0.25" r="410" customHeight="1" ht="17.25">
      <c r="A410" s="155"/>
      <c r="B410" s="15" t="s">
        <v>318</v>
      </c>
      <c r="C410" s="15"/>
      <c r="D410" s="15"/>
      <c r="E410" s="112" t="s">
        <v>58</v>
      </c>
      <c r="F410" s="237" t="s">
        <v>36</v>
      </c>
      <c r="G410" s="131" t="s">
        <v>508</v>
      </c>
      <c r="H410" s="396"/>
      <c r="I410" s="396"/>
    </row>
    <row x14ac:dyDescent="0.25" r="411" customHeight="1" ht="17.25">
      <c r="A411" s="3"/>
      <c r="B411" s="114"/>
      <c r="C411" s="114"/>
      <c r="D411" s="114"/>
      <c r="E411" s="74"/>
      <c r="F411" s="262" t="s">
        <v>627</v>
      </c>
      <c r="G411" s="91"/>
      <c r="H411" s="103"/>
      <c r="I411" s="103"/>
    </row>
    <row x14ac:dyDescent="0.25" r="412" customHeight="1" ht="17.25">
      <c r="A412" s="3"/>
      <c r="B412" s="114"/>
      <c r="C412" s="114"/>
      <c r="D412" s="114"/>
      <c r="E412" s="74" t="s">
        <v>11</v>
      </c>
      <c r="F412" s="74" t="s">
        <v>629</v>
      </c>
      <c r="G412" s="62">
        <f>roundup((((('Exchange rate'!$C$2*('UK-R-Dining Tables'!H402/(1+'Exchange rate'!$A$7))*1.25)-('Exchange rate'!$C$2*('UK-R-Dining Tables'!H402/(1+'Exchange rate'!$A$7))*1.25)*0.25)+1)*0.9165)/10, 0)*10</f>
      </c>
      <c r="H412" s="103"/>
      <c r="I412" s="103"/>
    </row>
    <row x14ac:dyDescent="0.25" r="413" customHeight="1" ht="17.25">
      <c r="A413" s="3"/>
      <c r="B413" s="114"/>
      <c r="C413" s="114"/>
      <c r="D413" s="114"/>
      <c r="E413" s="74" t="s">
        <v>13</v>
      </c>
      <c r="F413" s="74" t="s">
        <v>662</v>
      </c>
      <c r="G413" s="62">
        <f>roundup((((('Exchange rate'!$C$2*('UK-R-Dining Tables'!H403/(1+'Exchange rate'!$A$7))*1.25)-('Exchange rate'!$C$2*('UK-R-Dining Tables'!H403/(1+'Exchange rate'!$A$7))*1.25)*0.25)+1)*0.9165)/10, 0)*10</f>
      </c>
      <c r="H413" s="103"/>
      <c r="I413" s="103"/>
    </row>
    <row x14ac:dyDescent="0.25" r="414" customHeight="1" ht="17.25">
      <c r="A414" s="3"/>
      <c r="B414" s="114"/>
      <c r="C414" s="114"/>
      <c r="D414" s="114"/>
      <c r="E414" s="74" t="s">
        <v>15</v>
      </c>
      <c r="F414" s="74" t="s">
        <v>664</v>
      </c>
      <c r="G414" s="62">
        <f>roundup((((('Exchange rate'!$C$2*('UK-R-Dining Tables'!H404/(1+'Exchange rate'!$A$7))*1.25)-('Exchange rate'!$C$2*('UK-R-Dining Tables'!H404/(1+'Exchange rate'!$A$7))*1.25)*0.25)+1)*0.9165)/10, 0)*10</f>
      </c>
      <c r="H414" s="103"/>
      <c r="I414" s="103"/>
    </row>
    <row x14ac:dyDescent="0.25" r="415" customHeight="1" ht="17.25">
      <c r="A415" s="3"/>
      <c r="B415" s="114"/>
      <c r="C415" s="114"/>
      <c r="D415" s="114"/>
      <c r="E415" s="74" t="s">
        <v>120</v>
      </c>
      <c r="F415" s="74" t="s">
        <v>652</v>
      </c>
      <c r="G415" s="62">
        <f>roundup((((('Exchange rate'!$C$2*('UK-R-Dining Tables'!H405/(1+'Exchange rate'!$A$7))*1.25)-('Exchange rate'!$C$2*('UK-R-Dining Tables'!H405/(1+'Exchange rate'!$A$7))*1.25)*0.25)+1)*0.9165)/10, 0)*10</f>
      </c>
      <c r="H415" s="103"/>
      <c r="I415" s="103"/>
    </row>
    <row x14ac:dyDescent="0.25" r="416" customHeight="1" ht="17.25">
      <c r="A416" s="3"/>
      <c r="B416" s="114"/>
      <c r="C416" s="114"/>
      <c r="D416" s="114"/>
      <c r="E416" s="28"/>
      <c r="F416" s="4"/>
      <c r="G416" s="63"/>
      <c r="H416" s="103"/>
      <c r="I416" s="101"/>
    </row>
    <row x14ac:dyDescent="0.25" r="417" customHeight="1" ht="17.25">
      <c r="A417" s="3"/>
      <c r="B417" s="114"/>
      <c r="C417" s="114"/>
      <c r="D417" s="114"/>
      <c r="E417" s="138" t="s">
        <v>680</v>
      </c>
      <c r="F417" s="4"/>
      <c r="G417" s="101"/>
      <c r="H417" s="103"/>
      <c r="I417" s="101"/>
    </row>
    <row x14ac:dyDescent="0.25" r="418" customHeight="1" ht="17.25">
      <c r="A418" s="3"/>
      <c r="B418" s="114"/>
      <c r="C418" s="114"/>
      <c r="D418" s="114"/>
      <c r="E418" s="108"/>
      <c r="F418" s="4"/>
      <c r="G418" s="101"/>
      <c r="H418" s="103"/>
      <c r="I418" s="101"/>
    </row>
    <row x14ac:dyDescent="0.25" r="419" customHeight="1" ht="17.25">
      <c r="A419" s="3"/>
      <c r="B419" s="114"/>
      <c r="C419" s="114"/>
      <c r="D419" s="114"/>
      <c r="E419" s="139" t="s">
        <v>280</v>
      </c>
      <c r="F419" s="140"/>
      <c r="G419" s="152"/>
      <c r="H419" s="188">
        <f>roundup((((('Exchange rate'!$C$2*('UK-R-Dining Tables'!I409/(1+'Exchange rate'!$A$7))*1.25)-('Exchange rate'!$C$2*('UK-R-Dining Tables'!I409/(1+'Exchange rate'!$A$7))*1.25)*0.25)+1)*0.9165)/10, 0)*10</f>
      </c>
      <c r="I419" s="101"/>
    </row>
    <row x14ac:dyDescent="0.25" r="420" customHeight="1" ht="17.25">
      <c r="A420" s="8"/>
      <c r="B420" s="9" t="s">
        <v>715</v>
      </c>
      <c r="C420" s="10"/>
      <c r="D420" s="10"/>
      <c r="E420" s="10"/>
      <c r="F420" s="227"/>
      <c r="G420" s="199"/>
      <c r="H420" s="199"/>
      <c r="I420" s="199"/>
    </row>
    <row x14ac:dyDescent="0.25" r="421" customHeight="1" ht="17.25">
      <c r="A421" s="155"/>
      <c r="B421" s="15" t="s">
        <v>318</v>
      </c>
      <c r="C421" s="15"/>
      <c r="D421" s="15"/>
      <c r="E421" s="112" t="s">
        <v>58</v>
      </c>
      <c r="F421" s="237" t="s">
        <v>36</v>
      </c>
      <c r="G421" s="131" t="s">
        <v>362</v>
      </c>
      <c r="H421" s="396"/>
      <c r="I421" s="396"/>
    </row>
    <row x14ac:dyDescent="0.25" r="422" customHeight="1" ht="17.25">
      <c r="A422" s="3"/>
      <c r="B422" s="114"/>
      <c r="C422" s="114"/>
      <c r="D422" s="114"/>
      <c r="E422" s="74"/>
      <c r="F422" s="262" t="s">
        <v>627</v>
      </c>
      <c r="G422" s="91"/>
      <c r="H422" s="103"/>
      <c r="I422" s="103"/>
    </row>
    <row x14ac:dyDescent="0.25" r="423" customHeight="1" ht="17.25">
      <c r="A423" s="3"/>
      <c r="B423" s="114"/>
      <c r="C423" s="114"/>
      <c r="D423" s="114"/>
      <c r="E423" s="74" t="s">
        <v>11</v>
      </c>
      <c r="F423" s="74" t="s">
        <v>629</v>
      </c>
      <c r="G423" s="62">
        <f>roundup((((('Exchange rate'!$C$2*('UK-R-Dining Tables'!H416/(1+'Exchange rate'!$A$7))*1.25)-('Exchange rate'!$C$2*('UK-R-Dining Tables'!H417/(1+'Exchange rate'!$A$7))*1.25)*0.25)+1)*0.9165)/10, 0)*10</f>
      </c>
      <c r="H423" s="103"/>
      <c r="I423" s="103"/>
    </row>
    <row x14ac:dyDescent="0.25" r="424" customHeight="1" ht="17.25">
      <c r="A424" s="3"/>
      <c r="B424" s="114"/>
      <c r="C424" s="114"/>
      <c r="D424" s="114"/>
      <c r="E424" s="74" t="s">
        <v>13</v>
      </c>
      <c r="F424" s="74" t="s">
        <v>662</v>
      </c>
      <c r="G424" s="62">
        <f>roundup((((('Exchange rate'!$C$2*('UK-R-Dining Tables'!H417/(1+'Exchange rate'!$A$7))*1.25)-('Exchange rate'!$C$2*('UK-R-Dining Tables'!H418/(1+'Exchange rate'!$A$7))*1.25)*0.25)+1)*0.9165)/10, 0)*10</f>
      </c>
      <c r="H424" s="103"/>
      <c r="I424" s="103"/>
    </row>
    <row x14ac:dyDescent="0.25" r="425" customHeight="1" ht="17.25">
      <c r="A425" s="3"/>
      <c r="B425" s="114"/>
      <c r="C425" s="114"/>
      <c r="D425" s="114"/>
      <c r="E425" s="74" t="s">
        <v>15</v>
      </c>
      <c r="F425" s="74" t="s">
        <v>664</v>
      </c>
      <c r="G425" s="62">
        <f>roundup((((('Exchange rate'!$C$2*('UK-R-Dining Tables'!H418/(1+'Exchange rate'!$A$7))*1.25)-('Exchange rate'!$C$2*('UK-R-Dining Tables'!H419/(1+'Exchange rate'!$A$7))*1.25)*0.25)+1)*0.9165)/10, 0)*10</f>
      </c>
      <c r="H425" s="103"/>
      <c r="I425" s="103"/>
    </row>
    <row x14ac:dyDescent="0.25" r="426" customHeight="1" ht="17.25">
      <c r="A426" s="3"/>
      <c r="B426" s="114"/>
      <c r="C426" s="114"/>
      <c r="D426" s="114"/>
      <c r="E426" s="74" t="s">
        <v>120</v>
      </c>
      <c r="F426" s="74" t="s">
        <v>652</v>
      </c>
      <c r="G426" s="62">
        <f>roundup((((('Exchange rate'!$C$2*('UK-R-Dining Tables'!H419/(1+'Exchange rate'!$A$7))*1.25)-('Exchange rate'!$C$2*('UK-R-Dining Tables'!H420/(1+'Exchange rate'!$A$7))*1.25)*0.25)+1)*0.9165)/10, 0)*10</f>
      </c>
      <c r="H426" s="103"/>
      <c r="I426" s="103"/>
    </row>
    <row x14ac:dyDescent="0.25" r="427" customHeight="1" ht="17.25">
      <c r="A427" s="3"/>
      <c r="B427" s="114"/>
      <c r="C427" s="114"/>
      <c r="D427" s="114"/>
      <c r="E427" s="28"/>
      <c r="F427" s="4"/>
      <c r="G427" s="63"/>
      <c r="H427" s="103"/>
      <c r="I427" s="101"/>
    </row>
    <row x14ac:dyDescent="0.25" r="428" customHeight="1" ht="17.25">
      <c r="A428" s="3"/>
      <c r="B428" s="114"/>
      <c r="C428" s="114"/>
      <c r="D428" s="114"/>
      <c r="E428" s="138" t="s">
        <v>680</v>
      </c>
      <c r="F428" s="4"/>
      <c r="G428" s="101"/>
      <c r="H428" s="103"/>
      <c r="I428" s="101"/>
    </row>
    <row x14ac:dyDescent="0.25" r="429" customHeight="1" ht="17.25">
      <c r="A429" s="3"/>
      <c r="B429" s="114"/>
      <c r="C429" s="114"/>
      <c r="D429" s="114"/>
      <c r="E429" s="108"/>
      <c r="F429" s="4"/>
      <c r="G429" s="101"/>
      <c r="H429" s="103"/>
      <c r="I429" s="101"/>
    </row>
    <row x14ac:dyDescent="0.25" r="430" customHeight="1" ht="17.25">
      <c r="A430" s="3"/>
      <c r="B430" s="114"/>
      <c r="C430" s="114"/>
      <c r="D430" s="114"/>
      <c r="E430" s="139" t="s">
        <v>280</v>
      </c>
      <c r="F430" s="140"/>
      <c r="G430" s="152"/>
      <c r="H430" s="188">
        <f>roundup((((('Exchange rate'!$C$2*('UK-R-Dining Tables'!I423/(1+'Exchange rate'!$A$7))*1.25)-('Exchange rate'!$C$2*('UK-R-Dining Tables'!GK423/(1+'Exchange rate'!$A$7))*1.25)*0.25)+1)*0.9165)/10, 0)*10</f>
      </c>
      <c r="I430" s="101"/>
    </row>
    <row x14ac:dyDescent="0.25" r="431" customHeight="1" ht="17.25">
      <c r="A431" s="3"/>
      <c r="B431" s="114"/>
      <c r="C431" s="114"/>
      <c r="D431" s="114"/>
      <c r="E431" s="28"/>
      <c r="F431" s="4"/>
      <c r="G431" s="101"/>
      <c r="H431" s="62"/>
      <c r="I431" s="101"/>
    </row>
    <row x14ac:dyDescent="0.25" r="432" customHeight="1" ht="17.25">
      <c r="A432" s="3"/>
      <c r="B432" s="114"/>
      <c r="C432" s="114"/>
      <c r="D432" s="114"/>
      <c r="E432" s="28"/>
      <c r="F432" s="4"/>
      <c r="G432" s="101"/>
      <c r="H432" s="62"/>
      <c r="I432" s="101"/>
    </row>
    <row x14ac:dyDescent="0.25" r="433" customHeight="1" ht="17.25">
      <c r="A433" s="3"/>
      <c r="B433" s="114"/>
      <c r="C433" s="114"/>
      <c r="D433" s="114"/>
      <c r="E433" s="108"/>
      <c r="F433" s="4"/>
      <c r="G433" s="101"/>
      <c r="H433" s="103"/>
      <c r="I433" s="101"/>
    </row>
    <row x14ac:dyDescent="0.25" r="434" customHeight="1" ht="17.25">
      <c r="A434" s="3"/>
      <c r="B434" s="114"/>
      <c r="C434" s="114"/>
      <c r="D434" s="114"/>
      <c r="E434" s="23"/>
      <c r="F434" s="261"/>
      <c r="G434" s="103"/>
      <c r="H434" s="103"/>
      <c r="I434" s="101"/>
    </row>
    <row x14ac:dyDescent="0.25" r="435" customHeight="1" ht="17.25">
      <c r="A435" s="8"/>
      <c r="B435" s="9" t="s">
        <v>694</v>
      </c>
      <c r="C435" s="10"/>
      <c r="D435" s="10"/>
      <c r="E435" s="10"/>
      <c r="F435" s="227"/>
      <c r="G435" s="199"/>
      <c r="H435" s="199"/>
      <c r="I435" s="199"/>
    </row>
    <row x14ac:dyDescent="0.25" r="436" customHeight="1" ht="17.25">
      <c r="A436" s="155"/>
      <c r="B436" s="15" t="s">
        <v>318</v>
      </c>
      <c r="C436" s="15"/>
      <c r="D436" s="15"/>
      <c r="E436" s="112" t="s">
        <v>58</v>
      </c>
      <c r="F436" s="237" t="s">
        <v>36</v>
      </c>
      <c r="G436" s="131" t="s">
        <v>508</v>
      </c>
      <c r="H436" s="396"/>
      <c r="I436" s="396"/>
    </row>
    <row x14ac:dyDescent="0.25" r="437" customHeight="1" ht="17.25">
      <c r="A437" s="3"/>
      <c r="B437" s="114"/>
      <c r="C437" s="114"/>
      <c r="D437" s="114"/>
      <c r="E437" s="74"/>
      <c r="F437" s="262" t="s">
        <v>627</v>
      </c>
      <c r="G437" s="91"/>
      <c r="H437" s="103"/>
      <c r="I437" s="103"/>
    </row>
    <row x14ac:dyDescent="0.25" r="438" customHeight="1" ht="17.25">
      <c r="A438" s="3"/>
      <c r="B438" s="114"/>
      <c r="C438" s="114"/>
      <c r="D438" s="114"/>
      <c r="E438" s="74" t="s">
        <v>11</v>
      </c>
      <c r="F438" s="74" t="s">
        <v>629</v>
      </c>
      <c r="G438" s="62">
        <f>roundup((((('Exchange rate'!$C$2*('UK-R-Dining Tables'!H430/(1+'Exchange rate'!$A$7))*1.25)-('Exchange rate'!$C$2*('UK-R-Dining Tables'!H430/(1+'Exchange rate'!$A$7))*1.25)*0.25)+1)*0.9165)/10, 0)*10</f>
      </c>
      <c r="H438" s="103"/>
      <c r="I438" s="103"/>
    </row>
    <row x14ac:dyDescent="0.25" r="439" customHeight="1" ht="17.25">
      <c r="A439" s="3"/>
      <c r="B439" s="114"/>
      <c r="C439" s="114"/>
      <c r="D439" s="114"/>
      <c r="E439" s="74" t="s">
        <v>13</v>
      </c>
      <c r="F439" s="74" t="s">
        <v>662</v>
      </c>
      <c r="G439" s="62">
        <f>roundup((((('Exchange rate'!$C$2*('UK-R-Dining Tables'!H431/(1+'Exchange rate'!$A$7))*1.25)-('Exchange rate'!$C$2*('UK-R-Dining Tables'!H431/(1+'Exchange rate'!$A$7))*1.25)*0.25)+1)*0.9165)/10, 0)*10</f>
      </c>
      <c r="H439" s="103"/>
      <c r="I439" s="103"/>
    </row>
    <row x14ac:dyDescent="0.25" r="440" customHeight="1" ht="17.25">
      <c r="A440" s="3"/>
      <c r="B440" s="114"/>
      <c r="C440" s="114"/>
      <c r="D440" s="114"/>
      <c r="E440" s="74" t="s">
        <v>15</v>
      </c>
      <c r="F440" s="74" t="s">
        <v>664</v>
      </c>
      <c r="G440" s="62">
        <f>roundup((((('Exchange rate'!$C$2*('UK-R-Dining Tables'!H432/(1+'Exchange rate'!$A$7))*1.25)-('Exchange rate'!$C$2*('UK-R-Dining Tables'!H432/(1+'Exchange rate'!$A$7))*1.25)*0.25)+1)*0.9165)/10, 0)*10</f>
      </c>
      <c r="H440" s="103"/>
      <c r="I440" s="103"/>
    </row>
    <row x14ac:dyDescent="0.25" r="441" customHeight="1" ht="17.25">
      <c r="A441" s="3"/>
      <c r="B441" s="114"/>
      <c r="C441" s="114"/>
      <c r="D441" s="114"/>
      <c r="E441" s="74" t="s">
        <v>120</v>
      </c>
      <c r="F441" s="74" t="s">
        <v>652</v>
      </c>
      <c r="G441" s="62">
        <f>roundup((((('Exchange rate'!$C$2*('UK-R-Dining Tables'!H433/(1+'Exchange rate'!$A$7))*1.25)-('Exchange rate'!$C$2*('UK-R-Dining Tables'!H433/(1+'Exchange rate'!$A$7))*1.25)*0.25)+1)*0.9165)/10, 0)*10</f>
      </c>
      <c r="H441" s="103"/>
      <c r="I441" s="103"/>
    </row>
    <row x14ac:dyDescent="0.25" r="442" customHeight="1" ht="17.25">
      <c r="A442" s="3"/>
      <c r="B442" s="114"/>
      <c r="C442" s="114"/>
      <c r="D442" s="114"/>
      <c r="E442" s="28"/>
      <c r="F442" s="4"/>
      <c r="G442" s="63"/>
      <c r="H442" s="103"/>
      <c r="I442" s="101"/>
    </row>
    <row x14ac:dyDescent="0.25" r="443" customHeight="1" ht="17.25">
      <c r="A443" s="3"/>
      <c r="B443" s="114"/>
      <c r="C443" s="114"/>
      <c r="D443" s="114"/>
      <c r="E443" s="138" t="s">
        <v>680</v>
      </c>
      <c r="F443" s="4"/>
      <c r="G443" s="101"/>
      <c r="H443" s="103"/>
      <c r="I443" s="101"/>
    </row>
    <row x14ac:dyDescent="0.25" r="444" customHeight="1" ht="17.25">
      <c r="A444" s="3"/>
      <c r="B444" s="114"/>
      <c r="C444" s="114"/>
      <c r="D444" s="114"/>
      <c r="E444" s="108"/>
      <c r="F444" s="4"/>
      <c r="G444" s="101"/>
      <c r="H444" s="103"/>
      <c r="I444" s="101"/>
    </row>
    <row x14ac:dyDescent="0.25" r="445" customHeight="1" ht="17.25">
      <c r="A445" s="3"/>
      <c r="B445" s="114"/>
      <c r="C445" s="114"/>
      <c r="D445" s="114"/>
      <c r="E445" s="139" t="s">
        <v>280</v>
      </c>
      <c r="F445" s="140"/>
      <c r="G445" s="152"/>
      <c r="H445" s="188">
        <f>roundup((((('Exchange rate'!$C$2*('UK-R-Dining Tables'!I437/(1+'Exchange rate'!$A$7))*1.25)-('Exchange rate'!$C$2*('UK-R-Dining Tables'!I437/(1+'Exchange rate'!$A$7))*1.25)*0.25)+1)*0.9165)/10, 0)*10</f>
      </c>
      <c r="I445" s="101"/>
    </row>
    <row x14ac:dyDescent="0.25" r="446" customHeight="1" ht="17.25">
      <c r="A446" s="3"/>
      <c r="B446" s="114"/>
      <c r="C446" s="114"/>
      <c r="D446" s="114"/>
      <c r="E446" s="243"/>
      <c r="F446" s="4"/>
      <c r="G446" s="101"/>
      <c r="H446" s="63"/>
      <c r="I446" s="101"/>
    </row>
    <row x14ac:dyDescent="0.25" r="447" customHeight="1" ht="17.25">
      <c r="A447" s="3"/>
      <c r="B447" s="114"/>
      <c r="C447" s="114"/>
      <c r="D447" s="114"/>
      <c r="E447" s="203"/>
      <c r="F447" s="4"/>
      <c r="G447" s="101"/>
      <c r="H447" s="63"/>
      <c r="I447" s="101"/>
    </row>
    <row x14ac:dyDescent="0.25" r="448" customHeight="1" ht="17.25">
      <c r="A448" s="3"/>
      <c r="B448" s="114"/>
      <c r="C448" s="114"/>
      <c r="D448" s="114"/>
      <c r="E448" s="114"/>
      <c r="F448" s="4"/>
      <c r="G448" s="91"/>
      <c r="H448" s="91"/>
      <c r="I448" s="24"/>
    </row>
    <row x14ac:dyDescent="0.25" r="449" customHeight="1" ht="17.25">
      <c r="A449" s="8" t="s">
        <v>1</v>
      </c>
      <c r="B449" s="96" t="s">
        <v>132</v>
      </c>
      <c r="C449" s="10"/>
      <c r="D449" s="10"/>
      <c r="E449" s="10"/>
      <c r="F449" s="227"/>
      <c r="G449" s="199"/>
      <c r="H449" s="199"/>
      <c r="I449" s="199"/>
    </row>
    <row x14ac:dyDescent="0.25" r="450" customHeight="1" ht="17.25">
      <c r="A450" s="155"/>
      <c r="B450" s="15" t="s">
        <v>106</v>
      </c>
      <c r="C450" s="15"/>
      <c r="D450" s="15"/>
      <c r="E450" s="112" t="s">
        <v>58</v>
      </c>
      <c r="F450" s="237" t="s">
        <v>319</v>
      </c>
      <c r="G450" s="131" t="s">
        <v>320</v>
      </c>
      <c r="H450" s="146" t="s">
        <v>508</v>
      </c>
      <c r="I450" s="146" t="s">
        <v>350</v>
      </c>
    </row>
    <row x14ac:dyDescent="0.25" r="451" customHeight="1" ht="17.25">
      <c r="A451" s="22"/>
      <c r="B451" s="114"/>
      <c r="C451" s="114"/>
      <c r="D451" s="114"/>
      <c r="E451" s="74"/>
      <c r="F451" s="262" t="s">
        <v>627</v>
      </c>
      <c r="G451" s="91"/>
      <c r="H451" s="103"/>
      <c r="I451" s="224" t="s">
        <v>728</v>
      </c>
    </row>
    <row x14ac:dyDescent="0.25" r="452" customHeight="1" ht="17.25">
      <c r="A452" s="22"/>
      <c r="B452" s="114"/>
      <c r="C452" s="114"/>
      <c r="D452" s="114"/>
      <c r="E452" s="74" t="s">
        <v>11</v>
      </c>
      <c r="F452" s="252" t="s">
        <v>574</v>
      </c>
      <c r="G452" s="25">
        <f>roundup((((('Exchange rate'!$C$2*('UK-R-Dining Tables'!H448/(1+'Exchange rate'!$A$7))*1.25)-('Exchange rate'!$C$2*('UK-R-Dining Tables'!H448/(1+'Exchange rate'!$A$7))*1.25)*0.25)+1)*0.9165)/10, 0)*10</f>
      </c>
      <c r="H452" s="25">
        <f>roundup((((('Exchange rate'!$C$2*('UK-R-Dining Tables'!I448/(1+'Exchange rate'!$A$7))*1.25)-('Exchange rate'!$C$2*('UK-R-Dining Tables'!I448/(1+'Exchange rate'!$A$7))*1.25)*0.25)+1)*0.9165)/10, 0)*10</f>
      </c>
      <c r="I452" s="25">
        <f>roundup((((('Exchange rate'!$C$2*('UK-R-Dining Tables'!J448/(1+'Exchange rate'!$A$7))*1.25)-('Exchange rate'!$C$2*('UK-R-Dining Tables'!J448/(1+'Exchange rate'!$A$7))*1.25)*0.25)+1)*0.9165)/10, 0)*10</f>
      </c>
    </row>
    <row x14ac:dyDescent="0.25" r="453" customHeight="1" ht="17.25">
      <c r="A453" s="22"/>
      <c r="B453" s="114"/>
      <c r="C453" s="114"/>
      <c r="D453" s="114"/>
      <c r="E453" s="74" t="s">
        <v>13</v>
      </c>
      <c r="F453" s="252" t="s">
        <v>576</v>
      </c>
      <c r="G453" s="25">
        <f>roundup((((('Exchange rate'!$C$2*('UK-R-Dining Tables'!H449/(1+'Exchange rate'!$A$7))*1.25)-('Exchange rate'!$C$2*('UK-R-Dining Tables'!H449/(1+'Exchange rate'!$A$7))*1.25)*0.25)+1)*0.9165)/10, 0)*10</f>
      </c>
      <c r="H453" s="25">
        <f>roundup((((('Exchange rate'!$C$2*('UK-R-Dining Tables'!I449/(1+'Exchange rate'!$A$7))*1.25)-('Exchange rate'!$C$2*('UK-R-Dining Tables'!I449/(1+'Exchange rate'!$A$7))*1.25)*0.25)+1)*0.9165)/10, 0)*10</f>
      </c>
      <c r="I453" s="25">
        <f>roundup((((('Exchange rate'!$C$2*('UK-R-Dining Tables'!J449/(1+'Exchange rate'!$A$7))*1.25)-('Exchange rate'!$C$2*('UK-R-Dining Tables'!J449/(1+'Exchange rate'!$A$7))*1.25)*0.25)+1)*0.9165)/10, 0)*10</f>
      </c>
    </row>
    <row x14ac:dyDescent="0.25" r="454" customHeight="1" ht="17.25">
      <c r="A454" s="22"/>
      <c r="B454" s="114"/>
      <c r="C454" s="114"/>
      <c r="D454" s="114"/>
      <c r="E454" s="74" t="s">
        <v>15</v>
      </c>
      <c r="F454" s="252" t="s">
        <v>645</v>
      </c>
      <c r="G454" s="25">
        <f>roundup((((('Exchange rate'!$C$2*('UK-R-Dining Tables'!H450/(1+'Exchange rate'!$A$7))*1.25)-('Exchange rate'!$C$2*('UK-R-Dining Tables'!H450/(1+'Exchange rate'!$A$7))*1.25)*0.25)+1)*0.9165)/10, 0)*10</f>
      </c>
      <c r="H454" s="25">
        <f>roundup((((('Exchange rate'!$C$2*('UK-R-Dining Tables'!I450/(1+'Exchange rate'!$A$7))*1.25)-('Exchange rate'!$C$2*('UK-R-Dining Tables'!I450/(1+'Exchange rate'!$A$7))*1.25)*0.25)+1)*0.9165)/10, 0)*10</f>
      </c>
      <c r="I454" s="25">
        <f>roundup((((('Exchange rate'!$C$2*('UK-R-Dining Tables'!J450/(1+'Exchange rate'!$A$7))*1.25)-('Exchange rate'!$C$2*('UK-R-Dining Tables'!J450/(1+'Exchange rate'!$A$7))*1.25)*0.25)+1)*0.9165)/10, 0)*10</f>
      </c>
    </row>
    <row x14ac:dyDescent="0.25" r="455" customHeight="1" ht="17.25">
      <c r="A455" s="22"/>
      <c r="B455" s="114"/>
      <c r="C455" s="114"/>
      <c r="D455" s="114"/>
      <c r="E455" s="74" t="s">
        <v>120</v>
      </c>
      <c r="F455" s="252" t="s">
        <v>658</v>
      </c>
      <c r="G455" s="25">
        <f>roundup((((('Exchange rate'!$C$2*('UK-R-Dining Tables'!H451/(1+'Exchange rate'!$A$7))*1.25)-('Exchange rate'!$C$2*('UK-R-Dining Tables'!H451/(1+'Exchange rate'!$A$7))*1.25)*0.25)+1)*0.9165)/10, 0)*10</f>
      </c>
      <c r="H455" s="25">
        <f>roundup((((('Exchange rate'!$C$2*('UK-R-Dining Tables'!I451/(1+'Exchange rate'!$A$7))*1.25)-('Exchange rate'!$C$2*('UK-R-Dining Tables'!I451/(1+'Exchange rate'!$A$7))*1.25)*0.25)+1)*0.9165)/10, 0)*10</f>
      </c>
      <c r="I455" s="25">
        <f>roundup((((('Exchange rate'!$C$2*('UK-R-Dining Tables'!J451/(1+'Exchange rate'!$A$7))*1.25)-('Exchange rate'!$C$2*('UK-R-Dining Tables'!J451/(1+'Exchange rate'!$A$7))*1.25)*0.25)+1)*0.9165)/10, 0)*10</f>
      </c>
    </row>
    <row x14ac:dyDescent="0.25" r="456" customHeight="1" ht="17.25">
      <c r="A456" s="22"/>
      <c r="B456" s="114"/>
      <c r="C456" s="114"/>
      <c r="D456" s="114"/>
      <c r="E456" s="74"/>
      <c r="F456" s="74"/>
      <c r="G456" s="62"/>
      <c r="H456" s="103"/>
      <c r="I456" s="103"/>
    </row>
    <row x14ac:dyDescent="0.25" r="457" customHeight="1" ht="17.25">
      <c r="A457" s="3"/>
      <c r="B457" s="114"/>
      <c r="C457" s="114"/>
      <c r="D457" s="114"/>
      <c r="E457" s="114"/>
      <c r="F457" s="74"/>
      <c r="G457" s="103"/>
      <c r="H457" s="103"/>
      <c r="I457" s="24"/>
    </row>
    <row x14ac:dyDescent="0.25" r="458" customHeight="1" ht="17.25">
      <c r="A458" s="3"/>
      <c r="B458" s="114"/>
      <c r="C458" s="114"/>
      <c r="D458" s="114"/>
      <c r="E458" s="138" t="s">
        <v>18</v>
      </c>
      <c r="F458" s="4"/>
      <c r="G458" s="101"/>
      <c r="H458" s="103"/>
      <c r="I458" s="101"/>
    </row>
    <row x14ac:dyDescent="0.25" r="459" customHeight="1" ht="17.25">
      <c r="A459" s="3"/>
      <c r="B459" s="114"/>
      <c r="C459" s="114"/>
      <c r="D459" s="114"/>
      <c r="E459" s="108"/>
      <c r="F459" s="4"/>
      <c r="G459" s="101"/>
      <c r="H459" s="91"/>
      <c r="I459" s="101"/>
    </row>
    <row x14ac:dyDescent="0.25" r="460" customHeight="1" ht="17.25">
      <c r="A460" s="3"/>
      <c r="B460" s="114"/>
      <c r="C460" s="114"/>
      <c r="D460" s="114"/>
      <c r="E460" s="139" t="s">
        <v>280</v>
      </c>
      <c r="F460" s="140"/>
      <c r="G460" s="152"/>
      <c r="H460" s="188">
        <f>roundup(((('Exchange rate'!$C$2*('UK-R-Dining Tables'!I455/(1+'Exchange rate'!$A$7))*1.25*0.9165)+1)/1.59)/10, 0)*10</f>
      </c>
      <c r="I460" s="101"/>
    </row>
    <row x14ac:dyDescent="0.25" r="461" customHeight="1" ht="17.25">
      <c r="A461" s="3"/>
      <c r="B461" s="114"/>
      <c r="C461" s="114"/>
      <c r="D461" s="114"/>
      <c r="E461" s="28"/>
      <c r="F461" s="4"/>
      <c r="G461" s="101"/>
      <c r="H461" s="63"/>
      <c r="I461" s="101"/>
    </row>
    <row x14ac:dyDescent="0.25" r="462" customHeight="1" ht="17.25">
      <c r="A462" s="3"/>
      <c r="B462" s="114"/>
      <c r="C462" s="114"/>
      <c r="D462" s="114"/>
      <c r="E462" s="28" t="s">
        <v>698</v>
      </c>
      <c r="F462" s="4"/>
      <c r="G462" s="101"/>
      <c r="H462" s="63"/>
      <c r="I462" s="101"/>
    </row>
    <row x14ac:dyDescent="0.25" r="463" customHeight="1" ht="17.25">
      <c r="A463" s="3"/>
      <c r="B463" s="114"/>
      <c r="C463" s="114"/>
      <c r="D463" s="114"/>
      <c r="E463" s="139" t="s">
        <v>190</v>
      </c>
      <c r="F463" s="140"/>
      <c r="G463" s="152"/>
      <c r="H463" s="188">
        <f>roundup(((('Exchange rate'!$C$2*('UK-R-Dining Tables'!I458/(1+'Exchange rate'!$A$7))*1.25*0.9165)+1)/1.59)/10, 0)*10</f>
      </c>
      <c r="I463" s="101"/>
    </row>
    <row x14ac:dyDescent="0.25" r="464" customHeight="1" ht="17.25">
      <c r="A464" s="3"/>
      <c r="B464" s="114"/>
      <c r="C464" s="114"/>
      <c r="D464" s="114"/>
      <c r="E464" s="28"/>
      <c r="F464" s="4"/>
      <c r="G464" s="101"/>
      <c r="H464" s="62"/>
      <c r="I464" s="101"/>
    </row>
    <row x14ac:dyDescent="0.25" r="465" customHeight="1" ht="17.25">
      <c r="A465" s="3"/>
      <c r="B465" s="114"/>
      <c r="C465" s="114"/>
      <c r="D465" s="114"/>
      <c r="E465" s="28"/>
      <c r="F465" s="4"/>
      <c r="G465" s="101"/>
      <c r="H465" s="62"/>
      <c r="I465" s="101"/>
    </row>
    <row x14ac:dyDescent="0.25" r="466" customHeight="1" ht="17.25">
      <c r="A466" s="8" t="s">
        <v>1</v>
      </c>
      <c r="B466" s="96" t="s">
        <v>132</v>
      </c>
      <c r="C466" s="10"/>
      <c r="D466" s="10"/>
      <c r="E466" s="10"/>
      <c r="F466" s="227"/>
      <c r="G466" s="199"/>
      <c r="H466" s="199"/>
      <c r="I466" s="199"/>
    </row>
    <row x14ac:dyDescent="0.25" r="467" customHeight="1" ht="17.25">
      <c r="A467" s="155"/>
      <c r="B467" s="15" t="s">
        <v>699</v>
      </c>
      <c r="C467" s="15"/>
      <c r="D467" s="15"/>
      <c r="E467" s="112" t="s">
        <v>58</v>
      </c>
      <c r="F467" s="237" t="s">
        <v>319</v>
      </c>
      <c r="G467" s="18" t="s">
        <v>536</v>
      </c>
      <c r="H467" s="131" t="s">
        <v>495</v>
      </c>
      <c r="I467" s="146" t="s">
        <v>350</v>
      </c>
    </row>
    <row x14ac:dyDescent="0.25" r="468" customHeight="1" ht="17.25">
      <c r="A468" s="22"/>
      <c r="B468" s="114"/>
      <c r="C468" s="114"/>
      <c r="D468" s="114"/>
      <c r="E468" s="74"/>
      <c r="F468" s="262" t="s">
        <v>627</v>
      </c>
      <c r="G468" s="103"/>
      <c r="H468" s="91"/>
      <c r="I468" s="224" t="s">
        <v>353</v>
      </c>
    </row>
    <row x14ac:dyDescent="0.25" r="469" customHeight="1" ht="17.25">
      <c r="A469" s="22"/>
      <c r="B469" s="114"/>
      <c r="C469" s="114"/>
      <c r="D469" s="114"/>
      <c r="E469" s="74" t="s">
        <v>11</v>
      </c>
      <c r="F469" s="74" t="s">
        <v>727</v>
      </c>
      <c r="G469" s="25">
        <f>roundup((((('Exchange rate'!$C$2*('UK-R-Dining Tables'!H463/(1+'Exchange rate'!$A$7))*1.25)-('Exchange rate'!$C$2*('UK-R-Dining Tables'!H463/(1+'Exchange rate'!$A$7))*1.25)*0.25)+1)*0.9165)/10, 0)*10</f>
      </c>
      <c r="H469" s="25">
        <f>roundup((((('Exchange rate'!$C$2*('UK-R-Dining Tables'!I463/(1+'Exchange rate'!$A$7))*1.25)-('Exchange rate'!$C$2*('UK-R-Dining Tables'!I463/(1+'Exchange rate'!$A$7))*1.25)*0.25)+1)*0.9165)/10, 0)*10</f>
      </c>
      <c r="I469" s="25">
        <f>roundup((((('Exchange rate'!$C$2*('UK-R-Dining Tables'!J463/(1+'Exchange rate'!$A$7))*1.25)-('Exchange rate'!$C$2*('UK-R-Dining Tables'!J463/(1+'Exchange rate'!$A$7))*1.25)*0.25)+1)*0.9165)/10, 0)*10</f>
      </c>
    </row>
    <row x14ac:dyDescent="0.25" r="470" customHeight="1" ht="17.25">
      <c r="A470" s="22"/>
      <c r="B470" s="114"/>
      <c r="C470" s="114"/>
      <c r="D470" s="114"/>
      <c r="E470" s="74" t="s">
        <v>13</v>
      </c>
      <c r="F470" s="74" t="s">
        <v>670</v>
      </c>
      <c r="G470" s="25">
        <f>roundup((((('Exchange rate'!$C$2*('UK-R-Dining Tables'!H464/(1+'Exchange rate'!$A$7))*1.25)-('Exchange rate'!$C$2*('UK-R-Dining Tables'!H464/(1+'Exchange rate'!$A$7))*1.25)*0.25)+1)*0.9165)/10, 0)*10</f>
      </c>
      <c r="H470" s="25">
        <f>roundup((((('Exchange rate'!$C$2*('UK-R-Dining Tables'!I464/(1+'Exchange rate'!$A$7))*1.25)-('Exchange rate'!$C$2*('UK-R-Dining Tables'!I464/(1+'Exchange rate'!$A$7))*1.25)*0.25)+1)*0.9165)/10, 0)*10</f>
      </c>
      <c r="I470" s="25">
        <f>roundup((((('Exchange rate'!$C$2*('UK-R-Dining Tables'!J464/(1+'Exchange rate'!$A$7))*1.25)-('Exchange rate'!$C$2*('UK-R-Dining Tables'!J464/(1+'Exchange rate'!$A$7))*1.25)*0.25)+1)*0.9165)/10, 0)*10</f>
      </c>
    </row>
    <row x14ac:dyDescent="0.25" r="471" customHeight="1" ht="17.25">
      <c r="A471" s="22"/>
      <c r="B471" s="114"/>
      <c r="C471" s="114"/>
      <c r="D471" s="114"/>
      <c r="E471" s="74" t="s">
        <v>15</v>
      </c>
      <c r="F471" s="74" t="s">
        <v>705</v>
      </c>
      <c r="G471" s="62">
        <f>roundup((((('Exchange rate'!$C$2*('UK-R-Dining Tables'!H465/(1+'Exchange rate'!$A$7))*1.25)-('Exchange rate'!$C$2*('UK-R-Dining Tables'!H465/(1+'Exchange rate'!$A$7))*1.25)*0.25)+1)*0.9165)/10, 0)*10</f>
      </c>
      <c r="H471" s="62">
        <f>roundup((((('Exchange rate'!$C$2*('UK-R-Dining Tables'!I465/(1+'Exchange rate'!$A$7))*1.25)-('Exchange rate'!$C$2*('UK-R-Dining Tables'!I465/(1+'Exchange rate'!$A$7))*1.25)*0.25)+1)*0.9165)/10, 0)*10</f>
      </c>
      <c r="I471" s="25">
        <f>roundup((((('Exchange rate'!$C$2*('UK-R-Dining Tables'!J465/(1+'Exchange rate'!$A$7))*1.25)-('Exchange rate'!$C$2*('UK-R-Dining Tables'!J465/(1+'Exchange rate'!$A$7))*1.25)*0.25)+1)*0.9165)/10, 0)*10</f>
      </c>
    </row>
    <row x14ac:dyDescent="0.25" r="472" customHeight="1" ht="17.25">
      <c r="A472" s="3"/>
      <c r="B472" s="114"/>
      <c r="C472" s="114"/>
      <c r="D472" s="114"/>
      <c r="E472" s="74" t="s">
        <v>120</v>
      </c>
      <c r="F472" s="74" t="s">
        <v>672</v>
      </c>
      <c r="G472" s="25">
        <f>roundup((((('Exchange rate'!$C$2*('UK-R-Dining Tables'!H466/(1+'Exchange rate'!$A$7))*1.25)-('Exchange rate'!$C$2*('UK-R-Dining Tables'!H466/(1+'Exchange rate'!$A$7))*1.25)*0.25)+1)*0.9165)/10, 0)*10</f>
      </c>
      <c r="H472" s="25">
        <f>roundup((((('Exchange rate'!$C$2*('UK-R-Dining Tables'!I466/(1+'Exchange rate'!$A$7))*1.25)-('Exchange rate'!$C$2*('UK-R-Dining Tables'!I466/(1+'Exchange rate'!$A$7))*1.25)*0.25)+1)*0.9165)/10, 0)*10</f>
      </c>
      <c r="I472" s="25">
        <f>roundup((((('Exchange rate'!$C$2*('UK-R-Dining Tables'!J466/(1+'Exchange rate'!$A$7))*1.25)-('Exchange rate'!$C$2*('UK-R-Dining Tables'!J466/(1+'Exchange rate'!$A$7))*1.25)*0.25)+1)*0.9165)/10, 0)*10</f>
      </c>
    </row>
    <row x14ac:dyDescent="0.25" r="473" customHeight="1" ht="17.25">
      <c r="A473" s="3"/>
      <c r="B473" s="114"/>
      <c r="C473" s="114"/>
      <c r="D473" s="114"/>
      <c r="E473" s="74"/>
      <c r="F473" s="74"/>
      <c r="G473" s="91"/>
      <c r="H473" s="103"/>
      <c r="I473" s="24"/>
    </row>
    <row x14ac:dyDescent="0.25" r="474" customHeight="1" ht="17.25">
      <c r="A474" s="3"/>
      <c r="B474" s="114"/>
      <c r="C474" s="114"/>
      <c r="D474" s="114"/>
      <c r="E474" s="138" t="s">
        <v>18</v>
      </c>
      <c r="F474" s="4"/>
      <c r="G474" s="101"/>
      <c r="H474" s="103"/>
      <c r="I474" s="101"/>
    </row>
    <row x14ac:dyDescent="0.25" r="475" customHeight="1" ht="17.25">
      <c r="A475" s="3"/>
      <c r="B475" s="114"/>
      <c r="C475" s="114"/>
      <c r="D475" s="114"/>
      <c r="E475" s="108"/>
      <c r="F475" s="4"/>
      <c r="G475" s="101"/>
      <c r="H475" s="103"/>
      <c r="I475" s="101"/>
    </row>
    <row x14ac:dyDescent="0.25" r="476" customHeight="1" ht="17.25">
      <c r="A476" s="3"/>
      <c r="B476" s="114"/>
      <c r="C476" s="114"/>
      <c r="D476" s="114"/>
      <c r="E476" s="139" t="s">
        <v>280</v>
      </c>
      <c r="F476" s="140"/>
      <c r="G476" s="152"/>
      <c r="H476" s="188">
        <f>roundup(((('Exchange rate'!$C$2*('UK-R-Dining Tables'!I470/(1+'Exchange rate'!$A$7))*1.25*0.9165)+1)/1.59)/10, 0)*10</f>
      </c>
      <c r="I476" s="101"/>
    </row>
    <row x14ac:dyDescent="0.25" r="477" customHeight="1" ht="17.25">
      <c r="A477" s="3"/>
      <c r="B477" s="114"/>
      <c r="C477" s="114"/>
      <c r="D477" s="114"/>
      <c r="E477" s="28"/>
      <c r="F477" s="4"/>
      <c r="G477" s="101"/>
      <c r="H477" s="63"/>
      <c r="I477" s="101"/>
    </row>
    <row x14ac:dyDescent="0.25" r="478" customHeight="1" ht="17.25">
      <c r="A478" s="3"/>
      <c r="B478" s="114"/>
      <c r="C478" s="114"/>
      <c r="D478" s="114"/>
      <c r="E478" s="28" t="s">
        <v>698</v>
      </c>
      <c r="F478" s="4"/>
      <c r="G478" s="101"/>
      <c r="H478" s="63"/>
      <c r="I478" s="101"/>
    </row>
    <row x14ac:dyDescent="0.25" r="479" customHeight="1" ht="17.25">
      <c r="A479" s="3"/>
      <c r="B479" s="114"/>
      <c r="C479" s="114"/>
      <c r="D479" s="114"/>
      <c r="E479" s="139" t="s">
        <v>190</v>
      </c>
      <c r="F479" s="140"/>
      <c r="G479" s="152"/>
      <c r="H479" s="188">
        <f>roundup(((('Exchange rate'!$C$2*('UK-R-Dining Tables'!I473/(1+'Exchange rate'!$A$7))*1.25*0.9165)+1)/1.59)/10, 0)*10</f>
      </c>
      <c r="I479" s="101"/>
    </row>
    <row x14ac:dyDescent="0.25" r="480" customHeight="1" ht="17.25">
      <c r="A480" s="3"/>
      <c r="B480" s="114"/>
      <c r="C480" s="114"/>
      <c r="D480" s="114"/>
      <c r="E480" s="28"/>
      <c r="F480" s="4"/>
      <c r="G480" s="101"/>
      <c r="H480" s="62"/>
      <c r="I480" s="101"/>
    </row>
    <row x14ac:dyDescent="0.25" r="481" customHeight="1" ht="17.25">
      <c r="A481" s="3"/>
      <c r="B481" s="114"/>
      <c r="C481" s="114"/>
      <c r="D481" s="114"/>
      <c r="E481" s="28"/>
      <c r="F481" s="4"/>
      <c r="G481" s="101"/>
      <c r="H481" s="62"/>
      <c r="I481" s="101"/>
    </row>
    <row x14ac:dyDescent="0.25" r="482" customHeight="1" ht="17.25">
      <c r="A482" s="3"/>
      <c r="B482" s="114"/>
      <c r="C482" s="114"/>
      <c r="D482" s="114"/>
      <c r="E482" s="28"/>
      <c r="F482" s="4"/>
      <c r="G482" s="101"/>
      <c r="H482" s="62"/>
      <c r="I482" s="101"/>
    </row>
    <row x14ac:dyDescent="0.25" r="483" customHeight="1" ht="17.25">
      <c r="A483" s="3"/>
      <c r="B483" s="114"/>
      <c r="C483" s="114"/>
      <c r="D483" s="114"/>
      <c r="E483" s="28"/>
      <c r="F483" s="4"/>
      <c r="G483" s="101"/>
      <c r="H483" s="62"/>
      <c r="I483" s="101"/>
    </row>
    <row x14ac:dyDescent="0.25" r="484" customHeight="1" ht="17.25">
      <c r="A484" s="3"/>
      <c r="B484" s="114"/>
      <c r="C484" s="114"/>
      <c r="D484" s="114"/>
      <c r="E484" s="28"/>
      <c r="F484" s="4"/>
      <c r="G484" s="101"/>
      <c r="H484" s="62"/>
      <c r="I484" s="101"/>
    </row>
    <row x14ac:dyDescent="0.25" r="485" customHeight="1" ht="17.25">
      <c r="A485" s="3"/>
      <c r="B485" s="114"/>
      <c r="C485" s="114"/>
      <c r="D485" s="114"/>
      <c r="E485" s="28"/>
      <c r="F485" s="4"/>
      <c r="G485" s="101"/>
      <c r="H485" s="62"/>
      <c r="I485" s="101"/>
    </row>
    <row x14ac:dyDescent="0.25" r="486" customHeight="1" ht="17.25">
      <c r="A486" s="3"/>
      <c r="B486" s="114"/>
      <c r="C486" s="114"/>
      <c r="D486" s="114"/>
      <c r="E486" s="28"/>
      <c r="F486" s="4"/>
      <c r="G486" s="101"/>
      <c r="H486" s="62"/>
      <c r="I486" s="101"/>
    </row>
    <row x14ac:dyDescent="0.25" r="487" customHeight="1" ht="17.25">
      <c r="A487" s="3"/>
      <c r="B487" s="114"/>
      <c r="C487" s="114"/>
      <c r="D487" s="114"/>
      <c r="E487" s="28"/>
      <c r="F487" s="4"/>
      <c r="G487" s="101"/>
      <c r="H487" s="62"/>
      <c r="I487" s="101"/>
    </row>
    <row x14ac:dyDescent="0.25" r="488" customHeight="1" ht="17.25">
      <c r="A488" s="3"/>
      <c r="B488" s="114"/>
      <c r="C488" s="114"/>
      <c r="D488" s="114"/>
      <c r="E488" s="28"/>
      <c r="F488" s="4"/>
      <c r="G488" s="101"/>
      <c r="H488" s="62"/>
      <c r="I488" s="101"/>
    </row>
    <row x14ac:dyDescent="0.25" r="489" customHeight="1" ht="17.25">
      <c r="A489" s="3"/>
      <c r="B489" s="114"/>
      <c r="C489" s="114"/>
      <c r="D489" s="114"/>
      <c r="E489" s="28"/>
      <c r="F489" s="4"/>
      <c r="G489" s="101"/>
      <c r="H489" s="62"/>
      <c r="I489" s="101"/>
    </row>
    <row x14ac:dyDescent="0.25" r="490" customHeight="1" ht="17.25">
      <c r="A490" s="8" t="s">
        <v>1</v>
      </c>
      <c r="B490" s="96" t="s">
        <v>132</v>
      </c>
      <c r="C490" s="10"/>
      <c r="D490" s="10"/>
      <c r="E490" s="10"/>
      <c r="F490" s="227"/>
      <c r="G490" s="199"/>
      <c r="H490" s="199"/>
      <c r="I490" s="199"/>
    </row>
    <row x14ac:dyDescent="0.25" r="491" customHeight="1" ht="17.25">
      <c r="A491" s="155"/>
      <c r="B491" s="15" t="s">
        <v>700</v>
      </c>
      <c r="C491" s="15"/>
      <c r="D491" s="15"/>
      <c r="E491" s="112" t="s">
        <v>58</v>
      </c>
      <c r="F491" s="237" t="s">
        <v>319</v>
      </c>
      <c r="G491" s="131" t="s">
        <v>320</v>
      </c>
      <c r="H491" s="131" t="s">
        <v>495</v>
      </c>
      <c r="I491" s="146" t="s">
        <v>350</v>
      </c>
    </row>
    <row x14ac:dyDescent="0.25" r="492" customHeight="1" ht="17.25">
      <c r="A492" s="22"/>
      <c r="B492" s="114"/>
      <c r="C492" s="114"/>
      <c r="D492" s="114"/>
      <c r="E492" s="74"/>
      <c r="F492" s="262" t="s">
        <v>627</v>
      </c>
      <c r="G492" s="91"/>
      <c r="H492" s="91"/>
      <c r="I492" s="224" t="s">
        <v>353</v>
      </c>
    </row>
    <row x14ac:dyDescent="0.25" r="493" customHeight="1" ht="17.25">
      <c r="A493" s="22"/>
      <c r="B493" s="114"/>
      <c r="C493" s="114"/>
      <c r="D493" s="114"/>
      <c r="E493" s="74" t="s">
        <v>11</v>
      </c>
      <c r="F493" s="74" t="s">
        <v>727</v>
      </c>
      <c r="G493" s="25">
        <f>roundup(((('Exchange rate'!$C$2*('UK-R-Dining Tables'!H479/(1+'Exchange rate'!$A$7))*1.25*0.9165)+1)/1.59)/10, 0)*10</f>
      </c>
      <c r="H493" s="25">
        <f>roundup(((('Exchange rate'!$C$2*('UK-R-Dining Tables'!I479/(1+'Exchange rate'!$A$7))*1.25*0.9165)+1)/1.59)/10, 0)*10</f>
      </c>
      <c r="I493" s="25">
        <f>roundup(((('Exchange rate'!$C$2*('UK-R-Dining Tables'!J479/(1+'Exchange rate'!$A$7))*1.25*0.9165)+1)/1.59)/10, 0)*10</f>
      </c>
    </row>
    <row x14ac:dyDescent="0.25" r="494" customHeight="1" ht="17.25">
      <c r="A494" s="22"/>
      <c r="B494" s="114"/>
      <c r="C494" s="114"/>
      <c r="D494" s="114"/>
      <c r="E494" s="74" t="s">
        <v>13</v>
      </c>
      <c r="F494" s="74" t="s">
        <v>670</v>
      </c>
      <c r="G494" s="25">
        <f>roundup(((('Exchange rate'!$C$2*('UK-R-Dining Tables'!H480/(1+'Exchange rate'!$A$7))*1.25*0.9165)+1)/1.59)/10, 0)*10</f>
      </c>
      <c r="H494" s="25">
        <f>roundup(((('Exchange rate'!$C$2*('UK-R-Dining Tables'!I480/(1+'Exchange rate'!$A$7))*1.25*0.9165)+1)/1.59)/10, 0)*10</f>
      </c>
      <c r="I494" s="25">
        <f>roundup(((('Exchange rate'!$C$2*('UK-R-Dining Tables'!J480/(1+'Exchange rate'!$A$7))*1.25*0.9165)+1)/1.59)/10, 0)*10</f>
      </c>
    </row>
    <row x14ac:dyDescent="0.25" r="495" customHeight="1" ht="17.25">
      <c r="A495" s="22"/>
      <c r="B495" s="114"/>
      <c r="C495" s="114"/>
      <c r="D495" s="114"/>
      <c r="E495" s="74" t="s">
        <v>15</v>
      </c>
      <c r="F495" s="74" t="s">
        <v>705</v>
      </c>
      <c r="G495" s="25">
        <f>roundup(((('Exchange rate'!$C$2*('UK-R-Dining Tables'!H481/(1+'Exchange rate'!$A$7))*1.25*0.9165)+1)/1.59)/10, 0)*10</f>
      </c>
      <c r="H495" s="25">
        <f>roundup(((('Exchange rate'!$C$2*('UK-R-Dining Tables'!I481/(1+'Exchange rate'!$A$7))*1.25*0.9165)+1)/1.59)/10, 0)*10</f>
      </c>
      <c r="I495" s="25">
        <f>roundup(((('Exchange rate'!$C$2*('UK-R-Dining Tables'!J481/(1+'Exchange rate'!$A$7))*1.25*0.9165)+1)/1.59)/10, 0)*10</f>
      </c>
    </row>
    <row x14ac:dyDescent="0.25" r="496" customHeight="1" ht="17.25">
      <c r="A496" s="3"/>
      <c r="B496" s="114"/>
      <c r="C496" s="114"/>
      <c r="D496" s="114"/>
      <c r="E496" s="74" t="s">
        <v>120</v>
      </c>
      <c r="F496" s="74" t="s">
        <v>672</v>
      </c>
      <c r="G496" s="25">
        <f>roundup(((('Exchange rate'!$C$2*('UK-R-Dining Tables'!H482/(1+'Exchange rate'!$A$7))*1.25*0.9165)+1)/1.59)/10, 0)*10</f>
      </c>
      <c r="H496" s="25">
        <f>roundup(((('Exchange rate'!$C$2*('UK-R-Dining Tables'!I482/(1+'Exchange rate'!$A$7))*1.25*0.9165)+1)/1.59)/10, 0)*10</f>
      </c>
      <c r="I496" s="25">
        <f>roundup(((('Exchange rate'!$C$2*('UK-R-Dining Tables'!J482/(1+'Exchange rate'!$A$7))*1.25*0.9165)+1)/1.59)/10, 0)*10</f>
      </c>
    </row>
    <row x14ac:dyDescent="0.25" r="497" customHeight="1" ht="17.25">
      <c r="A497" s="3"/>
      <c r="B497" s="114"/>
      <c r="C497" s="114"/>
      <c r="D497" s="114"/>
      <c r="E497" s="114"/>
      <c r="F497" s="74"/>
      <c r="G497" s="91"/>
      <c r="H497" s="103"/>
      <c r="I497" s="24"/>
    </row>
    <row x14ac:dyDescent="0.25" r="498" customHeight="1" ht="17.25">
      <c r="A498" s="3"/>
      <c r="B498" s="114"/>
      <c r="C498" s="114"/>
      <c r="D498" s="114"/>
      <c r="E498" s="138" t="s">
        <v>18</v>
      </c>
      <c r="F498" s="4"/>
      <c r="G498" s="101"/>
      <c r="H498" s="103"/>
      <c r="I498" s="101"/>
    </row>
    <row x14ac:dyDescent="0.25" r="499" customHeight="1" ht="17.25">
      <c r="A499" s="3"/>
      <c r="B499" s="114"/>
      <c r="C499" s="114"/>
      <c r="D499" s="114"/>
      <c r="E499" s="108"/>
      <c r="F499" s="4"/>
      <c r="G499" s="101"/>
      <c r="H499" s="103"/>
      <c r="I499" s="101"/>
    </row>
    <row x14ac:dyDescent="0.25" r="500" customHeight="1" ht="17.25">
      <c r="A500" s="3"/>
      <c r="B500" s="114"/>
      <c r="C500" s="114"/>
      <c r="D500" s="114"/>
      <c r="E500" s="139" t="s">
        <v>280</v>
      </c>
      <c r="F500" s="140"/>
      <c r="G500" s="152"/>
      <c r="H500" s="188">
        <f>roundup(((('Exchange rate'!$C$2*('UK-R-Dining Tables'!I486/(1+'Exchange rate'!$A$7))*1.25*0.9165)+1)/1.59)/10, 0)*10</f>
      </c>
      <c r="I500" s="101"/>
    </row>
    <row x14ac:dyDescent="0.25" r="501" customHeight="1" ht="17.25">
      <c r="A501" s="3"/>
      <c r="B501" s="114"/>
      <c r="C501" s="114"/>
      <c r="D501" s="114"/>
      <c r="E501" s="28"/>
      <c r="F501" s="4"/>
      <c r="G501" s="101"/>
      <c r="H501" s="63"/>
      <c r="I501" s="101"/>
    </row>
    <row x14ac:dyDescent="0.25" r="502" customHeight="1" ht="17.25">
      <c r="A502" s="3"/>
      <c r="B502" s="114"/>
      <c r="C502" s="114"/>
      <c r="D502" s="114"/>
      <c r="E502" s="28" t="s">
        <v>698</v>
      </c>
      <c r="F502" s="4"/>
      <c r="G502" s="101"/>
      <c r="H502" s="62"/>
      <c r="I502" s="101"/>
    </row>
    <row x14ac:dyDescent="0.25" r="503" customHeight="1" ht="17.25">
      <c r="A503" s="3"/>
      <c r="B503" s="114"/>
      <c r="C503" s="114"/>
      <c r="D503" s="114"/>
      <c r="E503" s="139" t="s">
        <v>190</v>
      </c>
      <c r="F503" s="140"/>
      <c r="G503" s="152"/>
      <c r="H503" s="188">
        <f>roundup(((('Exchange rate'!$C$2*('UK-R-Dining Tables'!I489/(1+'Exchange rate'!$A$7))*1.25*0.9165)+1)/1.59)/10, 0)*10</f>
      </c>
      <c r="I503" s="101"/>
    </row>
    <row x14ac:dyDescent="0.25" r="504" customHeight="1" ht="17.25">
      <c r="A504" s="3"/>
      <c r="B504" s="114"/>
      <c r="C504" s="114"/>
      <c r="D504" s="114"/>
      <c r="E504" s="28"/>
      <c r="F504" s="4"/>
      <c r="G504" s="101"/>
      <c r="H504" s="63"/>
      <c r="I504" s="101"/>
    </row>
    <row x14ac:dyDescent="0.25" r="505" customHeight="1" ht="24">
      <c r="A505" s="190"/>
      <c r="B505" s="110"/>
      <c r="C505" s="110"/>
      <c r="D505" s="110"/>
      <c r="E505" s="139"/>
      <c r="F505" s="140"/>
      <c r="G505" s="152"/>
      <c r="H505" s="153"/>
      <c r="I505" s="152"/>
    </row>
    <row x14ac:dyDescent="0.25" r="506" customHeight="1" ht="17.25">
      <c r="A506" s="8" t="s">
        <v>1</v>
      </c>
      <c r="B506" s="96" t="s">
        <v>136</v>
      </c>
      <c r="C506" s="10"/>
      <c r="D506" s="10"/>
      <c r="E506" s="10"/>
      <c r="F506" s="227"/>
      <c r="G506" s="199"/>
      <c r="H506" s="199"/>
      <c r="I506" s="199"/>
    </row>
    <row x14ac:dyDescent="0.25" r="507" customHeight="1" ht="17.25">
      <c r="A507" s="155"/>
      <c r="B507" s="15" t="s">
        <v>106</v>
      </c>
      <c r="C507" s="15"/>
      <c r="D507" s="15"/>
      <c r="E507" s="112" t="s">
        <v>58</v>
      </c>
      <c r="F507" s="237" t="s">
        <v>319</v>
      </c>
      <c r="G507" s="131" t="s">
        <v>320</v>
      </c>
      <c r="H507" s="146" t="s">
        <v>495</v>
      </c>
      <c r="I507" s="146" t="s">
        <v>388</v>
      </c>
    </row>
    <row x14ac:dyDescent="0.25" r="508" customHeight="1" ht="17.25">
      <c r="A508" s="22"/>
      <c r="B508" s="114"/>
      <c r="C508" s="114"/>
      <c r="D508" s="114"/>
      <c r="E508" s="74"/>
      <c r="F508" s="262" t="s">
        <v>627</v>
      </c>
      <c r="G508" s="91"/>
      <c r="H508" s="103"/>
      <c r="I508" s="224" t="s">
        <v>353</v>
      </c>
    </row>
    <row x14ac:dyDescent="0.25" r="509" customHeight="1" ht="17.25">
      <c r="A509" s="22"/>
      <c r="B509" s="114"/>
      <c r="C509" s="114"/>
      <c r="D509" s="114"/>
      <c r="E509" s="74" t="s">
        <v>11</v>
      </c>
      <c r="F509" s="74" t="s">
        <v>574</v>
      </c>
      <c r="G509" s="62">
        <f>roundup((((('Exchange rate'!$C$2*('UK-R-Dining Tables'!H494/(1+'Exchange rate'!$A$7))*1.25)-('Exchange rate'!$C$2*('UK-R-Dining Tables'!H494/(1+'Exchange rate'!$A$7))*1.25)*0.25)+1)*0.9165)/10, 0)*10</f>
      </c>
      <c r="H509" s="62">
        <f>roundup((((('Exchange rate'!$C$2*('UK-R-Dining Tables'!I494/(1+'Exchange rate'!$A$7))*1.25)-('Exchange rate'!$C$2*('UK-R-Dining Tables'!I494/(1+'Exchange rate'!$A$7))*1.25)*0.25)+1)*0.9165)/10, 0)*10</f>
      </c>
      <c r="I509" s="62">
        <f>roundup((((('Exchange rate'!$C$2*('UK-R-Dining Tables'!J494/(1+'Exchange rate'!$A$7))*1.25)-('Exchange rate'!$C$2*('UK-R-Dining Tables'!J494/(1+'Exchange rate'!$A$7))*1.25)*0.25)+1)*0.9165)/10, 0)*10</f>
      </c>
    </row>
    <row x14ac:dyDescent="0.25" r="510" customHeight="1" ht="17.25">
      <c r="A510" s="3"/>
      <c r="B510" s="114"/>
      <c r="C510" s="114"/>
      <c r="D510" s="114"/>
      <c r="E510" s="74" t="s">
        <v>13</v>
      </c>
      <c r="F510" s="74" t="s">
        <v>576</v>
      </c>
      <c r="G510" s="62">
        <f>roundup((((('Exchange rate'!$C$2*('UK-R-Dining Tables'!H495/(1+'Exchange rate'!$A$7))*1.25)-('Exchange rate'!$C$2*('UK-R-Dining Tables'!H495/(1+'Exchange rate'!$A$7))*1.25)*0.25)+1)*0.9165)/10, 0)*10</f>
      </c>
      <c r="H510" s="62">
        <f>roundup((((('Exchange rate'!$C$2*('UK-R-Dining Tables'!I495/(1+'Exchange rate'!$A$7))*1.25)-('Exchange rate'!$C$2*('UK-R-Dining Tables'!I495/(1+'Exchange rate'!$A$7))*1.25)*0.25)+1)*0.9165)/10, 0)*10</f>
      </c>
      <c r="I510" s="62">
        <f>roundup((((('Exchange rate'!$C$2*('UK-R-Dining Tables'!J495/(1+'Exchange rate'!$A$7))*1.25)-('Exchange rate'!$C$2*('UK-R-Dining Tables'!J495/(1+'Exchange rate'!$A$7))*1.25)*0.25)+1)*0.9165)/10, 0)*10</f>
      </c>
    </row>
    <row x14ac:dyDescent="0.25" r="511" customHeight="1" ht="17.25">
      <c r="A511" s="3"/>
      <c r="B511" s="114"/>
      <c r="C511" s="114"/>
      <c r="D511" s="114"/>
      <c r="E511" s="74" t="s">
        <v>15</v>
      </c>
      <c r="F511" s="74" t="s">
        <v>645</v>
      </c>
      <c r="G511" s="62">
        <f>roundup((((('Exchange rate'!$C$2*('UK-R-Dining Tables'!H496/(1+'Exchange rate'!$A$7))*1.25)-('Exchange rate'!$C$2*('UK-R-Dining Tables'!H496/(1+'Exchange rate'!$A$7))*1.25)*0.25)+1)*0.9165)/10, 0)*10</f>
      </c>
      <c r="H511" s="62">
        <f>roundup((((('Exchange rate'!$C$2*('UK-R-Dining Tables'!I496/(1+'Exchange rate'!$A$7))*1.25)-('Exchange rate'!$C$2*('UK-R-Dining Tables'!I496/(1+'Exchange rate'!$A$7))*1.25)*0.25)+1)*0.9165)/10, 0)*10</f>
      </c>
      <c r="I511" s="62">
        <f>roundup((((('Exchange rate'!$C$2*('UK-R-Dining Tables'!J496/(1+'Exchange rate'!$A$7))*1.25)-('Exchange rate'!$C$2*('UK-R-Dining Tables'!J496/(1+'Exchange rate'!$A$7))*1.25)*0.25)+1)*0.9165)/10, 0)*10</f>
      </c>
    </row>
    <row x14ac:dyDescent="0.25" r="512" customHeight="1" ht="17.25">
      <c r="A512" s="3"/>
      <c r="B512" s="114"/>
      <c r="C512" s="114"/>
      <c r="D512" s="114"/>
      <c r="E512" s="74" t="s">
        <v>120</v>
      </c>
      <c r="F512" s="4" t="s">
        <v>641</v>
      </c>
      <c r="G512" s="62">
        <f>roundup((((('Exchange rate'!$C$2*('UK-R-Dining Tables'!H497/(1+'Exchange rate'!$A$7))*1.25)-('Exchange rate'!$C$2*('UK-R-Dining Tables'!H497/(1+'Exchange rate'!$A$7))*1.25)*0.25)+1)*0.9165)/10, 0)*10</f>
      </c>
      <c r="H512" s="62">
        <f>roundup((((('Exchange rate'!$C$2*('UK-R-Dining Tables'!I497/(1+'Exchange rate'!$A$7))*1.25)-('Exchange rate'!$C$2*('UK-R-Dining Tables'!I497/(1+'Exchange rate'!$A$7))*1.25)*0.25)+1)*0.9165)/10, 0)*10</f>
      </c>
      <c r="I512" s="62">
        <f>roundup((((('Exchange rate'!$C$2*('UK-R-Dining Tables'!J497/(1+'Exchange rate'!$A$7))*1.25)-('Exchange rate'!$C$2*('UK-R-Dining Tables'!J497/(1+'Exchange rate'!$A$7))*1.25)*0.25)+1)*0.9165)/10, 0)*10</f>
      </c>
    </row>
    <row x14ac:dyDescent="0.25" r="513" customHeight="1" ht="17.25">
      <c r="A513" s="3"/>
      <c r="B513" s="114"/>
      <c r="C513" s="114"/>
      <c r="D513" s="114"/>
      <c r="E513" s="114"/>
      <c r="F513" s="74"/>
      <c r="G513" s="91"/>
      <c r="H513" s="103"/>
      <c r="I513" s="24"/>
    </row>
    <row x14ac:dyDescent="0.25" r="514" customHeight="1" ht="17.25">
      <c r="A514" s="3"/>
      <c r="B514" s="114"/>
      <c r="C514" s="114"/>
      <c r="D514" s="114"/>
      <c r="E514" s="138" t="s">
        <v>18</v>
      </c>
      <c r="F514" s="4"/>
      <c r="G514" s="101"/>
      <c r="H514" s="103"/>
      <c r="I514" s="101"/>
    </row>
    <row x14ac:dyDescent="0.25" r="515" customHeight="1" ht="17.25">
      <c r="A515" s="3"/>
      <c r="B515" s="114"/>
      <c r="C515" s="114"/>
      <c r="D515" s="114"/>
      <c r="E515" s="108"/>
      <c r="F515" s="4"/>
      <c r="G515" s="101"/>
      <c r="H515" s="103"/>
      <c r="I515" s="101"/>
    </row>
    <row x14ac:dyDescent="0.25" r="516" customHeight="1" ht="17.25">
      <c r="A516" s="3"/>
      <c r="B516" s="114"/>
      <c r="C516" s="114"/>
      <c r="D516" s="114"/>
      <c r="E516" s="139" t="s">
        <v>280</v>
      </c>
      <c r="F516" s="140"/>
      <c r="G516" s="152"/>
      <c r="H516" s="188">
        <f>roundup((((('Exchange rate'!$C$2*('UK-R-Dining Tables'!I501/(1+'Exchange rate'!$A$7))*1.25)-('Exchange rate'!$C$2*('UK-R-Dining Tables'!GK501/(1+'Exchange rate'!$A$7))*1.25)*0.25)+1)*0.9165)/10, 0)*10</f>
      </c>
      <c r="I516" s="101"/>
    </row>
    <row x14ac:dyDescent="0.25" r="517" customHeight="1" ht="17.25">
      <c r="A517" s="3"/>
      <c r="B517" s="114"/>
      <c r="C517" s="114"/>
      <c r="D517" s="114"/>
      <c r="E517" s="23"/>
      <c r="F517" s="261"/>
      <c r="G517" s="103"/>
      <c r="H517" s="103"/>
      <c r="I517" s="101"/>
    </row>
    <row x14ac:dyDescent="0.25" r="518" customHeight="1" ht="17.25">
      <c r="A518" s="3"/>
      <c r="B518" s="114"/>
      <c r="C518" s="114"/>
      <c r="D518" s="114"/>
      <c r="E518" s="139" t="s">
        <v>701</v>
      </c>
      <c r="F518" s="140"/>
      <c r="G518" s="152"/>
      <c r="H518" s="188">
        <f>roundup(((('Exchange rate'!$C$2*('UK-R-Dining Tables'!I503/(1+'Exchange rate'!$A$7))*1.25*0.9165)+1)/1.59)/10, 0)*10</f>
      </c>
      <c r="I518" s="101"/>
    </row>
    <row x14ac:dyDescent="0.25" r="519" customHeight="1" ht="17.25">
      <c r="A519" s="3"/>
      <c r="B519" s="114"/>
      <c r="C519" s="114"/>
      <c r="D519" s="114"/>
      <c r="E519" s="28"/>
      <c r="F519" s="4"/>
      <c r="G519" s="101"/>
      <c r="H519" s="63"/>
      <c r="I519" s="101"/>
    </row>
    <row x14ac:dyDescent="0.25" r="520" customHeight="1" ht="17.25">
      <c r="A520" s="3"/>
      <c r="B520" s="114"/>
      <c r="C520" s="114"/>
      <c r="D520" s="114"/>
      <c r="E520" s="28"/>
      <c r="F520" s="4"/>
      <c r="G520" s="101"/>
      <c r="H520" s="63"/>
      <c r="I520" s="101"/>
    </row>
    <row x14ac:dyDescent="0.25" r="521" customHeight="1" ht="17.25">
      <c r="A521" s="8" t="s">
        <v>1</v>
      </c>
      <c r="B521" s="96" t="s">
        <v>136</v>
      </c>
      <c r="C521" s="10"/>
      <c r="D521" s="10"/>
      <c r="E521" s="10"/>
      <c r="F521" s="227"/>
      <c r="G521" s="199"/>
      <c r="H521" s="199"/>
      <c r="I521" s="199"/>
    </row>
    <row x14ac:dyDescent="0.25" r="522" customHeight="1" ht="17.25">
      <c r="A522" s="155"/>
      <c r="B522" s="15" t="s">
        <v>82</v>
      </c>
      <c r="C522" s="15"/>
      <c r="D522" s="15"/>
      <c r="E522" s="112" t="s">
        <v>58</v>
      </c>
      <c r="F522" s="237" t="s">
        <v>319</v>
      </c>
      <c r="G522" s="131" t="s">
        <v>508</v>
      </c>
      <c r="H522" s="146" t="s">
        <v>350</v>
      </c>
      <c r="I522" s="396"/>
    </row>
    <row x14ac:dyDescent="0.25" r="523" customHeight="1" ht="17.25">
      <c r="A523" s="22"/>
      <c r="B523" s="114"/>
      <c r="C523" s="114"/>
      <c r="D523" s="114"/>
      <c r="E523" s="74"/>
      <c r="F523" s="262" t="s">
        <v>627</v>
      </c>
      <c r="G523" s="86" t="s">
        <v>702</v>
      </c>
      <c r="H523" s="103"/>
      <c r="I523" s="103"/>
    </row>
    <row x14ac:dyDescent="0.25" r="524" customHeight="1" ht="17.25">
      <c r="A524" s="3"/>
      <c r="B524" s="114"/>
      <c r="C524" s="114"/>
      <c r="D524" s="114"/>
      <c r="E524" s="74" t="s">
        <v>13</v>
      </c>
      <c r="F524" s="74" t="s">
        <v>631</v>
      </c>
      <c r="G524" s="62">
        <f>roundup((((('Exchange rate'!$C$2*('UK-R-Dining Tables'!H508/(1+'Exchange rate'!$A$7))*1.25)-('Exchange rate'!$C$2*('UK-R-Dining Tables'!H508/(1+'Exchange rate'!$A$7))*1.25)*0.25)+1)*0.9165)/10, 0)*10</f>
      </c>
      <c r="H524" s="62">
        <f>roundup((((('Exchange rate'!$C$2*('UK-R-Dining Tables'!I508/(1+'Exchange rate'!$A$7))*1.25)-('Exchange rate'!$C$2*('UK-R-Dining Tables'!I508/(1+'Exchange rate'!$A$7))*1.25)*0.25)+1)*0.9165)/10, 0)*10</f>
      </c>
      <c r="I524" s="103"/>
    </row>
    <row x14ac:dyDescent="0.25" r="525" customHeight="1" ht="17.25">
      <c r="A525" s="3"/>
      <c r="B525" s="114"/>
      <c r="C525" s="114"/>
      <c r="D525" s="114"/>
      <c r="E525" s="74" t="s">
        <v>15</v>
      </c>
      <c r="F525" s="74" t="s">
        <v>633</v>
      </c>
      <c r="G525" s="62">
        <f>roundup((((('Exchange rate'!$C$2*('UK-R-Dining Tables'!H509/(1+'Exchange rate'!$A$7))*1.25)-('Exchange rate'!$C$2*('UK-R-Dining Tables'!H509/(1+'Exchange rate'!$A$7))*1.25)*0.25)+1)*0.9165)/10, 0)*10</f>
      </c>
      <c r="H525" s="62">
        <f>roundup((((('Exchange rate'!$C$2*('UK-R-Dining Tables'!I509/(1+'Exchange rate'!$A$7))*1.25)-('Exchange rate'!$C$2*('UK-R-Dining Tables'!I509/(1+'Exchange rate'!$A$7))*1.25)*0.25)+1)*0.9165)/10, 0)*10</f>
      </c>
      <c r="I525" s="103"/>
    </row>
    <row x14ac:dyDescent="0.25" r="526" customHeight="1" ht="17.25">
      <c r="A526" s="3"/>
      <c r="B526" s="114"/>
      <c r="C526" s="114"/>
      <c r="D526" s="114"/>
      <c r="E526" s="74" t="s">
        <v>120</v>
      </c>
      <c r="F526" s="74" t="s">
        <v>635</v>
      </c>
      <c r="G526" s="62">
        <f>roundup((((('Exchange rate'!$C$2*('UK-R-Dining Tables'!H510/(1+'Exchange rate'!$A$7))*1.25)-('Exchange rate'!$C$2*('UK-R-Dining Tables'!H510/(1+'Exchange rate'!$A$7))*1.25)*0.25)+1)*0.9165)/10, 0)*10</f>
      </c>
      <c r="H526" s="62">
        <f>roundup((((('Exchange rate'!$C$2*('UK-R-Dining Tables'!I510/(1+'Exchange rate'!$A$7))*1.25)-('Exchange rate'!$C$2*('UK-R-Dining Tables'!I510/(1+'Exchange rate'!$A$7))*1.25)*0.25)+1)*0.9165)/10, 0)*10</f>
      </c>
      <c r="I526" s="101"/>
    </row>
    <row x14ac:dyDescent="0.25" r="527" customHeight="1" ht="17.25">
      <c r="A527" s="3"/>
      <c r="B527" s="114"/>
      <c r="C527" s="114"/>
      <c r="D527" s="114"/>
      <c r="E527" s="114"/>
      <c r="F527" s="74"/>
      <c r="G527" s="91"/>
      <c r="H527" s="103"/>
      <c r="I527" s="24"/>
    </row>
    <row x14ac:dyDescent="0.25" r="528" customHeight="1" ht="17.25">
      <c r="A528" s="3"/>
      <c r="B528" s="114"/>
      <c r="C528" s="114"/>
      <c r="D528" s="114"/>
      <c r="E528" s="138" t="s">
        <v>18</v>
      </c>
      <c r="F528" s="4"/>
      <c r="G528" s="101"/>
      <c r="H528" s="103"/>
      <c r="I528" s="101"/>
    </row>
    <row x14ac:dyDescent="0.25" r="529" customHeight="1" ht="17.25">
      <c r="A529" s="3"/>
      <c r="B529" s="114"/>
      <c r="C529" s="114"/>
      <c r="D529" s="114"/>
      <c r="E529" s="138"/>
      <c r="F529" s="4"/>
      <c r="G529" s="101"/>
      <c r="H529" s="103"/>
      <c r="I529" s="101"/>
    </row>
    <row x14ac:dyDescent="0.25" r="530" customHeight="1" ht="17.25">
      <c r="A530" s="3"/>
      <c r="B530" s="114"/>
      <c r="C530" s="114"/>
      <c r="D530" s="114"/>
      <c r="E530" s="139" t="s">
        <v>280</v>
      </c>
      <c r="F530" s="140"/>
      <c r="G530" s="152"/>
      <c r="H530" s="188">
        <f>roundup((((('Exchange rate'!$C$2*('UK-R-Dining Tables'!I514/(1+'Exchange rate'!$A$7))*1.25)-('Exchange rate'!$C$2*('UK-R-Dining Tables'!GK514/(1+'Exchange rate'!$A$7))*1.25)*0.25)+1)*0.9165)/10, 0)*10</f>
      </c>
      <c r="I530" s="101"/>
    </row>
    <row x14ac:dyDescent="0.25" r="531" customHeight="1" ht="17.25">
      <c r="A531" s="3"/>
      <c r="B531" s="114"/>
      <c r="C531" s="114"/>
      <c r="D531" s="114"/>
      <c r="E531" s="108"/>
      <c r="F531" s="4"/>
      <c r="G531" s="101"/>
      <c r="H531" s="103"/>
      <c r="I531" s="101"/>
    </row>
    <row x14ac:dyDescent="0.25" r="532" customHeight="1" ht="17.25">
      <c r="A532" s="3"/>
      <c r="B532" s="114"/>
      <c r="C532" s="114"/>
      <c r="D532" s="114"/>
      <c r="E532" s="139" t="s">
        <v>701</v>
      </c>
      <c r="F532" s="140"/>
      <c r="G532" s="152"/>
      <c r="H532" s="188">
        <f>roundup(((('Exchange rate'!$C$2*('UK-R-Dining Tables'!I516/(1+'Exchange rate'!$A$7))*1.25*0.9165)+1)/1.59)/10, 0)*10</f>
      </c>
      <c r="I532" s="101"/>
    </row>
    <row x14ac:dyDescent="0.25" r="533" customHeight="1" ht="17.25">
      <c r="A533" s="3"/>
      <c r="B533" s="114"/>
      <c r="C533" s="114"/>
      <c r="D533" s="114"/>
      <c r="E533" s="28"/>
      <c r="F533" s="4"/>
      <c r="G533" s="101"/>
      <c r="H533" s="63"/>
      <c r="I533" s="101"/>
    </row>
    <row x14ac:dyDescent="0.25" r="534" customHeight="1" ht="17.25">
      <c r="A534" s="3"/>
      <c r="B534" s="114"/>
      <c r="C534" s="114"/>
      <c r="D534" s="114"/>
      <c r="E534" s="28"/>
      <c r="F534" s="4"/>
      <c r="G534" s="101"/>
      <c r="H534" s="63"/>
      <c r="I534" s="101"/>
    </row>
    <row x14ac:dyDescent="0.25" r="535" customHeight="1" ht="17.25">
      <c r="A535" s="190"/>
      <c r="B535" s="110"/>
      <c r="C535" s="110"/>
      <c r="D535" s="110"/>
      <c r="E535" s="139"/>
      <c r="F535" s="140"/>
      <c r="G535" s="152"/>
      <c r="H535" s="153"/>
      <c r="I535" s="152"/>
    </row>
    <row x14ac:dyDescent="0.25" r="536" customHeight="1" ht="17.25">
      <c r="A536" s="8"/>
      <c r="B536" s="96" t="s">
        <v>250</v>
      </c>
      <c r="C536" s="10"/>
      <c r="D536" s="10"/>
      <c r="E536" s="10"/>
      <c r="F536" s="227"/>
      <c r="G536" s="199"/>
      <c r="H536" s="199"/>
      <c r="I536" s="199"/>
    </row>
    <row x14ac:dyDescent="0.25" r="537" customHeight="1" ht="17.25">
      <c r="A537" s="155"/>
      <c r="B537" s="15" t="s">
        <v>318</v>
      </c>
      <c r="C537" s="15"/>
      <c r="D537" s="15"/>
      <c r="E537" s="112" t="s">
        <v>58</v>
      </c>
      <c r="F537" s="237" t="s">
        <v>319</v>
      </c>
      <c r="G537" s="131" t="s">
        <v>508</v>
      </c>
      <c r="H537" s="396"/>
      <c r="I537" s="396"/>
    </row>
    <row x14ac:dyDescent="0.25" r="538" customHeight="1" ht="17.25">
      <c r="A538" s="22"/>
      <c r="B538" s="114"/>
      <c r="C538" s="114"/>
      <c r="D538" s="114"/>
      <c r="E538" s="74"/>
      <c r="F538" s="262" t="s">
        <v>627</v>
      </c>
      <c r="G538" s="400" t="s">
        <v>703</v>
      </c>
      <c r="H538" s="103"/>
      <c r="I538" s="103"/>
    </row>
    <row x14ac:dyDescent="0.25" r="539" customHeight="1" ht="17.25">
      <c r="A539" s="22"/>
      <c r="B539" s="114"/>
      <c r="C539" s="114"/>
      <c r="D539" s="114"/>
      <c r="E539" s="74" t="s">
        <v>11</v>
      </c>
      <c r="F539" s="74" t="s">
        <v>629</v>
      </c>
      <c r="G539" s="62">
        <f>roundup((((('Exchange rate'!$C$2*('UK-R-Dining Tables'!H521/(1+'Exchange rate'!$A$7))*1.25)-('Exchange rate'!$C$2*('UK-R-Dining Tables'!H521/(1+'Exchange rate'!$A$7))*1.25)*0.25)+1)*0.9165)/10, 0)*10</f>
      </c>
      <c r="H539" s="103"/>
      <c r="I539" s="103"/>
    </row>
    <row x14ac:dyDescent="0.25" r="540" customHeight="1" ht="17.25">
      <c r="A540" s="22"/>
      <c r="B540" s="114"/>
      <c r="C540" s="114"/>
      <c r="D540" s="114"/>
      <c r="E540" s="74" t="s">
        <v>13</v>
      </c>
      <c r="F540" s="74" t="s">
        <v>631</v>
      </c>
      <c r="G540" s="62">
        <f>roundup((((('Exchange rate'!$C$2*('UK-R-Dining Tables'!H522/(1+'Exchange rate'!$A$7))*1.25)-('Exchange rate'!$C$2*('UK-R-Dining Tables'!H522/(1+'Exchange rate'!$A$7))*1.25)*0.25)+1)*0.9165)/10, 0)*10</f>
      </c>
      <c r="H540" s="103"/>
      <c r="I540" s="103"/>
    </row>
    <row x14ac:dyDescent="0.25" r="541" customHeight="1" ht="17.25">
      <c r="A541" s="22"/>
      <c r="B541" s="114"/>
      <c r="C541" s="114"/>
      <c r="D541" s="114"/>
      <c r="E541" s="74" t="s">
        <v>15</v>
      </c>
      <c r="F541" s="74" t="s">
        <v>633</v>
      </c>
      <c r="G541" s="62">
        <f>roundup((((('Exchange rate'!$C$2*('UK-R-Dining Tables'!H523/(1+'Exchange rate'!$A$7))*1.25)-('Exchange rate'!$C$2*('UK-R-Dining Tables'!H523/(1+'Exchange rate'!$A$7))*1.25)*0.25)+1)*0.9165)/10, 0)*10</f>
      </c>
      <c r="H541" s="103"/>
      <c r="I541" s="103"/>
    </row>
    <row x14ac:dyDescent="0.25" r="542" customHeight="1" ht="17.25">
      <c r="A542" s="22"/>
      <c r="B542" s="114"/>
      <c r="C542" s="114"/>
      <c r="D542" s="114"/>
      <c r="E542" s="74" t="s">
        <v>120</v>
      </c>
      <c r="F542" s="74" t="s">
        <v>635</v>
      </c>
      <c r="G542" s="62">
        <f>roundup((((('Exchange rate'!$C$2*('UK-R-Dining Tables'!H524/(1+'Exchange rate'!$A$7))*1.25)-('Exchange rate'!$C$2*('UK-R-Dining Tables'!H524/(1+'Exchange rate'!$A$7))*1.25)*0.25)+1)*0.9165)/10, 0)*10</f>
      </c>
      <c r="H542" s="103"/>
      <c r="I542" s="103"/>
    </row>
    <row x14ac:dyDescent="0.25" r="543" customHeight="1" ht="17.25">
      <c r="A543" s="3"/>
      <c r="B543" s="114"/>
      <c r="C543" s="114"/>
      <c r="D543" s="114"/>
      <c r="E543" s="74"/>
      <c r="F543" s="4"/>
      <c r="G543" s="101"/>
      <c r="H543" s="103"/>
      <c r="I543" s="103"/>
    </row>
    <row x14ac:dyDescent="0.25" r="544" customHeight="1" ht="17.25">
      <c r="A544" s="3"/>
      <c r="B544" s="114"/>
      <c r="C544" s="114"/>
      <c r="D544" s="114"/>
      <c r="E544" s="114"/>
      <c r="F544" s="74"/>
      <c r="G544" s="91"/>
      <c r="H544" s="103"/>
      <c r="I544" s="103"/>
    </row>
    <row x14ac:dyDescent="0.25" r="545" customHeight="1" ht="17.25">
      <c r="A545" s="3"/>
      <c r="B545" s="114"/>
      <c r="C545" s="114"/>
      <c r="D545" s="114"/>
      <c r="E545" s="138" t="s">
        <v>18</v>
      </c>
      <c r="F545" s="4"/>
      <c r="G545" s="101"/>
      <c r="H545" s="103"/>
      <c r="I545" s="103"/>
    </row>
    <row x14ac:dyDescent="0.25" r="546" customHeight="1" ht="17.25">
      <c r="A546" s="3"/>
      <c r="B546" s="114"/>
      <c r="C546" s="114"/>
      <c r="D546" s="114"/>
      <c r="E546" s="108"/>
      <c r="F546" s="4"/>
      <c r="G546" s="101"/>
      <c r="H546" s="103"/>
      <c r="I546" s="103"/>
    </row>
    <row x14ac:dyDescent="0.25" r="547" customHeight="1" ht="17.25">
      <c r="A547" s="3"/>
      <c r="B547" s="114"/>
      <c r="C547" s="114"/>
      <c r="D547" s="114"/>
      <c r="E547" s="139" t="s">
        <v>280</v>
      </c>
      <c r="F547" s="140"/>
      <c r="G547" s="152"/>
      <c r="H547" s="405">
        <f>roundup(((('Exchange rate'!$C$2*('UK-R-Dining Tables'!I529/(1+'Exchange rate'!$A$7))*1.25*0.9165)+1)/1.59)/10, 0)*10</f>
      </c>
      <c r="I547" s="45"/>
    </row>
    <row x14ac:dyDescent="0.25" r="548" customHeight="1" ht="17.25">
      <c r="A548" s="3"/>
      <c r="B548" s="114"/>
      <c r="C548" s="114"/>
      <c r="D548" s="114"/>
      <c r="E548" s="114"/>
      <c r="F548" s="4"/>
      <c r="G548" s="101"/>
      <c r="H548" s="101"/>
      <c r="I548" s="101"/>
    </row>
    <row x14ac:dyDescent="0.25" r="549" customHeight="1" ht="17.25">
      <c r="A549" s="3"/>
      <c r="B549" s="114"/>
      <c r="C549" s="114"/>
      <c r="D549" s="114"/>
      <c r="E549" s="114"/>
      <c r="F549" s="4"/>
      <c r="G549" s="101"/>
      <c r="H549" s="101"/>
      <c r="I549" s="101"/>
    </row>
    <row x14ac:dyDescent="0.25" r="550" customHeight="1" ht="17.25">
      <c r="A550" s="3"/>
      <c r="B550" s="114"/>
      <c r="C550" s="114"/>
      <c r="D550" s="114"/>
      <c r="E550" s="114"/>
      <c r="F550" s="4"/>
      <c r="G550" s="101"/>
      <c r="H550" s="101"/>
      <c r="I550" s="101"/>
    </row>
    <row x14ac:dyDescent="0.25" r="551" customHeight="1" ht="17.25">
      <c r="A551" s="114"/>
      <c r="B551" s="114"/>
      <c r="C551" s="114"/>
      <c r="D551" s="114"/>
      <c r="E551" s="114"/>
      <c r="F551" s="114"/>
      <c r="G551" s="172"/>
      <c r="H551" s="172"/>
      <c r="I551" s="172"/>
    </row>
    <row x14ac:dyDescent="0.25" r="552" customHeight="1" ht="17.25">
      <c r="A552" s="3"/>
      <c r="B552" s="114"/>
      <c r="C552" s="114"/>
      <c r="D552" s="114"/>
      <c r="E552" s="114"/>
      <c r="F552" s="4"/>
      <c r="G552" s="101"/>
      <c r="H552" s="101"/>
      <c r="I552" s="101"/>
    </row>
    <row x14ac:dyDescent="0.25" r="553" customHeight="1" ht="17.25">
      <c r="A553" s="3"/>
      <c r="B553" s="114"/>
      <c r="C553" s="114"/>
      <c r="D553" s="114"/>
      <c r="E553" s="114"/>
      <c r="F553" s="4"/>
      <c r="G553" s="101"/>
      <c r="H553" s="101"/>
      <c r="I553" s="101"/>
    </row>
    <row x14ac:dyDescent="0.25" r="554" customHeight="1" ht="17.25">
      <c r="A554" s="3"/>
      <c r="B554" s="114"/>
      <c r="C554" s="114"/>
      <c r="D554" s="114"/>
      <c r="E554" s="114"/>
      <c r="F554" s="4"/>
      <c r="G554" s="101"/>
      <c r="H554" s="101"/>
      <c r="I554" s="101"/>
    </row>
    <row x14ac:dyDescent="0.25" r="555" customHeight="1" ht="17.25">
      <c r="A555" s="3"/>
      <c r="B555" s="114"/>
      <c r="C555" s="114"/>
      <c r="D555" s="114"/>
      <c r="E555" s="114"/>
      <c r="F555" s="4"/>
      <c r="G555" s="101"/>
      <c r="H555" s="101"/>
      <c r="I555" s="101"/>
    </row>
    <row x14ac:dyDescent="0.25" r="556" customHeight="1" ht="17.25">
      <c r="A556" s="3"/>
      <c r="B556" s="114"/>
      <c r="C556" s="114"/>
      <c r="D556" s="114"/>
      <c r="E556" s="114"/>
      <c r="F556" s="4"/>
      <c r="G556" s="101"/>
      <c r="H556" s="101"/>
      <c r="I556" s="101"/>
    </row>
    <row x14ac:dyDescent="0.25" r="557" customHeight="1" ht="17.25">
      <c r="A557" s="3"/>
      <c r="B557" s="114"/>
      <c r="C557" s="114"/>
      <c r="D557" s="114"/>
      <c r="E557" s="114"/>
      <c r="F557" s="4"/>
      <c r="G557" s="101"/>
      <c r="H557" s="101"/>
      <c r="I557" s="101"/>
    </row>
    <row x14ac:dyDescent="0.25" r="558" customHeight="1" ht="17.25">
      <c r="A558" s="3"/>
      <c r="B558" s="114"/>
      <c r="C558" s="114"/>
      <c r="D558" s="114"/>
      <c r="E558" s="114"/>
      <c r="F558" s="4"/>
      <c r="G558" s="101"/>
      <c r="H558" s="101"/>
      <c r="I558" s="101"/>
    </row>
    <row x14ac:dyDescent="0.25" r="559" customHeight="1" ht="17.25">
      <c r="A559" s="3"/>
      <c r="B559" s="114"/>
      <c r="C559" s="114"/>
      <c r="D559" s="114"/>
      <c r="E559" s="114"/>
      <c r="F559" s="4"/>
      <c r="G559" s="101"/>
      <c r="H559" s="101"/>
      <c r="I559" s="101"/>
    </row>
    <row x14ac:dyDescent="0.25" r="560" customHeight="1" ht="17.25">
      <c r="A560" s="3"/>
      <c r="B560" s="114"/>
      <c r="C560" s="114"/>
      <c r="D560" s="114"/>
      <c r="E560" s="114"/>
      <c r="F560" s="4"/>
      <c r="G560" s="101"/>
      <c r="H560" s="101"/>
      <c r="I560" s="101"/>
    </row>
    <row x14ac:dyDescent="0.25" r="561" customHeight="1" ht="17.25">
      <c r="A561" s="3"/>
      <c r="B561" s="114"/>
      <c r="C561" s="114"/>
      <c r="D561" s="114"/>
      <c r="E561" s="114"/>
      <c r="F561" s="4"/>
      <c r="G561" s="101"/>
      <c r="H561" s="101"/>
      <c r="I561" s="101"/>
    </row>
    <row x14ac:dyDescent="0.25" r="562" customHeight="1" ht="17.25">
      <c r="A562" s="3"/>
      <c r="B562" s="114"/>
      <c r="C562" s="114"/>
      <c r="D562" s="114"/>
      <c r="E562" s="114"/>
      <c r="F562" s="4"/>
      <c r="G562" s="101"/>
      <c r="H562" s="101"/>
      <c r="I562" s="101"/>
    </row>
    <row x14ac:dyDescent="0.25" r="563" customHeight="1" ht="17.25">
      <c r="A563" s="3"/>
      <c r="B563" s="114"/>
      <c r="C563" s="114"/>
      <c r="D563" s="114"/>
      <c r="E563" s="114"/>
      <c r="F563" s="4"/>
      <c r="G563" s="101"/>
      <c r="H563" s="101"/>
      <c r="I563" s="101"/>
    </row>
    <row x14ac:dyDescent="0.25" r="564" customHeight="1" ht="17.25">
      <c r="A564" s="3"/>
      <c r="B564" s="114"/>
      <c r="C564" s="114"/>
      <c r="D564" s="114"/>
      <c r="E564" s="114"/>
      <c r="F564" s="4"/>
      <c r="G564" s="101"/>
      <c r="H564" s="101"/>
      <c r="I564" s="101"/>
    </row>
    <row x14ac:dyDescent="0.25" r="565" customHeight="1" ht="17.25">
      <c r="A565" s="3"/>
      <c r="B565" s="114"/>
      <c r="C565" s="114"/>
      <c r="D565" s="114"/>
      <c r="E565" s="114"/>
      <c r="F565" s="4"/>
      <c r="G565" s="101"/>
      <c r="H565" s="101"/>
      <c r="I565" s="101"/>
    </row>
    <row x14ac:dyDescent="0.25" r="566" customHeight="1" ht="17.25">
      <c r="A566" s="3"/>
      <c r="B566" s="114"/>
      <c r="C566" s="114"/>
      <c r="D566" s="114"/>
      <c r="E566" s="114"/>
      <c r="F566" s="4"/>
      <c r="G566" s="101"/>
      <c r="H566" s="101"/>
      <c r="I566" s="101"/>
    </row>
    <row x14ac:dyDescent="0.25" r="567" customHeight="1" ht="17.25">
      <c r="A567" s="3"/>
      <c r="B567" s="114"/>
      <c r="C567" s="114"/>
      <c r="D567" s="114"/>
      <c r="E567" s="114"/>
      <c r="F567" s="4"/>
      <c r="G567" s="101"/>
      <c r="H567" s="101"/>
      <c r="I567" s="101"/>
    </row>
    <row x14ac:dyDescent="0.25" r="568" customHeight="1" ht="17.25">
      <c r="A568" s="3"/>
      <c r="B568" s="114"/>
      <c r="C568" s="114"/>
      <c r="D568" s="114"/>
      <c r="E568" s="114"/>
      <c r="F568" s="4"/>
      <c r="G568" s="101"/>
      <c r="H568" s="101"/>
      <c r="I568" s="101"/>
    </row>
    <row x14ac:dyDescent="0.25" r="569" customHeight="1" ht="17.25">
      <c r="A569" s="3"/>
      <c r="B569" s="114"/>
      <c r="C569" s="114"/>
      <c r="D569" s="114"/>
      <c r="E569" s="114"/>
      <c r="F569" s="4"/>
      <c r="G569" s="101"/>
      <c r="H569" s="101"/>
      <c r="I569" s="101"/>
    </row>
    <row x14ac:dyDescent="0.25" r="570" customHeight="1" ht="17.25">
      <c r="A570" s="3"/>
      <c r="B570" s="114"/>
      <c r="C570" s="114"/>
      <c r="D570" s="114"/>
      <c r="E570" s="114"/>
      <c r="F570" s="4"/>
      <c r="G570" s="101"/>
      <c r="H570" s="101"/>
      <c r="I570" s="101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6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22.14785714285714" customWidth="1" bestFit="1"/>
    <col min="4" max="4" style="76" width="23.576428571428572" customWidth="1" bestFit="1"/>
    <col min="5" max="5" style="76" width="12.576428571428572" customWidth="1" bestFit="1"/>
    <col min="6" max="6" style="77" width="25.576428571428572" customWidth="1" bestFit="1"/>
    <col min="7" max="7" style="79" width="37.57642857142857" customWidth="1" bestFit="1"/>
    <col min="8" max="8" style="78" width="33.14785714285715" customWidth="1" bestFit="1"/>
    <col min="9" max="9" style="78" width="30.576428571428572" customWidth="1" bestFit="1"/>
    <col min="10" max="10" style="162" width="12.43357142857143" customWidth="1" bestFit="1" hidden="1"/>
  </cols>
  <sheetData>
    <row x14ac:dyDescent="0.25" r="1" customHeight="1" ht="36">
      <c r="A1" s="1" t="s">
        <v>473</v>
      </c>
      <c r="B1" s="1"/>
      <c r="C1" s="1"/>
      <c r="D1" s="1"/>
      <c r="E1" s="1"/>
      <c r="F1" s="1"/>
      <c r="G1" s="2"/>
      <c r="H1" s="2"/>
      <c r="I1" s="2"/>
      <c r="J1" s="2"/>
    </row>
    <row x14ac:dyDescent="0.25" r="2" customHeight="1" ht="17.25">
      <c r="A2" s="4"/>
      <c r="B2" s="4"/>
      <c r="C2" s="4"/>
      <c r="D2" s="4"/>
      <c r="E2" s="4"/>
      <c r="F2" s="23"/>
      <c r="G2" s="7"/>
      <c r="H2" s="7"/>
      <c r="I2" s="7"/>
      <c r="J2" s="7"/>
    </row>
    <row x14ac:dyDescent="0.25" r="3" customHeight="1" ht="49.35">
      <c r="A3" s="126"/>
      <c r="B3" s="96" t="s">
        <v>474</v>
      </c>
      <c r="C3" s="236"/>
      <c r="D3" s="236"/>
      <c r="E3" s="127"/>
      <c r="F3" s="116"/>
      <c r="G3" s="158"/>
      <c r="H3" s="158"/>
      <c r="I3" s="158"/>
      <c r="J3" s="158"/>
    </row>
    <row x14ac:dyDescent="0.25" r="4" customHeight="1" ht="17.25">
      <c r="A4" s="15"/>
      <c r="B4" s="15" t="s">
        <v>475</v>
      </c>
      <c r="C4" s="15"/>
      <c r="D4" s="15"/>
      <c r="E4" s="112" t="s">
        <v>58</v>
      </c>
      <c r="F4" s="237" t="s">
        <v>319</v>
      </c>
      <c r="G4" s="60" t="s">
        <v>37</v>
      </c>
      <c r="H4" s="160"/>
      <c r="I4" s="275"/>
      <c r="J4" s="27"/>
    </row>
    <row x14ac:dyDescent="0.25" r="5" customHeight="1" ht="17.25">
      <c r="A5" s="3"/>
      <c r="B5" s="3"/>
      <c r="C5" s="3"/>
      <c r="D5" s="3"/>
      <c r="E5" s="74"/>
      <c r="F5" s="119" t="s">
        <v>476</v>
      </c>
      <c r="G5" s="239"/>
      <c r="H5" s="322"/>
      <c r="I5" s="5"/>
      <c r="J5" s="27"/>
    </row>
    <row x14ac:dyDescent="0.25" r="6" customHeight="1" ht="17.25">
      <c r="A6" s="3"/>
      <c r="B6" s="3"/>
      <c r="C6" s="3"/>
      <c r="D6" s="3"/>
      <c r="E6" s="74" t="s">
        <v>11</v>
      </c>
      <c r="F6" s="74" t="s">
        <v>477</v>
      </c>
      <c r="G6" s="63">
        <v>4930</v>
      </c>
      <c r="H6" s="63"/>
      <c r="I6" s="5"/>
      <c r="J6" s="27"/>
    </row>
    <row x14ac:dyDescent="0.25" r="7" customHeight="1" ht="17.25">
      <c r="A7" s="3"/>
      <c r="B7" s="3"/>
      <c r="C7" s="3"/>
      <c r="D7" s="3"/>
      <c r="E7" s="74" t="s">
        <v>13</v>
      </c>
      <c r="F7" s="74" t="s">
        <v>538</v>
      </c>
      <c r="G7" s="63">
        <v>5430</v>
      </c>
      <c r="H7" s="63"/>
      <c r="I7" s="5"/>
      <c r="J7" s="27"/>
    </row>
    <row x14ac:dyDescent="0.25" r="8" customHeight="1" ht="17.25">
      <c r="A8" s="3"/>
      <c r="B8" s="3"/>
      <c r="C8" s="3"/>
      <c r="D8" s="3"/>
      <c r="E8" s="4" t="s">
        <v>15</v>
      </c>
      <c r="F8" s="74" t="s">
        <v>481</v>
      </c>
      <c r="G8" s="63">
        <v>6240</v>
      </c>
      <c r="H8" s="63"/>
      <c r="I8" s="137"/>
      <c r="J8" s="27"/>
    </row>
    <row x14ac:dyDescent="0.25" r="9" customHeight="1" ht="17.25">
      <c r="A9" s="3"/>
      <c r="B9" s="3"/>
      <c r="C9" s="3"/>
      <c r="D9" s="3"/>
      <c r="E9" s="4"/>
      <c r="F9" s="74"/>
      <c r="G9" s="63"/>
      <c r="H9" s="63"/>
      <c r="I9" s="137"/>
      <c r="J9" s="27"/>
    </row>
    <row x14ac:dyDescent="0.25" r="10" customHeight="1" ht="17.25">
      <c r="A10" s="3"/>
      <c r="B10" s="3"/>
      <c r="C10" s="3"/>
      <c r="D10" s="3"/>
      <c r="E10" s="132" t="s">
        <v>167</v>
      </c>
      <c r="F10" s="74"/>
      <c r="G10" s="136"/>
      <c r="H10" s="136"/>
      <c r="I10" s="137"/>
      <c r="J10" s="27"/>
    </row>
    <row x14ac:dyDescent="0.25" r="11" customHeight="1" ht="17.25">
      <c r="A11" s="3"/>
      <c r="B11" s="3"/>
      <c r="C11" s="3"/>
      <c r="D11" s="3"/>
      <c r="E11" s="3"/>
      <c r="F11" s="74"/>
      <c r="G11" s="136"/>
      <c r="H11" s="136"/>
      <c r="I11" s="137"/>
      <c r="J11" s="27"/>
    </row>
    <row x14ac:dyDescent="0.25" r="12" customHeight="1" ht="17.25">
      <c r="A12" s="3"/>
      <c r="B12" s="3"/>
      <c r="C12" s="3"/>
      <c r="D12" s="3"/>
      <c r="E12" s="138" t="s">
        <v>18</v>
      </c>
      <c r="F12" s="23"/>
      <c r="G12" s="6"/>
      <c r="H12" s="5"/>
      <c r="I12" s="5"/>
      <c r="J12" s="27"/>
    </row>
    <row x14ac:dyDescent="0.25" r="13" customHeight="1" ht="17.25">
      <c r="A13" s="3"/>
      <c r="B13" s="3"/>
      <c r="C13" s="3"/>
      <c r="D13" s="3"/>
      <c r="E13" s="243"/>
      <c r="F13" s="23"/>
      <c r="G13" s="6"/>
      <c r="H13" s="5"/>
      <c r="I13" s="5"/>
      <c r="J13" s="27"/>
    </row>
    <row x14ac:dyDescent="0.25" r="14" customHeight="1" ht="17.25">
      <c r="A14" s="3"/>
      <c r="B14" s="3"/>
      <c r="C14" s="3"/>
      <c r="D14" s="3"/>
      <c r="E14" s="3"/>
      <c r="F14" s="23"/>
      <c r="G14" s="6"/>
      <c r="H14" s="5"/>
      <c r="I14" s="5"/>
      <c r="J14" s="27"/>
    </row>
    <row x14ac:dyDescent="0.25" r="15" customHeight="1" ht="17.25">
      <c r="A15" s="3"/>
      <c r="B15" s="3"/>
      <c r="C15" s="3"/>
      <c r="D15" s="3"/>
      <c r="E15" s="139" t="s">
        <v>394</v>
      </c>
      <c r="F15" s="140"/>
      <c r="G15" s="35"/>
      <c r="H15" s="153">
        <v>540</v>
      </c>
      <c r="I15" s="5"/>
      <c r="J15" s="27"/>
    </row>
    <row x14ac:dyDescent="0.25" r="16" customHeight="1" ht="17.25">
      <c r="A16" s="3"/>
      <c r="B16" s="3"/>
      <c r="C16" s="3"/>
      <c r="D16" s="3"/>
      <c r="E16" s="243"/>
      <c r="F16" s="23"/>
      <c r="G16" s="6"/>
      <c r="H16" s="5"/>
      <c r="I16" s="5"/>
      <c r="J16" s="27"/>
    </row>
    <row x14ac:dyDescent="0.25" r="17" customHeight="1" ht="17.25">
      <c r="A17" s="3"/>
      <c r="B17" s="3"/>
      <c r="C17" s="3"/>
      <c r="D17" s="3"/>
      <c r="E17" s="243"/>
      <c r="F17" s="23"/>
      <c r="G17" s="6"/>
      <c r="H17" s="5"/>
      <c r="I17" s="5"/>
      <c r="J17" s="27"/>
    </row>
    <row x14ac:dyDescent="0.25" r="18" customHeight="1" ht="17.25">
      <c r="A18" s="3"/>
      <c r="B18" s="3"/>
      <c r="C18" s="3"/>
      <c r="D18" s="3"/>
      <c r="E18" s="3"/>
      <c r="F18" s="23"/>
      <c r="G18" s="6"/>
      <c r="H18" s="5"/>
      <c r="I18" s="5"/>
      <c r="J18" s="27"/>
    </row>
    <row x14ac:dyDescent="0.25" r="19" customHeight="1" ht="49.35">
      <c r="A19" s="126"/>
      <c r="B19" s="96" t="s">
        <v>483</v>
      </c>
      <c r="C19" s="236"/>
      <c r="D19" s="236"/>
      <c r="E19" s="127"/>
      <c r="F19" s="116"/>
      <c r="G19" s="158"/>
      <c r="H19" s="158"/>
      <c r="I19" s="158"/>
      <c r="J19" s="158"/>
    </row>
    <row x14ac:dyDescent="0.25" r="20" customHeight="1" ht="17.25">
      <c r="A20" s="15"/>
      <c r="B20" s="15" t="s">
        <v>484</v>
      </c>
      <c r="C20" s="15"/>
      <c r="D20" s="15"/>
      <c r="E20" s="112" t="s">
        <v>58</v>
      </c>
      <c r="F20" s="237" t="s">
        <v>319</v>
      </c>
      <c r="G20" s="60" t="s">
        <v>362</v>
      </c>
      <c r="H20" s="16" t="s">
        <v>350</v>
      </c>
      <c r="I20" s="275"/>
      <c r="J20" s="27"/>
    </row>
    <row x14ac:dyDescent="0.25" r="21" customHeight="1" ht="17.25">
      <c r="A21" s="3"/>
      <c r="B21" s="3"/>
      <c r="C21" s="3"/>
      <c r="D21" s="3"/>
      <c r="E21" s="74"/>
      <c r="F21" s="119" t="s">
        <v>5</v>
      </c>
      <c r="G21" s="239"/>
      <c r="H21" s="322" t="s">
        <v>471</v>
      </c>
      <c r="I21" s="5"/>
      <c r="J21" s="27"/>
    </row>
    <row x14ac:dyDescent="0.25" r="22" customHeight="1" ht="17.25">
      <c r="A22" s="3"/>
      <c r="B22" s="3"/>
      <c r="C22" s="3"/>
      <c r="D22" s="3"/>
      <c r="E22" s="74" t="s">
        <v>13</v>
      </c>
      <c r="F22" s="74" t="s">
        <v>485</v>
      </c>
      <c r="G22" s="63">
        <v>5600</v>
      </c>
      <c r="H22" s="63">
        <v>8960</v>
      </c>
      <c r="I22" s="5"/>
      <c r="J22" s="27"/>
    </row>
    <row x14ac:dyDescent="0.25" r="23" customHeight="1" ht="17.25">
      <c r="A23" s="3"/>
      <c r="B23" s="3"/>
      <c r="C23" s="3"/>
      <c r="D23" s="3"/>
      <c r="E23" s="4" t="s">
        <v>15</v>
      </c>
      <c r="F23" s="74" t="s">
        <v>487</v>
      </c>
      <c r="G23" s="63">
        <v>6440</v>
      </c>
      <c r="H23" s="63">
        <v>9860</v>
      </c>
      <c r="I23" s="137"/>
      <c r="J23" s="27"/>
    </row>
    <row x14ac:dyDescent="0.25" r="24" customHeight="1" ht="17.25">
      <c r="A24" s="3"/>
      <c r="B24" s="3"/>
      <c r="C24" s="3"/>
      <c r="D24" s="3"/>
      <c r="E24" s="4"/>
      <c r="F24" s="74"/>
      <c r="G24" s="63"/>
      <c r="H24" s="63"/>
      <c r="I24" s="137"/>
      <c r="J24" s="27"/>
    </row>
    <row x14ac:dyDescent="0.25" r="25" customHeight="1" ht="17.25">
      <c r="A25" s="3"/>
      <c r="B25" s="3"/>
      <c r="C25" s="3"/>
      <c r="D25" s="3"/>
      <c r="E25" s="3"/>
      <c r="F25" s="74"/>
      <c r="G25" s="136"/>
      <c r="H25" s="136"/>
      <c r="I25" s="137"/>
      <c r="J25" s="27"/>
    </row>
    <row x14ac:dyDescent="0.25" r="26" customHeight="1" ht="17.25">
      <c r="A26" s="3"/>
      <c r="B26" s="3"/>
      <c r="C26" s="3"/>
      <c r="D26" s="3"/>
      <c r="E26" s="138" t="s">
        <v>489</v>
      </c>
      <c r="F26" s="23"/>
      <c r="G26" s="6"/>
      <c r="H26" s="5"/>
      <c r="I26" s="5"/>
      <c r="J26" s="27"/>
    </row>
    <row x14ac:dyDescent="0.25" r="27" customHeight="1" ht="17.25">
      <c r="A27" s="3"/>
      <c r="B27" s="3"/>
      <c r="C27" s="3"/>
      <c r="D27" s="3"/>
      <c r="E27" s="243" t="s">
        <v>490</v>
      </c>
      <c r="F27" s="23"/>
      <c r="G27" s="6"/>
      <c r="H27" s="5"/>
      <c r="I27" s="5"/>
      <c r="J27" s="27"/>
    </row>
    <row x14ac:dyDescent="0.25" r="28" customHeight="1" ht="17.25">
      <c r="A28" s="3"/>
      <c r="B28" s="3"/>
      <c r="C28" s="3"/>
      <c r="D28" s="3"/>
      <c r="E28" s="3"/>
      <c r="F28" s="23"/>
      <c r="G28" s="6"/>
      <c r="H28" s="5"/>
      <c r="I28" s="5"/>
      <c r="J28" s="27"/>
    </row>
    <row x14ac:dyDescent="0.25" r="29" customHeight="1" ht="17.25">
      <c r="A29" s="3"/>
      <c r="B29" s="3"/>
      <c r="C29" s="3"/>
      <c r="D29" s="3"/>
      <c r="E29" s="139" t="s">
        <v>394</v>
      </c>
      <c r="F29" s="140"/>
      <c r="G29" s="35"/>
      <c r="H29" s="153">
        <v>940</v>
      </c>
      <c r="I29" s="5"/>
      <c r="J29" s="27"/>
    </row>
    <row x14ac:dyDescent="0.25" r="30" customHeight="1" ht="17.25">
      <c r="A30" s="3"/>
      <c r="B30" s="3"/>
      <c r="C30" s="3"/>
      <c r="D30" s="3"/>
      <c r="E30" s="243"/>
      <c r="F30" s="23"/>
      <c r="G30" s="6"/>
      <c r="H30" s="5"/>
      <c r="I30" s="5"/>
      <c r="J30" s="27"/>
    </row>
    <row x14ac:dyDescent="0.25" r="31" customHeight="1" ht="17.25">
      <c r="A31" s="3"/>
      <c r="B31" s="3"/>
      <c r="C31" s="3"/>
      <c r="D31" s="3"/>
      <c r="E31" s="243"/>
      <c r="F31" s="23"/>
      <c r="G31" s="6"/>
      <c r="H31" s="5"/>
      <c r="I31" s="5"/>
      <c r="J31" s="27"/>
    </row>
    <row x14ac:dyDescent="0.25" r="32" customHeight="1" ht="17.25">
      <c r="A32" s="3"/>
      <c r="B32" s="3"/>
      <c r="C32" s="3"/>
      <c r="D32" s="3"/>
      <c r="E32" s="139" t="s">
        <v>491</v>
      </c>
      <c r="F32" s="140"/>
      <c r="G32" s="35"/>
      <c r="H32" s="153">
        <v>4100</v>
      </c>
      <c r="I32" s="5"/>
      <c r="J32" s="27"/>
    </row>
    <row x14ac:dyDescent="0.25" r="33" customHeight="1" ht="17.25">
      <c r="A33" s="3"/>
      <c r="B33" s="3"/>
      <c r="C33" s="3"/>
      <c r="D33" s="3"/>
      <c r="E33" s="243" t="s">
        <v>492</v>
      </c>
      <c r="F33" s="23"/>
      <c r="G33" s="6"/>
      <c r="H33" s="63"/>
      <c r="I33" s="5"/>
      <c r="J33" s="27"/>
    </row>
    <row x14ac:dyDescent="0.25" r="34" customHeight="1" ht="65.1">
      <c r="A34" s="3"/>
      <c r="B34" s="3"/>
      <c r="C34" s="3"/>
      <c r="D34" s="3"/>
      <c r="E34" s="28"/>
      <c r="F34" s="23"/>
      <c r="G34" s="6"/>
      <c r="H34" s="63"/>
      <c r="I34" s="5"/>
      <c r="J34" s="27"/>
    </row>
    <row x14ac:dyDescent="0.25" r="35" customHeight="1" ht="49.35">
      <c r="A35" s="126"/>
      <c r="B35" s="96" t="s">
        <v>493</v>
      </c>
      <c r="C35" s="236"/>
      <c r="D35" s="236"/>
      <c r="E35" s="127"/>
      <c r="F35" s="116"/>
      <c r="G35" s="158"/>
      <c r="H35" s="158"/>
      <c r="I35" s="158"/>
      <c r="J35" s="158"/>
    </row>
    <row x14ac:dyDescent="0.25" r="36" customHeight="1" ht="17.25">
      <c r="A36" s="15"/>
      <c r="B36" s="15" t="s">
        <v>484</v>
      </c>
      <c r="C36" s="15"/>
      <c r="D36" s="15"/>
      <c r="E36" s="112" t="s">
        <v>58</v>
      </c>
      <c r="F36" s="237" t="s">
        <v>319</v>
      </c>
      <c r="G36" s="60" t="s">
        <v>362</v>
      </c>
      <c r="H36" s="160"/>
      <c r="I36" s="275"/>
      <c r="J36" s="27"/>
    </row>
    <row x14ac:dyDescent="0.25" r="37" customHeight="1" ht="17.25">
      <c r="A37" s="3"/>
      <c r="B37" s="3"/>
      <c r="C37" s="3"/>
      <c r="D37" s="3"/>
      <c r="E37" s="74"/>
      <c r="F37" s="119" t="s">
        <v>5</v>
      </c>
      <c r="G37" s="239"/>
      <c r="H37" s="322"/>
      <c r="I37" s="5"/>
      <c r="J37" s="27"/>
    </row>
    <row x14ac:dyDescent="0.25" r="38" customHeight="1" ht="17.25">
      <c r="A38" s="3"/>
      <c r="B38" s="3"/>
      <c r="C38" s="3"/>
      <c r="D38" s="3"/>
      <c r="E38" s="74" t="s">
        <v>13</v>
      </c>
      <c r="F38" s="74" t="s">
        <v>485</v>
      </c>
      <c r="G38" s="63">
        <v>5600</v>
      </c>
      <c r="H38" s="63"/>
      <c r="I38" s="5"/>
      <c r="J38" s="27"/>
    </row>
    <row x14ac:dyDescent="0.25" r="39" customHeight="1" ht="17.25">
      <c r="A39" s="3"/>
      <c r="B39" s="3"/>
      <c r="C39" s="3"/>
      <c r="D39" s="3"/>
      <c r="E39" s="4" t="s">
        <v>15</v>
      </c>
      <c r="F39" s="74" t="s">
        <v>487</v>
      </c>
      <c r="G39" s="63">
        <v>6440</v>
      </c>
      <c r="H39" s="63"/>
      <c r="I39" s="137"/>
      <c r="J39" s="27"/>
    </row>
    <row x14ac:dyDescent="0.25" r="40" customHeight="1" ht="17.25">
      <c r="A40" s="3"/>
      <c r="B40" s="3"/>
      <c r="C40" s="3"/>
      <c r="D40" s="3"/>
      <c r="E40" s="4"/>
      <c r="F40" s="74"/>
      <c r="G40" s="63"/>
      <c r="H40" s="63"/>
      <c r="I40" s="137"/>
      <c r="J40" s="27"/>
    </row>
    <row x14ac:dyDescent="0.25" r="41" customHeight="1" ht="17.25">
      <c r="A41" s="3"/>
      <c r="B41" s="3"/>
      <c r="C41" s="3"/>
      <c r="D41" s="3"/>
      <c r="E41" s="3"/>
      <c r="F41" s="74"/>
      <c r="G41" s="136"/>
      <c r="H41" s="136"/>
      <c r="I41" s="137"/>
      <c r="J41" s="27"/>
    </row>
    <row x14ac:dyDescent="0.25" r="42" customHeight="1" ht="17.25">
      <c r="A42" s="3"/>
      <c r="B42" s="3"/>
      <c r="C42" s="3"/>
      <c r="D42" s="3"/>
      <c r="E42" s="138" t="s">
        <v>489</v>
      </c>
      <c r="F42" s="23"/>
      <c r="G42" s="6"/>
      <c r="H42" s="5"/>
      <c r="I42" s="5"/>
      <c r="J42" s="27"/>
    </row>
    <row x14ac:dyDescent="0.25" r="43" customHeight="1" ht="17.25">
      <c r="A43" s="3"/>
      <c r="B43" s="3"/>
      <c r="C43" s="3"/>
      <c r="D43" s="3"/>
      <c r="E43" s="243" t="s">
        <v>490</v>
      </c>
      <c r="F43" s="23"/>
      <c r="G43" s="6"/>
      <c r="H43" s="5"/>
      <c r="I43" s="5"/>
      <c r="J43" s="27"/>
    </row>
    <row x14ac:dyDescent="0.25" r="44" customHeight="1" ht="17.25">
      <c r="A44" s="3"/>
      <c r="B44" s="3"/>
      <c r="C44" s="3"/>
      <c r="D44" s="3"/>
      <c r="E44" s="3"/>
      <c r="F44" s="23"/>
      <c r="G44" s="6"/>
      <c r="H44" s="5"/>
      <c r="I44" s="5"/>
      <c r="J44" s="27"/>
    </row>
    <row x14ac:dyDescent="0.25" r="45" customHeight="1" ht="17.25">
      <c r="A45" s="3"/>
      <c r="B45" s="3"/>
      <c r="C45" s="3"/>
      <c r="D45" s="3"/>
      <c r="E45" s="139" t="s">
        <v>280</v>
      </c>
      <c r="F45" s="140"/>
      <c r="G45" s="161"/>
      <c r="H45" s="153">
        <v>940</v>
      </c>
      <c r="I45" s="5"/>
      <c r="J45" s="27"/>
    </row>
    <row x14ac:dyDescent="0.25" r="46" customHeight="1" ht="17.25">
      <c r="A46" s="3"/>
      <c r="B46" s="3"/>
      <c r="C46" s="3"/>
      <c r="D46" s="3"/>
      <c r="E46" s="243"/>
      <c r="F46" s="4"/>
      <c r="G46" s="7"/>
      <c r="H46" s="45"/>
      <c r="I46" s="5"/>
      <c r="J46" s="27"/>
    </row>
    <row x14ac:dyDescent="0.25" r="47" customHeight="1" ht="17.25">
      <c r="A47" s="3"/>
      <c r="B47" s="3"/>
      <c r="C47" s="3"/>
      <c r="D47" s="3"/>
      <c r="E47" s="243"/>
      <c r="F47" s="23"/>
      <c r="G47" s="6"/>
      <c r="H47" s="5"/>
      <c r="I47" s="5"/>
      <c r="J47" s="27"/>
    </row>
    <row x14ac:dyDescent="0.25" r="48" customHeight="1" ht="17.25">
      <c r="A48" s="3"/>
      <c r="B48" s="3"/>
      <c r="C48" s="3"/>
      <c r="D48" s="3"/>
      <c r="E48" s="139" t="s">
        <v>491</v>
      </c>
      <c r="F48" s="140"/>
      <c r="G48" s="161"/>
      <c r="H48" s="153">
        <v>4100</v>
      </c>
      <c r="I48" s="5"/>
      <c r="J48" s="27"/>
    </row>
    <row x14ac:dyDescent="0.25" r="49" customHeight="1" ht="17.25">
      <c r="A49" s="3"/>
      <c r="B49" s="3"/>
      <c r="C49" s="3"/>
      <c r="D49" s="3"/>
      <c r="E49" s="243" t="s">
        <v>492</v>
      </c>
      <c r="F49" s="4"/>
      <c r="G49" s="7"/>
      <c r="H49" s="45"/>
      <c r="I49" s="5"/>
      <c r="J49" s="27"/>
    </row>
    <row x14ac:dyDescent="0.25" r="50" customHeight="1" ht="24">
      <c r="A50" s="3"/>
      <c r="B50" s="3"/>
      <c r="C50" s="3"/>
      <c r="D50" s="3"/>
      <c r="E50" s="28"/>
      <c r="F50" s="23"/>
      <c r="G50" s="6"/>
      <c r="H50" s="63"/>
      <c r="I50" s="5"/>
      <c r="J50" s="27"/>
    </row>
    <row x14ac:dyDescent="0.25" r="51" customHeight="1" ht="49.35">
      <c r="A51" s="126"/>
      <c r="B51" s="96" t="s">
        <v>317</v>
      </c>
      <c r="C51" s="236"/>
      <c r="D51" s="236"/>
      <c r="E51" s="127"/>
      <c r="F51" s="116"/>
      <c r="G51" s="158"/>
      <c r="H51" s="158"/>
      <c r="I51" s="158"/>
      <c r="J51" s="158"/>
    </row>
    <row x14ac:dyDescent="0.25" r="52" customHeight="1" ht="26.100000000000005">
      <c r="A52" s="15"/>
      <c r="B52" s="15" t="s">
        <v>318</v>
      </c>
      <c r="C52" s="15"/>
      <c r="D52" s="15"/>
      <c r="E52" s="112" t="s">
        <v>58</v>
      </c>
      <c r="F52" s="237" t="s">
        <v>319</v>
      </c>
      <c r="G52" s="60" t="s">
        <v>320</v>
      </c>
      <c r="H52" s="60" t="s">
        <v>508</v>
      </c>
      <c r="I52" s="57" t="s">
        <v>388</v>
      </c>
      <c r="J52" s="72"/>
    </row>
    <row x14ac:dyDescent="0.25" r="53" customHeight="1" ht="17.25">
      <c r="A53" s="3"/>
      <c r="B53" s="3"/>
      <c r="C53" s="3"/>
      <c r="D53" s="3"/>
      <c r="E53" s="74"/>
      <c r="F53" s="262" t="s">
        <v>72</v>
      </c>
      <c r="G53" s="24"/>
      <c r="H53" s="5"/>
      <c r="I53" s="352" t="s">
        <v>471</v>
      </c>
      <c r="J53" s="24"/>
    </row>
    <row x14ac:dyDescent="0.25" r="54" customHeight="1" ht="17.25">
      <c r="A54" s="3"/>
      <c r="B54" s="3"/>
      <c r="C54" s="3"/>
      <c r="D54" s="3"/>
      <c r="E54" s="74" t="s">
        <v>11</v>
      </c>
      <c r="F54" s="74" t="s">
        <v>496</v>
      </c>
      <c r="G54" s="34">
        <v>3980</v>
      </c>
      <c r="H54" s="63">
        <v>5170</v>
      </c>
      <c r="I54" s="63">
        <v>6370</v>
      </c>
      <c r="J54" s="239"/>
    </row>
    <row x14ac:dyDescent="0.25" r="55" customHeight="1" ht="17.25">
      <c r="A55" s="3"/>
      <c r="B55" s="3"/>
      <c r="C55" s="3"/>
      <c r="D55" s="3"/>
      <c r="E55" s="74" t="s">
        <v>13</v>
      </c>
      <c r="F55" s="74" t="s">
        <v>498</v>
      </c>
      <c r="G55" s="34">
        <v>4580</v>
      </c>
      <c r="H55" s="63">
        <v>5950</v>
      </c>
      <c r="I55" s="63">
        <v>7320</v>
      </c>
      <c r="J55" s="239"/>
    </row>
    <row x14ac:dyDescent="0.25" r="56" customHeight="1" ht="17.25">
      <c r="A56" s="3"/>
      <c r="B56" s="3"/>
      <c r="C56" s="3"/>
      <c r="D56" s="3"/>
      <c r="E56" s="74" t="s">
        <v>15</v>
      </c>
      <c r="F56" s="74" t="s">
        <v>500</v>
      </c>
      <c r="G56" s="34">
        <v>5260</v>
      </c>
      <c r="H56" s="63">
        <v>6840</v>
      </c>
      <c r="I56" s="63">
        <v>8420</v>
      </c>
      <c r="J56" s="239"/>
    </row>
    <row x14ac:dyDescent="0.25" r="57" customHeight="1" ht="17.25">
      <c r="A57" s="3"/>
      <c r="B57" s="3"/>
      <c r="C57" s="3"/>
      <c r="D57" s="3"/>
      <c r="E57" s="74"/>
      <c r="F57" s="23"/>
      <c r="G57" s="6"/>
      <c r="H57" s="5"/>
      <c r="I57" s="5"/>
      <c r="J57" s="5"/>
    </row>
    <row x14ac:dyDescent="0.25" r="58" customHeight="1" ht="17.25">
      <c r="A58" s="3"/>
      <c r="B58" s="3"/>
      <c r="C58" s="3"/>
      <c r="D58" s="3"/>
      <c r="E58" s="3"/>
      <c r="F58" s="74"/>
      <c r="G58" s="136"/>
      <c r="H58" s="136"/>
      <c r="I58" s="137"/>
      <c r="J58" s="137"/>
    </row>
    <row x14ac:dyDescent="0.25" r="59" customHeight="1" ht="17.25">
      <c r="A59" s="3"/>
      <c r="B59" s="3"/>
      <c r="C59" s="3"/>
      <c r="D59" s="3"/>
      <c r="E59" s="138" t="s">
        <v>18</v>
      </c>
      <c r="F59" s="23"/>
      <c r="G59" s="6"/>
      <c r="H59" s="5"/>
      <c r="I59" s="5"/>
      <c r="J59" s="5"/>
    </row>
    <row x14ac:dyDescent="0.25" r="60" customHeight="1" ht="17.25">
      <c r="A60" s="3"/>
      <c r="B60" s="3"/>
      <c r="C60" s="3"/>
      <c r="D60" s="3"/>
      <c r="E60" s="243"/>
      <c r="F60" s="23"/>
      <c r="G60" s="6"/>
      <c r="H60" s="5"/>
      <c r="I60" s="5"/>
      <c r="J60" s="5"/>
    </row>
    <row x14ac:dyDescent="0.25" r="61" customHeight="1" ht="17.25">
      <c r="A61" s="3"/>
      <c r="B61" s="3"/>
      <c r="C61" s="3"/>
      <c r="D61" s="3"/>
      <c r="E61" s="3"/>
      <c r="F61" s="23"/>
      <c r="G61" s="6"/>
      <c r="H61" s="5"/>
      <c r="I61" s="5"/>
      <c r="J61" s="5"/>
    </row>
    <row x14ac:dyDescent="0.25" r="62" customHeight="1" ht="17.25">
      <c r="A62" s="3"/>
      <c r="B62" s="3"/>
      <c r="C62" s="3"/>
      <c r="D62" s="3"/>
      <c r="E62" s="139" t="s">
        <v>326</v>
      </c>
      <c r="F62" s="140"/>
      <c r="G62" s="35"/>
      <c r="H62" s="153">
        <v>940</v>
      </c>
      <c r="I62" s="5"/>
      <c r="J62" s="5"/>
    </row>
    <row x14ac:dyDescent="0.25" r="63" customHeight="1" ht="17.25">
      <c r="A63" s="3"/>
      <c r="B63" s="3"/>
      <c r="C63" s="3"/>
      <c r="D63" s="3"/>
      <c r="E63" s="243"/>
      <c r="F63" s="59"/>
      <c r="G63" s="6"/>
      <c r="H63" s="5"/>
      <c r="I63" s="34"/>
      <c r="J63" s="5"/>
    </row>
    <row x14ac:dyDescent="0.25" r="64" customHeight="1" ht="17.25">
      <c r="A64" s="3"/>
      <c r="B64" s="3"/>
      <c r="C64" s="3"/>
      <c r="D64" s="3"/>
      <c r="E64" s="243"/>
      <c r="F64" s="23"/>
      <c r="G64" s="6"/>
      <c r="H64" s="5"/>
      <c r="I64" s="34"/>
      <c r="J64" s="5"/>
    </row>
    <row x14ac:dyDescent="0.25" r="65" customHeight="1" ht="17.25">
      <c r="A65" s="3"/>
      <c r="B65" s="3"/>
      <c r="C65" s="3"/>
      <c r="D65" s="3"/>
      <c r="E65" s="139" t="s">
        <v>502</v>
      </c>
      <c r="F65" s="140"/>
      <c r="G65" s="35"/>
      <c r="H65" s="153">
        <v>3330</v>
      </c>
      <c r="I65" s="34"/>
      <c r="J65" s="5"/>
    </row>
    <row x14ac:dyDescent="0.25" r="66" customHeight="1" ht="17.25">
      <c r="A66" s="3"/>
      <c r="B66" s="3"/>
      <c r="C66" s="3"/>
      <c r="D66" s="3"/>
      <c r="E66" s="28"/>
      <c r="F66" s="23"/>
      <c r="G66" s="6"/>
      <c r="H66" s="63"/>
      <c r="I66" s="34"/>
      <c r="J66" s="5"/>
    </row>
    <row x14ac:dyDescent="0.25" r="67" customHeight="1" ht="17.25">
      <c r="A67" s="3"/>
      <c r="B67" s="3"/>
      <c r="C67" s="3"/>
      <c r="D67" s="3"/>
      <c r="E67" s="28"/>
      <c r="F67" s="23"/>
      <c r="G67" s="6"/>
      <c r="H67" s="63"/>
      <c r="I67" s="34"/>
      <c r="J67" s="5"/>
    </row>
    <row x14ac:dyDescent="0.25" r="68" customHeight="1" ht="49.35">
      <c r="A68" s="126"/>
      <c r="B68" s="96" t="s">
        <v>503</v>
      </c>
      <c r="C68" s="236"/>
      <c r="D68" s="236"/>
      <c r="E68" s="127"/>
      <c r="F68" s="116"/>
      <c r="G68" s="158"/>
      <c r="H68" s="158"/>
      <c r="I68" s="158"/>
      <c r="J68" s="158"/>
    </row>
    <row x14ac:dyDescent="0.25" r="69" customHeight="1" ht="26.100000000000005">
      <c r="A69" s="15"/>
      <c r="B69" s="15" t="s">
        <v>318</v>
      </c>
      <c r="C69" s="15"/>
      <c r="D69" s="15"/>
      <c r="E69" s="112" t="s">
        <v>58</v>
      </c>
      <c r="F69" s="237" t="s">
        <v>319</v>
      </c>
      <c r="G69" s="60" t="s">
        <v>320</v>
      </c>
      <c r="H69" s="57" t="s">
        <v>508</v>
      </c>
      <c r="I69" s="57" t="s">
        <v>388</v>
      </c>
      <c r="J69" s="72"/>
    </row>
    <row x14ac:dyDescent="0.25" r="70" customHeight="1" ht="17.25">
      <c r="A70" s="3"/>
      <c r="B70" s="3"/>
      <c r="C70" s="3"/>
      <c r="D70" s="3"/>
      <c r="E70" s="74"/>
      <c r="F70" s="262" t="s">
        <v>441</v>
      </c>
      <c r="G70" s="24"/>
      <c r="H70" s="24"/>
      <c r="I70" s="352" t="s">
        <v>471</v>
      </c>
      <c r="J70" s="24"/>
    </row>
    <row x14ac:dyDescent="0.25" r="71" customHeight="1" ht="17.25">
      <c r="A71" s="3"/>
      <c r="B71" s="3"/>
      <c r="C71" s="3"/>
      <c r="D71" s="3"/>
      <c r="E71" s="74" t="s">
        <v>11</v>
      </c>
      <c r="F71" s="74" t="s">
        <v>512</v>
      </c>
      <c r="G71" s="34">
        <v>4440</v>
      </c>
      <c r="H71" s="63">
        <v>5190</v>
      </c>
      <c r="I71" s="63">
        <v>6390</v>
      </c>
      <c r="J71" s="239"/>
    </row>
    <row x14ac:dyDescent="0.25" r="72" customHeight="1" ht="17.25">
      <c r="A72" s="3"/>
      <c r="B72" s="3"/>
      <c r="C72" s="3"/>
      <c r="D72" s="3"/>
      <c r="E72" s="74" t="s">
        <v>13</v>
      </c>
      <c r="F72" s="74" t="s">
        <v>513</v>
      </c>
      <c r="G72" s="34">
        <v>4830</v>
      </c>
      <c r="H72" s="63">
        <v>5810</v>
      </c>
      <c r="I72" s="63">
        <v>7150</v>
      </c>
      <c r="J72" s="239"/>
    </row>
    <row x14ac:dyDescent="0.25" r="73" customHeight="1" ht="17.25">
      <c r="A73" s="3"/>
      <c r="B73" s="3"/>
      <c r="C73" s="3"/>
      <c r="D73" s="3"/>
      <c r="E73" s="74" t="s">
        <v>15</v>
      </c>
      <c r="F73" s="74" t="s">
        <v>510</v>
      </c>
      <c r="G73" s="34">
        <v>5560</v>
      </c>
      <c r="H73" s="63">
        <v>6640</v>
      </c>
      <c r="I73" s="63">
        <v>8170</v>
      </c>
      <c r="J73" s="239"/>
    </row>
    <row x14ac:dyDescent="0.25" r="74" customHeight="1" ht="17.25">
      <c r="A74" s="3"/>
      <c r="B74" s="3"/>
      <c r="C74" s="3"/>
      <c r="D74" s="3"/>
      <c r="E74" s="74"/>
      <c r="F74" s="23"/>
      <c r="G74" s="6"/>
      <c r="H74" s="5"/>
      <c r="I74" s="5"/>
      <c r="J74" s="5"/>
    </row>
    <row x14ac:dyDescent="0.25" r="75" customHeight="1" ht="17.25">
      <c r="A75" s="3"/>
      <c r="B75" s="3"/>
      <c r="C75" s="3"/>
      <c r="D75" s="3"/>
      <c r="E75" s="3"/>
      <c r="F75" s="74"/>
      <c r="G75" s="136"/>
      <c r="H75" s="136"/>
      <c r="I75" s="137"/>
      <c r="J75" s="137"/>
    </row>
    <row x14ac:dyDescent="0.25" r="76" customHeight="1" ht="17.25">
      <c r="A76" s="3"/>
      <c r="B76" s="3"/>
      <c r="C76" s="3"/>
      <c r="D76" s="3"/>
      <c r="E76" s="138" t="s">
        <v>18</v>
      </c>
      <c r="F76" s="23"/>
      <c r="G76" s="6"/>
      <c r="H76" s="5"/>
      <c r="I76" s="5"/>
      <c r="J76" s="5"/>
    </row>
    <row x14ac:dyDescent="0.25" r="77" customHeight="1" ht="17.25">
      <c r="A77" s="3"/>
      <c r="B77" s="3"/>
      <c r="C77" s="3"/>
      <c r="D77" s="3"/>
      <c r="E77" s="240"/>
      <c r="F77" s="23"/>
      <c r="G77" s="6"/>
      <c r="H77" s="5"/>
      <c r="I77" s="5"/>
      <c r="J77" s="5"/>
    </row>
    <row x14ac:dyDescent="0.25" r="78" customHeight="1" ht="17.25">
      <c r="A78" s="3"/>
      <c r="B78" s="3"/>
      <c r="C78" s="3"/>
      <c r="D78" s="3"/>
      <c r="E78" s="3"/>
      <c r="F78" s="23"/>
      <c r="G78" s="6"/>
      <c r="H78" s="5"/>
      <c r="I78" s="5"/>
      <c r="J78" s="5"/>
    </row>
    <row x14ac:dyDescent="0.25" r="79" customHeight="1" ht="17.25">
      <c r="A79" s="3"/>
      <c r="B79" s="3"/>
      <c r="C79" s="3"/>
      <c r="D79" s="3"/>
      <c r="E79" s="139" t="s">
        <v>505</v>
      </c>
      <c r="F79" s="140"/>
      <c r="G79" s="35"/>
      <c r="H79" s="153">
        <v>800</v>
      </c>
      <c r="I79" s="34"/>
      <c r="J79" s="5"/>
    </row>
    <row x14ac:dyDescent="0.25" r="80" customHeight="1" ht="17.25">
      <c r="A80" s="3"/>
      <c r="B80" s="3"/>
      <c r="C80" s="3"/>
      <c r="D80" s="3"/>
      <c r="E80" s="150"/>
      <c r="F80" s="23"/>
      <c r="G80" s="6"/>
      <c r="H80" s="5"/>
      <c r="I80" s="34"/>
      <c r="J80" s="5"/>
    </row>
    <row x14ac:dyDescent="0.25" r="81" customHeight="1" ht="17.25">
      <c r="A81" s="3"/>
      <c r="B81" s="3"/>
      <c r="C81" s="3"/>
      <c r="D81" s="3"/>
      <c r="E81" s="299"/>
      <c r="F81" s="23"/>
      <c r="G81" s="6"/>
      <c r="H81" s="5"/>
      <c r="I81" s="34"/>
      <c r="J81" s="5"/>
    </row>
    <row x14ac:dyDescent="0.25" r="82" customHeight="1" ht="17.25">
      <c r="A82" s="3"/>
      <c r="B82" s="3"/>
      <c r="C82" s="3"/>
      <c r="D82" s="3"/>
      <c r="E82" s="299"/>
      <c r="F82" s="23"/>
      <c r="G82" s="6"/>
      <c r="H82" s="5"/>
      <c r="I82" s="34"/>
      <c r="J82" s="5"/>
    </row>
    <row x14ac:dyDescent="0.25" r="83" customHeight="1" ht="17.25">
      <c r="A83" s="3"/>
      <c r="B83" s="3"/>
      <c r="C83" s="3"/>
      <c r="D83" s="3"/>
      <c r="E83" s="299"/>
      <c r="F83" s="23"/>
      <c r="G83" s="6"/>
      <c r="H83" s="5"/>
      <c r="I83" s="34"/>
      <c r="J83" s="5"/>
    </row>
    <row x14ac:dyDescent="0.25" r="84" customHeight="1" ht="49.35">
      <c r="A84" s="3"/>
      <c r="B84" s="3"/>
      <c r="C84" s="3"/>
      <c r="D84" s="3"/>
      <c r="E84" s="28"/>
      <c r="F84" s="23"/>
      <c r="G84" s="6"/>
      <c r="H84" s="5"/>
      <c r="I84" s="34"/>
      <c r="J84" s="27"/>
    </row>
    <row x14ac:dyDescent="0.25" r="85" customHeight="1" ht="49.35">
      <c r="A85" s="126"/>
      <c r="B85" s="96" t="s">
        <v>506</v>
      </c>
      <c r="C85" s="236"/>
      <c r="D85" s="236"/>
      <c r="E85" s="127"/>
      <c r="F85" s="116"/>
      <c r="G85" s="158"/>
      <c r="H85" s="158"/>
      <c r="I85" s="158"/>
      <c r="J85" s="158"/>
    </row>
    <row x14ac:dyDescent="0.25" r="86" customHeight="1" ht="26.100000000000005">
      <c r="A86" s="15"/>
      <c r="B86" s="15" t="s">
        <v>318</v>
      </c>
      <c r="C86" s="15"/>
      <c r="D86" s="15"/>
      <c r="E86" s="112" t="s">
        <v>58</v>
      </c>
      <c r="F86" s="237" t="s">
        <v>319</v>
      </c>
      <c r="G86" s="60" t="s">
        <v>507</v>
      </c>
      <c r="H86" s="60" t="s">
        <v>638</v>
      </c>
      <c r="I86" s="279" t="s">
        <v>388</v>
      </c>
      <c r="J86" s="72"/>
    </row>
    <row x14ac:dyDescent="0.25" r="87" customHeight="1" ht="17.25">
      <c r="A87" s="3"/>
      <c r="B87" s="3"/>
      <c r="C87" s="3"/>
      <c r="D87" s="3"/>
      <c r="E87" s="74"/>
      <c r="F87" s="262" t="s">
        <v>170</v>
      </c>
      <c r="G87" s="24"/>
      <c r="H87" s="5"/>
      <c r="I87" s="352" t="s">
        <v>471</v>
      </c>
      <c r="J87" s="24"/>
    </row>
    <row x14ac:dyDescent="0.25" r="88" customHeight="1" ht="17.25">
      <c r="A88" s="3"/>
      <c r="B88" s="3"/>
      <c r="C88" s="3"/>
      <c r="D88" s="3"/>
      <c r="E88" s="74" t="s">
        <v>11</v>
      </c>
      <c r="F88" s="74" t="s">
        <v>512</v>
      </c>
      <c r="G88" s="63">
        <v>3030</v>
      </c>
      <c r="H88" s="63">
        <v>3930</v>
      </c>
      <c r="I88" s="63">
        <v>4840</v>
      </c>
      <c r="J88" s="239"/>
    </row>
    <row x14ac:dyDescent="0.25" r="89" customHeight="1" ht="17.25">
      <c r="A89" s="3"/>
      <c r="B89" s="3"/>
      <c r="C89" s="3"/>
      <c r="D89" s="3"/>
      <c r="E89" s="74" t="s">
        <v>13</v>
      </c>
      <c r="F89" s="74" t="s">
        <v>513</v>
      </c>
      <c r="G89" s="63">
        <v>3330</v>
      </c>
      <c r="H89" s="63">
        <v>4330</v>
      </c>
      <c r="I89" s="63">
        <v>5320</v>
      </c>
      <c r="J89" s="239"/>
    </row>
    <row x14ac:dyDescent="0.25" r="90" customHeight="1" ht="17.25">
      <c r="A90" s="3"/>
      <c r="B90" s="3"/>
      <c r="C90" s="3"/>
      <c r="D90" s="3"/>
      <c r="E90" s="74" t="s">
        <v>15</v>
      </c>
      <c r="F90" s="74" t="s">
        <v>510</v>
      </c>
      <c r="G90" s="63">
        <v>3830</v>
      </c>
      <c r="H90" s="63">
        <v>4970</v>
      </c>
      <c r="I90" s="63">
        <v>6120</v>
      </c>
      <c r="J90" s="239"/>
    </row>
    <row x14ac:dyDescent="0.25" r="91" customHeight="1" ht="17.25">
      <c r="A91" s="3"/>
      <c r="B91" s="3"/>
      <c r="C91" s="3"/>
      <c r="D91" s="3"/>
      <c r="E91" s="74"/>
      <c r="F91" s="23"/>
      <c r="G91" s="6"/>
      <c r="H91" s="5"/>
      <c r="I91" s="5"/>
      <c r="J91" s="5"/>
    </row>
    <row x14ac:dyDescent="0.25" r="92" customHeight="1" ht="17.25">
      <c r="A92" s="3"/>
      <c r="B92" s="3"/>
      <c r="C92" s="3"/>
      <c r="D92" s="3"/>
      <c r="E92" s="3"/>
      <c r="F92" s="74"/>
      <c r="G92" s="136"/>
      <c r="H92" s="136"/>
      <c r="I92" s="137"/>
      <c r="J92" s="137"/>
    </row>
    <row x14ac:dyDescent="0.25" r="93" customHeight="1" ht="17.25">
      <c r="A93" s="3"/>
      <c r="B93" s="3"/>
      <c r="C93" s="3"/>
      <c r="D93" s="3"/>
      <c r="E93" s="138" t="s">
        <v>18</v>
      </c>
      <c r="F93" s="23"/>
      <c r="G93" s="6"/>
      <c r="H93" s="5"/>
      <c r="I93" s="5"/>
      <c r="J93" s="5"/>
    </row>
    <row x14ac:dyDescent="0.25" r="94" customHeight="1" ht="17.25">
      <c r="A94" s="3"/>
      <c r="B94" s="3"/>
      <c r="C94" s="3"/>
      <c r="D94" s="3"/>
      <c r="E94" s="240"/>
      <c r="F94" s="23"/>
      <c r="G94" s="6"/>
      <c r="H94" s="5"/>
      <c r="I94" s="5"/>
      <c r="J94" s="5"/>
    </row>
    <row x14ac:dyDescent="0.25" r="95" customHeight="1" ht="17.25">
      <c r="A95" s="3"/>
      <c r="B95" s="3"/>
      <c r="C95" s="3"/>
      <c r="D95" s="3"/>
      <c r="E95" s="3"/>
      <c r="F95" s="23"/>
      <c r="G95" s="6"/>
      <c r="H95" s="5"/>
      <c r="I95" s="5"/>
      <c r="J95" s="5"/>
    </row>
    <row x14ac:dyDescent="0.25" r="96" customHeight="1" ht="17.25">
      <c r="A96" s="3"/>
      <c r="B96" s="3"/>
      <c r="C96" s="3"/>
      <c r="D96" s="3"/>
      <c r="E96" s="139" t="s">
        <v>505</v>
      </c>
      <c r="F96" s="140"/>
      <c r="G96" s="35"/>
      <c r="H96" s="153">
        <v>800</v>
      </c>
      <c r="I96" s="34"/>
      <c r="J96" s="5"/>
    </row>
    <row x14ac:dyDescent="0.25" r="97" customHeight="1" ht="17.25">
      <c r="A97" s="3"/>
      <c r="B97" s="3"/>
      <c r="C97" s="3"/>
      <c r="D97" s="3"/>
      <c r="E97" s="150"/>
      <c r="F97" s="23"/>
      <c r="G97" s="6"/>
      <c r="H97" s="5"/>
      <c r="I97" s="34"/>
      <c r="J97" s="5"/>
    </row>
    <row x14ac:dyDescent="0.25" r="98" customHeight="1" ht="17.25">
      <c r="A98" s="3"/>
      <c r="B98" s="3"/>
      <c r="C98" s="3"/>
      <c r="D98" s="3"/>
      <c r="E98" s="299"/>
      <c r="F98" s="23"/>
      <c r="G98" s="6"/>
      <c r="H98" s="5"/>
      <c r="I98" s="34"/>
      <c r="J98" s="5"/>
    </row>
    <row x14ac:dyDescent="0.25" r="99" customHeight="1" ht="17.25">
      <c r="A99" s="3"/>
      <c r="B99" s="3"/>
      <c r="C99" s="3"/>
      <c r="D99" s="3"/>
      <c r="E99" s="299"/>
      <c r="F99" s="23"/>
      <c r="G99" s="6"/>
      <c r="H99" s="5"/>
      <c r="I99" s="34"/>
      <c r="J99" s="5"/>
    </row>
    <row x14ac:dyDescent="0.25" r="100" customHeight="1" ht="66">
      <c r="A100" s="3"/>
      <c r="B100" s="3"/>
      <c r="C100" s="3"/>
      <c r="D100" s="3"/>
      <c r="E100" s="299"/>
      <c r="F100" s="23"/>
      <c r="G100" s="6"/>
      <c r="H100" s="5"/>
      <c r="I100" s="34"/>
      <c r="J100" s="5"/>
    </row>
    <row x14ac:dyDescent="0.25" r="101" customHeight="1" ht="17.25">
      <c r="A101" s="3"/>
      <c r="B101" s="3"/>
      <c r="C101" s="3"/>
      <c r="D101" s="3"/>
      <c r="E101" s="28"/>
      <c r="F101" s="23"/>
      <c r="G101" s="6"/>
      <c r="H101" s="5"/>
      <c r="I101" s="34"/>
      <c r="J101" s="27"/>
    </row>
    <row x14ac:dyDescent="0.25" r="102" customHeight="1" ht="49.35">
      <c r="A102" s="126"/>
      <c r="B102" s="288" t="s">
        <v>511</v>
      </c>
      <c r="C102" s="236"/>
      <c r="D102" s="236"/>
      <c r="E102" s="127"/>
      <c r="F102" s="116"/>
      <c r="G102" s="158"/>
      <c r="H102" s="158"/>
      <c r="I102" s="158"/>
      <c r="J102" s="158"/>
    </row>
    <row x14ac:dyDescent="0.25" r="103" customHeight="1" ht="26.100000000000005">
      <c r="A103" s="15"/>
      <c r="B103" s="15" t="s">
        <v>318</v>
      </c>
      <c r="C103" s="15"/>
      <c r="D103" s="15"/>
      <c r="E103" s="112" t="s">
        <v>58</v>
      </c>
      <c r="F103" s="237" t="s">
        <v>319</v>
      </c>
      <c r="G103" s="60" t="s">
        <v>362</v>
      </c>
      <c r="H103" s="16" t="s">
        <v>393</v>
      </c>
      <c r="I103" s="72"/>
      <c r="J103" s="72"/>
    </row>
    <row x14ac:dyDescent="0.25" r="104" customHeight="1" ht="17.25">
      <c r="A104" s="114"/>
      <c r="B104" s="114"/>
      <c r="C104" s="114"/>
      <c r="D104" s="114"/>
      <c r="E104" s="4"/>
      <c r="F104" s="119" t="s">
        <v>476</v>
      </c>
      <c r="G104" s="7"/>
      <c r="H104" s="327" t="s">
        <v>471</v>
      </c>
      <c r="I104" s="327"/>
      <c r="J104" s="7"/>
    </row>
    <row x14ac:dyDescent="0.25" r="105" customHeight="1" ht="17.25">
      <c r="A105" s="114"/>
      <c r="B105" s="114"/>
      <c r="C105" s="114"/>
      <c r="D105" s="114"/>
      <c r="E105" s="4" t="s">
        <v>11</v>
      </c>
      <c r="F105" s="4" t="s">
        <v>512</v>
      </c>
      <c r="G105" s="63">
        <v>3030</v>
      </c>
      <c r="H105" s="189">
        <v>4840</v>
      </c>
      <c r="I105" s="189"/>
      <c r="J105" s="7"/>
    </row>
    <row x14ac:dyDescent="0.25" r="106" customHeight="1" ht="17.25">
      <c r="A106" s="114"/>
      <c r="B106" s="114"/>
      <c r="C106" s="114"/>
      <c r="D106" s="114"/>
      <c r="E106" s="4" t="s">
        <v>15</v>
      </c>
      <c r="F106" s="4" t="s">
        <v>513</v>
      </c>
      <c r="G106" s="63">
        <v>3330</v>
      </c>
      <c r="H106" s="189">
        <v>5320</v>
      </c>
      <c r="I106" s="189"/>
      <c r="J106" s="7"/>
    </row>
    <row x14ac:dyDescent="0.25" r="107" customHeight="1" ht="17.25">
      <c r="A107" s="114"/>
      <c r="B107" s="114"/>
      <c r="C107" s="114"/>
      <c r="D107" s="114"/>
      <c r="E107" s="4"/>
      <c r="F107" s="4"/>
      <c r="G107" s="26"/>
      <c r="H107" s="26"/>
      <c r="I107" s="7"/>
      <c r="J107" s="7"/>
    </row>
    <row x14ac:dyDescent="0.25" r="108" customHeight="1" ht="17.25">
      <c r="A108" s="114"/>
      <c r="B108" s="114"/>
      <c r="C108" s="114"/>
      <c r="D108" s="114"/>
      <c r="E108" s="114"/>
      <c r="F108" s="4"/>
      <c r="G108" s="157"/>
      <c r="H108" s="157"/>
      <c r="I108" s="313"/>
      <c r="J108" s="313"/>
    </row>
    <row x14ac:dyDescent="0.25" r="109" customHeight="1" ht="17.25">
      <c r="A109" s="114"/>
      <c r="B109" s="114"/>
      <c r="C109" s="114"/>
      <c r="D109" s="114"/>
      <c r="E109" s="107" t="s">
        <v>18</v>
      </c>
      <c r="F109" s="4"/>
      <c r="G109" s="26"/>
      <c r="H109" s="26"/>
      <c r="I109" s="26"/>
      <c r="J109" s="26"/>
    </row>
    <row x14ac:dyDescent="0.25" r="110" customHeight="1" ht="17.25">
      <c r="A110" s="114"/>
      <c r="B110" s="114"/>
      <c r="C110" s="114"/>
      <c r="D110" s="114"/>
      <c r="E110" s="243"/>
      <c r="F110" s="59"/>
      <c r="G110" s="26"/>
      <c r="H110" s="26"/>
      <c r="I110" s="26"/>
      <c r="J110" s="26"/>
    </row>
    <row x14ac:dyDescent="0.25" r="111" customHeight="1" ht="17.25">
      <c r="A111" s="114"/>
      <c r="B111" s="114"/>
      <c r="C111" s="114"/>
      <c r="D111" s="114"/>
      <c r="E111" s="3"/>
      <c r="F111" s="23"/>
      <c r="G111" s="6"/>
      <c r="H111" s="5"/>
      <c r="I111" s="26"/>
      <c r="J111" s="26"/>
    </row>
    <row x14ac:dyDescent="0.25" r="112" customHeight="1" ht="27">
      <c r="A112" s="3"/>
      <c r="B112" s="3"/>
      <c r="C112" s="3"/>
      <c r="D112" s="3"/>
      <c r="E112" s="139" t="s">
        <v>280</v>
      </c>
      <c r="F112" s="140"/>
      <c r="G112" s="35"/>
      <c r="H112" s="153">
        <v>800</v>
      </c>
      <c r="I112" s="340"/>
      <c r="J112" s="340"/>
    </row>
    <row x14ac:dyDescent="0.25" r="113" customHeight="1" ht="27">
      <c r="A113" s="3"/>
      <c r="B113" s="3"/>
      <c r="C113" s="3"/>
      <c r="D113" s="3"/>
      <c r="E113" s="243"/>
      <c r="F113" s="133"/>
      <c r="G113" s="340"/>
      <c r="H113" s="340"/>
      <c r="I113" s="342"/>
      <c r="J113" s="342"/>
    </row>
    <row x14ac:dyDescent="0.25" r="114" customHeight="1" ht="17.25">
      <c r="A114" s="3"/>
      <c r="B114" s="3"/>
      <c r="C114" s="3"/>
      <c r="D114" s="3"/>
      <c r="E114" s="243"/>
      <c r="F114" s="343"/>
      <c r="G114" s="342"/>
      <c r="H114" s="342"/>
      <c r="I114" s="34"/>
      <c r="J114" s="27"/>
    </row>
    <row x14ac:dyDescent="0.25" r="115" customHeight="1" ht="17.25">
      <c r="A115" s="3"/>
      <c r="B115" s="3"/>
      <c r="C115" s="3"/>
      <c r="D115" s="3"/>
      <c r="E115" s="3"/>
      <c r="F115" s="114"/>
      <c r="G115" s="6"/>
      <c r="H115" s="5"/>
      <c r="I115" s="5"/>
      <c r="J115" s="5"/>
    </row>
    <row x14ac:dyDescent="0.25" r="116" customHeight="1" ht="17.25">
      <c r="A116" s="3"/>
      <c r="B116" s="3"/>
      <c r="C116" s="3"/>
      <c r="D116" s="3"/>
      <c r="E116" s="3"/>
      <c r="F116" s="114"/>
      <c r="G116" s="6"/>
      <c r="H116" s="5"/>
      <c r="I116" s="5"/>
      <c r="J116" s="5"/>
    </row>
    <row x14ac:dyDescent="0.25" r="117" customHeight="1" ht="51">
      <c r="A117" s="3"/>
      <c r="B117" s="3"/>
      <c r="C117" s="3"/>
      <c r="D117" s="3"/>
      <c r="E117" s="3"/>
      <c r="F117" s="114"/>
      <c r="G117" s="6"/>
      <c r="H117" s="5"/>
      <c r="I117" s="5"/>
      <c r="J117" s="5"/>
    </row>
    <row x14ac:dyDescent="0.25" r="118" customHeight="1" ht="51">
      <c r="A118" s="3"/>
      <c r="B118" s="3"/>
      <c r="C118" s="3"/>
      <c r="D118" s="3"/>
      <c r="E118" s="3"/>
      <c r="F118" s="114"/>
      <c r="G118" s="6"/>
      <c r="H118" s="5"/>
      <c r="I118" s="5"/>
      <c r="J118" s="5"/>
    </row>
    <row x14ac:dyDescent="0.25" r="119" customHeight="1" ht="49.35">
      <c r="A119" s="126"/>
      <c r="B119" s="288" t="s">
        <v>514</v>
      </c>
      <c r="C119" s="236"/>
      <c r="D119" s="236"/>
      <c r="E119" s="127"/>
      <c r="F119" s="116"/>
      <c r="G119" s="158"/>
      <c r="H119" s="158"/>
      <c r="I119" s="158"/>
      <c r="J119" s="158"/>
    </row>
    <row x14ac:dyDescent="0.25" r="120" customHeight="1" ht="26.100000000000005">
      <c r="A120" s="15"/>
      <c r="B120" s="15" t="s">
        <v>318</v>
      </c>
      <c r="C120" s="15"/>
      <c r="D120" s="15"/>
      <c r="E120" s="112" t="s">
        <v>58</v>
      </c>
      <c r="F120" s="237" t="s">
        <v>319</v>
      </c>
      <c r="G120" s="60" t="s">
        <v>362</v>
      </c>
      <c r="H120" s="16" t="s">
        <v>393</v>
      </c>
      <c r="I120" s="72"/>
      <c r="J120" s="72"/>
    </row>
    <row x14ac:dyDescent="0.25" r="121" customHeight="1" ht="17.25">
      <c r="A121" s="114"/>
      <c r="B121" s="114"/>
      <c r="C121" s="114"/>
      <c r="D121" s="114"/>
      <c r="E121" s="4"/>
      <c r="F121" s="119" t="s">
        <v>476</v>
      </c>
      <c r="G121" s="7"/>
      <c r="H121" s="327" t="s">
        <v>471</v>
      </c>
      <c r="I121" s="327"/>
      <c r="J121" s="7"/>
    </row>
    <row x14ac:dyDescent="0.25" r="122" customHeight="1" ht="17.25">
      <c r="A122" s="114"/>
      <c r="B122" s="114"/>
      <c r="C122" s="114"/>
      <c r="D122" s="114"/>
      <c r="E122" s="74" t="s">
        <v>11</v>
      </c>
      <c r="F122" s="74" t="s">
        <v>512</v>
      </c>
      <c r="G122" s="63">
        <v>2710</v>
      </c>
      <c r="H122" s="189">
        <v>4330</v>
      </c>
      <c r="I122" s="189"/>
      <c r="J122" s="7"/>
    </row>
    <row x14ac:dyDescent="0.25" r="123" customHeight="1" ht="17.25">
      <c r="A123" s="114"/>
      <c r="B123" s="114"/>
      <c r="C123" s="114"/>
      <c r="D123" s="114"/>
      <c r="E123" s="74" t="s">
        <v>13</v>
      </c>
      <c r="F123" s="74" t="s">
        <v>513</v>
      </c>
      <c r="G123" s="63">
        <v>2980</v>
      </c>
      <c r="H123" s="189">
        <v>4760</v>
      </c>
      <c r="I123" s="189"/>
      <c r="J123" s="7"/>
    </row>
    <row x14ac:dyDescent="0.25" r="124" customHeight="1" ht="17.25">
      <c r="A124" s="114"/>
      <c r="B124" s="114"/>
      <c r="C124" s="114"/>
      <c r="D124" s="114"/>
      <c r="E124" s="74" t="s">
        <v>15</v>
      </c>
      <c r="F124" s="74" t="s">
        <v>510</v>
      </c>
      <c r="G124" s="63">
        <v>3430</v>
      </c>
      <c r="H124" s="189">
        <v>5480</v>
      </c>
      <c r="I124" s="189"/>
      <c r="J124" s="7"/>
    </row>
    <row x14ac:dyDescent="0.25" r="125" customHeight="1" ht="17.25">
      <c r="A125" s="114"/>
      <c r="B125" s="114"/>
      <c r="C125" s="114"/>
      <c r="D125" s="114"/>
      <c r="E125" s="114"/>
      <c r="F125" s="4"/>
      <c r="G125" s="63"/>
      <c r="H125" s="157"/>
      <c r="I125" s="313"/>
      <c r="J125" s="313"/>
    </row>
    <row x14ac:dyDescent="0.25" r="126" customHeight="1" ht="17.25">
      <c r="A126" s="114"/>
      <c r="B126" s="114"/>
      <c r="C126" s="114"/>
      <c r="D126" s="114"/>
      <c r="E126" s="107" t="s">
        <v>18</v>
      </c>
      <c r="F126" s="4"/>
      <c r="G126" s="26"/>
      <c r="H126" s="26"/>
      <c r="I126" s="26"/>
      <c r="J126" s="26"/>
    </row>
    <row x14ac:dyDescent="0.25" r="127" customHeight="1" ht="17.25">
      <c r="A127" s="114"/>
      <c r="B127" s="114"/>
      <c r="C127" s="114"/>
      <c r="D127" s="114"/>
      <c r="E127" s="243"/>
      <c r="F127" s="59"/>
      <c r="G127" s="26"/>
      <c r="H127" s="26"/>
      <c r="I127" s="26"/>
      <c r="J127" s="26"/>
    </row>
    <row x14ac:dyDescent="0.25" r="128" customHeight="1" ht="17.25">
      <c r="A128" s="114"/>
      <c r="B128" s="114"/>
      <c r="C128" s="114"/>
      <c r="D128" s="114"/>
      <c r="E128" s="3"/>
      <c r="F128" s="23"/>
      <c r="G128" s="6"/>
      <c r="H128" s="5"/>
      <c r="I128" s="26"/>
      <c r="J128" s="26"/>
    </row>
    <row x14ac:dyDescent="0.25" r="129" customHeight="1" ht="27">
      <c r="A129" s="3"/>
      <c r="B129" s="3"/>
      <c r="C129" s="3"/>
      <c r="D129" s="3"/>
      <c r="E129" s="139" t="s">
        <v>280</v>
      </c>
      <c r="F129" s="140"/>
      <c r="G129" s="35"/>
      <c r="H129" s="153">
        <v>800</v>
      </c>
      <c r="I129" s="340"/>
      <c r="J129" s="340"/>
    </row>
    <row x14ac:dyDescent="0.25" r="130" customHeight="1" ht="27">
      <c r="A130" s="3"/>
      <c r="B130" s="3"/>
      <c r="C130" s="3"/>
      <c r="D130" s="3"/>
      <c r="E130" s="243"/>
      <c r="F130" s="133"/>
      <c r="G130" s="340"/>
      <c r="H130" s="340"/>
      <c r="I130" s="342"/>
      <c r="J130" s="342"/>
    </row>
    <row x14ac:dyDescent="0.25" r="131" customHeight="1" ht="17.25">
      <c r="A131" s="3"/>
      <c r="B131" s="3"/>
      <c r="C131" s="3"/>
      <c r="D131" s="3"/>
      <c r="E131" s="243"/>
      <c r="F131" s="343"/>
      <c r="G131" s="342"/>
      <c r="H131" s="342"/>
      <c r="I131" s="34"/>
      <c r="J131" s="27"/>
    </row>
    <row x14ac:dyDescent="0.25" r="132" customHeight="1" ht="63.75">
      <c r="A132" s="126" t="s">
        <v>1</v>
      </c>
      <c r="B132" s="288" t="s">
        <v>515</v>
      </c>
      <c r="C132" s="236"/>
      <c r="D132" s="236"/>
      <c r="E132" s="127"/>
      <c r="F132" s="116"/>
      <c r="G132" s="158"/>
      <c r="H132" s="158"/>
      <c r="I132" s="158"/>
      <c r="J132" s="158"/>
    </row>
    <row x14ac:dyDescent="0.25" r="133" customHeight="1" ht="26.100000000000005">
      <c r="A133" s="15"/>
      <c r="B133" s="15" t="s">
        <v>318</v>
      </c>
      <c r="C133" s="15"/>
      <c r="D133" s="15"/>
      <c r="E133" s="112" t="s">
        <v>58</v>
      </c>
      <c r="F133" s="237" t="s">
        <v>319</v>
      </c>
      <c r="G133" s="60" t="s">
        <v>362</v>
      </c>
      <c r="H133" s="16" t="s">
        <v>393</v>
      </c>
      <c r="I133" s="72"/>
      <c r="J133" s="72"/>
    </row>
    <row x14ac:dyDescent="0.25" r="134" customHeight="1" ht="17.25">
      <c r="A134" s="3"/>
      <c r="B134" s="3"/>
      <c r="C134" s="3"/>
      <c r="D134" s="3"/>
      <c r="E134" s="74"/>
      <c r="F134" s="119" t="s">
        <v>476</v>
      </c>
      <c r="G134" s="24"/>
      <c r="H134" s="327" t="s">
        <v>471</v>
      </c>
      <c r="I134" s="327"/>
      <c r="J134" s="24"/>
    </row>
    <row x14ac:dyDescent="0.25" r="135" customHeight="1" ht="17.25">
      <c r="A135" s="3"/>
      <c r="B135" s="3"/>
      <c r="C135" s="3"/>
      <c r="D135" s="3"/>
      <c r="E135" s="74" t="s">
        <v>11</v>
      </c>
      <c r="F135" s="74" t="s">
        <v>516</v>
      </c>
      <c r="G135" s="34">
        <v>3110</v>
      </c>
      <c r="H135" s="189">
        <v>4470</v>
      </c>
      <c r="I135" s="189"/>
      <c r="J135" s="239"/>
    </row>
    <row x14ac:dyDescent="0.25" r="136" customHeight="1" ht="17.25">
      <c r="A136" s="3"/>
      <c r="B136" s="3"/>
      <c r="C136" s="3"/>
      <c r="D136" s="3"/>
      <c r="E136" s="74" t="s">
        <v>13</v>
      </c>
      <c r="F136" s="74" t="s">
        <v>512</v>
      </c>
      <c r="G136" s="34">
        <v>3330</v>
      </c>
      <c r="H136" s="189">
        <v>5200</v>
      </c>
      <c r="I136" s="189"/>
      <c r="J136" s="239"/>
    </row>
    <row x14ac:dyDescent="0.25" r="137" customHeight="1" ht="17.25">
      <c r="A137" s="3"/>
      <c r="B137" s="3"/>
      <c r="C137" s="3"/>
      <c r="D137" s="3"/>
      <c r="E137" s="74" t="s">
        <v>15</v>
      </c>
      <c r="F137" s="74" t="s">
        <v>513</v>
      </c>
      <c r="G137" s="34">
        <v>4050</v>
      </c>
      <c r="H137" s="189">
        <v>5780</v>
      </c>
      <c r="I137" s="189"/>
      <c r="J137" s="239"/>
    </row>
    <row x14ac:dyDescent="0.25" r="138" customHeight="1" ht="17.25">
      <c r="A138" s="3"/>
      <c r="B138" s="3"/>
      <c r="C138" s="3"/>
      <c r="D138" s="3"/>
      <c r="E138" s="74" t="s">
        <v>120</v>
      </c>
      <c r="F138" s="74" t="s">
        <v>510</v>
      </c>
      <c r="G138" s="34">
        <v>4590</v>
      </c>
      <c r="H138" s="189">
        <v>7210</v>
      </c>
      <c r="I138" s="189"/>
      <c r="J138" s="239"/>
    </row>
    <row x14ac:dyDescent="0.25" r="139" customHeight="1" ht="17.25">
      <c r="A139" s="3"/>
      <c r="B139" s="3"/>
      <c r="C139" s="3"/>
      <c r="D139" s="3"/>
      <c r="E139" s="74"/>
      <c r="F139" s="23"/>
      <c r="G139" s="6"/>
      <c r="H139" s="326"/>
      <c r="I139" s="326"/>
      <c r="J139" s="239"/>
    </row>
    <row x14ac:dyDescent="0.25" r="140" customHeight="1" ht="17.25">
      <c r="A140" s="3"/>
      <c r="B140" s="3"/>
      <c r="C140" s="3"/>
      <c r="D140" s="3"/>
      <c r="E140" s="3"/>
      <c r="F140" s="74"/>
      <c r="G140" s="136"/>
      <c r="H140" s="136"/>
      <c r="I140" s="137"/>
      <c r="J140" s="137"/>
    </row>
    <row x14ac:dyDescent="0.25" r="141" customHeight="1" ht="17.25">
      <c r="A141" s="3"/>
      <c r="B141" s="3"/>
      <c r="C141" s="3"/>
      <c r="D141" s="3"/>
      <c r="E141" s="138" t="s">
        <v>18</v>
      </c>
      <c r="F141" s="23"/>
      <c r="G141" s="6"/>
      <c r="H141" s="5"/>
      <c r="I141" s="5"/>
      <c r="J141" s="5"/>
    </row>
    <row x14ac:dyDescent="0.25" r="142" customHeight="1" ht="17.25">
      <c r="A142" s="3"/>
      <c r="B142" s="3"/>
      <c r="C142" s="3"/>
      <c r="D142" s="3"/>
      <c r="E142" s="243"/>
      <c r="F142" s="23"/>
      <c r="G142" s="6"/>
      <c r="H142" s="5"/>
      <c r="I142" s="5"/>
      <c r="J142" s="5"/>
    </row>
    <row x14ac:dyDescent="0.25" r="143" customHeight="1" ht="17.25">
      <c r="A143" s="3"/>
      <c r="B143" s="3"/>
      <c r="C143" s="3"/>
      <c r="D143" s="3"/>
      <c r="E143" s="3"/>
      <c r="F143" s="23"/>
      <c r="G143" s="6"/>
      <c r="H143" s="5"/>
      <c r="I143" s="5"/>
      <c r="J143" s="5"/>
    </row>
    <row x14ac:dyDescent="0.25" r="144" customHeight="1" ht="17.25">
      <c r="A144" s="3"/>
      <c r="B144" s="3"/>
      <c r="C144" s="3"/>
      <c r="D144" s="3"/>
      <c r="E144" s="139" t="s">
        <v>280</v>
      </c>
      <c r="F144" s="140"/>
      <c r="G144" s="35"/>
      <c r="H144" s="153">
        <v>800</v>
      </c>
      <c r="I144" s="5"/>
      <c r="J144" s="5"/>
    </row>
    <row x14ac:dyDescent="0.25" r="145" customHeight="1" ht="17.25">
      <c r="A145" s="3"/>
      <c r="B145" s="3"/>
      <c r="C145" s="3"/>
      <c r="D145" s="3"/>
      <c r="E145" s="243"/>
      <c r="F145" s="23"/>
      <c r="G145" s="6"/>
      <c r="H145" s="5"/>
      <c r="I145" s="5"/>
      <c r="J145" s="5"/>
    </row>
    <row x14ac:dyDescent="0.25" r="146" customHeight="1" ht="72">
      <c r="A146" s="3"/>
      <c r="B146" s="3"/>
      <c r="C146" s="3"/>
      <c r="D146" s="3"/>
      <c r="E146" s="243"/>
      <c r="F146" s="23"/>
      <c r="G146" s="6"/>
      <c r="H146" s="5"/>
      <c r="I146" s="34"/>
      <c r="J146" s="5"/>
    </row>
    <row x14ac:dyDescent="0.25" r="147" customHeight="1" ht="49.35">
      <c r="A147" s="126"/>
      <c r="B147" s="288" t="s">
        <v>102</v>
      </c>
      <c r="C147" s="345"/>
      <c r="D147" s="236"/>
      <c r="E147" s="127"/>
      <c r="F147" s="116"/>
      <c r="G147" s="158"/>
      <c r="H147" s="158"/>
      <c r="I147" s="158"/>
      <c r="J147" s="158"/>
    </row>
    <row x14ac:dyDescent="0.25" r="148" customHeight="1" ht="26.100000000000005">
      <c r="A148" s="15"/>
      <c r="B148" s="15" t="s">
        <v>318</v>
      </c>
      <c r="C148" s="15"/>
      <c r="D148" s="15"/>
      <c r="E148" s="112" t="s">
        <v>58</v>
      </c>
      <c r="F148" s="237" t="s">
        <v>319</v>
      </c>
      <c r="G148" s="60" t="s">
        <v>362</v>
      </c>
      <c r="H148" s="60" t="s">
        <v>327</v>
      </c>
      <c r="I148" s="275"/>
      <c r="J148" s="72"/>
    </row>
    <row x14ac:dyDescent="0.25" r="149" customHeight="1" ht="17.25">
      <c r="A149" s="3"/>
      <c r="B149" s="3"/>
      <c r="C149" s="3"/>
      <c r="D149" s="3"/>
      <c r="E149" s="74"/>
      <c r="F149" s="119" t="s">
        <v>476</v>
      </c>
      <c r="G149" s="24"/>
      <c r="H149" s="24"/>
      <c r="I149" s="266"/>
      <c r="J149" s="266"/>
    </row>
    <row x14ac:dyDescent="0.25" r="150" customHeight="1" ht="17.25">
      <c r="A150" s="3"/>
      <c r="B150" s="3"/>
      <c r="C150" s="3"/>
      <c r="D150" s="3"/>
      <c r="E150" s="74" t="s">
        <v>11</v>
      </c>
      <c r="F150" s="74" t="s">
        <v>516</v>
      </c>
      <c r="G150" s="34">
        <v>1250</v>
      </c>
      <c r="H150" s="63">
        <v>2300</v>
      </c>
      <c r="I150" s="24"/>
      <c r="J150" s="27"/>
    </row>
    <row x14ac:dyDescent="0.25" r="151" customHeight="1" ht="17.25">
      <c r="A151" s="3"/>
      <c r="B151" s="3"/>
      <c r="C151" s="3"/>
      <c r="D151" s="3"/>
      <c r="E151" s="74" t="s">
        <v>13</v>
      </c>
      <c r="F151" s="74" t="s">
        <v>518</v>
      </c>
      <c r="G151" s="34">
        <v>1490</v>
      </c>
      <c r="H151" s="63">
        <v>2750</v>
      </c>
      <c r="I151" s="24"/>
      <c r="J151" s="27"/>
    </row>
    <row x14ac:dyDescent="0.25" r="152" customHeight="1" ht="17.25">
      <c r="A152" s="3"/>
      <c r="B152" s="3"/>
      <c r="C152" s="3"/>
      <c r="D152" s="3"/>
      <c r="E152" s="74" t="s">
        <v>15</v>
      </c>
      <c r="F152" s="74" t="s">
        <v>520</v>
      </c>
      <c r="G152" s="34">
        <v>2100</v>
      </c>
      <c r="H152" s="63">
        <v>3880</v>
      </c>
      <c r="I152" s="24"/>
      <c r="J152" s="27"/>
    </row>
    <row x14ac:dyDescent="0.25" r="153" customHeight="1" ht="17.25">
      <c r="A153" s="3"/>
      <c r="B153" s="3"/>
      <c r="C153" s="3"/>
      <c r="D153" s="3"/>
      <c r="E153" s="74" t="s">
        <v>120</v>
      </c>
      <c r="F153" s="74" t="s">
        <v>522</v>
      </c>
      <c r="G153" s="34">
        <v>3170</v>
      </c>
      <c r="H153" s="63">
        <v>5840</v>
      </c>
      <c r="I153" s="24"/>
      <c r="J153" s="27"/>
    </row>
    <row x14ac:dyDescent="0.25" r="154" customHeight="1" ht="17.25">
      <c r="A154" s="3"/>
      <c r="B154" s="3"/>
      <c r="C154" s="3"/>
      <c r="D154" s="3"/>
      <c r="E154" s="74"/>
      <c r="F154" s="23"/>
      <c r="G154" s="6"/>
      <c r="H154" s="5"/>
      <c r="I154" s="137"/>
      <c r="J154" s="27"/>
    </row>
    <row x14ac:dyDescent="0.25" r="155" customHeight="1" ht="17.25">
      <c r="A155" s="3"/>
      <c r="B155" s="3"/>
      <c r="C155" s="3"/>
      <c r="D155" s="3"/>
      <c r="E155" s="3"/>
      <c r="F155" s="74"/>
      <c r="G155" s="136"/>
      <c r="H155" s="136"/>
      <c r="I155" s="5"/>
      <c r="J155" s="27"/>
    </row>
    <row x14ac:dyDescent="0.25" r="156" customHeight="1" ht="17.25">
      <c r="A156" s="3"/>
      <c r="B156" s="3"/>
      <c r="C156" s="3"/>
      <c r="D156" s="3"/>
      <c r="E156" s="138" t="s">
        <v>18</v>
      </c>
      <c r="F156" s="23"/>
      <c r="G156" s="6"/>
      <c r="H156" s="5"/>
      <c r="I156" s="5"/>
      <c r="J156" s="27"/>
    </row>
    <row x14ac:dyDescent="0.25" r="157" customHeight="1" ht="17.25">
      <c r="A157" s="3"/>
      <c r="B157" s="3"/>
      <c r="C157" s="3"/>
      <c r="D157" s="3"/>
      <c r="E157" s="243"/>
      <c r="F157" s="23"/>
      <c r="G157" s="6"/>
      <c r="H157" s="5"/>
      <c r="I157" s="5"/>
      <c r="J157" s="27"/>
    </row>
    <row x14ac:dyDescent="0.25" r="158" customHeight="1" ht="17.25">
      <c r="A158" s="3"/>
      <c r="B158" s="3"/>
      <c r="C158" s="3"/>
      <c r="D158" s="3"/>
      <c r="E158" s="3"/>
      <c r="F158" s="23"/>
      <c r="G158" s="6"/>
      <c r="H158" s="5"/>
      <c r="I158" s="34"/>
      <c r="J158" s="27"/>
    </row>
    <row x14ac:dyDescent="0.25" r="159" customHeight="1" ht="17.25">
      <c r="A159" s="3"/>
      <c r="B159" s="3"/>
      <c r="C159" s="3"/>
      <c r="D159" s="3"/>
      <c r="E159" s="139" t="s">
        <v>280</v>
      </c>
      <c r="F159" s="140"/>
      <c r="G159" s="35"/>
      <c r="H159" s="153">
        <v>540</v>
      </c>
      <c r="I159" s="34"/>
      <c r="J159" s="27"/>
    </row>
    <row x14ac:dyDescent="0.25" r="160" customHeight="1" ht="48.75">
      <c r="A160" s="3"/>
      <c r="B160" s="3"/>
      <c r="C160" s="3"/>
      <c r="D160" s="3"/>
      <c r="E160" s="243"/>
      <c r="F160" s="23"/>
      <c r="G160" s="6"/>
      <c r="H160" s="5"/>
      <c r="I160" s="34"/>
      <c r="J160" s="27"/>
    </row>
    <row x14ac:dyDescent="0.25" r="161" customHeight="1" ht="17.25">
      <c r="A161" s="3"/>
      <c r="B161" s="3"/>
      <c r="C161" s="3"/>
      <c r="D161" s="3"/>
      <c r="E161" s="243"/>
      <c r="F161" s="23"/>
      <c r="G161" s="6"/>
      <c r="H161" s="5"/>
      <c r="I161" s="34"/>
      <c r="J161" s="27"/>
    </row>
    <row x14ac:dyDescent="0.25" r="162" customHeight="1" ht="17.25">
      <c r="A162" s="3"/>
      <c r="B162" s="3"/>
      <c r="C162" s="3"/>
      <c r="D162" s="3"/>
      <c r="E162" s="28"/>
      <c r="F162" s="23"/>
      <c r="G162" s="6"/>
      <c r="H162" s="5"/>
      <c r="I162" s="34"/>
      <c r="J162" s="27"/>
    </row>
    <row x14ac:dyDescent="0.25" r="163" customHeight="1" ht="17.25">
      <c r="A163" s="3"/>
      <c r="B163" s="3"/>
      <c r="C163" s="3"/>
      <c r="D163" s="3"/>
      <c r="E163" s="28"/>
      <c r="F163" s="23"/>
      <c r="G163" s="6"/>
      <c r="H163" s="5"/>
      <c r="I163" s="34"/>
      <c r="J163" s="27"/>
    </row>
    <row x14ac:dyDescent="0.25" r="164" customHeight="1" ht="49.35">
      <c r="A164" s="126"/>
      <c r="B164" s="288" t="s">
        <v>148</v>
      </c>
      <c r="C164" s="236"/>
      <c r="D164" s="236"/>
      <c r="E164" s="127"/>
      <c r="F164" s="116"/>
      <c r="G164" s="158"/>
      <c r="H164" s="158"/>
      <c r="I164" s="158"/>
      <c r="J164" s="158"/>
    </row>
    <row x14ac:dyDescent="0.25" r="165" customHeight="1" ht="26.100000000000005">
      <c r="A165" s="15"/>
      <c r="B165" s="15" t="s">
        <v>524</v>
      </c>
      <c r="C165" s="15"/>
      <c r="D165" s="15"/>
      <c r="E165" s="112" t="s">
        <v>58</v>
      </c>
      <c r="F165" s="237" t="s">
        <v>319</v>
      </c>
      <c r="G165" s="60" t="s">
        <v>362</v>
      </c>
      <c r="H165" s="16" t="s">
        <v>724</v>
      </c>
      <c r="I165" s="72" t="s">
        <v>378</v>
      </c>
      <c r="J165" s="72"/>
    </row>
    <row x14ac:dyDescent="0.25" r="166" customHeight="1" ht="17.25">
      <c r="A166" s="3"/>
      <c r="B166" s="3"/>
      <c r="C166" s="3"/>
      <c r="D166" s="3"/>
      <c r="E166" s="74"/>
      <c r="F166" s="119" t="s">
        <v>476</v>
      </c>
      <c r="G166" s="322"/>
      <c r="H166" s="5"/>
      <c r="I166" s="353" t="s">
        <v>471</v>
      </c>
      <c r="J166" s="239"/>
    </row>
    <row x14ac:dyDescent="0.25" r="167" customHeight="1" ht="17.25">
      <c r="A167" s="3"/>
      <c r="B167" s="3"/>
      <c r="C167" s="3"/>
      <c r="D167" s="3"/>
      <c r="E167" s="74" t="s">
        <v>11</v>
      </c>
      <c r="F167" s="74" t="s">
        <v>516</v>
      </c>
      <c r="G167" s="63">
        <v>1340</v>
      </c>
      <c r="H167" s="63">
        <v>2580</v>
      </c>
      <c r="I167" s="63">
        <v>2680</v>
      </c>
      <c r="J167" s="5"/>
    </row>
    <row x14ac:dyDescent="0.25" r="168" customHeight="1" ht="17.25">
      <c r="A168" s="3"/>
      <c r="B168" s="3"/>
      <c r="C168" s="3"/>
      <c r="D168" s="3"/>
      <c r="E168" s="74" t="s">
        <v>13</v>
      </c>
      <c r="F168" s="74" t="s">
        <v>512</v>
      </c>
      <c r="G168" s="63">
        <v>1610</v>
      </c>
      <c r="H168" s="63">
        <v>3100</v>
      </c>
      <c r="I168" s="63">
        <v>3210</v>
      </c>
      <c r="J168" s="5"/>
    </row>
    <row x14ac:dyDescent="0.25" r="169" customHeight="1" ht="17.25">
      <c r="A169" s="3"/>
      <c r="B169" s="3"/>
      <c r="C169" s="3"/>
      <c r="D169" s="3"/>
      <c r="E169" s="74" t="s">
        <v>15</v>
      </c>
      <c r="F169" s="74" t="s">
        <v>513</v>
      </c>
      <c r="G169" s="63">
        <v>2270</v>
      </c>
      <c r="H169" s="63">
        <v>4360</v>
      </c>
      <c r="I169" s="63">
        <v>4520</v>
      </c>
      <c r="J169" s="5"/>
    </row>
    <row x14ac:dyDescent="0.25" r="170" customHeight="1" ht="17.25">
      <c r="A170" s="3"/>
      <c r="B170" s="3"/>
      <c r="C170" s="3"/>
      <c r="D170" s="3"/>
      <c r="E170" s="74" t="s">
        <v>120</v>
      </c>
      <c r="F170" s="74" t="s">
        <v>510</v>
      </c>
      <c r="G170" s="63">
        <v>3410</v>
      </c>
      <c r="H170" s="63">
        <v>6570</v>
      </c>
      <c r="I170" s="63">
        <v>6820</v>
      </c>
      <c r="J170" s="5"/>
    </row>
    <row x14ac:dyDescent="0.25" r="171" customHeight="1" ht="17.25">
      <c r="A171" s="3"/>
      <c r="B171" s="3"/>
      <c r="C171" s="3"/>
      <c r="D171" s="3"/>
      <c r="E171" s="74"/>
      <c r="F171" s="23"/>
      <c r="G171" s="6"/>
      <c r="H171" s="5"/>
      <c r="I171" s="7"/>
      <c r="J171" s="5"/>
    </row>
    <row x14ac:dyDescent="0.25" r="172" customHeight="1" ht="17.25">
      <c r="A172" s="3"/>
      <c r="B172" s="3"/>
      <c r="C172" s="3"/>
      <c r="D172" s="3"/>
      <c r="E172" s="3"/>
      <c r="F172" s="74"/>
      <c r="G172" s="136"/>
      <c r="H172" s="136"/>
      <c r="I172" s="5"/>
      <c r="J172" s="5"/>
    </row>
    <row x14ac:dyDescent="0.25" r="173" customHeight="1" ht="17.25">
      <c r="A173" s="3"/>
      <c r="B173" s="3"/>
      <c r="C173" s="3"/>
      <c r="D173" s="3"/>
      <c r="E173" s="138" t="s">
        <v>18</v>
      </c>
      <c r="F173" s="23"/>
      <c r="G173" s="6"/>
      <c r="H173" s="5"/>
      <c r="I173" s="5"/>
      <c r="J173" s="5"/>
    </row>
    <row x14ac:dyDescent="0.25" r="174" customHeight="1" ht="17.25">
      <c r="A174" s="3"/>
      <c r="B174" s="3"/>
      <c r="C174" s="3"/>
      <c r="D174" s="3"/>
      <c r="E174" s="243"/>
      <c r="F174" s="23"/>
      <c r="G174" s="6"/>
      <c r="H174" s="5"/>
      <c r="I174" s="5"/>
      <c r="J174" s="5"/>
    </row>
    <row x14ac:dyDescent="0.25" r="175" customHeight="1" ht="17.25">
      <c r="A175" s="3"/>
      <c r="B175" s="3"/>
      <c r="C175" s="3"/>
      <c r="D175" s="3"/>
      <c r="E175" s="3"/>
      <c r="F175" s="23"/>
      <c r="G175" s="6"/>
      <c r="H175" s="5"/>
      <c r="I175" s="5"/>
      <c r="J175" s="5"/>
    </row>
    <row x14ac:dyDescent="0.25" r="176" customHeight="1" ht="17.25">
      <c r="A176" s="3"/>
      <c r="B176" s="3"/>
      <c r="C176" s="3"/>
      <c r="D176" s="3"/>
      <c r="E176" s="139" t="s">
        <v>280</v>
      </c>
      <c r="F176" s="140"/>
      <c r="G176" s="35"/>
      <c r="H176" s="153">
        <v>540</v>
      </c>
      <c r="I176" s="5"/>
      <c r="J176" s="5"/>
    </row>
    <row x14ac:dyDescent="0.25" r="177" customHeight="1" ht="17.25">
      <c r="A177" s="3"/>
      <c r="B177" s="3"/>
      <c r="C177" s="3"/>
      <c r="D177" s="3"/>
      <c r="E177" s="243"/>
      <c r="F177" s="23"/>
      <c r="G177" s="6"/>
      <c r="H177" s="5"/>
      <c r="I177" s="5"/>
      <c r="J177" s="5"/>
    </row>
    <row x14ac:dyDescent="0.25" r="178" customHeight="1" ht="17.25">
      <c r="A178" s="3"/>
      <c r="B178" s="3"/>
      <c r="C178" s="3"/>
      <c r="D178" s="3"/>
      <c r="E178" s="243"/>
      <c r="F178" s="23"/>
      <c r="G178" s="6"/>
      <c r="H178" s="5"/>
      <c r="I178" s="5"/>
      <c r="J178" s="5"/>
    </row>
    <row x14ac:dyDescent="0.25" r="179" customHeight="1" ht="17.25">
      <c r="A179" s="3"/>
      <c r="B179" s="3"/>
      <c r="C179" s="3"/>
      <c r="D179" s="3"/>
      <c r="E179" s="3"/>
      <c r="F179" s="23"/>
      <c r="G179" s="6"/>
      <c r="H179" s="5"/>
      <c r="I179" s="5"/>
      <c r="J179" s="5"/>
    </row>
    <row x14ac:dyDescent="0.25" r="180" customHeight="1" ht="17.25">
      <c r="A180" s="3"/>
      <c r="B180" s="3"/>
      <c r="C180" s="3"/>
      <c r="D180" s="3"/>
      <c r="E180" s="3"/>
      <c r="F180" s="23"/>
      <c r="G180" s="6"/>
      <c r="H180" s="5"/>
      <c r="I180" s="5"/>
      <c r="J180" s="5"/>
    </row>
    <row x14ac:dyDescent="0.25" r="181" customHeight="1" ht="17.25">
      <c r="A181" s="3"/>
      <c r="B181" s="3"/>
      <c r="C181" s="3"/>
      <c r="D181" s="3"/>
      <c r="E181" s="3"/>
      <c r="F181" s="23"/>
      <c r="G181" s="6"/>
      <c r="H181" s="5"/>
      <c r="I181" s="5"/>
      <c r="J181" s="5"/>
    </row>
    <row x14ac:dyDescent="0.25" r="182" customHeight="1" ht="17.25">
      <c r="A182" s="3"/>
      <c r="B182" s="3"/>
      <c r="C182" s="3"/>
      <c r="D182" s="3"/>
      <c r="E182" s="28"/>
      <c r="F182" s="23"/>
      <c r="G182" s="6"/>
      <c r="H182" s="63"/>
      <c r="I182" s="5"/>
      <c r="J182" s="5"/>
    </row>
    <row x14ac:dyDescent="0.25" r="183" customHeight="1" ht="49.35">
      <c r="A183" s="347"/>
      <c r="B183" s="288" t="s">
        <v>148</v>
      </c>
      <c r="C183" s="345"/>
      <c r="D183" s="9"/>
      <c r="E183" s="348"/>
      <c r="F183" s="116"/>
      <c r="G183" s="158"/>
      <c r="H183" s="158"/>
      <c r="I183" s="158"/>
      <c r="J183" s="5"/>
    </row>
    <row x14ac:dyDescent="0.25" r="184" customHeight="1" ht="17.25">
      <c r="A184" s="15"/>
      <c r="B184" s="15" t="s">
        <v>318</v>
      </c>
      <c r="C184" s="15"/>
      <c r="D184" s="15"/>
      <c r="E184" s="112" t="s">
        <v>58</v>
      </c>
      <c r="F184" s="237" t="s">
        <v>319</v>
      </c>
      <c r="G184" s="60" t="s">
        <v>362</v>
      </c>
      <c r="H184" s="60" t="s">
        <v>327</v>
      </c>
      <c r="I184" s="275"/>
      <c r="J184" s="5"/>
    </row>
    <row x14ac:dyDescent="0.25" r="185" customHeight="1" ht="17.25">
      <c r="A185" s="3"/>
      <c r="B185" s="3"/>
      <c r="C185" s="3"/>
      <c r="D185" s="3"/>
      <c r="E185" s="74"/>
      <c r="F185" s="119" t="s">
        <v>476</v>
      </c>
      <c r="G185" s="24"/>
      <c r="H185" s="24"/>
      <c r="I185" s="239"/>
      <c r="J185" s="5"/>
    </row>
    <row x14ac:dyDescent="0.25" r="186" customHeight="1" ht="17.25">
      <c r="A186" s="3"/>
      <c r="B186" s="3"/>
      <c r="C186" s="3"/>
      <c r="D186" s="3"/>
      <c r="E186" s="74" t="s">
        <v>11</v>
      </c>
      <c r="F186" s="74" t="s">
        <v>516</v>
      </c>
      <c r="G186" s="63">
        <v>1250</v>
      </c>
      <c r="H186" s="189">
        <v>2300</v>
      </c>
      <c r="I186" s="5"/>
      <c r="J186" s="5"/>
    </row>
    <row x14ac:dyDescent="0.25" r="187" customHeight="1" ht="17.25">
      <c r="A187" s="3"/>
      <c r="B187" s="3"/>
      <c r="C187" s="3"/>
      <c r="D187" s="3"/>
      <c r="E187" s="74" t="s">
        <v>13</v>
      </c>
      <c r="F187" s="74" t="s">
        <v>518</v>
      </c>
      <c r="G187" s="63">
        <v>1490</v>
      </c>
      <c r="H187" s="189">
        <v>2750</v>
      </c>
      <c r="I187" s="5"/>
      <c r="J187" s="5"/>
    </row>
    <row x14ac:dyDescent="0.25" r="188" customHeight="1" ht="17.25">
      <c r="A188" s="3"/>
      <c r="B188" s="3"/>
      <c r="C188" s="3"/>
      <c r="D188" s="3"/>
      <c r="E188" s="74" t="s">
        <v>15</v>
      </c>
      <c r="F188" s="74" t="s">
        <v>520</v>
      </c>
      <c r="G188" s="63">
        <v>2100</v>
      </c>
      <c r="H188" s="189">
        <v>3880</v>
      </c>
      <c r="I188" s="5"/>
      <c r="J188" s="5"/>
    </row>
    <row x14ac:dyDescent="0.25" r="189" customHeight="1" ht="17.25">
      <c r="A189" s="3"/>
      <c r="B189" s="3"/>
      <c r="C189" s="3"/>
      <c r="D189" s="3"/>
      <c r="E189" s="74" t="s">
        <v>120</v>
      </c>
      <c r="F189" s="74" t="s">
        <v>522</v>
      </c>
      <c r="G189" s="63">
        <v>3170</v>
      </c>
      <c r="H189" s="189">
        <v>5840</v>
      </c>
      <c r="I189" s="5"/>
      <c r="J189" s="5"/>
    </row>
    <row x14ac:dyDescent="0.25" r="190" customHeight="1" ht="17.25">
      <c r="A190" s="3"/>
      <c r="B190" s="3"/>
      <c r="C190" s="3"/>
      <c r="D190" s="3"/>
      <c r="E190" s="74"/>
      <c r="F190" s="23"/>
      <c r="G190" s="63"/>
      <c r="H190" s="63"/>
      <c r="I190" s="5"/>
      <c r="J190" s="5"/>
    </row>
    <row x14ac:dyDescent="0.25" r="191" customHeight="1" ht="17.25">
      <c r="A191" s="3"/>
      <c r="B191" s="3"/>
      <c r="C191" s="3"/>
      <c r="D191" s="3"/>
      <c r="E191" s="3"/>
      <c r="F191" s="74"/>
      <c r="G191" s="136"/>
      <c r="H191" s="136"/>
      <c r="I191" s="5"/>
      <c r="J191" s="5"/>
    </row>
    <row x14ac:dyDescent="0.25" r="192" customHeight="1" ht="17.25">
      <c r="A192" s="3"/>
      <c r="B192" s="3"/>
      <c r="C192" s="3"/>
      <c r="D192" s="3"/>
      <c r="E192" s="138" t="s">
        <v>18</v>
      </c>
      <c r="F192" s="23"/>
      <c r="G192" s="6"/>
      <c r="H192" s="5"/>
      <c r="I192" s="5"/>
      <c r="J192" s="5"/>
    </row>
    <row x14ac:dyDescent="0.25" r="193" customHeight="1" ht="17.25">
      <c r="A193" s="3"/>
      <c r="B193" s="3"/>
      <c r="C193" s="3"/>
      <c r="D193" s="3"/>
      <c r="E193" s="243"/>
      <c r="F193" s="23"/>
      <c r="G193" s="6"/>
      <c r="H193" s="5"/>
      <c r="I193" s="5"/>
      <c r="J193" s="5"/>
    </row>
    <row x14ac:dyDescent="0.25" r="194" customHeight="1" ht="17.25">
      <c r="A194" s="3"/>
      <c r="B194" s="3"/>
      <c r="C194" s="3"/>
      <c r="D194" s="3"/>
      <c r="E194" s="3"/>
      <c r="F194" s="23"/>
      <c r="G194" s="6"/>
      <c r="H194" s="5"/>
      <c r="I194" s="5"/>
      <c r="J194" s="5"/>
    </row>
    <row x14ac:dyDescent="0.25" r="195" customHeight="1" ht="17.25">
      <c r="A195" s="3"/>
      <c r="B195" s="3"/>
      <c r="C195" s="3"/>
      <c r="D195" s="3"/>
      <c r="E195" s="139" t="s">
        <v>280</v>
      </c>
      <c r="F195" s="140"/>
      <c r="G195" s="35"/>
      <c r="H195" s="153">
        <v>540</v>
      </c>
      <c r="I195" s="5"/>
      <c r="J195" s="5"/>
    </row>
    <row x14ac:dyDescent="0.25" r="196" customHeight="1" ht="17.25">
      <c r="A196" s="3"/>
      <c r="B196" s="3"/>
      <c r="C196" s="3"/>
      <c r="D196" s="3"/>
      <c r="E196" s="243"/>
      <c r="F196" s="23"/>
      <c r="G196" s="6"/>
      <c r="H196" s="5"/>
      <c r="I196" s="5"/>
      <c r="J196" s="5"/>
    </row>
    <row x14ac:dyDescent="0.25" r="197" customHeight="1" ht="17.25">
      <c r="A197" s="3"/>
      <c r="B197" s="3"/>
      <c r="C197" s="3"/>
      <c r="D197" s="3"/>
      <c r="E197" s="243"/>
      <c r="F197" s="23"/>
      <c r="G197" s="6"/>
      <c r="H197" s="5"/>
      <c r="I197" s="5"/>
      <c r="J197" s="5"/>
    </row>
    <row x14ac:dyDescent="0.25" r="198" customHeight="1" ht="49.35">
      <c r="A198" s="126"/>
      <c r="B198" s="96" t="s">
        <v>132</v>
      </c>
      <c r="C198" s="236"/>
      <c r="D198" s="236"/>
      <c r="E198" s="127"/>
      <c r="F198" s="116"/>
      <c r="G198" s="158"/>
      <c r="H198" s="158"/>
      <c r="I198" s="158"/>
      <c r="J198" s="158"/>
    </row>
    <row x14ac:dyDescent="0.25" r="199" customHeight="1" ht="17.25">
      <c r="A199" s="15"/>
      <c r="B199" s="15" t="s">
        <v>484</v>
      </c>
      <c r="C199" s="15"/>
      <c r="D199" s="15"/>
      <c r="E199" s="112" t="s">
        <v>58</v>
      </c>
      <c r="F199" s="237" t="s">
        <v>319</v>
      </c>
      <c r="G199" s="60" t="s">
        <v>362</v>
      </c>
      <c r="H199" s="16" t="s">
        <v>350</v>
      </c>
      <c r="I199" s="275"/>
      <c r="J199" s="27"/>
    </row>
    <row x14ac:dyDescent="0.25" r="200" customHeight="1" ht="17.25">
      <c r="A200" s="3"/>
      <c r="B200" s="3"/>
      <c r="C200" s="3"/>
      <c r="D200" s="3"/>
      <c r="E200" s="74"/>
      <c r="F200" s="119" t="s">
        <v>5</v>
      </c>
      <c r="G200" s="239"/>
      <c r="H200" s="322" t="s">
        <v>471</v>
      </c>
      <c r="I200" s="5"/>
      <c r="J200" s="27"/>
    </row>
    <row x14ac:dyDescent="0.25" r="201" customHeight="1" ht="17.25">
      <c r="A201" s="3"/>
      <c r="B201" s="3"/>
      <c r="C201" s="3"/>
      <c r="D201" s="3"/>
      <c r="E201" s="74" t="s">
        <v>11</v>
      </c>
      <c r="F201" s="4" t="s">
        <v>526</v>
      </c>
      <c r="G201" s="63">
        <v>4780</v>
      </c>
      <c r="H201" s="63">
        <v>7640</v>
      </c>
      <c r="I201" s="5"/>
      <c r="J201" s="27"/>
    </row>
    <row x14ac:dyDescent="0.25" r="202" customHeight="1" ht="17.25">
      <c r="A202" s="3"/>
      <c r="B202" s="3"/>
      <c r="C202" s="3"/>
      <c r="D202" s="3"/>
      <c r="E202" s="74" t="s">
        <v>13</v>
      </c>
      <c r="F202" s="4" t="s">
        <v>528</v>
      </c>
      <c r="G202" s="63">
        <v>5090</v>
      </c>
      <c r="H202" s="63">
        <v>8150</v>
      </c>
      <c r="I202" s="5"/>
      <c r="J202" s="27"/>
    </row>
    <row x14ac:dyDescent="0.25" r="203" customHeight="1" ht="17.25">
      <c r="A203" s="3"/>
      <c r="B203" s="3"/>
      <c r="C203" s="3"/>
      <c r="D203" s="3"/>
      <c r="E203" s="4" t="s">
        <v>15</v>
      </c>
      <c r="F203" s="74" t="s">
        <v>530</v>
      </c>
      <c r="G203" s="63">
        <v>5490</v>
      </c>
      <c r="H203" s="63">
        <v>8780</v>
      </c>
      <c r="I203" s="137"/>
      <c r="J203" s="27"/>
    </row>
    <row x14ac:dyDescent="0.25" r="204" customHeight="1" ht="17.25">
      <c r="A204" s="3"/>
      <c r="B204" s="3"/>
      <c r="C204" s="3"/>
      <c r="D204" s="3"/>
      <c r="E204" s="4"/>
      <c r="F204" s="74"/>
      <c r="G204" s="63"/>
      <c r="H204" s="63"/>
      <c r="I204" s="137"/>
      <c r="J204" s="27"/>
    </row>
    <row x14ac:dyDescent="0.25" r="205" customHeight="1" ht="17.25">
      <c r="A205" s="3"/>
      <c r="B205" s="3"/>
      <c r="C205" s="3"/>
      <c r="D205" s="3"/>
      <c r="E205" s="138" t="s">
        <v>18</v>
      </c>
      <c r="F205" s="4"/>
      <c r="G205" s="7"/>
      <c r="H205" s="45"/>
      <c r="I205" s="5"/>
      <c r="J205" s="27"/>
    </row>
    <row x14ac:dyDescent="0.25" r="206" customHeight="1" ht="17.25">
      <c r="A206" s="3"/>
      <c r="B206" s="3"/>
      <c r="C206" s="3"/>
      <c r="D206" s="3"/>
      <c r="E206" s="108"/>
      <c r="F206" s="4"/>
      <c r="G206" s="7"/>
      <c r="H206" s="45"/>
      <c r="I206" s="5"/>
      <c r="J206" s="27"/>
    </row>
    <row x14ac:dyDescent="0.25" r="207" customHeight="1" ht="17.25">
      <c r="A207" s="3"/>
      <c r="B207" s="3"/>
      <c r="C207" s="3"/>
      <c r="D207" s="3"/>
      <c r="E207" s="139" t="s">
        <v>280</v>
      </c>
      <c r="F207" s="140"/>
      <c r="G207" s="161"/>
      <c r="H207" s="153">
        <v>720</v>
      </c>
      <c r="I207" s="5"/>
      <c r="J207" s="27"/>
    </row>
    <row x14ac:dyDescent="0.25" r="208" customHeight="1" ht="17.25">
      <c r="A208" s="3"/>
      <c r="B208" s="3"/>
      <c r="C208" s="3"/>
      <c r="D208" s="3"/>
      <c r="E208" s="28"/>
      <c r="F208" s="4"/>
      <c r="G208" s="7"/>
      <c r="H208" s="63"/>
      <c r="I208" s="5"/>
      <c r="J208" s="27"/>
    </row>
    <row x14ac:dyDescent="0.25" r="209" customHeight="1" ht="17.25">
      <c r="A209" s="3"/>
      <c r="B209" s="3"/>
      <c r="C209" s="3"/>
      <c r="D209" s="3"/>
      <c r="E209" s="28" t="s">
        <v>437</v>
      </c>
      <c r="F209" s="4"/>
      <c r="G209" s="7"/>
      <c r="H209" s="63"/>
      <c r="I209" s="5"/>
      <c r="J209" s="27"/>
    </row>
    <row x14ac:dyDescent="0.25" r="210" customHeight="1" ht="17.25">
      <c r="A210" s="3"/>
      <c r="B210" s="3"/>
      <c r="C210" s="3"/>
      <c r="D210" s="3"/>
      <c r="E210" s="139" t="s">
        <v>450</v>
      </c>
      <c r="F210" s="140"/>
      <c r="G210" s="35"/>
      <c r="H210" s="153">
        <v>1670</v>
      </c>
      <c r="I210" s="5"/>
      <c r="J210" s="27"/>
    </row>
    <row x14ac:dyDescent="0.25" r="211" customHeight="1" ht="17.25">
      <c r="A211" s="3"/>
      <c r="B211" s="3"/>
      <c r="C211" s="3"/>
      <c r="D211" s="3"/>
      <c r="E211" s="28"/>
      <c r="F211" s="23"/>
      <c r="G211" s="6"/>
      <c r="H211" s="63"/>
      <c r="I211" s="5"/>
      <c r="J211" s="27"/>
    </row>
    <row x14ac:dyDescent="0.25" r="212" customHeight="1" ht="97.5">
      <c r="A212" s="3"/>
      <c r="B212" s="3"/>
      <c r="C212" s="3"/>
      <c r="D212" s="3"/>
      <c r="E212" s="243"/>
      <c r="F212" s="23"/>
      <c r="G212" s="6"/>
      <c r="H212" s="63"/>
      <c r="I212" s="5"/>
      <c r="J212" s="27"/>
    </row>
    <row x14ac:dyDescent="0.25" r="213" customHeight="1" ht="17.25">
      <c r="A213" s="3"/>
      <c r="B213" s="3"/>
      <c r="C213" s="3"/>
      <c r="D213" s="3"/>
      <c r="E213" s="28"/>
      <c r="F213" s="23"/>
      <c r="G213" s="6"/>
      <c r="H213" s="63"/>
      <c r="I213" s="5"/>
      <c r="J213" s="27"/>
    </row>
    <row x14ac:dyDescent="0.25" r="214" customHeight="1" ht="49.35">
      <c r="A214" s="126"/>
      <c r="B214" s="96" t="s">
        <v>333</v>
      </c>
      <c r="C214" s="236"/>
      <c r="D214" s="236"/>
      <c r="E214" s="127"/>
      <c r="F214" s="116"/>
      <c r="G214" s="158"/>
      <c r="H214" s="158"/>
      <c r="I214" s="158"/>
      <c r="J214" s="158"/>
    </row>
    <row x14ac:dyDescent="0.25" r="215" customHeight="1" ht="26.100000000000005">
      <c r="A215" s="15"/>
      <c r="B215" s="15" t="s">
        <v>318</v>
      </c>
      <c r="C215" s="15"/>
      <c r="D215" s="15"/>
      <c r="E215" s="112" t="s">
        <v>58</v>
      </c>
      <c r="F215" s="237" t="s">
        <v>319</v>
      </c>
      <c r="G215" s="60" t="s">
        <v>362</v>
      </c>
      <c r="H215" s="159" t="s">
        <v>388</v>
      </c>
      <c r="I215" s="275"/>
      <c r="J215" s="72"/>
    </row>
    <row x14ac:dyDescent="0.25" r="216" customHeight="1" ht="17.25">
      <c r="A216" s="3"/>
      <c r="B216" s="3"/>
      <c r="C216" s="3"/>
      <c r="D216" s="3"/>
      <c r="E216" s="74"/>
      <c r="F216" s="119" t="s">
        <v>476</v>
      </c>
      <c r="G216" s="239"/>
      <c r="H216" s="327" t="s">
        <v>471</v>
      </c>
      <c r="I216" s="327"/>
      <c r="J216" s="239"/>
    </row>
    <row x14ac:dyDescent="0.25" r="217" customHeight="1" ht="17.25">
      <c r="A217" s="3"/>
      <c r="B217" s="3"/>
      <c r="C217" s="3"/>
      <c r="D217" s="3"/>
      <c r="E217" s="74" t="s">
        <v>11</v>
      </c>
      <c r="F217" s="74" t="s">
        <v>516</v>
      </c>
      <c r="G217" s="34">
        <v>1250</v>
      </c>
      <c r="H217" s="34">
        <v>2530</v>
      </c>
      <c r="I217" s="5"/>
      <c r="J217" s="300">
        <f>H217-G217</f>
      </c>
    </row>
    <row x14ac:dyDescent="0.25" r="218" customHeight="1" ht="17.25">
      <c r="A218" s="3"/>
      <c r="B218" s="3"/>
      <c r="C218" s="3"/>
      <c r="D218" s="3"/>
      <c r="E218" s="74" t="s">
        <v>13</v>
      </c>
      <c r="F218" s="74" t="s">
        <v>518</v>
      </c>
      <c r="G218" s="34">
        <v>1490</v>
      </c>
      <c r="H218" s="34">
        <v>3040</v>
      </c>
      <c r="I218" s="5"/>
      <c r="J218" s="300">
        <f>H218-G218</f>
      </c>
    </row>
    <row x14ac:dyDescent="0.25" r="219" customHeight="1" ht="17.25">
      <c r="A219" s="3"/>
      <c r="B219" s="3"/>
      <c r="C219" s="3"/>
      <c r="D219" s="3"/>
      <c r="E219" s="74" t="s">
        <v>15</v>
      </c>
      <c r="F219" s="74" t="s">
        <v>520</v>
      </c>
      <c r="G219" s="34">
        <v>2100</v>
      </c>
      <c r="H219" s="34">
        <v>4280</v>
      </c>
      <c r="I219" s="5"/>
      <c r="J219" s="300">
        <f>H219-G219</f>
      </c>
    </row>
    <row x14ac:dyDescent="0.25" r="220" customHeight="1" ht="17.25">
      <c r="A220" s="3"/>
      <c r="B220" s="3"/>
      <c r="C220" s="3"/>
      <c r="D220" s="3"/>
      <c r="E220" s="74" t="s">
        <v>120</v>
      </c>
      <c r="F220" s="74" t="s">
        <v>522</v>
      </c>
      <c r="G220" s="34">
        <v>3170</v>
      </c>
      <c r="H220" s="34">
        <v>6450</v>
      </c>
      <c r="I220" s="5"/>
      <c r="J220" s="300">
        <f>H220-G220</f>
      </c>
    </row>
    <row x14ac:dyDescent="0.25" r="221" customHeight="1" ht="17.25">
      <c r="A221" s="3"/>
      <c r="B221" s="3"/>
      <c r="C221" s="3"/>
      <c r="D221" s="3"/>
      <c r="E221" s="3"/>
      <c r="F221" s="74"/>
      <c r="G221" s="136"/>
      <c r="H221" s="136"/>
      <c r="I221" s="137"/>
      <c r="J221" s="27"/>
    </row>
    <row x14ac:dyDescent="0.25" r="222" customHeight="1" ht="17.25">
      <c r="A222" s="3"/>
      <c r="B222" s="3"/>
      <c r="C222" s="3"/>
      <c r="D222" s="3"/>
      <c r="E222" s="138" t="s">
        <v>18</v>
      </c>
      <c r="F222" s="23"/>
      <c r="G222" s="6"/>
      <c r="H222" s="5"/>
      <c r="I222" s="5"/>
      <c r="J222" s="27"/>
    </row>
    <row x14ac:dyDescent="0.25" r="223" customHeight="1" ht="17.25">
      <c r="A223" s="3"/>
      <c r="B223" s="3"/>
      <c r="C223" s="3"/>
      <c r="D223" s="3"/>
      <c r="E223" s="243"/>
      <c r="F223" s="23"/>
      <c r="G223" s="6"/>
      <c r="H223" s="5"/>
      <c r="I223" s="5"/>
      <c r="J223" s="27"/>
    </row>
    <row x14ac:dyDescent="0.25" r="224" customHeight="1" ht="17.25">
      <c r="A224" s="3"/>
      <c r="B224" s="3"/>
      <c r="C224" s="3"/>
      <c r="D224" s="3"/>
      <c r="E224" s="3"/>
      <c r="F224" s="23"/>
      <c r="G224" s="6"/>
      <c r="H224" s="5"/>
      <c r="I224" s="5"/>
      <c r="J224" s="27"/>
    </row>
    <row x14ac:dyDescent="0.25" r="225" customHeight="1" ht="17.25">
      <c r="A225" s="3"/>
      <c r="B225" s="3"/>
      <c r="C225" s="3"/>
      <c r="D225" s="3"/>
      <c r="E225" s="139" t="s">
        <v>280</v>
      </c>
      <c r="F225" s="140"/>
      <c r="G225" s="35"/>
      <c r="H225" s="153">
        <v>540</v>
      </c>
      <c r="I225" s="5"/>
      <c r="J225" s="27"/>
    </row>
    <row x14ac:dyDescent="0.25" r="226" customHeight="1" ht="17.25">
      <c r="A226" s="3"/>
      <c r="B226" s="3"/>
      <c r="C226" s="3"/>
      <c r="D226" s="3"/>
      <c r="E226" s="243"/>
      <c r="F226" s="23"/>
      <c r="G226" s="6"/>
      <c r="H226" s="5"/>
      <c r="I226" s="5"/>
      <c r="J226" s="27"/>
    </row>
    <row x14ac:dyDescent="0.25" r="227" customHeight="1" ht="17.25">
      <c r="A227" s="3"/>
      <c r="B227" s="3"/>
      <c r="C227" s="3"/>
      <c r="D227" s="3"/>
      <c r="E227" s="243"/>
      <c r="F227" s="23"/>
      <c r="G227" s="6"/>
      <c r="H227" s="5"/>
      <c r="I227" s="5"/>
      <c r="J227" s="27"/>
    </row>
    <row x14ac:dyDescent="0.25" r="228" customHeight="1" ht="17.25">
      <c r="A228" s="3"/>
      <c r="B228" s="3"/>
      <c r="C228" s="3"/>
      <c r="D228" s="3"/>
      <c r="E228" s="3"/>
      <c r="F228" s="23"/>
      <c r="G228" s="6"/>
      <c r="H228" s="5"/>
      <c r="I228" s="5"/>
      <c r="J228" s="27"/>
    </row>
    <row x14ac:dyDescent="0.25" r="229" customHeight="1" ht="17.25">
      <c r="A229" s="3"/>
      <c r="B229" s="3"/>
      <c r="C229" s="3"/>
      <c r="D229" s="3"/>
      <c r="E229" s="28"/>
      <c r="F229" s="23"/>
      <c r="G229" s="6"/>
      <c r="H229" s="63"/>
      <c r="I229" s="5"/>
      <c r="J229" s="27"/>
    </row>
    <row x14ac:dyDescent="0.25" r="230" customHeight="1" ht="17.25">
      <c r="A230" s="3"/>
      <c r="B230" s="3"/>
      <c r="C230" s="3"/>
      <c r="D230" s="3"/>
      <c r="E230" s="28"/>
      <c r="F230" s="23"/>
      <c r="G230" s="6"/>
      <c r="H230" s="63"/>
      <c r="I230" s="5"/>
      <c r="J230" s="27"/>
    </row>
    <row x14ac:dyDescent="0.25" r="231" customHeight="1" ht="17.25">
      <c r="A231" s="3"/>
      <c r="B231" s="3"/>
      <c r="C231" s="3"/>
      <c r="D231" s="3"/>
      <c r="E231" s="28"/>
      <c r="F231" s="23"/>
      <c r="G231" s="6"/>
      <c r="H231" s="63"/>
      <c r="I231" s="5"/>
      <c r="J231" s="27"/>
    </row>
    <row x14ac:dyDescent="0.25" r="232" customHeight="1" ht="17.1">
      <c r="A232" s="3"/>
      <c r="B232" s="3"/>
      <c r="C232" s="3"/>
      <c r="D232" s="3"/>
      <c r="E232" s="28"/>
      <c r="F232" s="23"/>
      <c r="G232" s="6"/>
      <c r="H232" s="63"/>
      <c r="I232" s="5"/>
      <c r="J232" s="27"/>
    </row>
    <row x14ac:dyDescent="0.25" r="233" customHeight="1" ht="49.35">
      <c r="A233" s="126"/>
      <c r="B233" s="96" t="s">
        <v>532</v>
      </c>
      <c r="C233" s="236"/>
      <c r="D233" s="236"/>
      <c r="E233" s="127"/>
      <c r="F233" s="116"/>
      <c r="G233" s="158"/>
      <c r="H233" s="158"/>
      <c r="I233" s="158"/>
      <c r="J233" s="158"/>
    </row>
    <row x14ac:dyDescent="0.25" r="234" customHeight="1" ht="26.100000000000005">
      <c r="A234" s="15"/>
      <c r="B234" s="15" t="s">
        <v>318</v>
      </c>
      <c r="C234" s="15"/>
      <c r="D234" s="15"/>
      <c r="E234" s="112" t="s">
        <v>58</v>
      </c>
      <c r="F234" s="237" t="s">
        <v>319</v>
      </c>
      <c r="G234" s="60" t="s">
        <v>362</v>
      </c>
      <c r="H234" s="60" t="s">
        <v>388</v>
      </c>
      <c r="I234" s="275"/>
      <c r="J234" s="72"/>
    </row>
    <row x14ac:dyDescent="0.25" r="235" customHeight="1" ht="17.25">
      <c r="A235" s="3"/>
      <c r="B235" s="3"/>
      <c r="C235" s="3"/>
      <c r="D235" s="3"/>
      <c r="E235" s="74"/>
      <c r="F235" s="119" t="s">
        <v>72</v>
      </c>
      <c r="G235" s="70"/>
      <c r="H235" s="327" t="s">
        <v>471</v>
      </c>
      <c r="I235" s="327"/>
      <c r="J235" s="5"/>
    </row>
    <row x14ac:dyDescent="0.25" r="236" customHeight="1" ht="17.25">
      <c r="A236" s="3"/>
      <c r="B236" s="3"/>
      <c r="C236" s="3"/>
      <c r="D236" s="3"/>
      <c r="E236" s="4" t="s">
        <v>11</v>
      </c>
      <c r="F236" s="74" t="s">
        <v>539</v>
      </c>
      <c r="G236" s="34">
        <v>4850</v>
      </c>
      <c r="H236" s="34">
        <v>6750</v>
      </c>
      <c r="I236" s="5"/>
      <c r="J236" s="5"/>
    </row>
    <row x14ac:dyDescent="0.25" r="237" customHeight="1" ht="17.25">
      <c r="A237" s="3"/>
      <c r="B237" s="3"/>
      <c r="C237" s="3"/>
      <c r="D237" s="3"/>
      <c r="E237" s="74" t="s">
        <v>13</v>
      </c>
      <c r="F237" s="74" t="s">
        <v>540</v>
      </c>
      <c r="G237" s="34">
        <v>5340</v>
      </c>
      <c r="H237" s="34">
        <v>7420</v>
      </c>
      <c r="I237" s="5"/>
      <c r="J237" s="5"/>
    </row>
    <row x14ac:dyDescent="0.25" r="238" customHeight="1" ht="17.25">
      <c r="A238" s="3"/>
      <c r="B238" s="3"/>
      <c r="C238" s="3"/>
      <c r="D238" s="3"/>
      <c r="E238" s="74" t="s">
        <v>15</v>
      </c>
      <c r="F238" s="74" t="s">
        <v>535</v>
      </c>
      <c r="G238" s="34">
        <v>6130</v>
      </c>
      <c r="H238" s="34">
        <v>8160</v>
      </c>
      <c r="I238" s="5"/>
      <c r="J238" s="5"/>
    </row>
    <row x14ac:dyDescent="0.25" r="239" customHeight="1" ht="17.25">
      <c r="A239" s="3"/>
      <c r="B239" s="3"/>
      <c r="C239" s="3"/>
      <c r="D239" s="3"/>
      <c r="E239" s="74"/>
      <c r="F239" s="23"/>
      <c r="G239" s="6"/>
      <c r="H239" s="5"/>
      <c r="I239" s="5"/>
      <c r="J239" s="27"/>
    </row>
    <row x14ac:dyDescent="0.25" r="240" customHeight="1" ht="17.25">
      <c r="A240" s="3"/>
      <c r="B240" s="3"/>
      <c r="C240" s="3"/>
      <c r="D240" s="3"/>
      <c r="E240" s="3"/>
      <c r="F240" s="74"/>
      <c r="G240" s="136"/>
      <c r="H240" s="136"/>
      <c r="I240" s="137"/>
      <c r="J240" s="27"/>
    </row>
    <row x14ac:dyDescent="0.25" r="241" customHeight="1" ht="17.25">
      <c r="A241" s="3"/>
      <c r="B241" s="3"/>
      <c r="C241" s="3"/>
      <c r="D241" s="3"/>
      <c r="E241" s="138" t="s">
        <v>18</v>
      </c>
      <c r="F241" s="23"/>
      <c r="G241" s="6"/>
      <c r="H241" s="5"/>
      <c r="I241" s="5"/>
      <c r="J241" s="27"/>
    </row>
    <row x14ac:dyDescent="0.25" r="242" customHeight="1" ht="17.25">
      <c r="A242" s="3"/>
      <c r="B242" s="3"/>
      <c r="C242" s="3"/>
      <c r="D242" s="3"/>
      <c r="E242" s="243"/>
      <c r="F242" s="23"/>
      <c r="G242" s="6"/>
      <c r="H242" s="5"/>
      <c r="I242" s="5"/>
      <c r="J242" s="27"/>
    </row>
    <row x14ac:dyDescent="0.25" r="243" customHeight="1" ht="17.25">
      <c r="A243" s="3"/>
      <c r="B243" s="3"/>
      <c r="C243" s="3"/>
      <c r="D243" s="3"/>
      <c r="E243" s="3"/>
      <c r="F243" s="114"/>
      <c r="G243" s="6"/>
      <c r="H243" s="5"/>
      <c r="I243" s="5"/>
      <c r="J243" s="27"/>
    </row>
    <row x14ac:dyDescent="0.25" r="244" customHeight="1" ht="17.25">
      <c r="A244" s="3"/>
      <c r="B244" s="3"/>
      <c r="C244" s="3"/>
      <c r="D244" s="3"/>
      <c r="E244" s="139" t="s">
        <v>505</v>
      </c>
      <c r="F244" s="140"/>
      <c r="G244" s="35"/>
      <c r="H244" s="153">
        <v>1030</v>
      </c>
      <c r="I244" s="5"/>
      <c r="J244" s="5"/>
    </row>
    <row x14ac:dyDescent="0.25" r="245" customHeight="1" ht="17.25">
      <c r="A245" s="3"/>
      <c r="B245" s="3"/>
      <c r="C245" s="3"/>
      <c r="D245" s="3"/>
      <c r="E245" s="3"/>
      <c r="F245" s="23"/>
      <c r="G245" s="6"/>
      <c r="H245" s="5"/>
      <c r="I245" s="5"/>
      <c r="J245" s="5"/>
    </row>
    <row x14ac:dyDescent="0.25" r="246" customHeight="1" ht="17.25">
      <c r="A246" s="3"/>
      <c r="B246" s="3"/>
      <c r="C246" s="3"/>
      <c r="D246" s="3"/>
      <c r="E246" s="3"/>
      <c r="F246" s="23"/>
      <c r="G246" s="6"/>
      <c r="H246" s="5"/>
      <c r="I246" s="5"/>
      <c r="J246" s="5"/>
    </row>
    <row x14ac:dyDescent="0.25" r="247" customHeight="1" ht="17.25">
      <c r="A247" s="3"/>
      <c r="B247" s="3"/>
      <c r="C247" s="3"/>
      <c r="D247" s="3"/>
      <c r="E247" s="3"/>
      <c r="F247" s="23"/>
      <c r="G247" s="6"/>
      <c r="H247" s="5"/>
      <c r="I247" s="5"/>
      <c r="J247" s="5"/>
    </row>
    <row x14ac:dyDescent="0.25" r="248" customHeight="1" ht="17.25">
      <c r="A248" s="3"/>
      <c r="B248" s="3"/>
      <c r="C248" s="3"/>
      <c r="D248" s="3"/>
      <c r="E248" s="3"/>
      <c r="F248" s="23"/>
      <c r="G248" s="6"/>
      <c r="H248" s="5"/>
      <c r="I248" s="5"/>
      <c r="J248" s="5"/>
    </row>
    <row x14ac:dyDescent="0.25" r="249" customHeight="1" ht="17.25">
      <c r="A249" s="3"/>
      <c r="B249" s="3"/>
      <c r="C249" s="3"/>
      <c r="D249" s="3"/>
      <c r="E249" s="3"/>
      <c r="F249" s="23"/>
      <c r="G249" s="6"/>
      <c r="H249" s="5"/>
      <c r="I249" s="5"/>
      <c r="J249" s="5"/>
    </row>
    <row x14ac:dyDescent="0.25" r="250" customHeight="1" ht="17.25">
      <c r="A250" s="3"/>
      <c r="B250" s="3"/>
      <c r="C250" s="3"/>
      <c r="D250" s="3"/>
      <c r="E250" s="3"/>
      <c r="F250" s="23"/>
      <c r="G250" s="6"/>
      <c r="H250" s="5"/>
      <c r="I250" s="5"/>
      <c r="J250" s="5"/>
    </row>
    <row x14ac:dyDescent="0.25" r="251" customHeight="1" ht="17.25">
      <c r="A251" s="3"/>
      <c r="B251" s="3"/>
      <c r="C251" s="3"/>
      <c r="D251" s="3"/>
      <c r="E251" s="3"/>
      <c r="F251" s="23"/>
      <c r="G251" s="6"/>
      <c r="H251" s="5"/>
      <c r="I251" s="5"/>
      <c r="J251" s="5"/>
    </row>
    <row x14ac:dyDescent="0.25" r="252" customHeight="1" ht="17.25">
      <c r="A252" s="3"/>
      <c r="B252" s="3"/>
      <c r="C252" s="3"/>
      <c r="D252" s="3"/>
      <c r="E252" s="3"/>
      <c r="F252" s="23"/>
      <c r="G252" s="6"/>
      <c r="H252" s="5"/>
      <c r="I252" s="5"/>
      <c r="J252" s="5"/>
    </row>
    <row x14ac:dyDescent="0.25" r="253" customHeight="1" ht="17.25">
      <c r="A253" s="3"/>
      <c r="B253" s="3"/>
      <c r="C253" s="3"/>
      <c r="D253" s="3"/>
      <c r="E253" s="3"/>
      <c r="F253" s="23"/>
      <c r="G253" s="6"/>
      <c r="H253" s="5"/>
      <c r="I253" s="5"/>
      <c r="J253" s="5"/>
    </row>
    <row x14ac:dyDescent="0.25" r="254" customHeight="1" ht="17.25">
      <c r="A254" s="3"/>
      <c r="B254" s="3"/>
      <c r="C254" s="3"/>
      <c r="D254" s="3"/>
      <c r="E254" s="3"/>
      <c r="F254" s="23"/>
      <c r="G254" s="6"/>
      <c r="H254" s="5"/>
      <c r="I254" s="5"/>
      <c r="J254" s="5"/>
    </row>
    <row x14ac:dyDescent="0.25" r="255" customHeight="1" ht="17.25">
      <c r="A255" s="3"/>
      <c r="B255" s="3"/>
      <c r="C255" s="3"/>
      <c r="D255" s="3"/>
      <c r="E255" s="3"/>
      <c r="F255" s="23"/>
      <c r="G255" s="6"/>
      <c r="H255" s="5"/>
      <c r="I255" s="5"/>
      <c r="J255" s="5"/>
    </row>
    <row x14ac:dyDescent="0.25" r="256" customHeight="1" ht="17.25">
      <c r="A256" s="3"/>
      <c r="B256" s="3"/>
      <c r="C256" s="3"/>
      <c r="D256" s="3"/>
      <c r="E256" s="3"/>
      <c r="F256" s="23"/>
      <c r="G256" s="6"/>
      <c r="H256" s="5"/>
      <c r="I256" s="5"/>
      <c r="J256" s="5"/>
    </row>
    <row x14ac:dyDescent="0.25" r="257" customHeight="1" ht="17.25">
      <c r="A257" s="3"/>
      <c r="B257" s="3"/>
      <c r="C257" s="3"/>
      <c r="D257" s="3"/>
      <c r="E257" s="3"/>
      <c r="F257" s="23"/>
      <c r="G257" s="6"/>
      <c r="H257" s="5"/>
      <c r="I257" s="5"/>
      <c r="J257" s="5"/>
    </row>
    <row x14ac:dyDescent="0.25" r="258" customHeight="1" ht="17.25">
      <c r="A258" s="3"/>
      <c r="B258" s="3"/>
      <c r="C258" s="3"/>
      <c r="D258" s="3"/>
      <c r="E258" s="3"/>
      <c r="F258" s="23"/>
      <c r="G258" s="6"/>
      <c r="H258" s="5"/>
      <c r="I258" s="5"/>
      <c r="J258" s="5"/>
    </row>
    <row x14ac:dyDescent="0.25" r="259" customHeight="1" ht="17.25">
      <c r="A259" s="3"/>
      <c r="B259" s="3"/>
      <c r="C259" s="3"/>
      <c r="D259" s="3"/>
      <c r="E259" s="3"/>
      <c r="F259" s="23"/>
      <c r="G259" s="6"/>
      <c r="H259" s="5"/>
      <c r="I259" s="5"/>
      <c r="J259" s="5"/>
    </row>
    <row x14ac:dyDescent="0.25" r="260" customHeight="1" ht="17.25">
      <c r="A260" s="3"/>
      <c r="B260" s="3"/>
      <c r="C260" s="3"/>
      <c r="D260" s="3"/>
      <c r="E260" s="3"/>
      <c r="F260" s="23"/>
      <c r="G260" s="6"/>
      <c r="H260" s="5"/>
      <c r="I260" s="5"/>
      <c r="J260" s="5"/>
    </row>
    <row x14ac:dyDescent="0.25" r="261" customHeight="1" ht="17.25">
      <c r="A261" s="3"/>
      <c r="B261" s="3"/>
      <c r="C261" s="3"/>
      <c r="D261" s="3"/>
      <c r="E261" s="3"/>
      <c r="F261" s="23"/>
      <c r="G261" s="6"/>
      <c r="H261" s="5"/>
      <c r="I261" s="5"/>
      <c r="J261" s="5"/>
    </row>
    <row x14ac:dyDescent="0.25" r="262" customHeight="1" ht="17.25">
      <c r="A262" s="3"/>
      <c r="B262" s="3"/>
      <c r="C262" s="3"/>
      <c r="D262" s="3"/>
      <c r="E262" s="3"/>
      <c r="F262" s="23"/>
      <c r="G262" s="6"/>
      <c r="H262" s="5"/>
      <c r="I262" s="5"/>
      <c r="J262" s="5"/>
    </row>
    <row x14ac:dyDescent="0.25" r="263" customHeight="1" ht="17.25">
      <c r="A263" s="3"/>
      <c r="B263" s="3"/>
      <c r="C263" s="3"/>
      <c r="D263" s="3"/>
      <c r="E263" s="3"/>
      <c r="F263" s="23"/>
      <c r="G263" s="6"/>
      <c r="H263" s="5"/>
      <c r="I263" s="5"/>
      <c r="J263" s="5"/>
    </row>
    <row x14ac:dyDescent="0.25" r="264" customHeight="1" ht="17.25">
      <c r="A264" s="3"/>
      <c r="B264" s="3"/>
      <c r="C264" s="3"/>
      <c r="D264" s="3"/>
      <c r="E264" s="3"/>
      <c r="F264" s="23"/>
      <c r="G264" s="6"/>
      <c r="H264" s="5"/>
      <c r="I264" s="5"/>
      <c r="J264" s="5"/>
    </row>
    <row x14ac:dyDescent="0.25" r="265" customHeight="1" ht="17.25">
      <c r="A265" s="3"/>
      <c r="B265" s="3"/>
      <c r="C265" s="3"/>
      <c r="D265" s="3"/>
      <c r="E265" s="3"/>
      <c r="F265" s="23"/>
      <c r="G265" s="6"/>
      <c r="H265" s="5"/>
      <c r="I265" s="5"/>
      <c r="J265" s="5"/>
    </row>
    <row x14ac:dyDescent="0.25" r="266" customHeight="1" ht="17.25">
      <c r="A266" s="3"/>
      <c r="B266" s="3"/>
      <c r="C266" s="3"/>
      <c r="D266" s="3"/>
      <c r="E266" s="3"/>
      <c r="F266" s="23"/>
      <c r="G266" s="6"/>
      <c r="H266" s="5"/>
      <c r="I266" s="5"/>
      <c r="J266" s="5"/>
    </row>
    <row x14ac:dyDescent="0.25" r="267" customHeight="1" ht="17.25">
      <c r="A267" s="3"/>
      <c r="B267" s="3"/>
      <c r="C267" s="3"/>
      <c r="D267" s="3"/>
      <c r="E267" s="3"/>
      <c r="F267" s="23"/>
      <c r="G267" s="6"/>
      <c r="H267" s="5"/>
      <c r="I267" s="5"/>
      <c r="J267" s="5"/>
    </row>
    <row x14ac:dyDescent="0.25" r="268" customHeight="1" ht="17.25">
      <c r="A268" s="3"/>
      <c r="B268" s="3"/>
      <c r="C268" s="3"/>
      <c r="D268" s="3"/>
      <c r="E268" s="3"/>
      <c r="F268" s="23"/>
      <c r="G268" s="6"/>
      <c r="H268" s="5"/>
      <c r="I268" s="5"/>
      <c r="J268" s="5"/>
    </row>
    <row x14ac:dyDescent="0.25" r="269" customHeight="1" ht="17.25">
      <c r="A269" s="3"/>
      <c r="B269" s="3"/>
      <c r="C269" s="3"/>
      <c r="D269" s="3"/>
      <c r="E269" s="3"/>
      <c r="F269" s="23"/>
      <c r="G269" s="6"/>
      <c r="H269" s="5"/>
      <c r="I269" s="5"/>
      <c r="J269" s="5"/>
    </row>
    <row x14ac:dyDescent="0.25" r="270" customHeight="1" ht="17.25">
      <c r="A270" s="3"/>
      <c r="B270" s="3"/>
      <c r="C270" s="3"/>
      <c r="D270" s="3"/>
      <c r="E270" s="3"/>
      <c r="F270" s="23"/>
      <c r="G270" s="6"/>
      <c r="H270" s="5"/>
      <c r="I270" s="5"/>
      <c r="J270" s="5"/>
    </row>
    <row x14ac:dyDescent="0.25" r="271" customHeight="1" ht="17.25">
      <c r="A271" s="3"/>
      <c r="B271" s="3"/>
      <c r="C271" s="3"/>
      <c r="D271" s="3"/>
      <c r="E271" s="3"/>
      <c r="F271" s="23"/>
      <c r="G271" s="6"/>
      <c r="H271" s="5"/>
      <c r="I271" s="5"/>
      <c r="J271" s="5"/>
    </row>
    <row x14ac:dyDescent="0.25" r="272" customHeight="1" ht="17.25">
      <c r="A272" s="3"/>
      <c r="B272" s="3"/>
      <c r="C272" s="3"/>
      <c r="D272" s="3"/>
      <c r="E272" s="3"/>
      <c r="F272" s="23"/>
      <c r="G272" s="6"/>
      <c r="H272" s="5"/>
      <c r="I272" s="5"/>
      <c r="J272" s="5"/>
    </row>
    <row x14ac:dyDescent="0.25" r="273" customHeight="1" ht="17.25">
      <c r="A273" s="3"/>
      <c r="B273" s="3"/>
      <c r="C273" s="3"/>
      <c r="D273" s="3"/>
      <c r="E273" s="3"/>
      <c r="F273" s="23"/>
      <c r="G273" s="6"/>
      <c r="H273" s="5"/>
      <c r="I273" s="5"/>
      <c r="J273" s="5"/>
    </row>
    <row x14ac:dyDescent="0.25" r="274" customHeight="1" ht="17.25">
      <c r="A274" s="3"/>
      <c r="B274" s="3"/>
      <c r="C274" s="3"/>
      <c r="D274" s="3"/>
      <c r="E274" s="3"/>
      <c r="F274" s="23"/>
      <c r="G274" s="6"/>
      <c r="H274" s="5"/>
      <c r="I274" s="5"/>
      <c r="J274" s="5"/>
    </row>
    <row x14ac:dyDescent="0.25" r="275" customHeight="1" ht="17.25">
      <c r="A275" s="3"/>
      <c r="B275" s="3"/>
      <c r="C275" s="3"/>
      <c r="D275" s="3"/>
      <c r="E275" s="3"/>
      <c r="F275" s="23"/>
      <c r="G275" s="6"/>
      <c r="H275" s="5"/>
      <c r="I275" s="5"/>
      <c r="J275" s="5"/>
    </row>
    <row x14ac:dyDescent="0.25" r="276" customHeight="1" ht="17.25">
      <c r="A276" s="3"/>
      <c r="B276" s="3"/>
      <c r="C276" s="3"/>
      <c r="D276" s="3"/>
      <c r="E276" s="3"/>
      <c r="F276" s="23"/>
      <c r="G276" s="6"/>
      <c r="H276" s="5"/>
      <c r="I276" s="5"/>
      <c r="J276" s="5"/>
    </row>
    <row x14ac:dyDescent="0.25" r="277" customHeight="1" ht="17.25">
      <c r="A277" s="3"/>
      <c r="B277" s="3"/>
      <c r="C277" s="3"/>
      <c r="D277" s="3"/>
      <c r="E277" s="3"/>
      <c r="F277" s="23"/>
      <c r="G277" s="6"/>
      <c r="H277" s="5"/>
      <c r="I277" s="5"/>
      <c r="J277" s="5"/>
    </row>
    <row x14ac:dyDescent="0.25" r="278" customHeight="1" ht="17.25">
      <c r="A278" s="3"/>
      <c r="B278" s="3"/>
      <c r="C278" s="3"/>
      <c r="D278" s="3"/>
      <c r="E278" s="3"/>
      <c r="F278" s="23"/>
      <c r="G278" s="6"/>
      <c r="H278" s="5"/>
      <c r="I278" s="5"/>
      <c r="J278" s="5"/>
    </row>
    <row x14ac:dyDescent="0.25" r="279" customHeight="1" ht="17.25">
      <c r="A279" s="3"/>
      <c r="B279" s="3"/>
      <c r="C279" s="3"/>
      <c r="D279" s="3"/>
      <c r="E279" s="3"/>
      <c r="F279" s="23"/>
      <c r="G279" s="6"/>
      <c r="H279" s="5"/>
      <c r="I279" s="5"/>
      <c r="J279" s="5"/>
    </row>
    <row x14ac:dyDescent="0.25" r="280" customHeight="1" ht="17.25">
      <c r="A280" s="3"/>
      <c r="B280" s="3"/>
      <c r="C280" s="3"/>
      <c r="D280" s="3"/>
      <c r="E280" s="3"/>
      <c r="F280" s="23"/>
      <c r="G280" s="6"/>
      <c r="H280" s="5"/>
      <c r="I280" s="5"/>
      <c r="J280" s="5"/>
    </row>
    <row x14ac:dyDescent="0.25" r="281" customHeight="1" ht="17.25">
      <c r="A281" s="3"/>
      <c r="B281" s="3"/>
      <c r="C281" s="3"/>
      <c r="D281" s="3"/>
      <c r="E281" s="3"/>
      <c r="F281" s="23"/>
      <c r="G281" s="6"/>
      <c r="H281" s="5"/>
      <c r="I281" s="5"/>
      <c r="J281" s="5"/>
    </row>
    <row x14ac:dyDescent="0.25" r="282" customHeight="1" ht="17.25">
      <c r="A282" s="3"/>
      <c r="B282" s="3"/>
      <c r="C282" s="3"/>
      <c r="D282" s="3"/>
      <c r="E282" s="3"/>
      <c r="F282" s="23"/>
      <c r="G282" s="6"/>
      <c r="H282" s="5"/>
      <c r="I282" s="5"/>
      <c r="J282" s="5"/>
    </row>
    <row x14ac:dyDescent="0.25" r="283" customHeight="1" ht="17.25">
      <c r="A283" s="3"/>
      <c r="B283" s="3"/>
      <c r="C283" s="3"/>
      <c r="D283" s="3"/>
      <c r="E283" s="3"/>
      <c r="F283" s="23"/>
      <c r="G283" s="6"/>
      <c r="H283" s="5"/>
      <c r="I283" s="5"/>
      <c r="J283" s="5"/>
    </row>
    <row x14ac:dyDescent="0.25" r="284" customHeight="1" ht="17.25">
      <c r="A284" s="3"/>
      <c r="B284" s="3"/>
      <c r="C284" s="3"/>
      <c r="D284" s="3"/>
      <c r="E284" s="3"/>
      <c r="F284" s="23"/>
      <c r="G284" s="6"/>
      <c r="H284" s="5"/>
      <c r="I284" s="5"/>
      <c r="J284" s="5"/>
    </row>
    <row x14ac:dyDescent="0.25" r="285" customHeight="1" ht="17.25">
      <c r="A285" s="3"/>
      <c r="B285" s="3"/>
      <c r="C285" s="3"/>
      <c r="D285" s="3"/>
      <c r="E285" s="3"/>
      <c r="F285" s="23"/>
      <c r="G285" s="6"/>
      <c r="H285" s="5"/>
      <c r="I285" s="5"/>
      <c r="J285" s="5"/>
    </row>
    <row x14ac:dyDescent="0.25" r="286" customHeight="1" ht="17.25">
      <c r="A286" s="3"/>
      <c r="B286" s="3"/>
      <c r="C286" s="3"/>
      <c r="D286" s="3"/>
      <c r="E286" s="3"/>
      <c r="F286" s="23"/>
      <c r="G286" s="6"/>
      <c r="H286" s="5"/>
      <c r="I286" s="5"/>
      <c r="J286" s="5"/>
    </row>
    <row x14ac:dyDescent="0.25" r="287" customHeight="1" ht="17.25">
      <c r="A287" s="3"/>
      <c r="B287" s="3"/>
      <c r="C287" s="3"/>
      <c r="D287" s="3"/>
      <c r="E287" s="3"/>
      <c r="F287" s="23"/>
      <c r="G287" s="6"/>
      <c r="H287" s="5"/>
      <c r="I287" s="5"/>
      <c r="J287" s="5"/>
    </row>
    <row x14ac:dyDescent="0.25" r="288" customHeight="1" ht="17.25">
      <c r="A288" s="3"/>
      <c r="B288" s="3"/>
      <c r="C288" s="3"/>
      <c r="D288" s="3"/>
      <c r="E288" s="3"/>
      <c r="F288" s="23"/>
      <c r="G288" s="6"/>
      <c r="H288" s="5"/>
      <c r="I288" s="5"/>
      <c r="J288" s="5"/>
    </row>
    <row x14ac:dyDescent="0.25" r="289" customHeight="1" ht="17.25">
      <c r="A289" s="3"/>
      <c r="B289" s="3"/>
      <c r="C289" s="3"/>
      <c r="D289" s="3"/>
      <c r="E289" s="3"/>
      <c r="F289" s="23"/>
      <c r="G289" s="6"/>
      <c r="H289" s="5"/>
      <c r="I289" s="5"/>
      <c r="J289" s="5"/>
    </row>
    <row x14ac:dyDescent="0.25" r="290" customHeight="1" ht="17.25">
      <c r="A290" s="3"/>
      <c r="B290" s="3"/>
      <c r="C290" s="3"/>
      <c r="D290" s="3"/>
      <c r="E290" s="3"/>
      <c r="F290" s="23"/>
      <c r="G290" s="6"/>
      <c r="H290" s="5"/>
      <c r="I290" s="5"/>
      <c r="J290" s="5"/>
    </row>
    <row x14ac:dyDescent="0.25" r="291" customHeight="1" ht="17.25">
      <c r="A291" s="3"/>
      <c r="B291" s="3"/>
      <c r="C291" s="3"/>
      <c r="D291" s="3"/>
      <c r="E291" s="3"/>
      <c r="F291" s="23"/>
      <c r="G291" s="6"/>
      <c r="H291" s="5"/>
      <c r="I291" s="5"/>
      <c r="J291" s="5"/>
    </row>
    <row x14ac:dyDescent="0.25" r="292" customHeight="1" ht="17.25">
      <c r="A292" s="3"/>
      <c r="B292" s="3"/>
      <c r="C292" s="3"/>
      <c r="D292" s="3"/>
      <c r="E292" s="3"/>
      <c r="F292" s="23"/>
      <c r="G292" s="6"/>
      <c r="H292" s="5"/>
      <c r="I292" s="5"/>
      <c r="J292" s="5"/>
    </row>
    <row x14ac:dyDescent="0.25" r="293" customHeight="1" ht="17.25">
      <c r="A293" s="3"/>
      <c r="B293" s="3"/>
      <c r="C293" s="3"/>
      <c r="D293" s="3"/>
      <c r="E293" s="3"/>
      <c r="F293" s="23"/>
      <c r="G293" s="6"/>
      <c r="H293" s="5"/>
      <c r="I293" s="5"/>
      <c r="J293" s="5"/>
    </row>
    <row x14ac:dyDescent="0.25" r="294" customHeight="1" ht="17.25">
      <c r="A294" s="3"/>
      <c r="B294" s="3"/>
      <c r="C294" s="3"/>
      <c r="D294" s="3"/>
      <c r="E294" s="3"/>
      <c r="F294" s="23"/>
      <c r="G294" s="6"/>
      <c r="H294" s="5"/>
      <c r="I294" s="5"/>
      <c r="J294" s="5"/>
    </row>
    <row x14ac:dyDescent="0.25" r="295" customHeight="1" ht="17.25">
      <c r="A295" s="3"/>
      <c r="B295" s="3"/>
      <c r="C295" s="3"/>
      <c r="D295" s="3"/>
      <c r="E295" s="3"/>
      <c r="F295" s="23"/>
      <c r="G295" s="6"/>
      <c r="H295" s="5"/>
      <c r="I295" s="5"/>
      <c r="J295" s="5"/>
    </row>
    <row x14ac:dyDescent="0.25" r="296" customHeight="1" ht="17.25">
      <c r="A296" s="3"/>
      <c r="B296" s="3"/>
      <c r="C296" s="3"/>
      <c r="D296" s="3"/>
      <c r="E296" s="3"/>
      <c r="F296" s="23"/>
      <c r="G296" s="6"/>
      <c r="H296" s="5"/>
      <c r="I296" s="5"/>
      <c r="J296" s="5"/>
    </row>
    <row x14ac:dyDescent="0.25" r="297" customHeight="1" ht="17.25">
      <c r="A297" s="3"/>
      <c r="B297" s="3"/>
      <c r="C297" s="3"/>
      <c r="D297" s="3"/>
      <c r="E297" s="3"/>
      <c r="F297" s="23"/>
      <c r="G297" s="6"/>
      <c r="H297" s="5"/>
      <c r="I297" s="5"/>
      <c r="J297" s="5"/>
    </row>
    <row x14ac:dyDescent="0.25" r="298" customHeight="1" ht="17.25">
      <c r="A298" s="3"/>
      <c r="B298" s="3"/>
      <c r="C298" s="3"/>
      <c r="D298" s="3"/>
      <c r="E298" s="3"/>
      <c r="F298" s="23"/>
      <c r="G298" s="6"/>
      <c r="H298" s="5"/>
      <c r="I298" s="5"/>
      <c r="J298" s="5"/>
    </row>
    <row x14ac:dyDescent="0.25" r="299" customHeight="1" ht="17.25">
      <c r="A299" s="3"/>
      <c r="B299" s="3"/>
      <c r="C299" s="3"/>
      <c r="D299" s="3"/>
      <c r="E299" s="3"/>
      <c r="F299" s="23"/>
      <c r="G299" s="6"/>
      <c r="H299" s="5"/>
      <c r="I299" s="5"/>
      <c r="J299" s="5"/>
    </row>
    <row x14ac:dyDescent="0.25" r="300" customHeight="1" ht="17.25">
      <c r="A300" s="3"/>
      <c r="B300" s="3"/>
      <c r="C300" s="3"/>
      <c r="D300" s="3"/>
      <c r="E300" s="3"/>
      <c r="F300" s="23"/>
      <c r="G300" s="6"/>
      <c r="H300" s="5"/>
      <c r="I300" s="5"/>
      <c r="J300" s="5"/>
    </row>
    <row x14ac:dyDescent="0.25" r="301" customHeight="1" ht="17.25">
      <c r="A301" s="3"/>
      <c r="B301" s="3"/>
      <c r="C301" s="3"/>
      <c r="D301" s="3"/>
      <c r="E301" s="3"/>
      <c r="F301" s="23"/>
      <c r="G301" s="6"/>
      <c r="H301" s="5"/>
      <c r="I301" s="5"/>
      <c r="J301" s="5"/>
    </row>
    <row x14ac:dyDescent="0.25" r="302" customHeight="1" ht="17.25">
      <c r="A302" s="3"/>
      <c r="B302" s="3"/>
      <c r="C302" s="3"/>
      <c r="D302" s="3"/>
      <c r="E302" s="3"/>
      <c r="F302" s="23"/>
      <c r="G302" s="6"/>
      <c r="H302" s="5"/>
      <c r="I302" s="5"/>
      <c r="J302" s="5"/>
    </row>
    <row x14ac:dyDescent="0.25" r="303" customHeight="1" ht="17.25">
      <c r="A303" s="3"/>
      <c r="B303" s="3"/>
      <c r="C303" s="3"/>
      <c r="D303" s="3"/>
      <c r="E303" s="3"/>
      <c r="F303" s="23"/>
      <c r="G303" s="6"/>
      <c r="H303" s="5"/>
      <c r="I303" s="5"/>
      <c r="J303" s="5"/>
    </row>
    <row x14ac:dyDescent="0.25" r="304" customHeight="1" ht="17.25">
      <c r="A304" s="3"/>
      <c r="B304" s="3"/>
      <c r="C304" s="3"/>
      <c r="D304" s="3"/>
      <c r="E304" s="3"/>
      <c r="F304" s="23"/>
      <c r="G304" s="6"/>
      <c r="H304" s="5"/>
      <c r="I304" s="5"/>
      <c r="J304" s="5"/>
    </row>
    <row x14ac:dyDescent="0.25" r="305" customHeight="1" ht="17.25">
      <c r="A305" s="3"/>
      <c r="B305" s="3"/>
      <c r="C305" s="3"/>
      <c r="D305" s="3"/>
      <c r="E305" s="3"/>
      <c r="F305" s="23"/>
      <c r="G305" s="6"/>
      <c r="H305" s="5"/>
      <c r="I305" s="5"/>
      <c r="J305" s="5"/>
    </row>
    <row x14ac:dyDescent="0.25" r="306" customHeight="1" ht="17.25">
      <c r="A306" s="3"/>
      <c r="B306" s="3"/>
      <c r="C306" s="3"/>
      <c r="D306" s="3"/>
      <c r="E306" s="3"/>
      <c r="F306" s="114"/>
      <c r="G306" s="7"/>
      <c r="H306" s="5"/>
      <c r="I306" s="5"/>
      <c r="J306" s="35"/>
    </row>
  </sheetData>
  <mergeCells count="9">
    <mergeCell ref="A1:J1"/>
    <mergeCell ref="H103:I103"/>
    <mergeCell ref="H104:I104"/>
    <mergeCell ref="H120:I120"/>
    <mergeCell ref="H121:I121"/>
    <mergeCell ref="H133:I133"/>
    <mergeCell ref="H134:I134"/>
    <mergeCell ref="H216:I216"/>
    <mergeCell ref="H235:I2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6"/>
  <sheetViews>
    <sheetView workbookViewId="0"/>
  </sheetViews>
  <sheetFormatPr defaultRowHeight="15" x14ac:dyDescent="0.25"/>
  <cols>
    <col min="1" max="1" style="76" width="4.576428571428571" customWidth="1" bestFit="1"/>
    <col min="2" max="2" style="76" width="16.005" customWidth="1" bestFit="1"/>
    <col min="3" max="3" style="76" width="25.14785714285714" customWidth="1" bestFit="1"/>
    <col min="4" max="4" style="76" width="32.57642857142857" customWidth="1" bestFit="1"/>
    <col min="5" max="5" style="77" width="13.147857142857141" customWidth="1" bestFit="1"/>
    <col min="6" max="6" style="76" width="22.14785714285714" customWidth="1" bestFit="1"/>
    <col min="7" max="7" style="78" width="43.005" customWidth="1" bestFit="1"/>
    <col min="8" max="8" style="79" width="35.005" customWidth="1" bestFit="1"/>
    <col min="9" max="9" style="78" width="23.576428571428572" customWidth="1" bestFit="1"/>
  </cols>
  <sheetData>
    <row x14ac:dyDescent="0.25" r="1" customHeight="1" ht="17.25">
      <c r="A1" s="1" t="s">
        <v>542</v>
      </c>
      <c r="B1" s="1"/>
      <c r="C1" s="1"/>
      <c r="D1" s="1"/>
      <c r="E1" s="1"/>
      <c r="F1" s="1"/>
      <c r="G1" s="2"/>
      <c r="H1" s="2"/>
      <c r="I1" s="5"/>
    </row>
    <row x14ac:dyDescent="0.25" r="2" customHeight="1" ht="17.25">
      <c r="A2" s="4"/>
      <c r="B2" s="4"/>
      <c r="C2" s="4"/>
      <c r="D2" s="4"/>
      <c r="E2" s="4"/>
      <c r="F2" s="4"/>
      <c r="G2" s="7"/>
      <c r="H2" s="7"/>
      <c r="I2" s="5"/>
    </row>
    <row x14ac:dyDescent="0.25" r="3" customHeight="1" ht="17.25">
      <c r="A3" s="354" t="s">
        <v>1</v>
      </c>
      <c r="B3" s="96" t="s">
        <v>543</v>
      </c>
      <c r="C3" s="10"/>
      <c r="D3" s="10"/>
      <c r="E3" s="127"/>
      <c r="F3" s="116"/>
      <c r="G3" s="355"/>
      <c r="H3" s="158"/>
      <c r="I3" s="5"/>
    </row>
    <row x14ac:dyDescent="0.25" r="4" customHeight="1" ht="25.5">
      <c r="A4" s="15"/>
      <c r="B4" s="15" t="s">
        <v>318</v>
      </c>
      <c r="C4" s="15"/>
      <c r="D4" s="15"/>
      <c r="E4" s="112" t="s">
        <v>58</v>
      </c>
      <c r="F4" s="237" t="s">
        <v>319</v>
      </c>
      <c r="G4" s="16" t="s">
        <v>349</v>
      </c>
      <c r="H4" s="16"/>
      <c r="I4" s="5"/>
    </row>
    <row x14ac:dyDescent="0.25" r="5" customHeight="1" ht="23.100000000000005">
      <c r="A5" s="22"/>
      <c r="B5" s="22"/>
      <c r="C5" s="3"/>
      <c r="D5" s="356"/>
      <c r="E5" s="4"/>
      <c r="F5" s="119" t="s">
        <v>544</v>
      </c>
      <c r="G5" s="7"/>
      <c r="H5" s="327"/>
      <c r="I5" s="5"/>
    </row>
    <row x14ac:dyDescent="0.25" r="6" customHeight="1" ht="27">
      <c r="A6" s="22"/>
      <c r="B6" s="3"/>
      <c r="C6" s="3"/>
      <c r="D6" s="3"/>
      <c r="E6" s="4" t="s">
        <v>11</v>
      </c>
      <c r="F6" s="4" t="s">
        <v>546</v>
      </c>
      <c r="G6" s="63">
        <v>1890</v>
      </c>
      <c r="H6" s="63"/>
      <c r="I6" s="5"/>
    </row>
    <row x14ac:dyDescent="0.25" r="7" customHeight="1" ht="17.25">
      <c r="A7" s="22"/>
      <c r="B7" s="3"/>
      <c r="C7" s="3"/>
      <c r="D7" s="3"/>
      <c r="E7" s="4" t="s">
        <v>13</v>
      </c>
      <c r="F7" s="4" t="s">
        <v>548</v>
      </c>
      <c r="G7" s="63">
        <v>2410</v>
      </c>
      <c r="H7" s="63"/>
      <c r="I7" s="5"/>
    </row>
    <row x14ac:dyDescent="0.25" r="8" customHeight="1" ht="17.25">
      <c r="A8" s="22"/>
      <c r="B8" s="3"/>
      <c r="C8" s="3"/>
      <c r="D8" s="3"/>
      <c r="E8" s="4" t="s">
        <v>15</v>
      </c>
      <c r="F8" s="4" t="s">
        <v>550</v>
      </c>
      <c r="G8" s="63">
        <v>3210</v>
      </c>
      <c r="H8" s="63"/>
      <c r="I8" s="5"/>
    </row>
    <row x14ac:dyDescent="0.25" r="9" customHeight="1" ht="17.25">
      <c r="A9" s="22"/>
      <c r="B9" s="3"/>
      <c r="C9" s="3"/>
      <c r="D9" s="3"/>
      <c r="E9" s="4"/>
      <c r="F9" s="4"/>
      <c r="G9" s="63"/>
      <c r="H9" s="63"/>
      <c r="I9" s="5"/>
    </row>
    <row x14ac:dyDescent="0.25" r="10" customHeight="1" ht="17.25">
      <c r="A10" s="22"/>
      <c r="B10" s="3"/>
      <c r="C10" s="3"/>
      <c r="D10" s="3"/>
      <c r="E10" s="4"/>
      <c r="F10" s="4"/>
      <c r="G10" s="63"/>
      <c r="H10" s="63"/>
      <c r="I10" s="5"/>
    </row>
    <row x14ac:dyDescent="0.25" r="11" customHeight="1" ht="17.25">
      <c r="A11" s="22"/>
      <c r="B11" s="3"/>
      <c r="C11" s="3"/>
      <c r="D11" s="3"/>
      <c r="E11" s="107" t="s">
        <v>18</v>
      </c>
      <c r="F11" s="4"/>
      <c r="G11" s="157"/>
      <c r="H11" s="26"/>
      <c r="I11" s="5"/>
    </row>
    <row x14ac:dyDescent="0.25" r="12" customHeight="1" ht="17.25">
      <c r="A12" s="22"/>
      <c r="B12" s="3"/>
      <c r="C12" s="3"/>
      <c r="D12" s="229"/>
      <c r="E12" s="108"/>
      <c r="F12" s="4"/>
      <c r="G12" s="157"/>
      <c r="H12" s="26"/>
      <c r="I12" s="5"/>
    </row>
    <row x14ac:dyDescent="0.25" r="13" customHeight="1" ht="17.25">
      <c r="A13" s="22"/>
      <c r="B13" s="3"/>
      <c r="C13" s="3"/>
      <c r="D13" s="3"/>
      <c r="E13" s="114"/>
      <c r="F13" s="4"/>
      <c r="G13" s="157"/>
      <c r="H13" s="26"/>
      <c r="I13" s="5"/>
    </row>
    <row x14ac:dyDescent="0.25" r="14" customHeight="1" ht="17.25">
      <c r="A14" s="22"/>
      <c r="B14" s="3"/>
      <c r="C14" s="3"/>
      <c r="D14" s="3"/>
      <c r="E14" s="110" t="s">
        <v>280</v>
      </c>
      <c r="F14" s="140"/>
      <c r="G14" s="358"/>
      <c r="H14" s="153">
        <v>740</v>
      </c>
      <c r="I14" s="5"/>
    </row>
    <row x14ac:dyDescent="0.25" r="15" customHeight="1" ht="17.25">
      <c r="A15" s="22"/>
      <c r="B15" s="3"/>
      <c r="C15" s="3"/>
      <c r="D15" s="3"/>
      <c r="E15" s="108"/>
      <c r="F15" s="4"/>
      <c r="G15" s="157"/>
      <c r="H15" s="26"/>
      <c r="I15" s="5"/>
    </row>
    <row x14ac:dyDescent="0.25" r="16" customHeight="1" ht="17.25">
      <c r="A16" s="22"/>
      <c r="B16" s="3"/>
      <c r="C16" s="3"/>
      <c r="D16" s="3"/>
      <c r="E16" s="114"/>
      <c r="F16" s="4"/>
      <c r="G16" s="157"/>
      <c r="H16" s="26"/>
      <c r="I16" s="5"/>
    </row>
    <row x14ac:dyDescent="0.25" r="17" customHeight="1" ht="17.25">
      <c r="A17" s="22"/>
      <c r="B17" s="3"/>
      <c r="C17" s="3"/>
      <c r="D17" s="3"/>
      <c r="E17" s="110" t="s">
        <v>360</v>
      </c>
      <c r="F17" s="140"/>
      <c r="G17" s="358"/>
      <c r="H17" s="153">
        <v>2130</v>
      </c>
      <c r="I17" s="5"/>
    </row>
    <row x14ac:dyDescent="0.25" r="18" customHeight="1" ht="17.25">
      <c r="A18" s="22"/>
      <c r="B18" s="3"/>
      <c r="C18" s="3"/>
      <c r="D18" s="3"/>
      <c r="E18" s="114"/>
      <c r="F18" s="4"/>
      <c r="G18" s="157"/>
      <c r="H18" s="63"/>
      <c r="I18" s="5"/>
    </row>
    <row x14ac:dyDescent="0.25" r="19" customHeight="1" ht="30">
      <c r="A19" s="15"/>
      <c r="B19" s="15" t="s">
        <v>348</v>
      </c>
      <c r="C19" s="15"/>
      <c r="D19" s="15"/>
      <c r="E19" s="112" t="s">
        <v>58</v>
      </c>
      <c r="F19" s="237" t="s">
        <v>319</v>
      </c>
      <c r="G19" s="16" t="s">
        <v>349</v>
      </c>
      <c r="H19" s="16"/>
      <c r="I19" s="5"/>
    </row>
    <row x14ac:dyDescent="0.25" r="20" customHeight="1" ht="17.25">
      <c r="A20" s="22"/>
      <c r="B20" s="22"/>
      <c r="C20" s="3"/>
      <c r="D20" s="356"/>
      <c r="E20" s="4"/>
      <c r="F20" s="119" t="s">
        <v>544</v>
      </c>
      <c r="G20" s="7"/>
      <c r="H20" s="327"/>
      <c r="I20" s="5"/>
    </row>
    <row x14ac:dyDescent="0.25" r="21" customHeight="1" ht="17.25">
      <c r="A21" s="22"/>
      <c r="B21" s="3"/>
      <c r="C21" s="3"/>
      <c r="D21" s="3"/>
      <c r="E21" s="4" t="s">
        <v>11</v>
      </c>
      <c r="F21" s="4" t="s">
        <v>552</v>
      </c>
      <c r="G21" s="63">
        <v>2870</v>
      </c>
      <c r="H21" s="63"/>
      <c r="I21" s="5"/>
    </row>
    <row x14ac:dyDescent="0.25" r="22" customHeight="1" ht="17.25">
      <c r="A22" s="22"/>
      <c r="B22" s="3"/>
      <c r="C22" s="3"/>
      <c r="D22" s="3"/>
      <c r="E22" s="4" t="s">
        <v>554</v>
      </c>
      <c r="F22" s="4" t="s">
        <v>555</v>
      </c>
      <c r="G22" s="63">
        <v>3470</v>
      </c>
      <c r="H22" s="63"/>
      <c r="I22" s="5"/>
    </row>
    <row x14ac:dyDescent="0.25" r="23" customHeight="1" ht="17.25">
      <c r="A23" s="22"/>
      <c r="B23" s="3"/>
      <c r="C23" s="3"/>
      <c r="D23" s="3"/>
      <c r="E23" s="4" t="s">
        <v>15</v>
      </c>
      <c r="F23" s="4" t="s">
        <v>557</v>
      </c>
      <c r="G23" s="63">
        <v>4130</v>
      </c>
      <c r="H23" s="63"/>
      <c r="I23" s="5"/>
    </row>
    <row x14ac:dyDescent="0.25" r="24" customHeight="1" ht="17.25">
      <c r="A24" s="22"/>
      <c r="B24" s="3"/>
      <c r="C24" s="3"/>
      <c r="D24" s="3"/>
      <c r="E24" s="4" t="s">
        <v>559</v>
      </c>
      <c r="F24" s="4" t="s">
        <v>560</v>
      </c>
      <c r="G24" s="63">
        <v>5620</v>
      </c>
      <c r="H24" s="63"/>
      <c r="I24" s="5"/>
    </row>
    <row x14ac:dyDescent="0.25" r="25" customHeight="1" ht="17.25">
      <c r="A25" s="22"/>
      <c r="B25" s="3"/>
      <c r="C25" s="3"/>
      <c r="D25" s="3"/>
      <c r="E25" s="4"/>
      <c r="F25" s="4"/>
      <c r="G25" s="63"/>
      <c r="H25" s="63"/>
      <c r="I25" s="5"/>
    </row>
    <row x14ac:dyDescent="0.25" r="26" customHeight="1" ht="17.25">
      <c r="A26" s="22"/>
      <c r="B26" s="3"/>
      <c r="C26" s="3"/>
      <c r="D26" s="3"/>
      <c r="E26" s="4"/>
      <c r="F26" s="4"/>
      <c r="G26" s="63"/>
      <c r="H26" s="63"/>
      <c r="I26" s="5"/>
    </row>
    <row x14ac:dyDescent="0.25" r="27" customHeight="1" ht="17.25">
      <c r="A27" s="3"/>
      <c r="B27" s="3"/>
      <c r="C27" s="3"/>
      <c r="D27" s="3"/>
      <c r="E27" s="107" t="s">
        <v>18</v>
      </c>
      <c r="F27" s="4"/>
      <c r="G27" s="157"/>
      <c r="H27" s="26"/>
      <c r="I27" s="5"/>
    </row>
    <row x14ac:dyDescent="0.25" r="28" customHeight="1" ht="17.25">
      <c r="A28" s="3"/>
      <c r="B28" s="3"/>
      <c r="C28" s="3"/>
      <c r="D28" s="3"/>
      <c r="E28" s="108"/>
      <c r="F28" s="4"/>
      <c r="G28" s="157"/>
      <c r="H28" s="63"/>
      <c r="I28" s="5"/>
    </row>
    <row x14ac:dyDescent="0.25" r="29" customHeight="1" ht="17.25">
      <c r="A29" s="3"/>
      <c r="B29" s="3"/>
      <c r="C29" s="3"/>
      <c r="D29" s="3"/>
      <c r="E29" s="23"/>
      <c r="F29" s="3"/>
      <c r="G29" s="5"/>
      <c r="H29" s="6"/>
      <c r="I29" s="5"/>
    </row>
    <row x14ac:dyDescent="0.25" r="30" customHeight="1" ht="17.25">
      <c r="A30" s="3"/>
      <c r="B30" s="3"/>
      <c r="C30" s="3"/>
      <c r="D30" s="3"/>
      <c r="E30" s="110" t="s">
        <v>280</v>
      </c>
      <c r="F30" s="140"/>
      <c r="G30" s="358"/>
      <c r="H30" s="153">
        <v>740</v>
      </c>
      <c r="I30" s="5"/>
    </row>
    <row x14ac:dyDescent="0.25" r="31" customHeight="1" ht="17.25">
      <c r="A31" s="3"/>
      <c r="B31" s="3"/>
      <c r="C31" s="3"/>
      <c r="D31" s="3"/>
      <c r="E31" s="108"/>
      <c r="F31" s="4"/>
      <c r="G31" s="157"/>
      <c r="H31" s="26"/>
      <c r="I31" s="5"/>
    </row>
    <row x14ac:dyDescent="0.25" r="32" customHeight="1" ht="17.25">
      <c r="A32" s="3"/>
      <c r="B32" s="3"/>
      <c r="C32" s="3"/>
      <c r="D32" s="3"/>
      <c r="E32" s="23"/>
      <c r="F32" s="3"/>
      <c r="G32" s="5"/>
      <c r="H32" s="6"/>
      <c r="I32" s="5"/>
    </row>
    <row x14ac:dyDescent="0.25" r="33" customHeight="1" ht="17.25">
      <c r="A33" s="3"/>
      <c r="B33" s="3"/>
      <c r="C33" s="3"/>
      <c r="D33" s="3"/>
      <c r="E33" s="110" t="s">
        <v>360</v>
      </c>
      <c r="F33" s="140"/>
      <c r="G33" s="358"/>
      <c r="H33" s="153">
        <v>2130</v>
      </c>
      <c r="I33" s="5"/>
    </row>
    <row x14ac:dyDescent="0.25" r="34" customHeight="1" ht="17.25">
      <c r="A34" s="3"/>
      <c r="B34" s="3"/>
      <c r="C34" s="3"/>
      <c r="D34" s="3"/>
      <c r="E34" s="28"/>
      <c r="F34" s="3"/>
      <c r="G34" s="5"/>
      <c r="H34" s="6"/>
      <c r="I34" s="5"/>
    </row>
    <row x14ac:dyDescent="0.25" r="35" customHeight="1" ht="17.25">
      <c r="A35" s="354" t="s">
        <v>1</v>
      </c>
      <c r="B35" s="96" t="s">
        <v>169</v>
      </c>
      <c r="C35" s="10"/>
      <c r="D35" s="10"/>
      <c r="E35" s="127"/>
      <c r="F35" s="116"/>
      <c r="G35" s="355"/>
      <c r="H35" s="158"/>
      <c r="I35" s="5"/>
    </row>
    <row x14ac:dyDescent="0.25" r="36" customHeight="1" ht="24">
      <c r="A36" s="15"/>
      <c r="B36" s="15" t="s">
        <v>82</v>
      </c>
      <c r="C36" s="15"/>
      <c r="D36" s="15"/>
      <c r="E36" s="112" t="s">
        <v>58</v>
      </c>
      <c r="F36" s="237" t="s">
        <v>319</v>
      </c>
      <c r="G36" s="16" t="s">
        <v>562</v>
      </c>
      <c r="H36" s="160"/>
      <c r="I36" s="5"/>
    </row>
    <row x14ac:dyDescent="0.25" r="37" customHeight="1" ht="30">
      <c r="A37" s="22"/>
      <c r="B37" s="22"/>
      <c r="C37" s="3"/>
      <c r="D37" s="356"/>
      <c r="E37" s="4"/>
      <c r="F37" s="119" t="s">
        <v>544</v>
      </c>
      <c r="G37" s="69"/>
      <c r="H37" s="69"/>
      <c r="I37" s="5"/>
    </row>
    <row x14ac:dyDescent="0.25" r="38" customHeight="1" ht="30">
      <c r="A38" s="22"/>
      <c r="B38" s="229"/>
      <c r="C38" s="229"/>
      <c r="D38" s="229"/>
      <c r="E38" s="4" t="s">
        <v>11</v>
      </c>
      <c r="F38" s="4" t="s">
        <v>563</v>
      </c>
      <c r="G38" s="63">
        <v>4340</v>
      </c>
      <c r="H38" s="63"/>
      <c r="I38" s="5"/>
    </row>
    <row x14ac:dyDescent="0.25" r="39" customHeight="1" ht="30">
      <c r="A39" s="22"/>
      <c r="B39" s="229"/>
      <c r="C39" s="229"/>
      <c r="D39" s="229"/>
      <c r="E39" s="4" t="s">
        <v>13</v>
      </c>
      <c r="F39" s="4" t="s">
        <v>552</v>
      </c>
      <c r="G39" s="63">
        <v>6970</v>
      </c>
      <c r="H39" s="63"/>
      <c r="I39" s="5"/>
    </row>
    <row x14ac:dyDescent="0.25" r="40" customHeight="1" ht="30">
      <c r="A40" s="229"/>
      <c r="B40" s="229"/>
      <c r="C40" s="229"/>
      <c r="D40" s="229"/>
      <c r="E40" s="4"/>
      <c r="F40" s="4"/>
      <c r="G40" s="63"/>
      <c r="H40" s="7"/>
      <c r="I40" s="5"/>
    </row>
    <row x14ac:dyDescent="0.25" r="41" customHeight="1" ht="30">
      <c r="A41" s="229"/>
      <c r="B41" s="229"/>
      <c r="C41" s="229"/>
      <c r="D41" s="229"/>
      <c r="E41" s="4"/>
      <c r="F41" s="4"/>
      <c r="G41" s="7"/>
      <c r="H41" s="7"/>
      <c r="I41" s="5"/>
    </row>
    <row x14ac:dyDescent="0.25" r="42" customHeight="1" ht="30">
      <c r="A42" s="3"/>
      <c r="B42" s="3"/>
      <c r="C42" s="3"/>
      <c r="D42" s="3"/>
      <c r="E42" s="107" t="s">
        <v>18</v>
      </c>
      <c r="F42" s="4"/>
      <c r="G42" s="157"/>
      <c r="H42" s="26"/>
      <c r="I42" s="5"/>
    </row>
    <row x14ac:dyDescent="0.25" r="43" customHeight="1" ht="30">
      <c r="A43" s="3"/>
      <c r="B43" s="3"/>
      <c r="C43" s="3"/>
      <c r="D43" s="229"/>
      <c r="E43" s="108"/>
      <c r="F43" s="114"/>
      <c r="G43" s="157"/>
      <c r="H43" s="26"/>
      <c r="I43" s="5"/>
    </row>
    <row x14ac:dyDescent="0.25" r="44" customHeight="1" ht="27">
      <c r="A44" s="3"/>
      <c r="B44" s="3"/>
      <c r="C44" s="3"/>
      <c r="D44" s="229"/>
      <c r="E44" s="22"/>
      <c r="F44" s="3"/>
      <c r="G44" s="5"/>
      <c r="H44" s="6"/>
      <c r="I44" s="5"/>
    </row>
    <row x14ac:dyDescent="0.25" r="45" customHeight="1" ht="30">
      <c r="A45" s="3"/>
      <c r="B45" s="3"/>
      <c r="C45" s="3"/>
      <c r="D45" s="229"/>
      <c r="E45" s="114"/>
      <c r="F45" s="4"/>
      <c r="G45" s="157"/>
      <c r="H45" s="63"/>
      <c r="I45" s="5"/>
    </row>
    <row x14ac:dyDescent="0.25" r="46" customHeight="1" ht="30">
      <c r="A46" s="229"/>
      <c r="B46" s="229"/>
      <c r="C46" s="229"/>
      <c r="D46" s="229"/>
      <c r="E46" s="28"/>
      <c r="F46" s="4"/>
      <c r="G46" s="157"/>
      <c r="H46" s="26"/>
      <c r="I46" s="5"/>
    </row>
    <row x14ac:dyDescent="0.25" r="47" customHeight="1" ht="29.25">
      <c r="A47" s="3"/>
      <c r="B47" s="3"/>
      <c r="C47" s="3"/>
      <c r="D47" s="3"/>
      <c r="E47" s="203"/>
      <c r="F47" s="3"/>
      <c r="G47" s="5"/>
      <c r="H47" s="63"/>
      <c r="I47" s="5"/>
    </row>
    <row x14ac:dyDescent="0.25" r="48" customHeight="1" ht="48">
      <c r="A48" s="354" t="s">
        <v>1</v>
      </c>
      <c r="B48" s="96" t="s">
        <v>142</v>
      </c>
      <c r="C48" s="10"/>
      <c r="D48" s="10"/>
      <c r="E48" s="127"/>
      <c r="F48" s="116"/>
      <c r="G48" s="355"/>
      <c r="H48" s="158"/>
      <c r="I48" s="5"/>
    </row>
    <row x14ac:dyDescent="0.25" r="49" customHeight="1" ht="30">
      <c r="A49" s="15"/>
      <c r="B49" s="15"/>
      <c r="C49" s="15"/>
      <c r="D49" s="15"/>
      <c r="E49" s="112" t="s">
        <v>58</v>
      </c>
      <c r="F49" s="237" t="s">
        <v>319</v>
      </c>
      <c r="G49" s="16" t="s">
        <v>363</v>
      </c>
      <c r="H49" s="160"/>
      <c r="I49" s="5"/>
    </row>
    <row x14ac:dyDescent="0.25" r="50" customHeight="1" ht="53.25">
      <c r="A50" s="22"/>
      <c r="B50" s="22"/>
      <c r="C50" s="3"/>
      <c r="D50" s="356"/>
      <c r="E50" s="4"/>
      <c r="F50" s="119" t="s">
        <v>544</v>
      </c>
      <c r="G50" s="69" t="s">
        <v>722</v>
      </c>
      <c r="H50" s="69"/>
      <c r="I50" s="5"/>
    </row>
    <row x14ac:dyDescent="0.25" r="51" customHeight="1" ht="30">
      <c r="A51" s="22"/>
      <c r="B51" s="229"/>
      <c r="C51" s="229"/>
      <c r="D51" s="229"/>
      <c r="E51" s="4"/>
      <c r="F51" s="4" t="s">
        <v>608</v>
      </c>
      <c r="G51" s="63">
        <v>6830</v>
      </c>
      <c r="H51" s="63"/>
      <c r="I51" s="5"/>
    </row>
    <row x14ac:dyDescent="0.25" r="52" customHeight="1" ht="30">
      <c r="A52" s="22"/>
      <c r="B52" s="229"/>
      <c r="C52" s="229"/>
      <c r="D52" s="229"/>
      <c r="E52" s="4"/>
      <c r="F52" s="4"/>
      <c r="G52" s="63"/>
      <c r="H52" s="63"/>
      <c r="I52" s="5"/>
    </row>
    <row x14ac:dyDescent="0.25" r="53" customHeight="1" ht="30">
      <c r="A53" s="229"/>
      <c r="B53" s="229"/>
      <c r="C53" s="229"/>
      <c r="D53" s="229"/>
      <c r="E53" s="4"/>
      <c r="F53" s="4"/>
      <c r="G53" s="63"/>
      <c r="H53" s="7"/>
      <c r="I53" s="5"/>
    </row>
    <row x14ac:dyDescent="0.25" r="54" customHeight="1" ht="30">
      <c r="A54" s="229"/>
      <c r="B54" s="229"/>
      <c r="C54" s="229"/>
      <c r="D54" s="229"/>
      <c r="E54" s="4"/>
      <c r="F54" s="4"/>
      <c r="G54" s="7"/>
      <c r="H54" s="7"/>
      <c r="I54" s="5"/>
    </row>
    <row x14ac:dyDescent="0.25" r="55" customHeight="1" ht="30">
      <c r="A55" s="3"/>
      <c r="B55" s="3"/>
      <c r="C55" s="3"/>
      <c r="D55" s="3"/>
      <c r="E55" s="107"/>
      <c r="F55" s="4"/>
      <c r="G55" s="157"/>
      <c r="H55" s="26"/>
      <c r="I55" s="5"/>
    </row>
    <row x14ac:dyDescent="0.25" r="56" customHeight="1" ht="17.25">
      <c r="A56" s="3"/>
      <c r="B56" s="3"/>
      <c r="C56" s="3"/>
      <c r="D56" s="229"/>
      <c r="E56" s="108"/>
      <c r="F56" s="114"/>
      <c r="G56" s="157"/>
      <c r="H56" s="26"/>
      <c r="I56" s="5"/>
    </row>
    <row x14ac:dyDescent="0.25" r="57" customHeight="1" ht="17.25">
      <c r="A57" s="3"/>
      <c r="B57" s="3"/>
      <c r="C57" s="3"/>
      <c r="D57" s="229"/>
      <c r="E57" s="22"/>
      <c r="F57" s="3"/>
      <c r="G57" s="5"/>
      <c r="H57" s="6"/>
      <c r="I57" s="5"/>
    </row>
    <row x14ac:dyDescent="0.25" r="58" customHeight="1" ht="17.25">
      <c r="A58" s="3"/>
      <c r="B58" s="3"/>
      <c r="C58" s="3"/>
      <c r="D58" s="229"/>
      <c r="E58" s="139" t="s">
        <v>570</v>
      </c>
      <c r="F58" s="140"/>
      <c r="G58" s="358"/>
      <c r="H58" s="124">
        <v>880</v>
      </c>
      <c r="I58" s="5"/>
    </row>
    <row x14ac:dyDescent="0.25" r="59" customHeight="1" ht="17.25">
      <c r="A59" s="229"/>
      <c r="B59" s="229"/>
      <c r="C59" s="229"/>
      <c r="D59" s="229"/>
      <c r="E59" s="28"/>
      <c r="F59" s="4"/>
      <c r="G59" s="157"/>
      <c r="H59" s="26"/>
      <c r="I59" s="5"/>
    </row>
    <row x14ac:dyDescent="0.25" r="60" customHeight="1" ht="17.25">
      <c r="A60" s="229"/>
      <c r="B60" s="229"/>
      <c r="C60" s="229"/>
      <c r="D60" s="229"/>
      <c r="E60" s="28"/>
      <c r="F60" s="4"/>
      <c r="G60" s="157"/>
      <c r="H60" s="26"/>
      <c r="I60" s="5"/>
    </row>
    <row x14ac:dyDescent="0.25" r="61" customHeight="1" ht="17.25">
      <c r="A61" s="229"/>
      <c r="B61" s="229"/>
      <c r="C61" s="229"/>
      <c r="D61" s="229"/>
      <c r="E61" s="139" t="s">
        <v>610</v>
      </c>
      <c r="F61" s="140"/>
      <c r="G61" s="358"/>
      <c r="H61" s="153">
        <v>1510</v>
      </c>
      <c r="I61" s="5"/>
    </row>
    <row x14ac:dyDescent="0.25" r="62" customHeight="1" ht="17.25">
      <c r="A62" s="229"/>
      <c r="B62" s="229"/>
      <c r="C62" s="229"/>
      <c r="D62" s="229"/>
      <c r="E62" s="28"/>
      <c r="F62" s="4"/>
      <c r="G62" s="157"/>
      <c r="H62" s="26"/>
      <c r="I62" s="5"/>
    </row>
    <row x14ac:dyDescent="0.25" r="63" customHeight="1" ht="17.25">
      <c r="A63" s="354"/>
      <c r="B63" s="288" t="s">
        <v>514</v>
      </c>
      <c r="C63" s="10"/>
      <c r="D63" s="10"/>
      <c r="E63" s="127"/>
      <c r="F63" s="116"/>
      <c r="G63" s="355"/>
      <c r="H63" s="158"/>
      <c r="I63" s="5"/>
    </row>
    <row x14ac:dyDescent="0.25" r="64" customHeight="1" ht="17.25">
      <c r="A64" s="15"/>
      <c r="B64" s="15" t="s">
        <v>318</v>
      </c>
      <c r="C64" s="15"/>
      <c r="D64" s="15"/>
      <c r="E64" s="112" t="s">
        <v>58</v>
      </c>
      <c r="F64" s="237" t="s">
        <v>319</v>
      </c>
      <c r="G64" s="16" t="s">
        <v>362</v>
      </c>
      <c r="H64" s="16" t="s">
        <v>393</v>
      </c>
      <c r="I64" s="5"/>
    </row>
    <row x14ac:dyDescent="0.25" r="65" customHeight="1" ht="29.100000000000005">
      <c r="A65" s="22"/>
      <c r="B65" s="22"/>
      <c r="C65" s="3"/>
      <c r="D65" s="356"/>
      <c r="E65" s="74"/>
      <c r="F65" s="262" t="s">
        <v>544</v>
      </c>
      <c r="G65" s="24"/>
      <c r="H65" s="327" t="s">
        <v>471</v>
      </c>
      <c r="I65" s="5"/>
    </row>
    <row x14ac:dyDescent="0.25" r="66" customHeight="1" ht="29.100000000000005">
      <c r="A66" s="22"/>
      <c r="B66" s="229"/>
      <c r="C66" s="229"/>
      <c r="D66" s="229"/>
      <c r="E66" s="74" t="s">
        <v>11</v>
      </c>
      <c r="F66" s="74" t="s">
        <v>546</v>
      </c>
      <c r="G66" s="34">
        <v>2860</v>
      </c>
      <c r="H66" s="63">
        <v>4570</v>
      </c>
      <c r="I66" s="5"/>
    </row>
    <row x14ac:dyDescent="0.25" r="67" customHeight="1" ht="29.100000000000005">
      <c r="A67" s="3"/>
      <c r="B67" s="3"/>
      <c r="C67" s="3"/>
      <c r="D67" s="3"/>
      <c r="E67" s="74" t="s">
        <v>13</v>
      </c>
      <c r="F67" s="74" t="s">
        <v>548</v>
      </c>
      <c r="G67" s="34">
        <v>2690</v>
      </c>
      <c r="H67" s="63">
        <v>5180</v>
      </c>
      <c r="I67" s="5"/>
    </row>
    <row x14ac:dyDescent="0.25" r="68" customHeight="1" ht="29.100000000000005">
      <c r="A68" s="3"/>
      <c r="B68" s="3"/>
      <c r="C68" s="3"/>
      <c r="D68" s="3"/>
      <c r="E68" s="74" t="s">
        <v>15</v>
      </c>
      <c r="F68" s="74" t="s">
        <v>550</v>
      </c>
      <c r="G68" s="34">
        <v>2890</v>
      </c>
      <c r="H68" s="63">
        <v>6140</v>
      </c>
      <c r="I68" s="5"/>
    </row>
    <row x14ac:dyDescent="0.25" r="69" customHeight="1" ht="29.100000000000005">
      <c r="A69" s="3"/>
      <c r="B69" s="3"/>
      <c r="C69" s="3"/>
      <c r="D69" s="3"/>
      <c r="E69" s="74"/>
      <c r="F69" s="3"/>
      <c r="G69" s="5"/>
      <c r="H69" s="27"/>
      <c r="I69" s="5"/>
    </row>
    <row x14ac:dyDescent="0.25" r="70" customHeight="1" ht="29.100000000000005">
      <c r="A70" s="3"/>
      <c r="B70" s="3"/>
      <c r="C70" s="3"/>
      <c r="D70" s="3"/>
      <c r="E70" s="138" t="s">
        <v>18</v>
      </c>
      <c r="F70" s="3"/>
      <c r="G70" s="5"/>
      <c r="H70" s="27"/>
      <c r="I70" s="5"/>
    </row>
    <row x14ac:dyDescent="0.25" r="71" customHeight="1" ht="29.100000000000005">
      <c r="A71" s="3"/>
      <c r="B71" s="3"/>
      <c r="C71" s="3"/>
      <c r="D71" s="229"/>
      <c r="E71" s="108"/>
      <c r="F71" s="3"/>
      <c r="G71" s="5"/>
      <c r="H71" s="6"/>
      <c r="I71" s="5"/>
    </row>
    <row x14ac:dyDescent="0.25" r="72" customHeight="1" ht="29.100000000000005">
      <c r="A72" s="3"/>
      <c r="B72" s="3"/>
      <c r="C72" s="3"/>
      <c r="D72" s="229"/>
      <c r="E72" s="23"/>
      <c r="F72" s="3"/>
      <c r="G72" s="5"/>
      <c r="H72" s="6"/>
      <c r="I72" s="5"/>
    </row>
    <row x14ac:dyDescent="0.25" r="73" customHeight="1" ht="29.100000000000005">
      <c r="A73" s="3"/>
      <c r="B73" s="3"/>
      <c r="C73" s="3"/>
      <c r="D73" s="229"/>
      <c r="E73" s="139" t="s">
        <v>570</v>
      </c>
      <c r="F73" s="140"/>
      <c r="G73" s="358"/>
      <c r="H73" s="124">
        <v>610</v>
      </c>
      <c r="I73" s="5"/>
    </row>
    <row x14ac:dyDescent="0.25" r="74" customHeight="1" ht="29.100000000000005">
      <c r="A74" s="3"/>
      <c r="B74" s="3"/>
      <c r="C74" s="3"/>
      <c r="D74" s="229"/>
      <c r="E74" s="28"/>
      <c r="F74" s="3"/>
      <c r="G74" s="5"/>
      <c r="H74" s="34"/>
      <c r="I74" s="5"/>
    </row>
    <row x14ac:dyDescent="0.25" r="75" customHeight="1" ht="17.25">
      <c r="A75" s="354" t="s">
        <v>1</v>
      </c>
      <c r="B75" s="288" t="s">
        <v>515</v>
      </c>
      <c r="C75" s="361"/>
      <c r="D75" s="10"/>
      <c r="E75" s="127"/>
      <c r="F75" s="116"/>
      <c r="G75" s="355"/>
      <c r="H75" s="158"/>
      <c r="I75" s="5"/>
    </row>
    <row x14ac:dyDescent="0.25" r="76" customHeight="1" ht="24">
      <c r="A76" s="15"/>
      <c r="B76" s="15" t="s">
        <v>318</v>
      </c>
      <c r="C76" s="15"/>
      <c r="D76" s="15"/>
      <c r="E76" s="112" t="s">
        <v>58</v>
      </c>
      <c r="F76" s="237" t="s">
        <v>319</v>
      </c>
      <c r="G76" s="16" t="s">
        <v>320</v>
      </c>
      <c r="H76" s="16" t="s">
        <v>393</v>
      </c>
      <c r="I76" s="5"/>
    </row>
    <row x14ac:dyDescent="0.25" r="77" customHeight="1" ht="17.25">
      <c r="A77" s="22"/>
      <c r="B77" s="22"/>
      <c r="C77" s="3"/>
      <c r="D77" s="356"/>
      <c r="E77" s="4"/>
      <c r="F77" s="119" t="s">
        <v>544</v>
      </c>
      <c r="G77" s="7"/>
      <c r="H77" s="327" t="s">
        <v>471</v>
      </c>
      <c r="I77" s="5"/>
    </row>
    <row x14ac:dyDescent="0.25" r="78" customHeight="1" ht="17.25">
      <c r="A78" s="22"/>
      <c r="B78" s="3"/>
      <c r="C78" s="3"/>
      <c r="D78" s="3"/>
      <c r="E78" s="4" t="s">
        <v>11</v>
      </c>
      <c r="F78" s="4" t="s">
        <v>546</v>
      </c>
      <c r="G78" s="63">
        <v>3150</v>
      </c>
      <c r="H78" s="63">
        <v>4970</v>
      </c>
      <c r="I78" s="5"/>
    </row>
    <row x14ac:dyDescent="0.25" r="79" customHeight="1" ht="17.25">
      <c r="A79" s="3"/>
      <c r="B79" s="3"/>
      <c r="C79" s="3"/>
      <c r="D79" s="3"/>
      <c r="E79" s="4" t="s">
        <v>13</v>
      </c>
      <c r="F79" s="4" t="s">
        <v>548</v>
      </c>
      <c r="G79" s="63">
        <v>3590</v>
      </c>
      <c r="H79" s="63">
        <v>5650</v>
      </c>
      <c r="I79" s="5"/>
    </row>
    <row x14ac:dyDescent="0.25" r="80" customHeight="1" ht="17.25">
      <c r="A80" s="3"/>
      <c r="B80" s="3"/>
      <c r="C80" s="3"/>
      <c r="D80" s="3"/>
      <c r="E80" s="4" t="s">
        <v>15</v>
      </c>
      <c r="F80" s="4" t="s">
        <v>550</v>
      </c>
      <c r="G80" s="63">
        <v>3990</v>
      </c>
      <c r="H80" s="63">
        <v>6910</v>
      </c>
      <c r="I80" s="5"/>
    </row>
    <row x14ac:dyDescent="0.25" r="81" customHeight="1" ht="17.25">
      <c r="A81" s="3"/>
      <c r="B81" s="3"/>
      <c r="C81" s="3"/>
      <c r="D81" s="3"/>
      <c r="E81" s="4"/>
      <c r="F81" s="4"/>
      <c r="G81" s="63"/>
      <c r="H81" s="63"/>
      <c r="I81" s="5"/>
    </row>
    <row x14ac:dyDescent="0.25" r="82" customHeight="1" ht="17.25">
      <c r="A82" s="3"/>
      <c r="B82" s="3"/>
      <c r="C82" s="3"/>
      <c r="D82" s="3"/>
      <c r="E82" s="4"/>
      <c r="F82" s="4"/>
      <c r="G82" s="7"/>
      <c r="H82" s="7"/>
      <c r="I82" s="5"/>
    </row>
    <row x14ac:dyDescent="0.25" r="83" customHeight="1" ht="17.25">
      <c r="A83" s="229"/>
      <c r="B83" s="229"/>
      <c r="C83" s="229"/>
      <c r="D83" s="229"/>
      <c r="E83" s="107" t="s">
        <v>18</v>
      </c>
      <c r="F83" s="4"/>
      <c r="G83" s="157"/>
      <c r="H83" s="26"/>
      <c r="I83" s="5"/>
    </row>
    <row x14ac:dyDescent="0.25" r="84" customHeight="1" ht="29.100000000000005">
      <c r="A84" s="229"/>
      <c r="B84" s="229"/>
      <c r="C84" s="229"/>
      <c r="D84" s="229"/>
      <c r="E84" s="108"/>
      <c r="F84" s="4"/>
      <c r="G84" s="157"/>
      <c r="H84" s="26"/>
      <c r="I84" s="5"/>
    </row>
    <row x14ac:dyDescent="0.25" r="85" customHeight="1" ht="17.25">
      <c r="A85" s="3"/>
      <c r="B85" s="3"/>
      <c r="C85" s="3"/>
      <c r="D85" s="229"/>
      <c r="E85" s="229"/>
      <c r="F85" s="229"/>
      <c r="G85" s="362"/>
      <c r="H85" s="362"/>
      <c r="I85" s="5"/>
    </row>
    <row x14ac:dyDescent="0.25" r="86" customHeight="1" ht="17.25">
      <c r="A86" s="3"/>
      <c r="B86" s="3"/>
      <c r="C86" s="3"/>
      <c r="D86" s="229"/>
      <c r="E86" s="110" t="s">
        <v>280</v>
      </c>
      <c r="F86" s="375"/>
      <c r="G86" s="358"/>
      <c r="H86" s="153">
        <v>800</v>
      </c>
      <c r="I86" s="5"/>
    </row>
    <row x14ac:dyDescent="0.25" r="87" customHeight="1" ht="18.75">
      <c r="A87" s="3"/>
      <c r="B87" s="365"/>
      <c r="C87" s="366"/>
      <c r="D87" s="366"/>
      <c r="E87" s="28"/>
      <c r="F87" s="74"/>
      <c r="G87" s="136"/>
      <c r="H87" s="27"/>
      <c r="I87" s="5"/>
    </row>
    <row x14ac:dyDescent="0.25" r="88" customHeight="1" ht="17.25">
      <c r="A88" s="15"/>
      <c r="B88" s="15" t="s">
        <v>348</v>
      </c>
      <c r="C88" s="15"/>
      <c r="D88" s="15"/>
      <c r="E88" s="112" t="s">
        <v>58</v>
      </c>
      <c r="F88" s="237" t="s">
        <v>319</v>
      </c>
      <c r="G88" s="16" t="s">
        <v>320</v>
      </c>
      <c r="H88" s="16" t="s">
        <v>393</v>
      </c>
      <c r="I88" s="5"/>
    </row>
    <row x14ac:dyDescent="0.25" r="89" customHeight="1" ht="17.25">
      <c r="A89" s="22"/>
      <c r="B89" s="22"/>
      <c r="C89" s="3"/>
      <c r="D89" s="356"/>
      <c r="E89" s="74"/>
      <c r="F89" s="262" t="s">
        <v>544</v>
      </c>
      <c r="G89" s="24"/>
      <c r="H89" s="327" t="s">
        <v>471</v>
      </c>
      <c r="I89" s="5"/>
    </row>
    <row x14ac:dyDescent="0.25" r="90" customHeight="1" ht="17.25">
      <c r="A90" s="22"/>
      <c r="B90" s="3"/>
      <c r="C90" s="3"/>
      <c r="D90" s="3"/>
      <c r="E90" s="74" t="s">
        <v>11</v>
      </c>
      <c r="F90" s="74" t="s">
        <v>552</v>
      </c>
      <c r="G90" s="34">
        <v>3860</v>
      </c>
      <c r="H90" s="63">
        <v>6340</v>
      </c>
      <c r="I90" s="5"/>
    </row>
    <row x14ac:dyDescent="0.25" r="91" customHeight="1" ht="17.25">
      <c r="A91" s="22"/>
      <c r="B91" s="229"/>
      <c r="C91" s="229"/>
      <c r="D91" s="229"/>
      <c r="E91" s="74" t="s">
        <v>13</v>
      </c>
      <c r="F91" s="74" t="s">
        <v>555</v>
      </c>
      <c r="G91" s="34">
        <v>4320</v>
      </c>
      <c r="H91" s="63">
        <v>7100</v>
      </c>
      <c r="I91" s="5"/>
    </row>
    <row x14ac:dyDescent="0.25" r="92" customHeight="1" ht="17.25">
      <c r="A92" s="22"/>
      <c r="B92" s="229"/>
      <c r="C92" s="229"/>
      <c r="D92" s="229"/>
      <c r="E92" s="74" t="s">
        <v>15</v>
      </c>
      <c r="F92" s="74" t="s">
        <v>616</v>
      </c>
      <c r="G92" s="34">
        <v>4520</v>
      </c>
      <c r="H92" s="63">
        <v>7880</v>
      </c>
      <c r="I92" s="5"/>
    </row>
    <row x14ac:dyDescent="0.25" r="93" customHeight="1" ht="29.100000000000005">
      <c r="A93" s="22"/>
      <c r="B93" s="229"/>
      <c r="C93" s="229"/>
      <c r="D93" s="229"/>
      <c r="E93" s="74" t="s">
        <v>120</v>
      </c>
      <c r="F93" s="74" t="s">
        <v>573</v>
      </c>
      <c r="G93" s="34">
        <v>4790</v>
      </c>
      <c r="H93" s="63">
        <v>10500</v>
      </c>
      <c r="I93" s="5"/>
    </row>
    <row x14ac:dyDescent="0.25" r="94" customHeight="1" ht="17.25">
      <c r="A94" s="3"/>
      <c r="B94" s="3"/>
      <c r="C94" s="3"/>
      <c r="D94" s="3"/>
      <c r="E94" s="23"/>
      <c r="F94" s="74"/>
      <c r="G94" s="136"/>
      <c r="H94" s="137"/>
      <c r="I94" s="5"/>
    </row>
    <row x14ac:dyDescent="0.25" r="95" customHeight="1" ht="17.25">
      <c r="A95" s="3"/>
      <c r="B95" s="3"/>
      <c r="C95" s="3"/>
      <c r="D95" s="3"/>
      <c r="E95" s="138" t="s">
        <v>18</v>
      </c>
      <c r="F95" s="3"/>
      <c r="G95" s="5"/>
      <c r="H95" s="6"/>
      <c r="I95" s="5"/>
    </row>
    <row x14ac:dyDescent="0.25" r="96" customHeight="1" ht="24">
      <c r="A96" s="3"/>
      <c r="B96" s="3"/>
      <c r="C96" s="3"/>
      <c r="D96" s="229"/>
      <c r="E96" s="108"/>
      <c r="F96" s="3"/>
      <c r="G96" s="5"/>
      <c r="H96" s="6"/>
      <c r="I96" s="5"/>
    </row>
    <row x14ac:dyDescent="0.25" r="97" customHeight="1" ht="24">
      <c r="A97" s="3"/>
      <c r="B97" s="3"/>
      <c r="C97" s="3"/>
      <c r="D97" s="229"/>
      <c r="E97" s="23"/>
      <c r="F97" s="3"/>
      <c r="G97" s="5"/>
      <c r="H97" s="6"/>
      <c r="I97" s="5"/>
    </row>
    <row x14ac:dyDescent="0.25" r="98" customHeight="1" ht="17.25">
      <c r="A98" s="3"/>
      <c r="B98" s="3"/>
      <c r="C98" s="3"/>
      <c r="D98" s="229"/>
      <c r="E98" s="139" t="s">
        <v>280</v>
      </c>
      <c r="F98" s="140"/>
      <c r="G98" s="358"/>
      <c r="H98" s="153">
        <v>800</v>
      </c>
      <c r="I98" s="5"/>
    </row>
    <row x14ac:dyDescent="0.25" r="99" customHeight="1" ht="17.25">
      <c r="A99" s="3"/>
      <c r="B99" s="3"/>
      <c r="C99" s="3"/>
      <c r="D99" s="229"/>
      <c r="E99" s="108"/>
      <c r="F99" s="3"/>
      <c r="G99" s="5"/>
      <c r="H99" s="6"/>
      <c r="I99" s="5"/>
    </row>
    <row x14ac:dyDescent="0.25" r="100" customHeight="1" ht="17.25">
      <c r="A100" s="3"/>
      <c r="B100" s="3"/>
      <c r="C100" s="3"/>
      <c r="D100" s="229"/>
      <c r="E100" s="243"/>
      <c r="F100" s="3"/>
      <c r="G100" s="5"/>
      <c r="H100" s="6"/>
      <c r="I100" s="5"/>
    </row>
    <row x14ac:dyDescent="0.25" r="101" customHeight="1" ht="17.25">
      <c r="A101" s="15"/>
      <c r="B101" s="15" t="s">
        <v>106</v>
      </c>
      <c r="C101" s="15"/>
      <c r="D101" s="15"/>
      <c r="E101" s="112" t="s">
        <v>58</v>
      </c>
      <c r="F101" s="237" t="s">
        <v>319</v>
      </c>
      <c r="G101" s="16" t="s">
        <v>320</v>
      </c>
      <c r="H101" s="16" t="s">
        <v>393</v>
      </c>
      <c r="I101" s="5"/>
    </row>
    <row x14ac:dyDescent="0.25" r="102" customHeight="1" ht="29.100000000000005">
      <c r="A102" s="22"/>
      <c r="B102" s="367"/>
      <c r="C102" s="3"/>
      <c r="D102" s="356"/>
      <c r="E102" s="74"/>
      <c r="F102" s="262" t="s">
        <v>544</v>
      </c>
      <c r="G102" s="24"/>
      <c r="H102" s="327" t="s">
        <v>471</v>
      </c>
      <c r="I102" s="5"/>
    </row>
    <row x14ac:dyDescent="0.25" r="103" customHeight="1" ht="29.100000000000005">
      <c r="A103" s="22"/>
      <c r="B103" s="229"/>
      <c r="C103" s="229"/>
      <c r="D103" s="229"/>
      <c r="E103" s="4" t="s">
        <v>11</v>
      </c>
      <c r="F103" s="4" t="s">
        <v>574</v>
      </c>
      <c r="G103" s="63">
        <v>4320</v>
      </c>
      <c r="H103" s="63">
        <v>8040</v>
      </c>
      <c r="I103" s="5"/>
    </row>
    <row x14ac:dyDescent="0.25" r="104" customHeight="1" ht="29.100000000000005">
      <c r="A104" s="3"/>
      <c r="B104" s="3"/>
      <c r="C104" s="3"/>
      <c r="D104" s="3"/>
      <c r="E104" s="4" t="s">
        <v>13</v>
      </c>
      <c r="F104" s="4" t="s">
        <v>576</v>
      </c>
      <c r="G104" s="63">
        <v>4700</v>
      </c>
      <c r="H104" s="63">
        <v>9560</v>
      </c>
      <c r="I104" s="5"/>
    </row>
    <row x14ac:dyDescent="0.25" r="105" customHeight="1" ht="29.100000000000005">
      <c r="A105" s="3"/>
      <c r="B105" s="3"/>
      <c r="C105" s="3"/>
      <c r="D105" s="3"/>
      <c r="E105" s="4" t="s">
        <v>15</v>
      </c>
      <c r="F105" s="4" t="s">
        <v>578</v>
      </c>
      <c r="G105" s="63">
        <v>5560</v>
      </c>
      <c r="H105" s="63">
        <v>11850</v>
      </c>
      <c r="I105" s="5"/>
    </row>
    <row x14ac:dyDescent="0.25" r="106" customHeight="1" ht="29.100000000000005">
      <c r="A106" s="3"/>
      <c r="B106" s="3"/>
      <c r="C106" s="3"/>
      <c r="D106" s="3"/>
      <c r="E106" s="148"/>
      <c r="F106" s="148"/>
      <c r="G106" s="300"/>
      <c r="H106" s="6"/>
      <c r="I106" s="5"/>
    </row>
    <row x14ac:dyDescent="0.25" r="107" customHeight="1" ht="29.100000000000005">
      <c r="A107" s="3"/>
      <c r="B107" s="3"/>
      <c r="C107" s="3"/>
      <c r="D107" s="3"/>
      <c r="E107" s="107" t="s">
        <v>18</v>
      </c>
      <c r="F107" s="148"/>
      <c r="G107" s="300"/>
      <c r="H107" s="6"/>
      <c r="I107" s="5"/>
    </row>
    <row x14ac:dyDescent="0.25" r="108" customHeight="1" ht="29.100000000000005">
      <c r="A108" s="3"/>
      <c r="B108" s="3"/>
      <c r="C108" s="3"/>
      <c r="D108" s="3"/>
      <c r="E108" s="108"/>
      <c r="F108" s="3"/>
      <c r="G108" s="5"/>
      <c r="H108" s="6"/>
      <c r="I108" s="5"/>
    </row>
    <row x14ac:dyDescent="0.25" r="109" customHeight="1" ht="29.100000000000005">
      <c r="A109" s="3"/>
      <c r="B109" s="3"/>
      <c r="C109" s="3"/>
      <c r="D109" s="3"/>
      <c r="E109" s="23"/>
      <c r="F109" s="3"/>
      <c r="G109" s="5"/>
      <c r="H109" s="6"/>
      <c r="I109" s="5"/>
    </row>
    <row x14ac:dyDescent="0.25" r="110" customHeight="1" ht="29.100000000000005">
      <c r="A110" s="3"/>
      <c r="B110" s="3"/>
      <c r="C110" s="3"/>
      <c r="D110" s="3"/>
      <c r="E110" s="139" t="s">
        <v>280</v>
      </c>
      <c r="F110" s="305"/>
      <c r="G110" s="370"/>
      <c r="H110" s="153">
        <v>800</v>
      </c>
      <c r="I110" s="5"/>
    </row>
    <row x14ac:dyDescent="0.25" r="111" customHeight="1" ht="29.100000000000005">
      <c r="A111" s="3"/>
      <c r="B111" s="3"/>
      <c r="C111" s="3"/>
      <c r="D111" s="3"/>
      <c r="E111" s="108"/>
      <c r="F111" s="148"/>
      <c r="G111" s="300"/>
      <c r="H111" s="63"/>
      <c r="I111" s="5"/>
    </row>
    <row x14ac:dyDescent="0.25" r="112" customHeight="1" ht="17.25">
      <c r="A112" s="354"/>
      <c r="B112" s="288" t="s">
        <v>102</v>
      </c>
      <c r="C112" s="10"/>
      <c r="D112" s="10"/>
      <c r="E112" s="127"/>
      <c r="F112" s="116"/>
      <c r="G112" s="355"/>
      <c r="H112" s="158"/>
      <c r="I112" s="5"/>
    </row>
    <row x14ac:dyDescent="0.25" r="113" customHeight="1" ht="17.25">
      <c r="A113" s="15"/>
      <c r="B113" s="15" t="s">
        <v>318</v>
      </c>
      <c r="C113" s="15"/>
      <c r="D113" s="15"/>
      <c r="E113" s="112" t="s">
        <v>58</v>
      </c>
      <c r="F113" s="237" t="s">
        <v>319</v>
      </c>
      <c r="G113" s="16" t="s">
        <v>349</v>
      </c>
      <c r="H113" s="159" t="s">
        <v>327</v>
      </c>
      <c r="I113" s="5"/>
    </row>
    <row x14ac:dyDescent="0.25" r="114" customHeight="1" ht="29.100000000000005">
      <c r="A114" s="22"/>
      <c r="B114" s="22"/>
      <c r="C114" s="3"/>
      <c r="D114" s="356"/>
      <c r="E114" s="74"/>
      <c r="F114" s="262" t="s">
        <v>544</v>
      </c>
      <c r="G114" s="24"/>
      <c r="H114" s="27"/>
      <c r="I114" s="5"/>
    </row>
    <row x14ac:dyDescent="0.25" r="115" customHeight="1" ht="29.100000000000005">
      <c r="A115" s="22"/>
      <c r="B115" s="229"/>
      <c r="C115" s="229"/>
      <c r="D115" s="229"/>
      <c r="E115" s="74" t="s">
        <v>11</v>
      </c>
      <c r="F115" s="74" t="s">
        <v>546</v>
      </c>
      <c r="G115" s="34">
        <v>1580</v>
      </c>
      <c r="H115" s="63">
        <v>2630</v>
      </c>
      <c r="I115" s="5"/>
    </row>
    <row x14ac:dyDescent="0.25" r="116" customHeight="1" ht="29.100000000000005">
      <c r="A116" s="3"/>
      <c r="B116" s="3"/>
      <c r="C116" s="3"/>
      <c r="D116" s="3"/>
      <c r="E116" s="74" t="s">
        <v>13</v>
      </c>
      <c r="F116" s="74" t="s">
        <v>548</v>
      </c>
      <c r="G116" s="34">
        <v>2010</v>
      </c>
      <c r="H116" s="63">
        <v>3340</v>
      </c>
      <c r="I116" s="5"/>
    </row>
    <row x14ac:dyDescent="0.25" r="117" customHeight="1" ht="29.100000000000005">
      <c r="A117" s="3"/>
      <c r="B117" s="3"/>
      <c r="C117" s="3"/>
      <c r="D117" s="3"/>
      <c r="E117" s="74" t="s">
        <v>15</v>
      </c>
      <c r="F117" s="74" t="s">
        <v>550</v>
      </c>
      <c r="G117" s="34">
        <v>3210</v>
      </c>
      <c r="H117" s="63">
        <v>4460</v>
      </c>
      <c r="I117" s="5"/>
    </row>
    <row x14ac:dyDescent="0.25" r="118" customHeight="1" ht="29.100000000000005">
      <c r="A118" s="3"/>
      <c r="B118" s="3"/>
      <c r="C118" s="3"/>
      <c r="D118" s="3"/>
      <c r="E118" s="74"/>
      <c r="F118" s="3"/>
      <c r="G118" s="5"/>
      <c r="H118" s="27"/>
      <c r="I118" s="5"/>
    </row>
    <row x14ac:dyDescent="0.25" r="119" customHeight="1" ht="29.100000000000005">
      <c r="A119" s="3"/>
      <c r="B119" s="3"/>
      <c r="C119" s="3"/>
      <c r="D119" s="3"/>
      <c r="E119" s="138" t="s">
        <v>18</v>
      </c>
      <c r="F119" s="3"/>
      <c r="G119" s="5"/>
      <c r="H119" s="27"/>
      <c r="I119" s="5"/>
    </row>
    <row x14ac:dyDescent="0.25" r="120" customHeight="1" ht="29.100000000000005">
      <c r="A120" s="3"/>
      <c r="B120" s="3"/>
      <c r="C120" s="3"/>
      <c r="D120" s="229"/>
      <c r="E120" s="108"/>
      <c r="F120" s="3"/>
      <c r="G120" s="5"/>
      <c r="H120" s="6"/>
      <c r="I120" s="5"/>
    </row>
    <row x14ac:dyDescent="0.25" r="121" customHeight="1" ht="29.100000000000005">
      <c r="A121" s="3"/>
      <c r="B121" s="3"/>
      <c r="C121" s="3"/>
      <c r="D121" s="229"/>
      <c r="E121" s="23"/>
      <c r="F121" s="3"/>
      <c r="G121" s="5"/>
      <c r="H121" s="6"/>
      <c r="I121" s="5"/>
    </row>
    <row x14ac:dyDescent="0.25" r="122" customHeight="1" ht="29.100000000000005">
      <c r="A122" s="3"/>
      <c r="B122" s="3"/>
      <c r="C122" s="3"/>
      <c r="D122" s="229"/>
      <c r="E122" s="139" t="s">
        <v>570</v>
      </c>
      <c r="F122" s="140"/>
      <c r="G122" s="358"/>
      <c r="H122" s="153">
        <v>610</v>
      </c>
      <c r="I122" s="5"/>
    </row>
    <row x14ac:dyDescent="0.25" r="123" customHeight="1" ht="29.100000000000005">
      <c r="A123" s="3"/>
      <c r="B123" s="3"/>
      <c r="C123" s="3"/>
      <c r="D123" s="3"/>
      <c r="E123" s="203"/>
      <c r="F123" s="3"/>
      <c r="G123" s="5"/>
      <c r="H123" s="63"/>
      <c r="I123" s="5"/>
    </row>
    <row x14ac:dyDescent="0.25" r="124" customHeight="1" ht="17.25">
      <c r="A124" s="15"/>
      <c r="B124" s="15" t="s">
        <v>348</v>
      </c>
      <c r="C124" s="15"/>
      <c r="D124" s="15"/>
      <c r="E124" s="112" t="s">
        <v>58</v>
      </c>
      <c r="F124" s="237" t="s">
        <v>319</v>
      </c>
      <c r="G124" s="16" t="s">
        <v>349</v>
      </c>
      <c r="H124" s="159" t="s">
        <v>327</v>
      </c>
      <c r="I124" s="5"/>
    </row>
    <row x14ac:dyDescent="0.25" r="125" customHeight="1" ht="29.100000000000005">
      <c r="A125" s="22"/>
      <c r="B125" s="22"/>
      <c r="C125" s="3"/>
      <c r="D125" s="356"/>
      <c r="E125" s="74"/>
      <c r="F125" s="262" t="s">
        <v>544</v>
      </c>
      <c r="G125" s="24"/>
      <c r="H125" s="27"/>
      <c r="I125" s="5"/>
    </row>
    <row x14ac:dyDescent="0.25" r="126" customHeight="1" ht="29.100000000000005">
      <c r="A126" s="22"/>
      <c r="B126" s="3"/>
      <c r="C126" s="3"/>
      <c r="D126" s="3"/>
      <c r="E126" s="74" t="s">
        <v>11</v>
      </c>
      <c r="F126" s="74" t="s">
        <v>552</v>
      </c>
      <c r="G126" s="34">
        <v>2390</v>
      </c>
      <c r="H126" s="63">
        <v>3980</v>
      </c>
      <c r="I126" s="5"/>
    </row>
    <row x14ac:dyDescent="0.25" r="127" customHeight="1" ht="29.100000000000005">
      <c r="A127" s="229"/>
      <c r="B127" s="229"/>
      <c r="C127" s="229"/>
      <c r="D127" s="229"/>
      <c r="E127" s="74" t="s">
        <v>13</v>
      </c>
      <c r="F127" s="74" t="s">
        <v>555</v>
      </c>
      <c r="G127" s="34">
        <v>2890</v>
      </c>
      <c r="H127" s="63">
        <v>4820</v>
      </c>
      <c r="I127" s="5"/>
    </row>
    <row x14ac:dyDescent="0.25" r="128" customHeight="1" ht="29.100000000000005">
      <c r="A128" s="3"/>
      <c r="B128" s="3"/>
      <c r="C128" s="3"/>
      <c r="D128" s="3"/>
      <c r="E128" s="74" t="s">
        <v>15</v>
      </c>
      <c r="F128" s="74" t="s">
        <v>572</v>
      </c>
      <c r="G128" s="34">
        <v>3440</v>
      </c>
      <c r="H128" s="63">
        <v>5730</v>
      </c>
      <c r="I128" s="5"/>
    </row>
    <row x14ac:dyDescent="0.25" r="129" customHeight="1" ht="29.100000000000005">
      <c r="A129" s="3"/>
      <c r="B129" s="3"/>
      <c r="C129" s="3"/>
      <c r="D129" s="3"/>
      <c r="E129" s="74" t="s">
        <v>120</v>
      </c>
      <c r="F129" s="74" t="s">
        <v>573</v>
      </c>
      <c r="G129" s="34">
        <v>4680</v>
      </c>
      <c r="H129" s="63">
        <v>7800</v>
      </c>
      <c r="I129" s="5"/>
    </row>
    <row x14ac:dyDescent="0.25" r="130" customHeight="1" ht="29.100000000000005">
      <c r="A130" s="3"/>
      <c r="B130" s="3"/>
      <c r="C130" s="3"/>
      <c r="D130" s="3"/>
      <c r="E130" s="23"/>
      <c r="F130" s="74"/>
      <c r="G130" s="136"/>
      <c r="H130" s="63"/>
      <c r="I130" s="5"/>
    </row>
    <row x14ac:dyDescent="0.25" r="131" customHeight="1" ht="29.100000000000005">
      <c r="A131" s="3"/>
      <c r="B131" s="3"/>
      <c r="C131" s="3"/>
      <c r="D131" s="3"/>
      <c r="E131" s="138" t="s">
        <v>18</v>
      </c>
      <c r="F131" s="3"/>
      <c r="G131" s="5"/>
      <c r="H131" s="63"/>
      <c r="I131" s="5"/>
    </row>
    <row x14ac:dyDescent="0.25" r="132" customHeight="1" ht="29.100000000000005">
      <c r="A132" s="3"/>
      <c r="B132" s="3"/>
      <c r="C132" s="3"/>
      <c r="D132" s="229"/>
      <c r="E132" s="108"/>
      <c r="F132" s="3"/>
      <c r="G132" s="5"/>
      <c r="H132" s="63"/>
      <c r="I132" s="5"/>
    </row>
    <row x14ac:dyDescent="0.25" r="133" customHeight="1" ht="29.100000000000005">
      <c r="A133" s="3"/>
      <c r="B133" s="3"/>
      <c r="C133" s="3"/>
      <c r="D133" s="229"/>
      <c r="E133" s="23"/>
      <c r="F133" s="3"/>
      <c r="G133" s="5"/>
      <c r="H133" s="63"/>
      <c r="I133" s="5"/>
    </row>
    <row x14ac:dyDescent="0.25" r="134" customHeight="1" ht="29.100000000000005">
      <c r="A134" s="3"/>
      <c r="B134" s="3"/>
      <c r="C134" s="3"/>
      <c r="D134" s="229"/>
      <c r="E134" s="139" t="s">
        <v>570</v>
      </c>
      <c r="F134" s="140"/>
      <c r="G134" s="358"/>
      <c r="H134" s="124">
        <v>610</v>
      </c>
      <c r="I134" s="5"/>
    </row>
    <row x14ac:dyDescent="0.25" r="135" customHeight="1" ht="29.100000000000005">
      <c r="A135" s="3"/>
      <c r="B135" s="3"/>
      <c r="C135" s="3"/>
      <c r="D135" s="229"/>
      <c r="E135" s="108"/>
      <c r="F135" s="3"/>
      <c r="G135" s="5"/>
      <c r="H135" s="34"/>
      <c r="I135" s="5"/>
    </row>
    <row x14ac:dyDescent="0.25" r="136" customHeight="1" ht="17.25">
      <c r="A136" s="354"/>
      <c r="B136" s="288" t="s">
        <v>102</v>
      </c>
      <c r="C136" s="10"/>
      <c r="D136" s="10"/>
      <c r="E136" s="127"/>
      <c r="F136" s="116"/>
      <c r="G136" s="355"/>
      <c r="H136" s="158"/>
      <c r="I136" s="5"/>
    </row>
    <row x14ac:dyDescent="0.25" r="137" customHeight="1" ht="17.25">
      <c r="A137" s="15"/>
      <c r="B137" s="15" t="s">
        <v>106</v>
      </c>
      <c r="C137" s="15"/>
      <c r="D137" s="15"/>
      <c r="E137" s="112" t="s">
        <v>58</v>
      </c>
      <c r="F137" s="237" t="s">
        <v>319</v>
      </c>
      <c r="G137" s="16" t="s">
        <v>349</v>
      </c>
      <c r="H137" s="159" t="s">
        <v>327</v>
      </c>
      <c r="I137" s="5"/>
    </row>
    <row x14ac:dyDescent="0.25" r="138" customHeight="1" ht="29.100000000000005">
      <c r="A138" s="22"/>
      <c r="B138" s="22"/>
      <c r="C138" s="3"/>
      <c r="D138" s="356"/>
      <c r="E138" s="74"/>
      <c r="F138" s="262" t="s">
        <v>544</v>
      </c>
      <c r="G138" s="24"/>
      <c r="H138" s="27"/>
      <c r="I138" s="5"/>
    </row>
    <row x14ac:dyDescent="0.25" r="139" customHeight="1" ht="29.100000000000005">
      <c r="A139" s="22"/>
      <c r="B139" s="3"/>
      <c r="C139" s="3"/>
      <c r="D139" s="3"/>
      <c r="E139" s="74" t="s">
        <v>11</v>
      </c>
      <c r="F139" s="74" t="s">
        <v>574</v>
      </c>
      <c r="G139" s="34">
        <v>2750</v>
      </c>
      <c r="H139" s="63">
        <v>5000</v>
      </c>
      <c r="I139" s="5"/>
    </row>
    <row x14ac:dyDescent="0.25" r="140" customHeight="1" ht="29.100000000000005">
      <c r="A140" s="3"/>
      <c r="B140" s="3"/>
      <c r="C140" s="3"/>
      <c r="D140" s="3"/>
      <c r="E140" s="74" t="s">
        <v>13</v>
      </c>
      <c r="F140" s="74" t="s">
        <v>576</v>
      </c>
      <c r="G140" s="34">
        <v>3960</v>
      </c>
      <c r="H140" s="63">
        <v>7200</v>
      </c>
      <c r="I140" s="5"/>
    </row>
    <row x14ac:dyDescent="0.25" r="141" customHeight="1" ht="29.100000000000005">
      <c r="A141" s="3"/>
      <c r="B141" s="3"/>
      <c r="C141" s="3"/>
      <c r="D141" s="3"/>
      <c r="E141" s="74" t="s">
        <v>15</v>
      </c>
      <c r="F141" s="74" t="s">
        <v>617</v>
      </c>
      <c r="G141" s="34">
        <v>5390</v>
      </c>
      <c r="H141" s="63">
        <v>9790</v>
      </c>
      <c r="I141" s="5"/>
    </row>
    <row x14ac:dyDescent="0.25" r="142" customHeight="1" ht="29.100000000000005">
      <c r="A142" s="229"/>
      <c r="B142" s="229"/>
      <c r="C142" s="229"/>
      <c r="D142" s="229"/>
      <c r="E142" s="114"/>
      <c r="F142" s="74"/>
      <c r="G142" s="136"/>
      <c r="H142" s="27"/>
      <c r="I142" s="5"/>
    </row>
    <row x14ac:dyDescent="0.25" r="143" customHeight="1" ht="29.100000000000005">
      <c r="A143" s="3"/>
      <c r="B143" s="3"/>
      <c r="C143" s="3"/>
      <c r="D143" s="3"/>
      <c r="E143" s="138" t="s">
        <v>18</v>
      </c>
      <c r="F143" s="3"/>
      <c r="G143" s="5"/>
      <c r="H143" s="27"/>
      <c r="I143" s="5"/>
    </row>
    <row x14ac:dyDescent="0.25" r="144" customHeight="1" ht="29.100000000000005">
      <c r="A144" s="3"/>
      <c r="B144" s="3"/>
      <c r="C144" s="3"/>
      <c r="D144" s="229"/>
      <c r="E144" s="108"/>
      <c r="F144" s="3"/>
      <c r="G144" s="5"/>
      <c r="H144" s="6"/>
      <c r="I144" s="5"/>
    </row>
    <row x14ac:dyDescent="0.25" r="145" customHeight="1" ht="29.100000000000005">
      <c r="A145" s="3"/>
      <c r="B145" s="3"/>
      <c r="C145" s="3"/>
      <c r="D145" s="229"/>
      <c r="E145" s="23"/>
      <c r="F145" s="3"/>
      <c r="G145" s="5"/>
      <c r="H145" s="6"/>
      <c r="I145" s="5"/>
    </row>
    <row x14ac:dyDescent="0.25" r="146" customHeight="1" ht="29.100000000000005">
      <c r="A146" s="3"/>
      <c r="B146" s="3"/>
      <c r="C146" s="3"/>
      <c r="D146" s="229"/>
      <c r="E146" s="139" t="s">
        <v>570</v>
      </c>
      <c r="F146" s="140"/>
      <c r="G146" s="358"/>
      <c r="H146" s="124">
        <v>610</v>
      </c>
      <c r="I146" s="5"/>
    </row>
    <row x14ac:dyDescent="0.25" r="147" customHeight="1" ht="29.100000000000005">
      <c r="A147" s="3"/>
      <c r="B147" s="3"/>
      <c r="C147" s="3"/>
      <c r="D147" s="229"/>
      <c r="E147" s="108"/>
      <c r="F147" s="3"/>
      <c r="G147" s="5"/>
      <c r="H147" s="34"/>
      <c r="I147" s="5"/>
    </row>
    <row x14ac:dyDescent="0.25" r="148" customHeight="1" ht="17.25">
      <c r="A148" s="354"/>
      <c r="B148" s="96" t="s">
        <v>113</v>
      </c>
      <c r="C148" s="10"/>
      <c r="D148" s="10"/>
      <c r="E148" s="127"/>
      <c r="F148" s="116"/>
      <c r="G148" s="355"/>
      <c r="H148" s="158"/>
      <c r="I148" s="5"/>
    </row>
    <row x14ac:dyDescent="0.25" r="149" customHeight="1" ht="17.25">
      <c r="A149" s="15"/>
      <c r="B149" s="15" t="s">
        <v>582</v>
      </c>
      <c r="C149" s="15"/>
      <c r="D149" s="15"/>
      <c r="E149" s="112" t="s">
        <v>58</v>
      </c>
      <c r="F149" s="237" t="s">
        <v>319</v>
      </c>
      <c r="G149" s="16" t="s">
        <v>583</v>
      </c>
      <c r="H149" s="16" t="s">
        <v>350</v>
      </c>
      <c r="I149" s="5"/>
    </row>
    <row x14ac:dyDescent="0.25" r="150" customHeight="1" ht="29.100000000000005">
      <c r="A150" s="22"/>
      <c r="B150" s="22"/>
      <c r="C150" s="3"/>
      <c r="D150" s="356"/>
      <c r="E150" s="74"/>
      <c r="F150" s="262" t="s">
        <v>584</v>
      </c>
      <c r="G150" s="24"/>
      <c r="H150" s="327" t="s">
        <v>471</v>
      </c>
      <c r="I150" s="5"/>
    </row>
    <row x14ac:dyDescent="0.25" r="151" customHeight="1" ht="29.100000000000005">
      <c r="A151" s="22"/>
      <c r="B151" s="229"/>
      <c r="C151" s="229"/>
      <c r="D151" s="229"/>
      <c r="E151" s="74" t="s">
        <v>11</v>
      </c>
      <c r="F151" s="74" t="s">
        <v>124</v>
      </c>
      <c r="G151" s="34">
        <v>5590</v>
      </c>
      <c r="H151" s="63">
        <v>8030</v>
      </c>
      <c r="I151" s="5"/>
    </row>
    <row x14ac:dyDescent="0.25" r="152" customHeight="1" ht="29.100000000000005">
      <c r="A152" s="22"/>
      <c r="B152" s="3"/>
      <c r="C152" s="3"/>
      <c r="D152" s="3"/>
      <c r="E152" s="74" t="s">
        <v>13</v>
      </c>
      <c r="F152" s="74" t="s">
        <v>587</v>
      </c>
      <c r="G152" s="34">
        <v>5920</v>
      </c>
      <c r="H152" s="63">
        <v>8870</v>
      </c>
      <c r="I152" s="5"/>
    </row>
    <row x14ac:dyDescent="0.25" r="153" customHeight="1" ht="29.100000000000005">
      <c r="A153" s="22"/>
      <c r="B153" s="3"/>
      <c r="C153" s="3"/>
      <c r="D153" s="3"/>
      <c r="E153" s="74" t="s">
        <v>15</v>
      </c>
      <c r="F153" s="74" t="s">
        <v>723</v>
      </c>
      <c r="G153" s="34">
        <v>6250</v>
      </c>
      <c r="H153" s="63">
        <v>10070</v>
      </c>
      <c r="I153" s="5"/>
    </row>
    <row x14ac:dyDescent="0.25" r="154" customHeight="1" ht="29.100000000000005">
      <c r="A154" s="3"/>
      <c r="B154" s="3"/>
      <c r="C154" s="3"/>
      <c r="D154" s="3"/>
      <c r="E154" s="28"/>
      <c r="F154" s="3"/>
      <c r="G154" s="5"/>
      <c r="H154" s="6"/>
      <c r="I154" s="5"/>
    </row>
    <row x14ac:dyDescent="0.25" r="155" customHeight="1" ht="29.100000000000005">
      <c r="A155" s="3"/>
      <c r="B155" s="3"/>
      <c r="C155" s="3"/>
      <c r="D155" s="3"/>
      <c r="E155" s="138" t="s">
        <v>18</v>
      </c>
      <c r="F155" s="3"/>
      <c r="G155" s="5"/>
      <c r="H155" s="6"/>
      <c r="I155" s="5"/>
    </row>
    <row x14ac:dyDescent="0.25" r="156" customHeight="1" ht="29.100000000000005">
      <c r="A156" s="3"/>
      <c r="B156" s="3"/>
      <c r="C156" s="3"/>
      <c r="D156" s="229"/>
      <c r="E156" s="108"/>
      <c r="F156" s="3"/>
      <c r="G156" s="5"/>
      <c r="H156" s="6"/>
      <c r="I156" s="5"/>
    </row>
    <row x14ac:dyDescent="0.25" r="157" customHeight="1" ht="29.100000000000005">
      <c r="A157" s="3"/>
      <c r="B157" s="3"/>
      <c r="C157" s="3"/>
      <c r="D157" s="229"/>
      <c r="E157" s="23"/>
      <c r="F157" s="3"/>
      <c r="G157" s="5"/>
      <c r="H157" s="6"/>
      <c r="I157" s="5"/>
    </row>
    <row x14ac:dyDescent="0.25" r="158" customHeight="1" ht="29.100000000000005">
      <c r="A158" s="3"/>
      <c r="B158" s="3"/>
      <c r="C158" s="3"/>
      <c r="D158" s="229"/>
      <c r="E158" s="139" t="s">
        <v>280</v>
      </c>
      <c r="F158" s="140"/>
      <c r="G158" s="358"/>
      <c r="H158" s="153">
        <v>660</v>
      </c>
      <c r="I158" s="5"/>
    </row>
    <row x14ac:dyDescent="0.25" r="159" customHeight="1" ht="29.100000000000005">
      <c r="A159" s="3"/>
      <c r="B159" s="3"/>
      <c r="C159" s="3"/>
      <c r="D159" s="229"/>
      <c r="E159" s="28"/>
      <c r="F159" s="3"/>
      <c r="G159" s="5"/>
      <c r="H159" s="63"/>
      <c r="I159" s="5"/>
    </row>
    <row x14ac:dyDescent="0.25" r="160" customHeight="1" ht="29.100000000000005">
      <c r="A160" s="3"/>
      <c r="B160" s="3"/>
      <c r="C160" s="3"/>
      <c r="D160" s="229"/>
      <c r="E160" s="28" t="s">
        <v>591</v>
      </c>
      <c r="F160" s="3"/>
      <c r="G160" s="5"/>
      <c r="H160" s="63"/>
      <c r="I160" s="5"/>
    </row>
    <row x14ac:dyDescent="0.25" r="161" customHeight="1" ht="33">
      <c r="A161" s="3"/>
      <c r="B161" s="3"/>
      <c r="C161" s="3"/>
      <c r="D161" s="229"/>
      <c r="E161" s="28"/>
      <c r="F161" s="3"/>
      <c r="G161" s="5"/>
      <c r="H161" s="63"/>
      <c r="I161" s="5"/>
    </row>
    <row x14ac:dyDescent="0.25" r="162" customHeight="1" ht="17.25">
      <c r="A162" s="354"/>
      <c r="B162" s="96" t="s">
        <v>113</v>
      </c>
      <c r="C162" s="10"/>
      <c r="D162" s="10"/>
      <c r="E162" s="127"/>
      <c r="F162" s="116"/>
      <c r="G162" s="355"/>
      <c r="H162" s="158"/>
      <c r="I162" s="5"/>
    </row>
    <row x14ac:dyDescent="0.25" r="163" customHeight="1" ht="17.25">
      <c r="A163" s="15"/>
      <c r="B163" s="15" t="s">
        <v>106</v>
      </c>
      <c r="C163" s="15"/>
      <c r="D163" s="15"/>
      <c r="E163" s="112" t="s">
        <v>58</v>
      </c>
      <c r="F163" s="237" t="s">
        <v>319</v>
      </c>
      <c r="G163" s="16" t="s">
        <v>350</v>
      </c>
      <c r="H163" s="160"/>
      <c r="I163" s="5"/>
    </row>
    <row x14ac:dyDescent="0.25" r="164" customHeight="1" ht="29.100000000000005">
      <c r="A164" s="22"/>
      <c r="B164" s="22"/>
      <c r="C164" s="3"/>
      <c r="D164" s="356"/>
      <c r="E164" s="74"/>
      <c r="F164" s="262" t="s">
        <v>592</v>
      </c>
      <c r="G164" s="322" t="s">
        <v>471</v>
      </c>
      <c r="H164" s="239"/>
      <c r="I164" s="5"/>
    </row>
    <row x14ac:dyDescent="0.25" r="165" customHeight="1" ht="29.100000000000005">
      <c r="A165" s="22"/>
      <c r="B165" s="229"/>
      <c r="C165" s="229"/>
      <c r="D165" s="229"/>
      <c r="E165" s="74" t="s">
        <v>13</v>
      </c>
      <c r="F165" s="74" t="s">
        <v>124</v>
      </c>
      <c r="G165" s="34">
        <v>8240</v>
      </c>
      <c r="H165" s="26"/>
      <c r="I165" s="5"/>
    </row>
    <row x14ac:dyDescent="0.25" r="166" customHeight="1" ht="29.100000000000005">
      <c r="A166" s="22"/>
      <c r="B166" s="3"/>
      <c r="C166" s="3"/>
      <c r="D166" s="3"/>
      <c r="E166" s="74"/>
      <c r="F166" s="74"/>
      <c r="G166" s="34"/>
      <c r="H166" s="6"/>
      <c r="I166" s="5"/>
    </row>
    <row x14ac:dyDescent="0.25" r="167" customHeight="1" ht="29.100000000000005">
      <c r="A167" s="3"/>
      <c r="B167" s="3"/>
      <c r="C167" s="3"/>
      <c r="D167" s="3"/>
      <c r="E167" s="74"/>
      <c r="F167" s="3"/>
      <c r="G167" s="5"/>
      <c r="H167" s="6"/>
      <c r="I167" s="5"/>
    </row>
    <row x14ac:dyDescent="0.25" r="168" customHeight="1" ht="29.100000000000005">
      <c r="A168" s="3"/>
      <c r="B168" s="3"/>
      <c r="C168" s="3"/>
      <c r="D168" s="3"/>
      <c r="E168" s="138" t="s">
        <v>18</v>
      </c>
      <c r="F168" s="3"/>
      <c r="G168" s="5"/>
      <c r="H168" s="6"/>
      <c r="I168" s="5"/>
    </row>
    <row x14ac:dyDescent="0.25" r="169" customHeight="1" ht="29.100000000000005">
      <c r="A169" s="3"/>
      <c r="B169" s="3"/>
      <c r="C169" s="3"/>
      <c r="D169" s="229"/>
      <c r="E169" s="108"/>
      <c r="F169" s="3"/>
      <c r="G169" s="5"/>
      <c r="H169" s="6"/>
      <c r="I169" s="5"/>
    </row>
    <row x14ac:dyDescent="0.25" r="170" customHeight="1" ht="29.100000000000005">
      <c r="A170" s="3"/>
      <c r="B170" s="3"/>
      <c r="C170" s="3"/>
      <c r="D170" s="229"/>
      <c r="E170" s="23"/>
      <c r="F170" s="3"/>
      <c r="G170" s="5"/>
      <c r="H170" s="6"/>
      <c r="I170" s="5"/>
    </row>
    <row x14ac:dyDescent="0.25" r="171" customHeight="1" ht="29.100000000000005">
      <c r="A171" s="3"/>
      <c r="B171" s="3"/>
      <c r="C171" s="3"/>
      <c r="D171" s="229"/>
      <c r="E171" s="139" t="s">
        <v>491</v>
      </c>
      <c r="F171" s="140"/>
      <c r="G171" s="358"/>
      <c r="H171" s="153">
        <v>3310</v>
      </c>
      <c r="I171" s="5"/>
    </row>
    <row x14ac:dyDescent="0.25" r="172" customHeight="1" ht="64.35">
      <c r="A172" s="3"/>
      <c r="B172" s="3"/>
      <c r="C172" s="3"/>
      <c r="D172" s="229"/>
      <c r="E172" s="28"/>
      <c r="F172" s="3"/>
      <c r="G172" s="5"/>
      <c r="H172" s="63"/>
      <c r="I172" s="5"/>
    </row>
    <row x14ac:dyDescent="0.25" r="173" customHeight="1" ht="33">
      <c r="A173" s="3"/>
      <c r="B173" s="3"/>
      <c r="C173" s="3"/>
      <c r="D173" s="229"/>
      <c r="E173" s="28"/>
      <c r="F173" s="3"/>
      <c r="G173" s="5"/>
      <c r="H173" s="63"/>
      <c r="I173" s="5"/>
    </row>
    <row x14ac:dyDescent="0.25" r="174" customHeight="1" ht="17.25">
      <c r="A174" s="354"/>
      <c r="B174" s="288" t="s">
        <v>148</v>
      </c>
      <c r="C174" s="10"/>
      <c r="D174" s="10"/>
      <c r="E174" s="127"/>
      <c r="F174" s="116"/>
      <c r="G174" s="355"/>
      <c r="H174" s="158"/>
      <c r="I174" s="5"/>
    </row>
    <row x14ac:dyDescent="0.25" r="175" customHeight="1" ht="17.25">
      <c r="A175" s="15"/>
      <c r="B175" s="15" t="s">
        <v>318</v>
      </c>
      <c r="C175" s="15"/>
      <c r="D175" s="15"/>
      <c r="E175" s="112" t="s">
        <v>58</v>
      </c>
      <c r="F175" s="237" t="s">
        <v>319</v>
      </c>
      <c r="G175" s="16" t="s">
        <v>349</v>
      </c>
      <c r="H175" s="159" t="s">
        <v>327</v>
      </c>
      <c r="I175" s="5"/>
    </row>
    <row x14ac:dyDescent="0.25" r="176" customHeight="1" ht="29.100000000000005">
      <c r="A176" s="22"/>
      <c r="B176" s="22"/>
      <c r="C176" s="3"/>
      <c r="D176" s="356"/>
      <c r="E176" s="74"/>
      <c r="F176" s="262" t="s">
        <v>544</v>
      </c>
      <c r="G176" s="24"/>
      <c r="H176" s="239"/>
      <c r="I176" s="5"/>
    </row>
    <row x14ac:dyDescent="0.25" r="177" customHeight="1" ht="29.100000000000005">
      <c r="A177" s="22"/>
      <c r="B177" s="3"/>
      <c r="C177" s="3"/>
      <c r="D177" s="3"/>
      <c r="E177" s="74" t="s">
        <v>11</v>
      </c>
      <c r="F177" s="74" t="s">
        <v>546</v>
      </c>
      <c r="G177" s="34">
        <v>1580</v>
      </c>
      <c r="H177" s="63">
        <v>2630</v>
      </c>
      <c r="I177" s="5"/>
    </row>
    <row x14ac:dyDescent="0.25" r="178" customHeight="1" ht="29.100000000000005">
      <c r="A178" s="229"/>
      <c r="B178" s="229"/>
      <c r="C178" s="229"/>
      <c r="D178" s="229"/>
      <c r="E178" s="74" t="s">
        <v>13</v>
      </c>
      <c r="F178" s="74" t="s">
        <v>548</v>
      </c>
      <c r="G178" s="34">
        <v>2010</v>
      </c>
      <c r="H178" s="63">
        <v>3340</v>
      </c>
      <c r="I178" s="5"/>
    </row>
    <row x14ac:dyDescent="0.25" r="179" customHeight="1" ht="29.100000000000005">
      <c r="A179" s="3"/>
      <c r="B179" s="3"/>
      <c r="C179" s="3"/>
      <c r="D179" s="3"/>
      <c r="E179" s="74" t="s">
        <v>15</v>
      </c>
      <c r="F179" s="74" t="s">
        <v>550</v>
      </c>
      <c r="G179" s="34">
        <v>2680</v>
      </c>
      <c r="H179" s="63">
        <v>4460</v>
      </c>
      <c r="I179" s="5"/>
    </row>
    <row x14ac:dyDescent="0.25" r="180" customHeight="1" ht="29.100000000000005">
      <c r="A180" s="3"/>
      <c r="B180" s="3"/>
      <c r="C180" s="3"/>
      <c r="D180" s="3"/>
      <c r="E180" s="23"/>
      <c r="F180" s="74"/>
      <c r="G180" s="136"/>
      <c r="H180" s="6"/>
      <c r="I180" s="5"/>
    </row>
    <row x14ac:dyDescent="0.25" r="181" customHeight="1" ht="29.100000000000005">
      <c r="A181" s="3"/>
      <c r="B181" s="3"/>
      <c r="C181" s="3"/>
      <c r="D181" s="3"/>
      <c r="E181" s="138" t="s">
        <v>18</v>
      </c>
      <c r="F181" s="3"/>
      <c r="G181" s="5"/>
      <c r="H181" s="6"/>
      <c r="I181" s="5"/>
    </row>
    <row x14ac:dyDescent="0.25" r="182" customHeight="1" ht="29.100000000000005">
      <c r="A182" s="3"/>
      <c r="B182" s="3"/>
      <c r="C182" s="3"/>
      <c r="D182" s="229"/>
      <c r="E182" s="108"/>
      <c r="F182" s="3"/>
      <c r="G182" s="5"/>
      <c r="H182" s="6"/>
      <c r="I182" s="5"/>
    </row>
    <row x14ac:dyDescent="0.25" r="183" customHeight="1" ht="29.100000000000005">
      <c r="A183" s="3"/>
      <c r="B183" s="3"/>
      <c r="C183" s="3"/>
      <c r="D183" s="229"/>
      <c r="E183" s="23"/>
      <c r="F183" s="3"/>
      <c r="G183" s="5"/>
      <c r="H183" s="6"/>
      <c r="I183" s="5"/>
    </row>
    <row x14ac:dyDescent="0.25" r="184" customHeight="1" ht="29.100000000000005">
      <c r="A184" s="3"/>
      <c r="B184" s="3"/>
      <c r="C184" s="3"/>
      <c r="D184" s="229"/>
      <c r="E184" s="139" t="s">
        <v>280</v>
      </c>
      <c r="F184" s="140"/>
      <c r="G184" s="358"/>
      <c r="H184" s="153">
        <v>610</v>
      </c>
      <c r="I184" s="5"/>
    </row>
    <row x14ac:dyDescent="0.25" r="185" customHeight="1" ht="29.100000000000005">
      <c r="A185" s="3"/>
      <c r="B185" s="3"/>
      <c r="C185" s="3"/>
      <c r="D185" s="229"/>
      <c r="E185" s="108"/>
      <c r="F185" s="3"/>
      <c r="G185" s="5"/>
      <c r="H185" s="6"/>
      <c r="I185" s="5"/>
    </row>
    <row x14ac:dyDescent="0.25" r="186" customHeight="1" ht="17.25">
      <c r="A186" s="354"/>
      <c r="B186" s="288" t="s">
        <v>148</v>
      </c>
      <c r="C186" s="10"/>
      <c r="D186" s="10"/>
      <c r="E186" s="127"/>
      <c r="F186" s="116"/>
      <c r="G186" s="355"/>
      <c r="H186" s="158"/>
      <c r="I186" s="5"/>
    </row>
    <row x14ac:dyDescent="0.25" r="187" customHeight="1" ht="17.25">
      <c r="A187" s="15"/>
      <c r="B187" s="15" t="s">
        <v>348</v>
      </c>
      <c r="C187" s="15"/>
      <c r="D187" s="15"/>
      <c r="E187" s="112" t="s">
        <v>58</v>
      </c>
      <c r="F187" s="237" t="s">
        <v>319</v>
      </c>
      <c r="G187" s="16" t="s">
        <v>349</v>
      </c>
      <c r="H187" s="16" t="s">
        <v>327</v>
      </c>
      <c r="I187" s="5"/>
    </row>
    <row x14ac:dyDescent="0.25" r="188" customHeight="1" ht="29.100000000000005">
      <c r="A188" s="22"/>
      <c r="B188" s="22"/>
      <c r="C188" s="3"/>
      <c r="D188" s="356"/>
      <c r="E188" s="74"/>
      <c r="F188" s="262" t="s">
        <v>544</v>
      </c>
      <c r="G188" s="24"/>
      <c r="H188" s="239"/>
      <c r="I188" s="5"/>
    </row>
    <row x14ac:dyDescent="0.25" r="189" customHeight="1" ht="29.100000000000005">
      <c r="A189" s="22"/>
      <c r="B189" s="3"/>
      <c r="C189" s="3"/>
      <c r="D189" s="3"/>
      <c r="E189" s="74" t="s">
        <v>11</v>
      </c>
      <c r="F189" s="74" t="s">
        <v>552</v>
      </c>
      <c r="G189" s="34">
        <v>2390</v>
      </c>
      <c r="H189" s="63">
        <v>3980</v>
      </c>
      <c r="I189" s="5"/>
    </row>
    <row x14ac:dyDescent="0.25" r="190" customHeight="1" ht="29.100000000000005">
      <c r="A190" s="22"/>
      <c r="B190" s="229"/>
      <c r="C190" s="229"/>
      <c r="D190" s="229"/>
      <c r="E190" s="74" t="s">
        <v>13</v>
      </c>
      <c r="F190" s="74" t="s">
        <v>555</v>
      </c>
      <c r="G190" s="34">
        <v>2890</v>
      </c>
      <c r="H190" s="63">
        <v>4820</v>
      </c>
      <c r="I190" s="5"/>
    </row>
    <row x14ac:dyDescent="0.25" r="191" customHeight="1" ht="29.100000000000005">
      <c r="A191" s="22"/>
      <c r="B191" s="3"/>
      <c r="C191" s="3"/>
      <c r="D191" s="3"/>
      <c r="E191" s="74" t="s">
        <v>15</v>
      </c>
      <c r="F191" s="74" t="s">
        <v>572</v>
      </c>
      <c r="G191" s="34">
        <v>3440</v>
      </c>
      <c r="H191" s="63">
        <v>5730</v>
      </c>
      <c r="I191" s="5"/>
    </row>
    <row x14ac:dyDescent="0.25" r="192" customHeight="1" ht="29.100000000000005">
      <c r="A192" s="22"/>
      <c r="B192" s="3"/>
      <c r="C192" s="3"/>
      <c r="D192" s="3"/>
      <c r="E192" s="74" t="s">
        <v>120</v>
      </c>
      <c r="F192" s="74" t="s">
        <v>573</v>
      </c>
      <c r="G192" s="34">
        <v>4680</v>
      </c>
      <c r="H192" s="63">
        <v>7800</v>
      </c>
      <c r="I192" s="5"/>
    </row>
    <row x14ac:dyDescent="0.25" r="193" customHeight="1" ht="29.100000000000005">
      <c r="A193" s="3"/>
      <c r="B193" s="3"/>
      <c r="C193" s="3"/>
      <c r="D193" s="229"/>
      <c r="E193" s="28"/>
      <c r="F193" s="3"/>
      <c r="G193" s="5"/>
      <c r="H193" s="63"/>
      <c r="I193" s="5"/>
    </row>
    <row x14ac:dyDescent="0.25" r="194" customHeight="1" ht="29.100000000000005">
      <c r="A194" s="3"/>
      <c r="B194" s="3"/>
      <c r="C194" s="3"/>
      <c r="D194" s="3"/>
      <c r="E194" s="138" t="s">
        <v>18</v>
      </c>
      <c r="F194" s="3"/>
      <c r="G194" s="5"/>
      <c r="H194" s="6"/>
      <c r="I194" s="5"/>
    </row>
    <row x14ac:dyDescent="0.25" r="195" customHeight="1" ht="29.100000000000005">
      <c r="A195" s="3"/>
      <c r="B195" s="3"/>
      <c r="C195" s="3"/>
      <c r="D195" s="229"/>
      <c r="E195" s="108"/>
      <c r="F195" s="3"/>
      <c r="G195" s="5"/>
      <c r="H195" s="6"/>
      <c r="I195" s="5"/>
    </row>
    <row x14ac:dyDescent="0.25" r="196" customHeight="1" ht="29.100000000000005">
      <c r="A196" s="3"/>
      <c r="B196" s="3"/>
      <c r="C196" s="3"/>
      <c r="D196" s="229"/>
      <c r="E196" s="23"/>
      <c r="F196" s="3"/>
      <c r="G196" s="5"/>
      <c r="H196" s="6"/>
      <c r="I196" s="5"/>
    </row>
    <row x14ac:dyDescent="0.25" r="197" customHeight="1" ht="29.100000000000005">
      <c r="A197" s="3"/>
      <c r="B197" s="3"/>
      <c r="C197" s="3"/>
      <c r="D197" s="229"/>
      <c r="E197" s="139" t="s">
        <v>280</v>
      </c>
      <c r="F197" s="140"/>
      <c r="G197" s="358"/>
      <c r="H197" s="153">
        <v>610</v>
      </c>
      <c r="I197" s="5"/>
    </row>
    <row x14ac:dyDescent="0.25" r="198" customHeight="1" ht="49.5">
      <c r="A198" s="3"/>
      <c r="B198" s="3"/>
      <c r="C198" s="3"/>
      <c r="D198" s="229"/>
      <c r="E198" s="108"/>
      <c r="F198" s="3"/>
      <c r="G198" s="5"/>
      <c r="H198" s="6"/>
      <c r="I198" s="5"/>
    </row>
    <row x14ac:dyDescent="0.25" r="199" customHeight="1" ht="17.25">
      <c r="A199" s="15"/>
      <c r="B199" s="15" t="s">
        <v>106</v>
      </c>
      <c r="C199" s="15"/>
      <c r="D199" s="15"/>
      <c r="E199" s="112" t="s">
        <v>58</v>
      </c>
      <c r="F199" s="237" t="s">
        <v>319</v>
      </c>
      <c r="G199" s="16" t="s">
        <v>349</v>
      </c>
      <c r="H199" s="16" t="s">
        <v>327</v>
      </c>
      <c r="I199" s="5"/>
    </row>
    <row x14ac:dyDescent="0.25" r="200" customHeight="1" ht="29.100000000000005">
      <c r="A200" s="22"/>
      <c r="B200" s="22"/>
      <c r="C200" s="3"/>
      <c r="D200" s="356"/>
      <c r="E200" s="74"/>
      <c r="F200" s="262" t="s">
        <v>544</v>
      </c>
      <c r="G200" s="24"/>
      <c r="H200" s="239"/>
      <c r="I200" s="5"/>
    </row>
    <row x14ac:dyDescent="0.25" r="201" customHeight="1" ht="29.100000000000005">
      <c r="A201" s="22"/>
      <c r="B201" s="229"/>
      <c r="C201" s="229"/>
      <c r="D201" s="229"/>
      <c r="E201" s="74" t="s">
        <v>11</v>
      </c>
      <c r="F201" s="74" t="s">
        <v>574</v>
      </c>
      <c r="G201" s="34">
        <v>2750</v>
      </c>
      <c r="H201" s="63">
        <v>5000</v>
      </c>
      <c r="I201" s="5"/>
    </row>
    <row x14ac:dyDescent="0.25" r="202" customHeight="1" ht="29.100000000000005">
      <c r="A202" s="22"/>
      <c r="B202" s="3"/>
      <c r="C202" s="3"/>
      <c r="D202" s="3"/>
      <c r="E202" s="74" t="s">
        <v>13</v>
      </c>
      <c r="F202" s="74" t="s">
        <v>576</v>
      </c>
      <c r="G202" s="34">
        <v>3960</v>
      </c>
      <c r="H202" s="63">
        <v>7200</v>
      </c>
      <c r="I202" s="5"/>
    </row>
    <row x14ac:dyDescent="0.25" r="203" customHeight="1" ht="29.100000000000005">
      <c r="A203" s="22"/>
      <c r="B203" s="3"/>
      <c r="C203" s="3"/>
      <c r="D203" s="3"/>
      <c r="E203" s="74" t="s">
        <v>15</v>
      </c>
      <c r="F203" s="74" t="s">
        <v>617</v>
      </c>
      <c r="G203" s="34">
        <v>5390</v>
      </c>
      <c r="H203" s="63">
        <v>9790</v>
      </c>
      <c r="I203" s="5"/>
    </row>
    <row x14ac:dyDescent="0.25" r="204" customHeight="1" ht="29.100000000000005">
      <c r="A204" s="3"/>
      <c r="B204" s="3"/>
      <c r="C204" s="3"/>
      <c r="D204" s="3"/>
      <c r="E204" s="28"/>
      <c r="F204" s="3"/>
      <c r="G204" s="5"/>
      <c r="H204" s="6"/>
      <c r="I204" s="5"/>
    </row>
    <row x14ac:dyDescent="0.25" r="205" customHeight="1" ht="29.100000000000005">
      <c r="A205" s="3"/>
      <c r="B205" s="3"/>
      <c r="C205" s="3"/>
      <c r="D205" s="3"/>
      <c r="E205" s="138" t="s">
        <v>18</v>
      </c>
      <c r="F205" s="3"/>
      <c r="G205" s="5"/>
      <c r="H205" s="6"/>
      <c r="I205" s="5"/>
    </row>
    <row x14ac:dyDescent="0.25" r="206" customHeight="1" ht="29.100000000000005">
      <c r="A206" s="3"/>
      <c r="B206" s="3"/>
      <c r="C206" s="3"/>
      <c r="D206" s="3"/>
      <c r="E206" s="108"/>
      <c r="F206" s="3"/>
      <c r="G206" s="5"/>
      <c r="H206" s="6"/>
      <c r="I206" s="5"/>
    </row>
    <row x14ac:dyDescent="0.25" r="207" customHeight="1" ht="29.100000000000005">
      <c r="A207" s="3"/>
      <c r="B207" s="3"/>
      <c r="C207" s="3"/>
      <c r="D207" s="3"/>
      <c r="E207" s="23"/>
      <c r="F207" s="3"/>
      <c r="G207" s="5"/>
      <c r="H207" s="6"/>
      <c r="I207" s="5"/>
    </row>
    <row x14ac:dyDescent="0.25" r="208" customHeight="1" ht="29.100000000000005">
      <c r="A208" s="3"/>
      <c r="B208" s="3"/>
      <c r="C208" s="3"/>
      <c r="D208" s="3"/>
      <c r="E208" s="139" t="s">
        <v>280</v>
      </c>
      <c r="F208" s="140"/>
      <c r="G208" s="358"/>
      <c r="H208" s="153">
        <v>610</v>
      </c>
      <c r="I208" s="5"/>
    </row>
    <row x14ac:dyDescent="0.25" r="209" customHeight="1" ht="29.100000000000005">
      <c r="A209" s="3"/>
      <c r="B209" s="3"/>
      <c r="C209" s="3"/>
      <c r="D209" s="3"/>
      <c r="E209" s="108"/>
      <c r="F209" s="3"/>
      <c r="G209" s="5"/>
      <c r="H209" s="6"/>
      <c r="I209" s="5"/>
    </row>
    <row x14ac:dyDescent="0.25" r="210" customHeight="1" ht="29.100000000000005">
      <c r="A210" s="3"/>
      <c r="B210" s="3"/>
      <c r="C210" s="3"/>
      <c r="D210" s="3"/>
      <c r="E210" s="108"/>
      <c r="F210" s="3"/>
      <c r="G210" s="5"/>
      <c r="H210" s="6"/>
      <c r="I210" s="5"/>
    </row>
    <row x14ac:dyDescent="0.25" r="211" customHeight="1" ht="29.100000000000005">
      <c r="A211" s="3"/>
      <c r="B211" s="3"/>
      <c r="C211" s="3"/>
      <c r="D211" s="3"/>
      <c r="E211" s="108"/>
      <c r="F211" s="3"/>
      <c r="G211" s="5"/>
      <c r="H211" s="6"/>
      <c r="I211" s="5"/>
    </row>
    <row x14ac:dyDescent="0.25" r="212" customHeight="1" ht="29.100000000000005">
      <c r="A212" s="3"/>
      <c r="B212" s="3"/>
      <c r="C212" s="3"/>
      <c r="D212" s="3"/>
      <c r="E212" s="108"/>
      <c r="F212" s="3"/>
      <c r="G212" s="5"/>
      <c r="H212" s="6"/>
      <c r="I212" s="5"/>
    </row>
    <row x14ac:dyDescent="0.25" r="213" customHeight="1" ht="29.100000000000005">
      <c r="A213" s="3"/>
      <c r="B213" s="3"/>
      <c r="C213" s="3"/>
      <c r="D213" s="3"/>
      <c r="E213" s="108"/>
      <c r="F213" s="3"/>
      <c r="G213" s="5"/>
      <c r="H213" s="63"/>
      <c r="I213" s="5"/>
    </row>
    <row x14ac:dyDescent="0.25" r="214" customHeight="1" ht="27">
      <c r="A214" s="3"/>
      <c r="B214" s="365"/>
      <c r="C214" s="366"/>
      <c r="D214" s="366"/>
      <c r="E214" s="28"/>
      <c r="F214" s="74"/>
      <c r="G214" s="136"/>
      <c r="H214" s="27"/>
      <c r="I214" s="5"/>
    </row>
    <row x14ac:dyDescent="0.25" r="215" customHeight="1" ht="17.25">
      <c r="A215" s="15"/>
      <c r="B215" s="15" t="s">
        <v>594</v>
      </c>
      <c r="C215" s="15"/>
      <c r="D215" s="15"/>
      <c r="E215" s="112" t="s">
        <v>58</v>
      </c>
      <c r="F215" s="237" t="s">
        <v>319</v>
      </c>
      <c r="G215" s="16" t="s">
        <v>349</v>
      </c>
      <c r="H215" s="16" t="s">
        <v>327</v>
      </c>
      <c r="I215" s="5"/>
    </row>
    <row x14ac:dyDescent="0.25" r="216" customHeight="1" ht="29.100000000000005">
      <c r="A216" s="22"/>
      <c r="B216" s="22"/>
      <c r="C216" s="3"/>
      <c r="D216" s="356"/>
      <c r="E216" s="74"/>
      <c r="F216" s="262" t="s">
        <v>544</v>
      </c>
      <c r="G216" s="34"/>
      <c r="H216" s="239"/>
      <c r="I216" s="5"/>
    </row>
    <row x14ac:dyDescent="0.25" r="217" customHeight="1" ht="29.100000000000005">
      <c r="A217" s="22"/>
      <c r="B217" s="3"/>
      <c r="C217" s="3"/>
      <c r="D217" s="3"/>
      <c r="E217" s="74" t="s">
        <v>11</v>
      </c>
      <c r="F217" s="74" t="s">
        <v>619</v>
      </c>
      <c r="G217" s="63">
        <v>2990</v>
      </c>
      <c r="H217" s="63">
        <v>5630</v>
      </c>
      <c r="I217" s="5"/>
    </row>
    <row x14ac:dyDescent="0.25" r="218" customHeight="1" ht="29.100000000000005">
      <c r="A218" s="22"/>
      <c r="B218" s="3"/>
      <c r="C218" s="3"/>
      <c r="D218" s="3"/>
      <c r="E218" s="74" t="s">
        <v>13</v>
      </c>
      <c r="F218" s="74" t="s">
        <v>620</v>
      </c>
      <c r="G218" s="63">
        <v>3570</v>
      </c>
      <c r="H218" s="63">
        <v>6720</v>
      </c>
      <c r="I218" s="5"/>
    </row>
    <row x14ac:dyDescent="0.25" r="219" customHeight="1" ht="29.100000000000005">
      <c r="A219" s="22"/>
      <c r="B219" s="229"/>
      <c r="C219" s="229"/>
      <c r="D219" s="229"/>
      <c r="E219" s="74" t="s">
        <v>15</v>
      </c>
      <c r="F219" s="74" t="s">
        <v>621</v>
      </c>
      <c r="G219" s="63">
        <v>4880</v>
      </c>
      <c r="H219" s="63">
        <v>9180</v>
      </c>
      <c r="I219" s="5"/>
    </row>
    <row x14ac:dyDescent="0.25" r="220" customHeight="1" ht="29.100000000000005">
      <c r="A220" s="3"/>
      <c r="B220" s="3"/>
      <c r="C220" s="3"/>
      <c r="D220" s="3"/>
      <c r="E220" s="28"/>
      <c r="F220" s="74"/>
      <c r="G220" s="136"/>
      <c r="H220" s="6"/>
      <c r="I220" s="5"/>
    </row>
    <row x14ac:dyDescent="0.25" r="221" customHeight="1" ht="29.100000000000005">
      <c r="A221" s="3"/>
      <c r="B221" s="3"/>
      <c r="C221" s="3"/>
      <c r="D221" s="3"/>
      <c r="E221" s="138" t="s">
        <v>18</v>
      </c>
      <c r="F221" s="3"/>
      <c r="G221" s="5"/>
      <c r="H221" s="6"/>
      <c r="I221" s="5"/>
    </row>
    <row x14ac:dyDescent="0.25" r="222" customHeight="1" ht="29.100000000000005">
      <c r="A222" s="3"/>
      <c r="B222" s="3"/>
      <c r="C222" s="3"/>
      <c r="D222" s="3"/>
      <c r="E222" s="108"/>
      <c r="F222" s="3"/>
      <c r="G222" s="5"/>
      <c r="H222" s="6"/>
      <c r="I222" s="5"/>
    </row>
    <row x14ac:dyDescent="0.25" r="223" customHeight="1" ht="29.100000000000005">
      <c r="A223" s="3"/>
      <c r="B223" s="3"/>
      <c r="C223" s="3"/>
      <c r="D223" s="3"/>
      <c r="E223" s="23"/>
      <c r="F223" s="3"/>
      <c r="G223" s="5"/>
      <c r="H223" s="6"/>
      <c r="I223" s="5"/>
    </row>
    <row x14ac:dyDescent="0.25" r="224" customHeight="1" ht="29.100000000000005">
      <c r="A224" s="3"/>
      <c r="B224" s="3"/>
      <c r="C224" s="3"/>
      <c r="D224" s="3"/>
      <c r="E224" s="139" t="s">
        <v>280</v>
      </c>
      <c r="F224" s="140"/>
      <c r="G224" s="358"/>
      <c r="H224" s="153">
        <v>610</v>
      </c>
      <c r="I224" s="5"/>
    </row>
    <row x14ac:dyDescent="0.25" r="225" customHeight="1" ht="29.100000000000005">
      <c r="A225" s="3"/>
      <c r="B225" s="3"/>
      <c r="C225" s="3"/>
      <c r="D225" s="3"/>
      <c r="E225" s="108"/>
      <c r="F225" s="3"/>
      <c r="G225" s="5"/>
      <c r="H225" s="6"/>
      <c r="I225" s="5"/>
    </row>
    <row x14ac:dyDescent="0.25" r="226" customHeight="1" ht="17.25">
      <c r="A226" s="354"/>
      <c r="B226" s="96" t="s">
        <v>600</v>
      </c>
      <c r="C226" s="10"/>
      <c r="D226" s="10"/>
      <c r="E226" s="127"/>
      <c r="F226" s="116"/>
      <c r="G226" s="355"/>
      <c r="H226" s="158"/>
      <c r="I226" s="5"/>
    </row>
    <row x14ac:dyDescent="0.25" r="227" customHeight="1" ht="17.25">
      <c r="A227" s="15"/>
      <c r="B227" s="15" t="s">
        <v>318</v>
      </c>
      <c r="C227" s="15"/>
      <c r="D227" s="15"/>
      <c r="E227" s="112" t="s">
        <v>58</v>
      </c>
      <c r="F227" s="237" t="s">
        <v>319</v>
      </c>
      <c r="G227" s="16" t="s">
        <v>601</v>
      </c>
      <c r="H227" s="160"/>
      <c r="I227" s="5"/>
    </row>
    <row x14ac:dyDescent="0.25" r="228" customHeight="1" ht="29.100000000000005">
      <c r="A228" s="22"/>
      <c r="B228" s="22"/>
      <c r="C228" s="3"/>
      <c r="D228" s="356"/>
      <c r="E228" s="74"/>
      <c r="F228" s="262" t="s">
        <v>544</v>
      </c>
      <c r="G228" s="24"/>
      <c r="H228" s="239"/>
      <c r="I228" s="5"/>
    </row>
    <row x14ac:dyDescent="0.25" r="229" customHeight="1" ht="29.100000000000005">
      <c r="A229" s="22"/>
      <c r="B229" s="229"/>
      <c r="C229" s="229"/>
      <c r="D229" s="229"/>
      <c r="E229" s="74" t="s">
        <v>11</v>
      </c>
      <c r="F229" s="74" t="s">
        <v>548</v>
      </c>
      <c r="G229" s="34">
        <v>3330</v>
      </c>
      <c r="H229" s="26"/>
      <c r="I229" s="5"/>
    </row>
    <row x14ac:dyDescent="0.25" r="230" customHeight="1" ht="29.100000000000005">
      <c r="A230" s="22"/>
      <c r="B230" s="3"/>
      <c r="C230" s="3"/>
      <c r="D230" s="3"/>
      <c r="E230" s="74" t="s">
        <v>15</v>
      </c>
      <c r="F230" s="74" t="s">
        <v>550</v>
      </c>
      <c r="G230" s="34">
        <v>3680</v>
      </c>
      <c r="H230" s="6"/>
      <c r="I230" s="5"/>
    </row>
    <row x14ac:dyDescent="0.25" r="231" customHeight="1" ht="29.100000000000005">
      <c r="A231" s="3"/>
      <c r="B231" s="3"/>
      <c r="C231" s="3"/>
      <c r="D231" s="3"/>
      <c r="E231" s="74"/>
      <c r="F231" s="3"/>
      <c r="G231" s="5"/>
      <c r="H231" s="6"/>
      <c r="I231" s="5"/>
    </row>
    <row x14ac:dyDescent="0.25" r="232" customHeight="1" ht="29.100000000000005">
      <c r="A232" s="3"/>
      <c r="B232" s="3"/>
      <c r="C232" s="3"/>
      <c r="D232" s="3"/>
      <c r="E232" s="138" t="s">
        <v>18</v>
      </c>
      <c r="F232" s="3"/>
      <c r="G232" s="5"/>
      <c r="H232" s="6"/>
      <c r="I232" s="5"/>
    </row>
    <row x14ac:dyDescent="0.25" r="233" customHeight="1" ht="29.100000000000005">
      <c r="A233" s="3"/>
      <c r="B233" s="3"/>
      <c r="C233" s="3"/>
      <c r="D233" s="229"/>
      <c r="E233" s="108"/>
      <c r="F233" s="3"/>
      <c r="G233" s="5"/>
      <c r="H233" s="6"/>
      <c r="I233" s="5"/>
    </row>
    <row x14ac:dyDescent="0.25" r="234" customHeight="1" ht="29.100000000000005">
      <c r="A234" s="3"/>
      <c r="B234" s="3"/>
      <c r="C234" s="3"/>
      <c r="D234" s="229"/>
      <c r="E234" s="23"/>
      <c r="F234" s="3"/>
      <c r="G234" s="5"/>
      <c r="H234" s="6"/>
      <c r="I234" s="5"/>
    </row>
    <row x14ac:dyDescent="0.25" r="235" customHeight="1" ht="29.100000000000005">
      <c r="A235" s="3"/>
      <c r="B235" s="3"/>
      <c r="C235" s="3"/>
      <c r="D235" s="229"/>
      <c r="E235" s="139" t="s">
        <v>280</v>
      </c>
      <c r="F235" s="140"/>
      <c r="G235" s="358"/>
      <c r="H235" s="153">
        <v>730</v>
      </c>
      <c r="I235" s="5"/>
    </row>
    <row x14ac:dyDescent="0.25" r="236" customHeight="1" ht="29.100000000000005">
      <c r="A236" s="3"/>
      <c r="B236" s="3"/>
      <c r="C236" s="3"/>
      <c r="D236" s="229"/>
      <c r="E236" s="28"/>
      <c r="F236" s="3"/>
      <c r="G236" s="5"/>
      <c r="H236" s="63"/>
      <c r="I236" s="5"/>
    </row>
    <row x14ac:dyDescent="0.25" r="237" customHeight="1" ht="29.100000000000005">
      <c r="A237" s="3"/>
      <c r="B237" s="3"/>
      <c r="C237" s="3"/>
      <c r="D237" s="229"/>
      <c r="E237" s="28"/>
      <c r="F237" s="3"/>
      <c r="G237" s="5"/>
      <c r="H237" s="63"/>
      <c r="I237" s="5"/>
    </row>
    <row x14ac:dyDescent="0.25" r="238" customHeight="1" ht="17.25">
      <c r="A238" s="354"/>
      <c r="B238" s="96" t="s">
        <v>600</v>
      </c>
      <c r="C238" s="10"/>
      <c r="D238" s="10"/>
      <c r="E238" s="127"/>
      <c r="F238" s="116"/>
      <c r="G238" s="355"/>
      <c r="H238" s="158"/>
      <c r="I238" s="5"/>
    </row>
    <row x14ac:dyDescent="0.25" r="239" customHeight="1" ht="17.25">
      <c r="A239" s="15"/>
      <c r="B239" s="15" t="s">
        <v>106</v>
      </c>
      <c r="C239" s="15"/>
      <c r="D239" s="15"/>
      <c r="E239" s="112" t="s">
        <v>58</v>
      </c>
      <c r="F239" s="237" t="s">
        <v>319</v>
      </c>
      <c r="G239" s="16" t="s">
        <v>601</v>
      </c>
      <c r="H239" s="160" t="s">
        <v>378</v>
      </c>
      <c r="I239" s="5"/>
    </row>
    <row x14ac:dyDescent="0.25" r="240" customHeight="1" ht="29.100000000000005">
      <c r="A240" s="22"/>
      <c r="B240" s="22"/>
      <c r="C240" s="3"/>
      <c r="D240" s="356"/>
      <c r="E240" s="74"/>
      <c r="F240" s="262" t="s">
        <v>544</v>
      </c>
      <c r="G240" s="24"/>
      <c r="H240" s="239"/>
      <c r="I240" s="5"/>
    </row>
    <row x14ac:dyDescent="0.25" r="241" customHeight="1" ht="29.100000000000005">
      <c r="A241" s="22"/>
      <c r="B241" s="229"/>
      <c r="C241" s="229"/>
      <c r="D241" s="229"/>
      <c r="E241" s="4" t="s">
        <v>11</v>
      </c>
      <c r="F241" s="4" t="s">
        <v>622</v>
      </c>
      <c r="G241" s="34">
        <v>4260</v>
      </c>
      <c r="H241" s="34">
        <v>7960</v>
      </c>
      <c r="I241" s="5"/>
    </row>
    <row x14ac:dyDescent="0.25" r="242" customHeight="1" ht="29.100000000000005">
      <c r="A242" s="22"/>
      <c r="B242" s="3"/>
      <c r="C242" s="3"/>
      <c r="D242" s="3"/>
      <c r="E242" s="74" t="s">
        <v>15</v>
      </c>
      <c r="F242" s="74" t="s">
        <v>587</v>
      </c>
      <c r="G242" s="34">
        <v>4470</v>
      </c>
      <c r="H242" s="34">
        <v>8490</v>
      </c>
      <c r="I242" s="5"/>
    </row>
    <row x14ac:dyDescent="0.25" r="243" customHeight="1" ht="29.100000000000005">
      <c r="A243" s="3"/>
      <c r="B243" s="3"/>
      <c r="C243" s="3"/>
      <c r="D243" s="3"/>
      <c r="E243" s="74" t="s">
        <v>120</v>
      </c>
      <c r="F243" s="4" t="s">
        <v>602</v>
      </c>
      <c r="G243" s="63">
        <v>5360</v>
      </c>
      <c r="H243" s="63">
        <v>10190</v>
      </c>
      <c r="I243" s="5"/>
    </row>
    <row x14ac:dyDescent="0.25" r="244" customHeight="1" ht="29.100000000000005">
      <c r="A244" s="3"/>
      <c r="B244" s="3"/>
      <c r="C244" s="3"/>
      <c r="D244" s="3"/>
      <c r="E244" s="138" t="s">
        <v>18</v>
      </c>
      <c r="F244" s="3"/>
      <c r="G244" s="5"/>
      <c r="H244" s="6"/>
      <c r="I244" s="5"/>
    </row>
    <row x14ac:dyDescent="0.25" r="245" customHeight="1" ht="29.100000000000005">
      <c r="A245" s="3"/>
      <c r="B245" s="3"/>
      <c r="C245" s="3"/>
      <c r="D245" s="229"/>
      <c r="E245" s="108"/>
      <c r="F245" s="3"/>
      <c r="G245" s="5"/>
      <c r="H245" s="6"/>
      <c r="I245" s="5"/>
    </row>
    <row x14ac:dyDescent="0.25" r="246" customHeight="1" ht="29.100000000000005">
      <c r="A246" s="3"/>
      <c r="B246" s="3"/>
      <c r="C246" s="3"/>
      <c r="D246" s="229"/>
      <c r="E246" s="23"/>
      <c r="F246" s="3"/>
      <c r="G246" s="5"/>
      <c r="H246" s="6"/>
      <c r="I246" s="5"/>
    </row>
    <row x14ac:dyDescent="0.25" r="247" customHeight="1" ht="29.100000000000005">
      <c r="A247" s="3"/>
      <c r="B247" s="3"/>
      <c r="C247" s="3"/>
      <c r="D247" s="229"/>
      <c r="E247" s="139" t="s">
        <v>280</v>
      </c>
      <c r="F247" s="140"/>
      <c r="G247" s="358"/>
      <c r="H247" s="153">
        <v>800</v>
      </c>
      <c r="I247" s="5"/>
    </row>
    <row x14ac:dyDescent="0.25" r="248" customHeight="1" ht="29.100000000000005">
      <c r="A248" s="3"/>
      <c r="B248" s="3"/>
      <c r="C248" s="3"/>
      <c r="D248" s="229"/>
      <c r="E248" s="28"/>
      <c r="F248" s="3"/>
      <c r="G248" s="5"/>
      <c r="H248" s="63"/>
      <c r="I248" s="5"/>
    </row>
    <row x14ac:dyDescent="0.25" r="249" customHeight="1" ht="29.100000000000005">
      <c r="A249" s="3"/>
      <c r="B249" s="3"/>
      <c r="C249" s="3"/>
      <c r="D249" s="229"/>
      <c r="E249" s="28"/>
      <c r="F249" s="3"/>
      <c r="G249" s="5"/>
      <c r="H249" s="63"/>
      <c r="I249" s="5"/>
    </row>
    <row x14ac:dyDescent="0.25" r="250" customHeight="1" ht="17.25">
      <c r="A250" s="354"/>
      <c r="B250" s="96" t="s">
        <v>132</v>
      </c>
      <c r="C250" s="10"/>
      <c r="D250" s="10"/>
      <c r="E250" s="127"/>
      <c r="F250" s="116"/>
      <c r="G250" s="355"/>
      <c r="H250" s="158"/>
      <c r="I250" s="5"/>
    </row>
    <row x14ac:dyDescent="0.25" r="251" customHeight="1" ht="17.25">
      <c r="A251" s="15"/>
      <c r="B251" s="15" t="s">
        <v>106</v>
      </c>
      <c r="C251" s="15"/>
      <c r="D251" s="15"/>
      <c r="E251" s="112" t="s">
        <v>58</v>
      </c>
      <c r="F251" s="237" t="s">
        <v>319</v>
      </c>
      <c r="G251" s="16" t="s">
        <v>320</v>
      </c>
      <c r="H251" s="160"/>
      <c r="I251" s="5"/>
    </row>
    <row x14ac:dyDescent="0.25" r="252" customHeight="1" ht="17.25">
      <c r="A252" s="22"/>
      <c r="B252" s="22"/>
      <c r="C252" s="3"/>
      <c r="D252" s="356"/>
      <c r="E252" s="74"/>
      <c r="F252" s="262" t="s">
        <v>544</v>
      </c>
      <c r="G252" s="24"/>
      <c r="H252" s="239"/>
      <c r="I252" s="5"/>
    </row>
    <row x14ac:dyDescent="0.25" r="253" customHeight="1" ht="17.25">
      <c r="A253" s="22"/>
      <c r="B253" s="3"/>
      <c r="C253" s="3"/>
      <c r="D253" s="3"/>
      <c r="E253" s="74" t="s">
        <v>11</v>
      </c>
      <c r="F253" s="74" t="s">
        <v>574</v>
      </c>
      <c r="G253" s="63">
        <v>3700</v>
      </c>
      <c r="H253" s="6"/>
      <c r="I253" s="5"/>
    </row>
    <row x14ac:dyDescent="0.25" r="254" customHeight="1" ht="17.25">
      <c r="A254" s="22"/>
      <c r="B254" s="3"/>
      <c r="C254" s="3"/>
      <c r="D254" s="3"/>
      <c r="E254" s="74" t="s">
        <v>15</v>
      </c>
      <c r="F254" s="74" t="s">
        <v>576</v>
      </c>
      <c r="G254" s="63">
        <v>4050</v>
      </c>
      <c r="H254" s="6"/>
      <c r="I254" s="5"/>
    </row>
    <row x14ac:dyDescent="0.25" r="255" customHeight="1" ht="17.25">
      <c r="A255" s="3"/>
      <c r="B255" s="3"/>
      <c r="C255" s="3"/>
      <c r="D255" s="3"/>
      <c r="E255" s="23"/>
      <c r="F255" s="74"/>
      <c r="G255" s="136"/>
      <c r="H255" s="6"/>
      <c r="I255" s="5"/>
    </row>
    <row x14ac:dyDescent="0.25" r="256" customHeight="1" ht="17.25">
      <c r="A256" s="3"/>
      <c r="B256" s="3"/>
      <c r="C256" s="3"/>
      <c r="D256" s="3"/>
      <c r="E256" s="138" t="s">
        <v>18</v>
      </c>
      <c r="F256" s="4"/>
      <c r="G256" s="7"/>
      <c r="H256" s="45"/>
      <c r="I256" s="5"/>
    </row>
    <row x14ac:dyDescent="0.25" r="257" customHeight="1" ht="17.25">
      <c r="A257" s="3"/>
      <c r="B257" s="3"/>
      <c r="C257" s="3"/>
      <c r="D257" s="3"/>
      <c r="E257" s="108"/>
      <c r="F257" s="4"/>
      <c r="G257" s="7"/>
      <c r="H257" s="45"/>
      <c r="I257" s="5"/>
    </row>
    <row x14ac:dyDescent="0.25" r="258" customHeight="1" ht="17.25">
      <c r="A258" s="3"/>
      <c r="B258" s="3"/>
      <c r="C258" s="3"/>
      <c r="D258" s="229"/>
      <c r="E258" s="139" t="s">
        <v>280</v>
      </c>
      <c r="F258" s="140"/>
      <c r="G258" s="161"/>
      <c r="H258" s="153">
        <v>800</v>
      </c>
      <c r="I258" s="5"/>
    </row>
    <row x14ac:dyDescent="0.25" r="259" customHeight="1" ht="17.25">
      <c r="A259" s="3"/>
      <c r="B259" s="3"/>
      <c r="C259" s="3"/>
      <c r="D259" s="229"/>
      <c r="E259" s="28"/>
      <c r="F259" s="4"/>
      <c r="G259" s="7"/>
      <c r="H259" s="63"/>
      <c r="I259" s="5"/>
    </row>
    <row x14ac:dyDescent="0.25" r="260" customHeight="1" ht="17.25">
      <c r="A260" s="3"/>
      <c r="B260" s="3"/>
      <c r="C260" s="3"/>
      <c r="D260" s="229"/>
      <c r="E260" s="28" t="s">
        <v>437</v>
      </c>
      <c r="F260" s="4"/>
      <c r="G260" s="7"/>
      <c r="H260" s="63"/>
      <c r="I260" s="5"/>
    </row>
    <row x14ac:dyDescent="0.25" r="261" customHeight="1" ht="17.25">
      <c r="A261" s="3"/>
      <c r="B261" s="3"/>
      <c r="C261" s="3"/>
      <c r="D261" s="229"/>
      <c r="E261" s="139" t="s">
        <v>450</v>
      </c>
      <c r="F261" s="140"/>
      <c r="G261" s="358"/>
      <c r="H261" s="153">
        <v>1630</v>
      </c>
      <c r="I261" s="5"/>
    </row>
    <row x14ac:dyDescent="0.25" r="262" customHeight="1" ht="17.25">
      <c r="A262" s="3"/>
      <c r="B262" s="3"/>
      <c r="C262" s="3"/>
      <c r="D262" s="229"/>
      <c r="E262" s="28"/>
      <c r="F262" s="3"/>
      <c r="G262" s="5"/>
      <c r="H262" s="63"/>
      <c r="I262" s="5"/>
    </row>
    <row x14ac:dyDescent="0.25" r="263" customHeight="1" ht="17.25">
      <c r="A263" s="3"/>
      <c r="B263" s="3"/>
      <c r="C263" s="3"/>
      <c r="D263" s="229"/>
      <c r="E263" s="28"/>
      <c r="F263" s="3"/>
      <c r="G263" s="5"/>
      <c r="H263" s="63"/>
      <c r="I263" s="5"/>
    </row>
    <row x14ac:dyDescent="0.25" r="264" customHeight="1" ht="17.25">
      <c r="A264" s="354"/>
      <c r="B264" s="96" t="s">
        <v>603</v>
      </c>
      <c r="C264" s="10"/>
      <c r="D264" s="10"/>
      <c r="E264" s="127"/>
      <c r="F264" s="116"/>
      <c r="G264" s="355"/>
      <c r="H264" s="158"/>
      <c r="I264" s="5"/>
    </row>
    <row x14ac:dyDescent="0.25" r="265" customHeight="1" ht="17.25">
      <c r="A265" s="15"/>
      <c r="B265" s="15" t="s">
        <v>106</v>
      </c>
      <c r="C265" s="15"/>
      <c r="D265" s="15"/>
      <c r="E265" s="112" t="s">
        <v>58</v>
      </c>
      <c r="F265" s="237" t="s">
        <v>319</v>
      </c>
      <c r="G265" s="16" t="s">
        <v>320</v>
      </c>
      <c r="H265" s="160"/>
      <c r="I265" s="5"/>
    </row>
    <row x14ac:dyDescent="0.25" r="266" customHeight="1" ht="29.100000000000005">
      <c r="A266" s="22"/>
      <c r="B266" s="22"/>
      <c r="C266" s="3"/>
      <c r="D266" s="356"/>
      <c r="E266" s="74"/>
      <c r="F266" s="262" t="s">
        <v>544</v>
      </c>
      <c r="G266" s="24"/>
      <c r="H266" s="239"/>
      <c r="I266" s="5"/>
    </row>
    <row x14ac:dyDescent="0.25" r="267" customHeight="1" ht="29.100000000000005">
      <c r="A267" s="22"/>
      <c r="B267" s="3"/>
      <c r="C267" s="3"/>
      <c r="D267" s="3"/>
      <c r="E267" s="74" t="s">
        <v>11</v>
      </c>
      <c r="F267" s="74" t="s">
        <v>574</v>
      </c>
      <c r="G267" s="63">
        <v>3680</v>
      </c>
      <c r="H267" s="6"/>
      <c r="I267" s="5"/>
    </row>
    <row x14ac:dyDescent="0.25" r="268" customHeight="1" ht="29.100000000000005">
      <c r="A268" s="22"/>
      <c r="B268" s="229"/>
      <c r="C268" s="229"/>
      <c r="D268" s="229"/>
      <c r="E268" s="74" t="s">
        <v>15</v>
      </c>
      <c r="F268" s="74" t="s">
        <v>576</v>
      </c>
      <c r="G268" s="63">
        <v>4780</v>
      </c>
      <c r="H268" s="26"/>
      <c r="I268" s="5"/>
    </row>
    <row x14ac:dyDescent="0.25" r="269" customHeight="1" ht="29.100000000000005">
      <c r="A269" s="3"/>
      <c r="B269" s="3"/>
      <c r="C269" s="3"/>
      <c r="D269" s="3"/>
      <c r="E269" s="23"/>
      <c r="F269" s="74"/>
      <c r="G269" s="136"/>
      <c r="H269" s="6"/>
      <c r="I269" s="5"/>
    </row>
    <row x14ac:dyDescent="0.25" r="270" customHeight="1" ht="29.100000000000005">
      <c r="A270" s="3"/>
      <c r="B270" s="3"/>
      <c r="C270" s="3"/>
      <c r="D270" s="3"/>
      <c r="E270" s="138" t="s">
        <v>18</v>
      </c>
      <c r="F270" s="3"/>
      <c r="G270" s="5"/>
      <c r="H270" s="6"/>
      <c r="I270" s="5"/>
    </row>
    <row x14ac:dyDescent="0.25" r="271" customHeight="1" ht="29.100000000000005">
      <c r="A271" s="3"/>
      <c r="B271" s="3"/>
      <c r="C271" s="3"/>
      <c r="D271" s="3"/>
      <c r="E271" s="108"/>
      <c r="F271" s="74"/>
      <c r="G271" s="136"/>
      <c r="H271" s="6"/>
      <c r="I271" s="5"/>
    </row>
    <row x14ac:dyDescent="0.25" r="272" customHeight="1" ht="29.100000000000005">
      <c r="A272" s="3"/>
      <c r="B272" s="3"/>
      <c r="C272" s="3"/>
      <c r="D272" s="229"/>
      <c r="E272" s="23"/>
      <c r="F272" s="3"/>
      <c r="G272" s="5"/>
      <c r="H272" s="6"/>
      <c r="I272" s="5"/>
    </row>
    <row x14ac:dyDescent="0.25" r="273" customHeight="1" ht="29.100000000000005">
      <c r="A273" s="3"/>
      <c r="B273" s="3"/>
      <c r="C273" s="3"/>
      <c r="D273" s="229"/>
      <c r="E273" s="139" t="s">
        <v>491</v>
      </c>
      <c r="F273" s="140"/>
      <c r="G273" s="358"/>
      <c r="H273" s="153">
        <v>2862</v>
      </c>
      <c r="I273" s="5"/>
    </row>
    <row x14ac:dyDescent="0.25" r="274" customHeight="1" ht="29.100000000000005">
      <c r="A274" s="3"/>
      <c r="B274" s="3"/>
      <c r="C274" s="3"/>
      <c r="D274" s="229"/>
      <c r="E274" s="28"/>
      <c r="F274" s="3"/>
      <c r="G274" s="5"/>
      <c r="H274" s="63"/>
      <c r="I274" s="5"/>
    </row>
    <row x14ac:dyDescent="0.25" r="275" customHeight="1" ht="29.100000000000005">
      <c r="A275" s="3"/>
      <c r="B275" s="3"/>
      <c r="C275" s="3"/>
      <c r="D275" s="229"/>
      <c r="E275" s="139" t="s">
        <v>280</v>
      </c>
      <c r="F275" s="140"/>
      <c r="G275" s="358"/>
      <c r="H275" s="153">
        <v>610</v>
      </c>
      <c r="I275" s="5"/>
    </row>
    <row x14ac:dyDescent="0.25" r="276" customHeight="1" ht="29.100000000000005">
      <c r="A276" s="3"/>
      <c r="B276" s="3"/>
      <c r="C276" s="3"/>
      <c r="D276" s="229"/>
      <c r="E276" s="28"/>
      <c r="F276" s="3"/>
      <c r="G276" s="5"/>
      <c r="H276" s="63"/>
      <c r="I276" s="5"/>
    </row>
    <row x14ac:dyDescent="0.25" r="277" customHeight="1" ht="29.100000000000005">
      <c r="A277" s="3"/>
      <c r="B277" s="3"/>
      <c r="C277" s="3"/>
      <c r="D277" s="229"/>
      <c r="E277" s="28"/>
      <c r="F277" s="3"/>
      <c r="G277" s="5"/>
      <c r="H277" s="63"/>
      <c r="I277" s="5"/>
    </row>
    <row x14ac:dyDescent="0.25" r="278" customHeight="1" ht="29.100000000000005">
      <c r="A278" s="3"/>
      <c r="B278" s="3"/>
      <c r="C278" s="3"/>
      <c r="D278" s="229"/>
      <c r="E278" s="28"/>
      <c r="F278" s="3"/>
      <c r="G278" s="5"/>
      <c r="H278" s="63"/>
      <c r="I278" s="5"/>
    </row>
    <row x14ac:dyDescent="0.25" r="279" customHeight="1" ht="29.100000000000005">
      <c r="A279" s="3"/>
      <c r="B279" s="3"/>
      <c r="C279" s="3"/>
      <c r="D279" s="229"/>
      <c r="E279" s="28"/>
      <c r="F279" s="3"/>
      <c r="G279" s="5"/>
      <c r="H279" s="63"/>
      <c r="I279" s="5"/>
    </row>
    <row x14ac:dyDescent="0.25" r="280" customHeight="1" ht="29.100000000000005">
      <c r="A280" s="3"/>
      <c r="B280" s="3"/>
      <c r="C280" s="3"/>
      <c r="D280" s="229"/>
      <c r="E280" s="28"/>
      <c r="F280" s="3"/>
      <c r="G280" s="5"/>
      <c r="H280" s="63"/>
      <c r="I280" s="5"/>
    </row>
    <row x14ac:dyDescent="0.25" r="281" customHeight="1" ht="29.100000000000005">
      <c r="A281" s="3"/>
      <c r="B281" s="3"/>
      <c r="C281" s="3"/>
      <c r="D281" s="229"/>
      <c r="E281" s="28"/>
      <c r="F281" s="3"/>
      <c r="G281" s="5"/>
      <c r="H281" s="63"/>
      <c r="I281" s="5"/>
    </row>
    <row x14ac:dyDescent="0.25" r="282" customHeight="1" ht="29.100000000000005">
      <c r="A282" s="3"/>
      <c r="B282" s="3"/>
      <c r="C282" s="3"/>
      <c r="D282" s="229"/>
      <c r="E282" s="28"/>
      <c r="F282" s="3"/>
      <c r="G282" s="5"/>
      <c r="H282" s="63"/>
      <c r="I282" s="5"/>
    </row>
    <row x14ac:dyDescent="0.25" r="283" customHeight="1" ht="29.100000000000005">
      <c r="A283" s="3"/>
      <c r="B283" s="3"/>
      <c r="C283" s="3"/>
      <c r="D283" s="229"/>
      <c r="E283" s="28"/>
      <c r="F283" s="3"/>
      <c r="G283" s="5"/>
      <c r="H283" s="63"/>
      <c r="I283" s="5"/>
    </row>
    <row x14ac:dyDescent="0.25" r="284" customHeight="1" ht="18.75">
      <c r="A284" s="3"/>
      <c r="B284" s="3"/>
      <c r="C284" s="3"/>
      <c r="D284" s="229"/>
      <c r="E284" s="28"/>
      <c r="F284" s="3"/>
      <c r="G284" s="5"/>
      <c r="H284" s="63"/>
      <c r="I284" s="5"/>
    </row>
    <row x14ac:dyDescent="0.25" r="285" customHeight="1" ht="29.100000000000005">
      <c r="A285" s="3"/>
      <c r="B285" s="3"/>
      <c r="C285" s="3"/>
      <c r="D285" s="229"/>
      <c r="E285" s="28"/>
      <c r="F285" s="3"/>
      <c r="G285" s="5"/>
      <c r="H285" s="63"/>
      <c r="I285" s="5"/>
    </row>
    <row x14ac:dyDescent="0.25" r="286" customHeight="1" ht="17.25">
      <c r="A286" s="354"/>
      <c r="B286" s="96" t="s">
        <v>333</v>
      </c>
      <c r="C286" s="10"/>
      <c r="D286" s="10"/>
      <c r="E286" s="127"/>
      <c r="F286" s="116"/>
      <c r="G286" s="355"/>
      <c r="H286" s="158"/>
      <c r="I286" s="5"/>
    </row>
    <row x14ac:dyDescent="0.25" r="287" customHeight="1" ht="17.25">
      <c r="A287" s="15"/>
      <c r="B287" s="15" t="s">
        <v>318</v>
      </c>
      <c r="C287" s="15"/>
      <c r="D287" s="15"/>
      <c r="E287" s="112" t="s">
        <v>58</v>
      </c>
      <c r="F287" s="237" t="s">
        <v>319</v>
      </c>
      <c r="G287" s="16" t="s">
        <v>320</v>
      </c>
      <c r="H287" s="57" t="s">
        <v>623</v>
      </c>
      <c r="I287" s="57" t="s">
        <v>388</v>
      </c>
    </row>
    <row x14ac:dyDescent="0.25" r="288" customHeight="1" ht="82.5">
      <c r="A288" s="22"/>
      <c r="B288" s="22"/>
      <c r="C288" s="3"/>
      <c r="D288" s="356"/>
      <c r="E288" s="74"/>
      <c r="F288" s="262" t="s">
        <v>544</v>
      </c>
      <c r="G288" s="5"/>
      <c r="H288" s="327"/>
      <c r="I288" s="353" t="s">
        <v>471</v>
      </c>
    </row>
    <row x14ac:dyDescent="0.25" r="289" customHeight="1" ht="29.100000000000005">
      <c r="A289" s="22"/>
      <c r="B289" s="3"/>
      <c r="C289" s="3"/>
      <c r="D289" s="3"/>
      <c r="E289" s="74" t="s">
        <v>11</v>
      </c>
      <c r="F289" s="74" t="s">
        <v>546</v>
      </c>
      <c r="G289" s="34">
        <v>1580</v>
      </c>
      <c r="H289" s="34">
        <v>2630</v>
      </c>
      <c r="I289" s="63">
        <v>2840</v>
      </c>
    </row>
    <row x14ac:dyDescent="0.25" r="290" customHeight="1" ht="29.100000000000005">
      <c r="A290" s="22"/>
      <c r="B290" s="3"/>
      <c r="C290" s="3"/>
      <c r="D290" s="3"/>
      <c r="E290" s="74" t="s">
        <v>13</v>
      </c>
      <c r="F290" s="74" t="s">
        <v>548</v>
      </c>
      <c r="G290" s="34">
        <v>2010</v>
      </c>
      <c r="H290" s="34">
        <v>3340</v>
      </c>
      <c r="I290" s="63">
        <v>3610</v>
      </c>
    </row>
    <row x14ac:dyDescent="0.25" r="291" customHeight="1" ht="29.100000000000005">
      <c r="A291" s="22"/>
      <c r="B291" s="3"/>
      <c r="C291" s="3"/>
      <c r="D291" s="3"/>
      <c r="E291" s="74" t="s">
        <v>15</v>
      </c>
      <c r="F291" s="74" t="s">
        <v>550</v>
      </c>
      <c r="G291" s="34">
        <v>2680</v>
      </c>
      <c r="H291" s="34">
        <v>4460</v>
      </c>
      <c r="I291" s="63">
        <v>4810</v>
      </c>
    </row>
    <row x14ac:dyDescent="0.25" r="292" customHeight="1" ht="29.100000000000005">
      <c r="A292" s="3"/>
      <c r="B292" s="3"/>
      <c r="C292" s="3"/>
      <c r="D292" s="3"/>
      <c r="E292" s="23"/>
      <c r="F292" s="74"/>
      <c r="G292" s="136"/>
      <c r="H292" s="6"/>
      <c r="I292" s="5"/>
    </row>
    <row x14ac:dyDescent="0.25" r="293" customHeight="1" ht="29.100000000000005">
      <c r="A293" s="3"/>
      <c r="B293" s="3"/>
      <c r="C293" s="3"/>
      <c r="D293" s="3"/>
      <c r="E293" s="138" t="s">
        <v>18</v>
      </c>
      <c r="F293" s="3"/>
      <c r="G293" s="5"/>
      <c r="H293" s="6"/>
      <c r="I293" s="5"/>
    </row>
    <row x14ac:dyDescent="0.25" r="294" customHeight="1" ht="29.100000000000005">
      <c r="A294" s="3"/>
      <c r="B294" s="3"/>
      <c r="C294" s="3"/>
      <c r="D294" s="229"/>
      <c r="E294" s="108"/>
      <c r="F294" s="376"/>
      <c r="G294" s="371"/>
      <c r="H294" s="371"/>
      <c r="I294" s="5"/>
    </row>
    <row x14ac:dyDescent="0.25" r="295" customHeight="1" ht="29.100000000000005">
      <c r="A295" s="3"/>
      <c r="B295" s="3"/>
      <c r="C295" s="3"/>
      <c r="D295" s="3"/>
      <c r="E295" s="23"/>
      <c r="F295" s="3"/>
      <c r="G295" s="5"/>
      <c r="H295" s="6"/>
      <c r="I295" s="5"/>
    </row>
    <row x14ac:dyDescent="0.25" r="296" customHeight="1" ht="29.100000000000005">
      <c r="A296" s="3"/>
      <c r="B296" s="3"/>
      <c r="C296" s="3"/>
      <c r="D296" s="3"/>
      <c r="E296" s="139" t="s">
        <v>280</v>
      </c>
      <c r="F296" s="140"/>
      <c r="G296" s="358"/>
      <c r="H296" s="153">
        <v>610</v>
      </c>
      <c r="I296" s="5"/>
    </row>
    <row x14ac:dyDescent="0.25" r="297" customHeight="1" ht="29.100000000000005">
      <c r="A297" s="229"/>
      <c r="B297" s="229"/>
      <c r="C297" s="229"/>
      <c r="D297" s="229"/>
      <c r="E297" s="108"/>
      <c r="F297" s="3"/>
      <c r="G297" s="371"/>
      <c r="H297" s="6"/>
      <c r="I297" s="5"/>
    </row>
    <row x14ac:dyDescent="0.25" r="298" customHeight="1" ht="29.100000000000005">
      <c r="A298" s="229"/>
      <c r="B298" s="229"/>
      <c r="C298" s="229"/>
      <c r="D298" s="229"/>
      <c r="E298" s="108"/>
      <c r="F298" s="4"/>
      <c r="G298" s="157"/>
      <c r="H298" s="63"/>
      <c r="I298" s="5"/>
    </row>
    <row x14ac:dyDescent="0.25" r="299" customHeight="1" ht="29.100000000000005">
      <c r="A299" s="229"/>
      <c r="B299" s="229"/>
      <c r="C299" s="229"/>
      <c r="D299" s="229"/>
      <c r="E299" s="23"/>
      <c r="F299" s="3"/>
      <c r="G299" s="5"/>
      <c r="H299" s="6"/>
      <c r="I299" s="5"/>
    </row>
    <row x14ac:dyDescent="0.25" r="300" customHeight="1" ht="17.25">
      <c r="A300" s="354"/>
      <c r="B300" s="96" t="s">
        <v>333</v>
      </c>
      <c r="C300" s="10"/>
      <c r="D300" s="10"/>
      <c r="E300" s="127"/>
      <c r="F300" s="116"/>
      <c r="G300" s="355"/>
      <c r="H300" s="158"/>
      <c r="I300" s="5"/>
    </row>
    <row x14ac:dyDescent="0.25" r="301" customHeight="1" ht="17.25">
      <c r="A301" s="15"/>
      <c r="B301" s="15" t="s">
        <v>348</v>
      </c>
      <c r="C301" s="15"/>
      <c r="D301" s="15"/>
      <c r="E301" s="112" t="s">
        <v>58</v>
      </c>
      <c r="F301" s="237" t="s">
        <v>319</v>
      </c>
      <c r="G301" s="16" t="s">
        <v>320</v>
      </c>
      <c r="H301" s="57" t="s">
        <v>388</v>
      </c>
      <c r="I301" s="5"/>
    </row>
    <row x14ac:dyDescent="0.25" r="302" customHeight="1" ht="29.100000000000005">
      <c r="A302" s="22"/>
      <c r="B302" s="22"/>
      <c r="C302" s="3"/>
      <c r="D302" s="356"/>
      <c r="E302" s="74"/>
      <c r="F302" s="262" t="s">
        <v>544</v>
      </c>
      <c r="G302" s="24"/>
      <c r="H302" s="327" t="s">
        <v>471</v>
      </c>
      <c r="I302" s="5"/>
    </row>
    <row x14ac:dyDescent="0.25" r="303" customHeight="1" ht="29.100000000000005">
      <c r="A303" s="22"/>
      <c r="B303" s="3"/>
      <c r="C303" s="3"/>
      <c r="D303" s="3"/>
      <c r="E303" s="74" t="s">
        <v>11</v>
      </c>
      <c r="F303" s="74" t="s">
        <v>552</v>
      </c>
      <c r="G303" s="34">
        <v>2390</v>
      </c>
      <c r="H303" s="34">
        <v>4300</v>
      </c>
      <c r="I303" s="5"/>
    </row>
    <row x14ac:dyDescent="0.25" r="304" customHeight="1" ht="29.100000000000005">
      <c r="A304" s="3"/>
      <c r="B304" s="3"/>
      <c r="C304" s="3"/>
      <c r="D304" s="3"/>
      <c r="E304" s="74" t="s">
        <v>13</v>
      </c>
      <c r="F304" s="74" t="s">
        <v>555</v>
      </c>
      <c r="G304" s="34">
        <v>2890</v>
      </c>
      <c r="H304" s="34">
        <v>5200</v>
      </c>
      <c r="I304" s="5"/>
    </row>
    <row x14ac:dyDescent="0.25" r="305" customHeight="1" ht="29.100000000000005">
      <c r="A305" s="22"/>
      <c r="B305" s="3"/>
      <c r="C305" s="3"/>
      <c r="D305" s="3"/>
      <c r="E305" s="74" t="s">
        <v>15</v>
      </c>
      <c r="F305" s="74" t="s">
        <v>572</v>
      </c>
      <c r="G305" s="34">
        <v>3440</v>
      </c>
      <c r="H305" s="34">
        <v>6190</v>
      </c>
      <c r="I305" s="5"/>
    </row>
    <row x14ac:dyDescent="0.25" r="306" customHeight="1" ht="29.100000000000005">
      <c r="A306" s="22"/>
      <c r="B306" s="3"/>
      <c r="C306" s="3"/>
      <c r="D306" s="3"/>
      <c r="E306" s="74" t="s">
        <v>120</v>
      </c>
      <c r="F306" s="74" t="s">
        <v>573</v>
      </c>
      <c r="G306" s="34">
        <v>4680</v>
      </c>
      <c r="H306" s="63">
        <v>8420</v>
      </c>
      <c r="I306" s="5"/>
    </row>
    <row x14ac:dyDescent="0.25" r="307" customHeight="1" ht="29.100000000000005">
      <c r="A307" s="3"/>
      <c r="B307" s="3"/>
      <c r="C307" s="3"/>
      <c r="D307" s="3"/>
      <c r="E307" s="23"/>
      <c r="F307" s="74"/>
      <c r="G307" s="136"/>
      <c r="H307" s="27"/>
      <c r="I307" s="5"/>
    </row>
    <row x14ac:dyDescent="0.25" r="308" customHeight="1" ht="29.100000000000005">
      <c r="A308" s="3"/>
      <c r="B308" s="3"/>
      <c r="C308" s="3"/>
      <c r="D308" s="3"/>
      <c r="E308" s="138" t="s">
        <v>18</v>
      </c>
      <c r="F308" s="3"/>
      <c r="G308" s="5"/>
      <c r="H308" s="27"/>
      <c r="I308" s="5"/>
    </row>
    <row x14ac:dyDescent="0.25" r="309" customHeight="1" ht="29.100000000000005">
      <c r="A309" s="3"/>
      <c r="B309" s="3"/>
      <c r="C309" s="3"/>
      <c r="D309" s="229"/>
      <c r="E309" s="108"/>
      <c r="F309" s="376"/>
      <c r="G309" s="371"/>
      <c r="H309" s="371"/>
      <c r="I309" s="5"/>
    </row>
    <row x14ac:dyDescent="0.25" r="310" customHeight="1" ht="29.100000000000005">
      <c r="A310" s="229"/>
      <c r="B310" s="229"/>
      <c r="C310" s="229"/>
      <c r="D310" s="229"/>
      <c r="E310" s="23"/>
      <c r="F310" s="3"/>
      <c r="G310" s="5"/>
      <c r="H310" s="6"/>
      <c r="I310" s="5"/>
    </row>
    <row x14ac:dyDescent="0.25" r="311" customHeight="1" ht="29.100000000000005">
      <c r="A311" s="3"/>
      <c r="B311" s="3"/>
      <c r="C311" s="3"/>
      <c r="D311" s="3"/>
      <c r="E311" s="139" t="s">
        <v>280</v>
      </c>
      <c r="F311" s="140"/>
      <c r="G311" s="358"/>
      <c r="H311" s="153">
        <v>610</v>
      </c>
      <c r="I311" s="5"/>
    </row>
    <row x14ac:dyDescent="0.25" r="312" customHeight="1" ht="29.100000000000005">
      <c r="A312" s="3"/>
      <c r="B312" s="3"/>
      <c r="C312" s="3"/>
      <c r="D312" s="3"/>
      <c r="E312" s="108"/>
      <c r="F312" s="376"/>
      <c r="G312" s="371"/>
      <c r="H312" s="371"/>
      <c r="I312" s="5"/>
    </row>
    <row x14ac:dyDescent="0.25" r="313" customHeight="1" ht="29.100000000000005">
      <c r="A313" s="3"/>
      <c r="B313" s="3"/>
      <c r="C313" s="3"/>
      <c r="D313" s="3"/>
      <c r="E313" s="108"/>
      <c r="F313" s="3"/>
      <c r="G313" s="5"/>
      <c r="H313" s="63"/>
      <c r="I313" s="5"/>
    </row>
    <row x14ac:dyDescent="0.25" r="314" customHeight="1" ht="29.100000000000005">
      <c r="A314" s="3"/>
      <c r="B314" s="3"/>
      <c r="C314" s="3"/>
      <c r="D314" s="3"/>
      <c r="E314" s="23"/>
      <c r="F314" s="3"/>
      <c r="G314" s="5"/>
      <c r="H314" s="6"/>
      <c r="I314" s="5"/>
    </row>
    <row x14ac:dyDescent="0.25" r="315" customHeight="1" ht="17.25">
      <c r="A315" s="15"/>
      <c r="B315" s="15" t="s">
        <v>106</v>
      </c>
      <c r="C315" s="15"/>
      <c r="D315" s="15"/>
      <c r="E315" s="112" t="s">
        <v>58</v>
      </c>
      <c r="F315" s="237" t="s">
        <v>319</v>
      </c>
      <c r="G315" s="16" t="s">
        <v>320</v>
      </c>
      <c r="H315" s="57" t="s">
        <v>605</v>
      </c>
      <c r="I315" s="5"/>
    </row>
    <row x14ac:dyDescent="0.25" r="316" customHeight="1" ht="29.100000000000005">
      <c r="A316" s="22"/>
      <c r="B316" s="22"/>
      <c r="C316" s="3"/>
      <c r="D316" s="356"/>
      <c r="E316" s="74"/>
      <c r="F316" s="262" t="s">
        <v>544</v>
      </c>
      <c r="G316" s="24"/>
      <c r="H316" s="327" t="s">
        <v>471</v>
      </c>
      <c r="I316" s="5"/>
    </row>
    <row x14ac:dyDescent="0.25" r="317" customHeight="1" ht="29.100000000000005">
      <c r="A317" s="22"/>
      <c r="B317" s="3"/>
      <c r="C317" s="3"/>
      <c r="D317" s="3"/>
      <c r="E317" s="74" t="s">
        <v>11</v>
      </c>
      <c r="F317" s="74" t="s">
        <v>574</v>
      </c>
      <c r="G317" s="34">
        <v>3000</v>
      </c>
      <c r="H317" s="34">
        <v>5120</v>
      </c>
      <c r="I317" s="5"/>
    </row>
    <row x14ac:dyDescent="0.25" r="318" customHeight="1" ht="29.100000000000005">
      <c r="A318" s="22"/>
      <c r="B318" s="3"/>
      <c r="C318" s="3"/>
      <c r="D318" s="3"/>
      <c r="E318" s="74" t="s">
        <v>13</v>
      </c>
      <c r="F318" s="74" t="s">
        <v>576</v>
      </c>
      <c r="G318" s="34">
        <v>4320</v>
      </c>
      <c r="H318" s="34">
        <v>7380</v>
      </c>
      <c r="I318" s="5"/>
    </row>
    <row x14ac:dyDescent="0.25" r="319" customHeight="1" ht="29.100000000000005">
      <c r="A319" s="22"/>
      <c r="B319" s="3"/>
      <c r="C319" s="3"/>
      <c r="D319" s="3"/>
      <c r="E319" s="74" t="s">
        <v>15</v>
      </c>
      <c r="F319" s="74" t="s">
        <v>578</v>
      </c>
      <c r="G319" s="34">
        <v>5880</v>
      </c>
      <c r="H319" s="34">
        <v>10040</v>
      </c>
      <c r="I319" s="5"/>
    </row>
    <row x14ac:dyDescent="0.25" r="320" customHeight="1" ht="29.100000000000005">
      <c r="A320" s="3"/>
      <c r="B320" s="3"/>
      <c r="C320" s="3"/>
      <c r="D320" s="3"/>
      <c r="E320" s="23"/>
      <c r="F320" s="74"/>
      <c r="G320" s="136"/>
      <c r="H320" s="27"/>
      <c r="I320" s="5"/>
    </row>
    <row x14ac:dyDescent="0.25" r="321" customHeight="1" ht="29.100000000000005">
      <c r="A321" s="3"/>
      <c r="B321" s="3"/>
      <c r="C321" s="3"/>
      <c r="D321" s="3"/>
      <c r="E321" s="138" t="s">
        <v>18</v>
      </c>
      <c r="F321" s="3"/>
      <c r="G321" s="5"/>
      <c r="H321" s="27"/>
      <c r="I321" s="5"/>
    </row>
    <row x14ac:dyDescent="0.25" r="322" customHeight="1" ht="29.100000000000005">
      <c r="A322" s="3"/>
      <c r="B322" s="3"/>
      <c r="C322" s="3"/>
      <c r="D322" s="229"/>
      <c r="E322" s="108"/>
      <c r="F322" s="3"/>
      <c r="G322" s="5"/>
      <c r="H322" s="371"/>
      <c r="I322" s="5"/>
    </row>
    <row x14ac:dyDescent="0.25" r="323" customHeight="1" ht="29.100000000000005">
      <c r="A323" s="3"/>
      <c r="B323" s="3"/>
      <c r="C323" s="3"/>
      <c r="D323" s="3"/>
      <c r="E323" s="23"/>
      <c r="F323" s="3"/>
      <c r="G323" s="5"/>
      <c r="H323" s="6"/>
      <c r="I323" s="5"/>
    </row>
    <row x14ac:dyDescent="0.25" r="324" customHeight="1" ht="29.100000000000005">
      <c r="A324" s="3"/>
      <c r="B324" s="3"/>
      <c r="C324" s="3"/>
      <c r="D324" s="3"/>
      <c r="E324" s="139" t="s">
        <v>280</v>
      </c>
      <c r="F324" s="140"/>
      <c r="G324" s="358"/>
      <c r="H324" s="153">
        <v>610</v>
      </c>
      <c r="I324" s="5"/>
    </row>
    <row x14ac:dyDescent="0.25" r="325" customHeight="1" ht="29.100000000000005">
      <c r="A325" s="3"/>
      <c r="B325" s="3"/>
      <c r="C325" s="3"/>
      <c r="D325" s="3"/>
      <c r="E325" s="108"/>
      <c r="F325" s="3"/>
      <c r="G325" s="5"/>
      <c r="H325" s="63"/>
      <c r="I325" s="5"/>
    </row>
    <row x14ac:dyDescent="0.25" r="326" customHeight="1" ht="29.100000000000005">
      <c r="A326" s="15"/>
      <c r="B326" s="15" t="s">
        <v>606</v>
      </c>
      <c r="C326" s="15"/>
      <c r="D326" s="15"/>
      <c r="E326" s="112" t="s">
        <v>58</v>
      </c>
      <c r="F326" s="237" t="s">
        <v>319</v>
      </c>
      <c r="G326" s="16" t="s">
        <v>320</v>
      </c>
      <c r="H326" s="57" t="s">
        <v>605</v>
      </c>
      <c r="I326" s="61"/>
    </row>
    <row x14ac:dyDescent="0.25" r="327" customHeight="1" ht="29.100000000000005">
      <c r="A327" s="22"/>
      <c r="B327" s="22"/>
      <c r="C327" s="3"/>
      <c r="D327" s="356"/>
      <c r="E327" s="74"/>
      <c r="F327" s="262" t="s">
        <v>544</v>
      </c>
      <c r="G327" s="24"/>
      <c r="H327" s="327" t="s">
        <v>471</v>
      </c>
      <c r="I327" s="5"/>
    </row>
    <row x14ac:dyDescent="0.25" r="328" customHeight="1" ht="29.100000000000005">
      <c r="A328" s="22"/>
      <c r="B328" s="3"/>
      <c r="C328" s="3"/>
      <c r="D328" s="3"/>
      <c r="E328" s="74" t="s">
        <v>11</v>
      </c>
      <c r="F328" s="74" t="s">
        <v>595</v>
      </c>
      <c r="G328" s="34">
        <v>3870</v>
      </c>
      <c r="H328" s="34">
        <v>6160</v>
      </c>
      <c r="I328" s="5"/>
    </row>
    <row x14ac:dyDescent="0.25" r="329" customHeight="1" ht="29.100000000000005">
      <c r="A329" s="22"/>
      <c r="B329" s="3"/>
      <c r="C329" s="3"/>
      <c r="D329" s="3"/>
      <c r="E329" s="74" t="s">
        <v>13</v>
      </c>
      <c r="F329" s="74" t="s">
        <v>548</v>
      </c>
      <c r="G329" s="34">
        <v>4620</v>
      </c>
      <c r="H329" s="34">
        <v>7350</v>
      </c>
      <c r="I329" s="5"/>
    </row>
    <row x14ac:dyDescent="0.25" r="330" customHeight="1" ht="29.100000000000005">
      <c r="A330" s="22"/>
      <c r="B330" s="3"/>
      <c r="C330" s="3"/>
      <c r="D330" s="3"/>
      <c r="E330" s="74" t="s">
        <v>15</v>
      </c>
      <c r="F330" s="74" t="s">
        <v>624</v>
      </c>
      <c r="G330" s="34">
        <v>6310</v>
      </c>
      <c r="H330" s="34">
        <v>10040</v>
      </c>
      <c r="I330" s="5"/>
    </row>
    <row x14ac:dyDescent="0.25" r="331" customHeight="1" ht="27">
      <c r="A331" s="3"/>
      <c r="B331" s="3"/>
      <c r="C331" s="3"/>
      <c r="D331" s="3"/>
      <c r="E331" s="23"/>
      <c r="F331" s="74"/>
      <c r="G331" s="136"/>
      <c r="H331" s="27"/>
      <c r="I331" s="5"/>
    </row>
    <row x14ac:dyDescent="0.25" r="332" customHeight="1" ht="17.25">
      <c r="A332" s="3"/>
      <c r="B332" s="3"/>
      <c r="C332" s="3"/>
      <c r="D332" s="3"/>
      <c r="E332" s="138" t="s">
        <v>18</v>
      </c>
      <c r="F332" s="3"/>
      <c r="G332" s="5"/>
      <c r="H332" s="27"/>
      <c r="I332" s="5"/>
    </row>
    <row x14ac:dyDescent="0.25" r="333" customHeight="1" ht="17.25">
      <c r="A333" s="3"/>
      <c r="B333" s="3"/>
      <c r="C333" s="3"/>
      <c r="D333" s="229"/>
      <c r="E333" s="108"/>
      <c r="F333" s="3"/>
      <c r="G333" s="5"/>
      <c r="H333" s="371"/>
      <c r="I333" s="5"/>
    </row>
    <row x14ac:dyDescent="0.25" r="334" customHeight="1" ht="17.25">
      <c r="A334" s="3"/>
      <c r="B334" s="3"/>
      <c r="C334" s="3"/>
      <c r="D334" s="3"/>
      <c r="E334" s="23"/>
      <c r="F334" s="3"/>
      <c r="G334" s="5"/>
      <c r="H334" s="6"/>
      <c r="I334" s="5"/>
    </row>
    <row x14ac:dyDescent="0.25" r="335" customHeight="1" ht="17.25">
      <c r="A335" s="3"/>
      <c r="B335" s="3"/>
      <c r="C335" s="3"/>
      <c r="D335" s="3"/>
      <c r="E335" s="139" t="s">
        <v>280</v>
      </c>
      <c r="F335" s="140"/>
      <c r="G335" s="358"/>
      <c r="H335" s="153">
        <v>610</v>
      </c>
      <c r="I335" s="5"/>
    </row>
    <row x14ac:dyDescent="0.25" r="336" customHeight="1" ht="17.25">
      <c r="A336" s="3"/>
      <c r="B336" s="3"/>
      <c r="C336" s="3"/>
      <c r="D336" s="3"/>
      <c r="E336" s="108"/>
      <c r="F336" s="3"/>
      <c r="G336" s="5"/>
      <c r="H336" s="63"/>
      <c r="I336" s="5"/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93"/>
  <sheetViews>
    <sheetView workbookViewId="0"/>
  </sheetViews>
  <sheetFormatPr defaultRowHeight="15" x14ac:dyDescent="0.25"/>
  <cols>
    <col min="1" max="1" style="76" width="1.5764285714285713" customWidth="1" bestFit="1"/>
    <col min="2" max="2" style="77" width="14.005" customWidth="1" bestFit="1"/>
    <col min="3" max="3" style="77" width="27.576428571428572" customWidth="1" bestFit="1"/>
    <col min="4" max="4" style="77" width="26.576428571428572" customWidth="1" bestFit="1"/>
    <col min="5" max="5" style="77" width="11.147857142857141" customWidth="1" bestFit="1"/>
    <col min="6" max="6" style="77" width="17.14785714285714" customWidth="1" bestFit="1"/>
    <col min="7" max="7" style="265" width="22.14785714285714" customWidth="1" bestFit="1"/>
    <col min="8" max="8" style="80" width="32.14785714285715" customWidth="1" bestFit="1"/>
    <col min="9" max="9" style="80" width="32.57642857142857" customWidth="1" bestFit="1"/>
    <col min="10" max="10" style="80" width="25.576428571428572" customWidth="1" bestFit="1"/>
  </cols>
  <sheetData>
    <row x14ac:dyDescent="0.25" r="1" customHeight="1" ht="17.25">
      <c r="A1" s="1" t="s">
        <v>625</v>
      </c>
      <c r="B1" s="1"/>
      <c r="C1" s="1"/>
      <c r="D1" s="1"/>
      <c r="E1" s="1"/>
      <c r="F1" s="1"/>
      <c r="G1" s="1"/>
      <c r="H1" s="81"/>
      <c r="I1" s="81"/>
      <c r="J1" s="81"/>
    </row>
    <row x14ac:dyDescent="0.25" r="2" customHeight="1" ht="17.25">
      <c r="A2" s="163"/>
      <c r="B2" s="163"/>
      <c r="C2" s="163"/>
      <c r="D2" s="163"/>
      <c r="E2" s="163"/>
      <c r="F2" s="163"/>
      <c r="G2" s="163"/>
      <c r="H2" s="197"/>
      <c r="I2" s="197"/>
      <c r="J2" s="197"/>
    </row>
    <row x14ac:dyDescent="0.25" r="3" customHeight="1" ht="17.25">
      <c r="A3" s="8" t="s">
        <v>1</v>
      </c>
      <c r="B3" s="96" t="s">
        <v>626</v>
      </c>
      <c r="C3" s="10"/>
      <c r="D3" s="10"/>
      <c r="E3" s="10"/>
      <c r="F3" s="10"/>
      <c r="G3" s="227"/>
      <c r="H3" s="199"/>
      <c r="I3" s="199"/>
      <c r="J3" s="199"/>
    </row>
    <row x14ac:dyDescent="0.25" r="4" customHeight="1" ht="17.25">
      <c r="A4" s="15"/>
      <c r="B4" s="15" t="s">
        <v>484</v>
      </c>
      <c r="C4" s="15"/>
      <c r="D4" s="15"/>
      <c r="E4" s="112" t="s">
        <v>58</v>
      </c>
      <c r="F4" s="237" t="s">
        <v>319</v>
      </c>
      <c r="G4" s="217"/>
      <c r="H4" s="131" t="s">
        <v>508</v>
      </c>
      <c r="I4" s="131" t="s">
        <v>378</v>
      </c>
      <c r="J4" s="85"/>
    </row>
    <row x14ac:dyDescent="0.25" r="5" customHeight="1" ht="17.25">
      <c r="A5" s="22"/>
      <c r="B5" s="114"/>
      <c r="C5" s="114"/>
      <c r="D5" s="114"/>
      <c r="E5" s="4"/>
      <c r="F5" s="150" t="s">
        <v>627</v>
      </c>
      <c r="G5" s="28" t="s">
        <v>162</v>
      </c>
      <c r="H5" s="289"/>
      <c r="I5" s="287" t="s">
        <v>628</v>
      </c>
      <c r="J5" s="103"/>
    </row>
    <row x14ac:dyDescent="0.25" r="6" customHeight="1" ht="17.25">
      <c r="A6" s="22"/>
      <c r="B6" s="114"/>
      <c r="C6" s="114"/>
      <c r="D6" s="114"/>
      <c r="E6" s="74" t="s">
        <v>11</v>
      </c>
      <c r="F6" s="28" t="s">
        <v>629</v>
      </c>
      <c r="G6" s="135" t="s">
        <v>630</v>
      </c>
      <c r="H6" s="62">
        <f>roundup((('Exchange rate'!$B$2*('UK-R-Dining Tables'!H5/(1+'Exchange rate'!$A$7)))+1)/10, 0)*10</f>
      </c>
      <c r="I6" s="62">
        <f>roundup((('Exchange rate'!$B$2*('UK-R-Dining Tables'!I5/(1+'Exchange rate'!$A$7)))+1)/10, 0)*10</f>
      </c>
      <c r="J6" s="103"/>
    </row>
    <row x14ac:dyDescent="0.25" r="7" customHeight="1" ht="17.25">
      <c r="A7" s="22"/>
      <c r="B7" s="114"/>
      <c r="C7" s="114"/>
      <c r="D7" s="114"/>
      <c r="E7" s="74" t="s">
        <v>13</v>
      </c>
      <c r="F7" s="74" t="s">
        <v>631</v>
      </c>
      <c r="G7" s="135" t="s">
        <v>632</v>
      </c>
      <c r="H7" s="62">
        <f>roundup((('Exchange rate'!$B$2*('UK-R-Dining Tables'!H6/(1+'Exchange rate'!$A$7)))+1)/10, 0)*10</f>
      </c>
      <c r="I7" s="62">
        <f>roundup((('Exchange rate'!$B$2*('UK-R-Dining Tables'!I6/(1+'Exchange rate'!$A$7)))+1)/10, 0)*10</f>
      </c>
      <c r="J7" s="45"/>
    </row>
    <row x14ac:dyDescent="0.25" r="8" customHeight="1" ht="17.25">
      <c r="A8" s="22"/>
      <c r="B8" s="114"/>
      <c r="C8" s="114"/>
      <c r="D8" s="114"/>
      <c r="E8" s="74" t="s">
        <v>15</v>
      </c>
      <c r="F8" s="74" t="s">
        <v>633</v>
      </c>
      <c r="G8" s="135" t="s">
        <v>634</v>
      </c>
      <c r="H8" s="62">
        <f>roundup((('Exchange rate'!$B$2*('UK-R-Dining Tables'!H7/(1+'Exchange rate'!$A$7)))+1)/10, 0)*10</f>
      </c>
      <c r="I8" s="62">
        <f>roundup((('Exchange rate'!$B$2*('UK-R-Dining Tables'!I7/(1+'Exchange rate'!$A$7)))+1)/10, 0)*10</f>
      </c>
      <c r="J8" s="45"/>
    </row>
    <row x14ac:dyDescent="0.25" r="9" customHeight="1" ht="17.25">
      <c r="A9" s="22"/>
      <c r="B9" s="114"/>
      <c r="C9" s="114"/>
      <c r="D9" s="114"/>
      <c r="E9" s="74" t="s">
        <v>120</v>
      </c>
      <c r="F9" s="74" t="s">
        <v>635</v>
      </c>
      <c r="G9" s="135" t="s">
        <v>636</v>
      </c>
      <c r="H9" s="62">
        <f>roundup((('Exchange rate'!$B$2*('UK-R-Dining Tables'!H8/(1+'Exchange rate'!$A$7)))+1)/10, 0)*10</f>
      </c>
      <c r="I9" s="62">
        <f>roundup((('Exchange rate'!$B$2*('UK-R-Dining Tables'!I8/(1+'Exchange rate'!$A$7)))+1)/10, 0)*10</f>
      </c>
      <c r="J9" s="45"/>
    </row>
    <row x14ac:dyDescent="0.25" r="10" customHeight="1" ht="25.350000000000005">
      <c r="A10" s="3"/>
      <c r="B10" s="114"/>
      <c r="C10" s="114"/>
      <c r="D10" s="114"/>
      <c r="E10" s="4"/>
      <c r="F10" s="4"/>
      <c r="G10" s="4"/>
      <c r="H10" s="101"/>
      <c r="I10" s="101"/>
      <c r="J10" s="103"/>
    </row>
    <row x14ac:dyDescent="0.25" r="11" customHeight="1" ht="25.350000000000005">
      <c r="A11" s="3"/>
      <c r="B11" s="114"/>
      <c r="C11" s="114"/>
      <c r="D11" s="114"/>
      <c r="E11" s="107" t="s">
        <v>637</v>
      </c>
      <c r="F11" s="107"/>
      <c r="G11" s="4"/>
      <c r="H11" s="101"/>
      <c r="I11" s="101"/>
      <c r="J11" s="103"/>
    </row>
    <row x14ac:dyDescent="0.25" r="12" customHeight="1" ht="25.350000000000005">
      <c r="A12" s="3"/>
      <c r="B12" s="114"/>
      <c r="C12" s="114"/>
      <c r="D12" s="114"/>
      <c r="E12" s="108"/>
      <c r="F12" s="108"/>
      <c r="G12" s="228"/>
      <c r="H12" s="230"/>
      <c r="I12" s="101"/>
      <c r="J12" s="103"/>
    </row>
    <row x14ac:dyDescent="0.25" r="13" customHeight="1" ht="24.75">
      <c r="A13" s="3"/>
      <c r="B13" s="114"/>
      <c r="C13" s="114"/>
      <c r="D13" s="114"/>
      <c r="E13" s="229"/>
      <c r="F13" s="229"/>
      <c r="G13" s="228"/>
      <c r="H13" s="230"/>
      <c r="I13" s="230"/>
      <c r="J13" s="103"/>
    </row>
    <row x14ac:dyDescent="0.25" r="14" customHeight="1" ht="25.350000000000005">
      <c r="A14" s="3"/>
      <c r="B14" s="114"/>
      <c r="C14" s="114"/>
      <c r="D14" s="114"/>
      <c r="E14" s="110" t="s">
        <v>280</v>
      </c>
      <c r="F14" s="110"/>
      <c r="G14" s="140"/>
      <c r="H14" s="152"/>
      <c r="I14" s="188">
        <f>roundup((('Exchange rate'!$B$2*('UK-R-Dining Tables'!I13/(1+'Exchange rate'!$A$7)))+1)/10, 0)*10</f>
      </c>
      <c r="J14" s="103"/>
    </row>
    <row x14ac:dyDescent="0.25" r="15" customHeight="1" ht="25.350000000000005">
      <c r="A15" s="3"/>
      <c r="B15" s="114"/>
      <c r="C15" s="114"/>
      <c r="D15" s="114"/>
      <c r="E15" s="108"/>
      <c r="F15" s="108"/>
      <c r="G15" s="4"/>
      <c r="H15" s="101"/>
      <c r="I15" s="101"/>
      <c r="J15" s="103"/>
    </row>
    <row x14ac:dyDescent="0.25" r="16" customHeight="1" ht="25.350000000000005">
      <c r="A16" s="3"/>
      <c r="B16" s="23"/>
      <c r="C16" s="23"/>
      <c r="D16" s="23"/>
      <c r="E16" s="108"/>
      <c r="F16" s="108"/>
      <c r="G16" s="261"/>
      <c r="H16" s="290"/>
      <c r="I16" s="291"/>
      <c r="J16" s="291"/>
    </row>
    <row x14ac:dyDescent="0.25" r="17" customHeight="1" ht="25.350000000000005">
      <c r="A17" s="3"/>
      <c r="B17" s="23"/>
      <c r="C17" s="23"/>
      <c r="D17" s="23"/>
      <c r="E17" s="108"/>
      <c r="F17" s="108"/>
      <c r="G17" s="261"/>
      <c r="H17" s="290"/>
      <c r="I17" s="291"/>
      <c r="J17" s="291"/>
    </row>
    <row x14ac:dyDescent="0.25" r="18" customHeight="1" ht="25.350000000000005">
      <c r="A18" s="3"/>
      <c r="B18" s="23"/>
      <c r="C18" s="23"/>
      <c r="D18" s="23"/>
      <c r="E18" s="108"/>
      <c r="F18" s="108"/>
      <c r="G18" s="261"/>
      <c r="H18" s="290"/>
      <c r="I18" s="291"/>
      <c r="J18" s="291"/>
    </row>
    <row x14ac:dyDescent="0.25" r="19" customHeight="1" ht="17.25">
      <c r="A19" s="8" t="s">
        <v>1</v>
      </c>
      <c r="B19" s="96" t="s">
        <v>626</v>
      </c>
      <c r="C19" s="10"/>
      <c r="D19" s="10"/>
      <c r="E19" s="10"/>
      <c r="F19" s="227"/>
      <c r="G19" s="198"/>
      <c r="H19" s="199"/>
      <c r="I19" s="199"/>
      <c r="J19" s="103"/>
    </row>
    <row x14ac:dyDescent="0.25" r="20" customHeight="1" ht="17.25">
      <c r="A20" s="15"/>
      <c r="B20" s="15" t="s">
        <v>106</v>
      </c>
      <c r="C20" s="15"/>
      <c r="D20" s="15"/>
      <c r="E20" s="112" t="s">
        <v>58</v>
      </c>
      <c r="F20" s="237" t="s">
        <v>319</v>
      </c>
      <c r="G20" s="237"/>
      <c r="H20" s="131" t="s">
        <v>507</v>
      </c>
      <c r="I20" s="131" t="s">
        <v>638</v>
      </c>
      <c r="J20" s="85" t="s">
        <v>378</v>
      </c>
    </row>
    <row x14ac:dyDescent="0.25" r="21" customHeight="1" ht="17.25">
      <c r="A21" s="22"/>
      <c r="B21" s="114"/>
      <c r="C21" s="114"/>
      <c r="D21" s="114"/>
      <c r="E21" s="4"/>
      <c r="F21" s="119" t="s">
        <v>627</v>
      </c>
      <c r="G21" s="119" t="s">
        <v>162</v>
      </c>
      <c r="H21" s="287"/>
      <c r="I21" s="103"/>
      <c r="J21" s="338" t="s">
        <v>628</v>
      </c>
    </row>
    <row x14ac:dyDescent="0.25" r="22" customHeight="1" ht="17.25">
      <c r="A22" s="22"/>
      <c r="B22" s="114"/>
      <c r="C22" s="114"/>
      <c r="D22" s="114"/>
      <c r="E22" s="74" t="s">
        <v>11</v>
      </c>
      <c r="F22" s="74" t="s">
        <v>574</v>
      </c>
      <c r="G22" s="114" t="s">
        <v>575</v>
      </c>
      <c r="H22" s="62">
        <f>roundup((('Exchange rate'!$B$2*('UK-R-Dining Tables'!H20/(1+'Exchange rate'!$A$7)))+1)/10, 0)*10</f>
      </c>
      <c r="I22" s="62">
        <f>roundup((('Exchange rate'!$B$2*('UK-R-Dining Tables'!I20/(1+'Exchange rate'!$A$7)))+1)/10, 0)*10</f>
      </c>
      <c r="J22" s="62">
        <f>roundup((('Exchange rate'!$B$2*('UK-R-Dining Tables'!J20/(1+'Exchange rate'!$A$7)))+1)/10, 0)*10</f>
      </c>
    </row>
    <row x14ac:dyDescent="0.25" r="23" customHeight="1" ht="17.25">
      <c r="A23" s="22"/>
      <c r="B23" s="114"/>
      <c r="C23" s="114"/>
      <c r="D23" s="114"/>
      <c r="E23" s="74" t="s">
        <v>13</v>
      </c>
      <c r="F23" s="74" t="s">
        <v>576</v>
      </c>
      <c r="G23" s="114" t="s">
        <v>639</v>
      </c>
      <c r="H23" s="62">
        <f>roundup((('Exchange rate'!$B$2*('UK-R-Dining Tables'!H21/(1+'Exchange rate'!$A$7)))+1)/10, 0)*10</f>
      </c>
      <c r="I23" s="62">
        <f>roundup((('Exchange rate'!$B$2*('UK-R-Dining Tables'!I21/(1+'Exchange rate'!$A$7)))+1)/10, 0)*10</f>
      </c>
      <c r="J23" s="62">
        <f>roundup((('Exchange rate'!$B$2*('UK-R-Dining Tables'!J21/(1+'Exchange rate'!$A$7)))+1)/10, 0)*10</f>
      </c>
    </row>
    <row x14ac:dyDescent="0.25" r="24" customHeight="1" ht="17.25">
      <c r="A24" s="22"/>
      <c r="B24" s="114"/>
      <c r="C24" s="114"/>
      <c r="D24" s="114"/>
      <c r="E24" s="74" t="s">
        <v>15</v>
      </c>
      <c r="F24" s="74" t="s">
        <v>640</v>
      </c>
      <c r="G24" s="114" t="s">
        <v>140</v>
      </c>
      <c r="H24" s="62">
        <f>roundup((('Exchange rate'!$B$2*('UK-R-Dining Tables'!H22/(1+'Exchange rate'!$A$7)))+1)/10, 0)*10</f>
      </c>
      <c r="I24" s="62">
        <f>roundup((('Exchange rate'!$B$2*('UK-R-Dining Tables'!I22/(1+'Exchange rate'!$A$7)))+1)/10, 0)*10</f>
      </c>
      <c r="J24" s="62">
        <f>roundup((('Exchange rate'!$B$2*('UK-R-Dining Tables'!J22/(1+'Exchange rate'!$A$7)))+1)/10, 0)*10</f>
      </c>
    </row>
    <row x14ac:dyDescent="0.25" r="25" customHeight="1" ht="17.25">
      <c r="A25" s="22"/>
      <c r="B25" s="114"/>
      <c r="C25" s="114"/>
      <c r="D25" s="114"/>
      <c r="E25" s="74" t="s">
        <v>120</v>
      </c>
      <c r="F25" s="74" t="s">
        <v>658</v>
      </c>
      <c r="G25" s="114" t="s">
        <v>642</v>
      </c>
      <c r="H25" s="62">
        <f>roundup((('Exchange rate'!$B$2*('UK-R-Dining Tables'!H23/(1+'Exchange rate'!$A$7)))+1)/10, 0)*10</f>
      </c>
      <c r="I25" s="62">
        <f>roundup((('Exchange rate'!$B$2*('UK-R-Dining Tables'!I23/(1+'Exchange rate'!$A$7)))+1)/10, 0)*10</f>
      </c>
      <c r="J25" s="62">
        <f>roundup((('Exchange rate'!$B$2*('UK-R-Dining Tables'!J23/(1+'Exchange rate'!$A$7)))+1)/10, 0)*10</f>
      </c>
    </row>
    <row x14ac:dyDescent="0.25" r="26" customHeight="1" ht="25.350000000000005">
      <c r="A26" s="3"/>
      <c r="B26" s="114"/>
      <c r="C26" s="114"/>
      <c r="D26" s="114"/>
      <c r="E26" s="4"/>
      <c r="F26" s="4"/>
      <c r="G26" s="4"/>
      <c r="H26" s="101"/>
      <c r="I26" s="103"/>
      <c r="J26" s="103"/>
    </row>
    <row x14ac:dyDescent="0.25" r="27" customHeight="1" ht="25.350000000000005">
      <c r="A27" s="3"/>
      <c r="B27" s="114"/>
      <c r="C27" s="114"/>
      <c r="D27" s="114"/>
      <c r="E27" s="107" t="s">
        <v>637</v>
      </c>
      <c r="F27" s="4"/>
      <c r="G27" s="4"/>
      <c r="H27" s="101"/>
      <c r="I27" s="103"/>
      <c r="J27" s="103"/>
    </row>
    <row x14ac:dyDescent="0.25" r="28" customHeight="1" ht="25.350000000000005">
      <c r="A28" s="3"/>
      <c r="B28" s="114"/>
      <c r="C28" s="114"/>
      <c r="D28" s="114"/>
      <c r="E28" s="108"/>
      <c r="F28" s="228"/>
      <c r="G28" s="228"/>
      <c r="H28" s="101"/>
      <c r="I28" s="103"/>
      <c r="J28" s="103"/>
    </row>
    <row x14ac:dyDescent="0.25" r="29" customHeight="1" ht="24.75">
      <c r="A29" s="3"/>
      <c r="B29" s="114"/>
      <c r="C29" s="114"/>
      <c r="D29" s="114"/>
      <c r="E29" s="229"/>
      <c r="F29" s="228"/>
      <c r="G29" s="228"/>
      <c r="H29" s="230"/>
      <c r="I29" s="103"/>
      <c r="J29" s="103"/>
    </row>
    <row x14ac:dyDescent="0.25" r="30" customHeight="1" ht="25.350000000000005">
      <c r="A30" s="3"/>
      <c r="B30" s="114"/>
      <c r="C30" s="114"/>
      <c r="D30" s="114"/>
      <c r="E30" s="110" t="s">
        <v>280</v>
      </c>
      <c r="F30" s="140"/>
      <c r="G30" s="140"/>
      <c r="H30" s="153"/>
      <c r="I30" s="188">
        <f>roundup((('Exchange rate'!$B$2*('UK-R-Dining Tables'!I28/(1+'Exchange rate'!$A$7)))+1)/10, 0)*10</f>
      </c>
      <c r="J30" s="103"/>
    </row>
    <row x14ac:dyDescent="0.25" r="31" customHeight="1" ht="25.350000000000005">
      <c r="A31" s="3"/>
      <c r="B31" s="114"/>
      <c r="C31" s="114"/>
      <c r="D31" s="114"/>
      <c r="E31" s="114"/>
      <c r="F31" s="4"/>
      <c r="G31" s="4"/>
      <c r="H31" s="63"/>
      <c r="I31" s="103"/>
      <c r="J31" s="103"/>
    </row>
    <row x14ac:dyDescent="0.25" r="32" customHeight="1" ht="25.350000000000005">
      <c r="A32" s="3"/>
      <c r="B32" s="114"/>
      <c r="C32" s="114"/>
      <c r="D32" s="114"/>
      <c r="E32" s="108"/>
      <c r="F32" s="4"/>
      <c r="G32" s="4"/>
      <c r="H32" s="101"/>
      <c r="I32" s="103"/>
      <c r="J32" s="103"/>
    </row>
    <row x14ac:dyDescent="0.25" r="33" customHeight="1" ht="25.350000000000005">
      <c r="A33" s="3"/>
      <c r="B33" s="23"/>
      <c r="C33" s="23"/>
      <c r="D33" s="23"/>
      <c r="E33" s="108"/>
      <c r="F33" s="122"/>
      <c r="G33" s="207"/>
      <c r="H33" s="291"/>
      <c r="I33" s="291"/>
      <c r="J33" s="103"/>
    </row>
    <row x14ac:dyDescent="0.25" r="34" customHeight="1" ht="17.25">
      <c r="A34" s="8" t="s">
        <v>1</v>
      </c>
      <c r="B34" s="96" t="s">
        <v>643</v>
      </c>
      <c r="C34" s="10"/>
      <c r="D34" s="10"/>
      <c r="E34" s="10"/>
      <c r="F34" s="10"/>
      <c r="G34" s="227"/>
      <c r="H34" s="199"/>
      <c r="I34" s="199"/>
      <c r="J34" s="199"/>
    </row>
    <row x14ac:dyDescent="0.25" r="35" customHeight="1" ht="17.25">
      <c r="A35" s="15"/>
      <c r="B35" s="15" t="s">
        <v>106</v>
      </c>
      <c r="C35" s="15"/>
      <c r="D35" s="15"/>
      <c r="E35" s="112" t="s">
        <v>58</v>
      </c>
      <c r="F35" s="237" t="s">
        <v>36</v>
      </c>
      <c r="G35" s="217"/>
      <c r="H35" s="131" t="s">
        <v>644</v>
      </c>
      <c r="I35" s="146" t="s">
        <v>508</v>
      </c>
      <c r="J35" s="146" t="s">
        <v>350</v>
      </c>
    </row>
    <row x14ac:dyDescent="0.25" r="36" customHeight="1" ht="17.25">
      <c r="A36" s="22"/>
      <c r="B36" s="114"/>
      <c r="C36" s="114"/>
      <c r="D36" s="114"/>
      <c r="E36" s="74"/>
      <c r="F36" s="185" t="s">
        <v>627</v>
      </c>
      <c r="G36" s="28" t="s">
        <v>162</v>
      </c>
      <c r="H36" s="385"/>
      <c r="I36" s="103"/>
      <c r="J36" s="338" t="s">
        <v>628</v>
      </c>
    </row>
    <row x14ac:dyDescent="0.25" r="37" customHeight="1" ht="17.25">
      <c r="A37" s="22"/>
      <c r="B37" s="114"/>
      <c r="C37" s="114"/>
      <c r="D37" s="114"/>
      <c r="E37" s="74" t="s">
        <v>379</v>
      </c>
      <c r="F37" s="285" t="s">
        <v>574</v>
      </c>
      <c r="G37" s="114" t="s">
        <v>575</v>
      </c>
      <c r="H37" s="62">
        <f>roundup((('Exchange rate'!$B$2*('UK-R-Dining Tables'!H35/(1+'Exchange rate'!$A$7)))+1)/10, 0)*10</f>
      </c>
      <c r="I37" s="62">
        <f>roundup((('Exchange rate'!$B$2*('UK-R-Dining Tables'!I35/(1+'Exchange rate'!$A$7)))+1)/10, 0)*10</f>
      </c>
      <c r="J37" s="62">
        <f>roundup((('Exchange rate'!$B$2*('UK-R-Dining Tables'!J35/(1+'Exchange rate'!$A$7)))+1)/10, 0)*10</f>
      </c>
    </row>
    <row x14ac:dyDescent="0.25" r="38" customHeight="1" ht="17.25">
      <c r="A38" s="22"/>
      <c r="B38" s="114"/>
      <c r="C38" s="114"/>
      <c r="D38" s="114"/>
      <c r="E38" s="74" t="s">
        <v>13</v>
      </c>
      <c r="F38" s="28" t="s">
        <v>576</v>
      </c>
      <c r="G38" s="135" t="s">
        <v>639</v>
      </c>
      <c r="H38" s="62">
        <f>roundup((('Exchange rate'!$B$2*('UK-R-Dining Tables'!H36/(1+'Exchange rate'!$A$7)))+1)/10, 0)*10</f>
      </c>
      <c r="I38" s="62">
        <f>roundup((('Exchange rate'!$B$2*('UK-R-Dining Tables'!I36/(1+'Exchange rate'!$A$7)))+1)/10, 0)*10</f>
      </c>
      <c r="J38" s="62">
        <f>roundup((('Exchange rate'!$B$2*('UK-R-Dining Tables'!J36/(1+'Exchange rate'!$A$7)))+1)/10, 0)*10</f>
      </c>
    </row>
    <row x14ac:dyDescent="0.25" r="39" customHeight="1" ht="17.25">
      <c r="A39" s="22"/>
      <c r="B39" s="114"/>
      <c r="C39" s="114"/>
      <c r="D39" s="114"/>
      <c r="E39" s="74" t="s">
        <v>15</v>
      </c>
      <c r="F39" s="28" t="s">
        <v>645</v>
      </c>
      <c r="G39" s="135" t="s">
        <v>140</v>
      </c>
      <c r="H39" s="62">
        <f>roundup((('Exchange rate'!$B$2*('UK-R-Dining Tables'!H37/(1+'Exchange rate'!$A$7)))+1)/10, 0)*10</f>
      </c>
      <c r="I39" s="62">
        <f>roundup((('Exchange rate'!$B$2*('UK-R-Dining Tables'!I37/(1+'Exchange rate'!$A$7)))+1)/10, 0)*10</f>
      </c>
      <c r="J39" s="62">
        <f>roundup((('Exchange rate'!$B$2*('UK-R-Dining Tables'!J37/(1+'Exchange rate'!$A$7)))+1)/10, 0)*10</f>
      </c>
    </row>
    <row x14ac:dyDescent="0.25" r="40" customHeight="1" ht="17.25">
      <c r="A40" s="22"/>
      <c r="B40" s="114"/>
      <c r="C40" s="114"/>
      <c r="D40" s="114"/>
      <c r="E40" s="74" t="s">
        <v>120</v>
      </c>
      <c r="F40" s="28" t="s">
        <v>641</v>
      </c>
      <c r="G40" s="135" t="s">
        <v>642</v>
      </c>
      <c r="H40" s="62">
        <f>roundup((('Exchange rate'!$B$2*('UK-R-Dining Tables'!H38/(1+'Exchange rate'!$A$7)))+1)/10, 0)*10</f>
      </c>
      <c r="I40" s="62">
        <f>roundup((('Exchange rate'!$B$2*('UK-R-Dining Tables'!I38/(1+'Exchange rate'!$A$7)))+1)/10, 0)*10</f>
      </c>
      <c r="J40" s="62">
        <f>roundup((('Exchange rate'!$B$2*('UK-R-Dining Tables'!J38/(1+'Exchange rate'!$A$7)))+1)/10, 0)*10</f>
      </c>
    </row>
    <row x14ac:dyDescent="0.25" r="41" customHeight="1" ht="25.350000000000005">
      <c r="A41" s="3"/>
      <c r="B41" s="114"/>
      <c r="C41" s="114"/>
      <c r="D41" s="114"/>
      <c r="E41" s="74"/>
      <c r="F41" s="74"/>
      <c r="G41" s="74"/>
      <c r="H41" s="91"/>
      <c r="I41" s="103"/>
      <c r="J41" s="103"/>
    </row>
    <row x14ac:dyDescent="0.25" r="42" customHeight="1" ht="25.350000000000005">
      <c r="A42" s="3"/>
      <c r="B42" s="114"/>
      <c r="C42" s="114"/>
      <c r="D42" s="114"/>
      <c r="E42" s="74"/>
      <c r="F42" s="74"/>
      <c r="G42" s="74"/>
      <c r="H42" s="91"/>
      <c r="I42" s="103"/>
      <c r="J42" s="103"/>
    </row>
    <row x14ac:dyDescent="0.25" r="43" customHeight="1" ht="25.350000000000005">
      <c r="A43" s="3"/>
      <c r="B43" s="114"/>
      <c r="C43" s="114"/>
      <c r="D43" s="114"/>
      <c r="E43" s="74"/>
      <c r="F43" s="74"/>
      <c r="G43" s="4"/>
      <c r="H43" s="101"/>
      <c r="I43" s="103"/>
      <c r="J43" s="103"/>
    </row>
    <row x14ac:dyDescent="0.25" r="44" customHeight="1" ht="25.350000000000005">
      <c r="A44" s="3"/>
      <c r="B44" s="114"/>
      <c r="C44" s="114"/>
      <c r="D44" s="114"/>
      <c r="E44" s="138" t="s">
        <v>325</v>
      </c>
      <c r="F44" s="23"/>
      <c r="G44" s="4"/>
      <c r="H44" s="101"/>
      <c r="I44" s="103"/>
      <c r="J44" s="103"/>
    </row>
    <row x14ac:dyDescent="0.25" r="45" customHeight="1" ht="25.350000000000005">
      <c r="A45" s="3"/>
      <c r="B45" s="114"/>
      <c r="C45" s="114"/>
      <c r="D45" s="114"/>
      <c r="E45" s="243"/>
      <c r="F45" s="243"/>
      <c r="G45" s="4"/>
      <c r="H45" s="101"/>
      <c r="I45" s="103"/>
      <c r="J45" s="103"/>
    </row>
    <row x14ac:dyDescent="0.25" r="46" customHeight="1" ht="25.350000000000005">
      <c r="A46" s="3"/>
      <c r="B46" s="114"/>
      <c r="C46" s="114"/>
      <c r="D46" s="114"/>
      <c r="E46" s="243"/>
      <c r="F46" s="243"/>
      <c r="G46" s="261"/>
      <c r="H46" s="103"/>
      <c r="I46" s="103"/>
      <c r="J46" s="103"/>
    </row>
    <row x14ac:dyDescent="0.25" r="47" customHeight="1" ht="25.350000000000005">
      <c r="A47" s="3"/>
      <c r="B47" s="114"/>
      <c r="C47" s="114"/>
      <c r="D47" s="114"/>
      <c r="E47" s="23"/>
      <c r="F47" s="23"/>
      <c r="G47" s="261"/>
      <c r="H47" s="103"/>
      <c r="I47" s="103"/>
      <c r="J47" s="103"/>
    </row>
    <row x14ac:dyDescent="0.25" r="48" customHeight="1" ht="25.350000000000005">
      <c r="A48" s="3"/>
      <c r="B48" s="114"/>
      <c r="C48" s="114"/>
      <c r="D48" s="114"/>
      <c r="E48" s="139" t="s">
        <v>280</v>
      </c>
      <c r="F48" s="139"/>
      <c r="G48" s="140"/>
      <c r="H48" s="152"/>
      <c r="I48" s="188">
        <f>roundup((('Exchange rate'!$B$2*('UK-R-Dining Tables'!I46/(1+'Exchange rate'!$A$7)))+1)/10, 0)*10</f>
      </c>
      <c r="J48" s="103"/>
    </row>
    <row x14ac:dyDescent="0.25" r="49" customHeight="1" ht="25.350000000000005">
      <c r="A49" s="3"/>
      <c r="B49" s="114"/>
      <c r="C49" s="114"/>
      <c r="D49" s="114"/>
      <c r="E49" s="108"/>
      <c r="F49" s="108"/>
      <c r="G49" s="4"/>
      <c r="H49" s="101"/>
      <c r="I49" s="103"/>
      <c r="J49" s="103"/>
    </row>
    <row x14ac:dyDescent="0.25" r="50" customHeight="1" ht="25.350000000000005">
      <c r="A50" s="3"/>
      <c r="B50" s="114"/>
      <c r="C50" s="114"/>
      <c r="D50" s="114"/>
      <c r="E50" s="108"/>
      <c r="F50" s="108"/>
      <c r="G50" s="4"/>
      <c r="H50" s="101"/>
      <c r="I50" s="103"/>
      <c r="J50" s="103"/>
    </row>
    <row x14ac:dyDescent="0.25" r="51" customHeight="1" ht="17.25">
      <c r="A51" s="3"/>
      <c r="B51" s="114"/>
      <c r="C51" s="114"/>
      <c r="D51" s="114"/>
      <c r="E51" s="23"/>
      <c r="F51" s="23"/>
      <c r="G51" s="261"/>
      <c r="H51" s="103"/>
      <c r="I51" s="103"/>
      <c r="J51" s="103"/>
    </row>
    <row x14ac:dyDescent="0.25" r="52" customHeight="1" ht="25.350000000000005">
      <c r="A52" s="3"/>
      <c r="B52" s="114"/>
      <c r="C52" s="114"/>
      <c r="D52" s="114"/>
      <c r="E52" s="28"/>
      <c r="F52" s="28"/>
      <c r="G52" s="4"/>
      <c r="H52" s="101"/>
      <c r="I52" s="63"/>
      <c r="J52" s="101"/>
    </row>
    <row x14ac:dyDescent="0.25" r="53" customHeight="1" ht="17.25">
      <c r="A53" s="8" t="s">
        <v>1</v>
      </c>
      <c r="B53" s="96" t="s">
        <v>646</v>
      </c>
      <c r="C53" s="10"/>
      <c r="D53" s="10"/>
      <c r="E53" s="10"/>
      <c r="F53" s="10"/>
      <c r="G53" s="227"/>
      <c r="H53" s="199"/>
      <c r="I53" s="199"/>
      <c r="J53" s="199"/>
    </row>
    <row x14ac:dyDescent="0.25" r="54" customHeight="1" ht="17.25">
      <c r="A54" s="15"/>
      <c r="B54" s="15" t="s">
        <v>82</v>
      </c>
      <c r="C54" s="15"/>
      <c r="D54" s="15"/>
      <c r="E54" s="112" t="s">
        <v>58</v>
      </c>
      <c r="F54" s="237" t="s">
        <v>36</v>
      </c>
      <c r="G54" s="217"/>
      <c r="H54" s="131" t="s">
        <v>647</v>
      </c>
      <c r="I54" s="146"/>
      <c r="J54" s="85"/>
    </row>
    <row x14ac:dyDescent="0.25" r="55" customHeight="1" ht="17.25">
      <c r="A55" s="22"/>
      <c r="B55" s="114"/>
      <c r="C55" s="114"/>
      <c r="D55" s="114"/>
      <c r="E55" s="74"/>
      <c r="F55" s="185" t="s">
        <v>627</v>
      </c>
      <c r="G55" s="28" t="s">
        <v>162</v>
      </c>
      <c r="H55" s="385"/>
      <c r="I55" s="103"/>
      <c r="J55" s="103"/>
    </row>
    <row x14ac:dyDescent="0.25" r="56" customHeight="1" ht="17.25">
      <c r="A56" s="22"/>
      <c r="B56" s="114"/>
      <c r="C56" s="114"/>
      <c r="D56" s="114"/>
      <c r="E56" s="74" t="s">
        <v>379</v>
      </c>
      <c r="F56" s="28" t="s">
        <v>629</v>
      </c>
      <c r="G56" s="135" t="s">
        <v>648</v>
      </c>
      <c r="H56" s="62">
        <f>roundup((('Exchange rate'!$B$2*('UK-R-Dining Tables'!H53/(1+'Exchange rate'!$A$7)))+1)/10, 0)*10</f>
      </c>
      <c r="I56" s="103"/>
      <c r="J56" s="103"/>
    </row>
    <row x14ac:dyDescent="0.25" r="57" customHeight="1" ht="17.25">
      <c r="A57" s="22"/>
      <c r="B57" s="114"/>
      <c r="C57" s="114"/>
      <c r="D57" s="114"/>
      <c r="E57" s="74" t="s">
        <v>13</v>
      </c>
      <c r="F57" s="28" t="s">
        <v>649</v>
      </c>
      <c r="G57" s="135" t="s">
        <v>650</v>
      </c>
      <c r="H57" s="62">
        <f>roundup((('Exchange rate'!$B$2*('UK-R-Dining Tables'!H54/(1+'Exchange rate'!$A$7)))+1)/10, 0)*10</f>
      </c>
      <c r="I57" s="103"/>
      <c r="J57" s="103"/>
    </row>
    <row x14ac:dyDescent="0.25" r="58" customHeight="1" ht="17.25">
      <c r="A58" s="22"/>
      <c r="B58" s="114"/>
      <c r="C58" s="114"/>
      <c r="D58" s="114"/>
      <c r="E58" s="74" t="s">
        <v>15</v>
      </c>
      <c r="F58" s="28" t="s">
        <v>705</v>
      </c>
      <c r="G58" s="135" t="s">
        <v>651</v>
      </c>
      <c r="H58" s="62">
        <f>roundup((('Exchange rate'!$B$2*('UK-R-Dining Tables'!H55/(1+'Exchange rate'!$A$7)))+1)/10, 0)*10</f>
      </c>
      <c r="I58" s="103"/>
      <c r="J58" s="103"/>
    </row>
    <row x14ac:dyDescent="0.25" r="59" customHeight="1" ht="25.350000000000005">
      <c r="A59" s="3"/>
      <c r="B59" s="114"/>
      <c r="C59" s="114"/>
      <c r="D59" s="114"/>
      <c r="E59" s="74" t="s">
        <v>120</v>
      </c>
      <c r="F59" s="74" t="s">
        <v>652</v>
      </c>
      <c r="G59" s="135" t="s">
        <v>653</v>
      </c>
      <c r="H59" s="62">
        <f>roundup((('Exchange rate'!$B$2*('UK-R-Dining Tables'!H56/(1+'Exchange rate'!$A$7)))+1)/10, 0)*10</f>
      </c>
      <c r="I59" s="103"/>
      <c r="J59" s="103"/>
    </row>
    <row x14ac:dyDescent="0.25" r="60" customHeight="1" ht="25.350000000000005">
      <c r="A60" s="3"/>
      <c r="B60" s="114"/>
      <c r="C60" s="114"/>
      <c r="D60" s="114"/>
      <c r="E60" s="74"/>
      <c r="F60" s="74"/>
      <c r="G60" s="74"/>
      <c r="H60" s="91"/>
      <c r="I60" s="103"/>
      <c r="J60" s="103"/>
    </row>
    <row x14ac:dyDescent="0.25" r="61" customHeight="1" ht="25.350000000000005">
      <c r="A61" s="3"/>
      <c r="B61" s="114"/>
      <c r="C61" s="114"/>
      <c r="D61" s="114"/>
      <c r="E61" s="74"/>
      <c r="F61" s="74"/>
      <c r="G61" s="4"/>
      <c r="H61" s="101"/>
      <c r="I61" s="103"/>
      <c r="J61" s="103"/>
    </row>
    <row x14ac:dyDescent="0.25" r="62" customHeight="1" ht="25.350000000000005">
      <c r="A62" s="3"/>
      <c r="B62" s="114"/>
      <c r="C62" s="114"/>
      <c r="D62" s="114"/>
      <c r="E62" s="138" t="s">
        <v>325</v>
      </c>
      <c r="F62" s="23"/>
      <c r="G62" s="4"/>
      <c r="H62" s="101"/>
      <c r="I62" s="103"/>
      <c r="J62" s="103"/>
    </row>
    <row x14ac:dyDescent="0.25" r="63" customHeight="1" ht="25.350000000000005">
      <c r="A63" s="3"/>
      <c r="B63" s="114"/>
      <c r="C63" s="114"/>
      <c r="D63" s="114"/>
      <c r="E63" s="243"/>
      <c r="F63" s="243"/>
      <c r="G63" s="4"/>
      <c r="H63" s="101"/>
      <c r="I63" s="103"/>
      <c r="J63" s="103"/>
    </row>
    <row x14ac:dyDescent="0.25" r="64" customHeight="1" ht="25.350000000000005">
      <c r="A64" s="3"/>
      <c r="B64" s="114"/>
      <c r="C64" s="114"/>
      <c r="D64" s="114"/>
      <c r="E64" s="23" t="s">
        <v>654</v>
      </c>
      <c r="F64" s="243"/>
      <c r="G64" s="261"/>
      <c r="H64" s="103"/>
      <c r="I64" s="103"/>
      <c r="J64" s="103"/>
    </row>
    <row x14ac:dyDescent="0.25" r="65" customHeight="1" ht="25.350000000000005">
      <c r="A65" s="3"/>
      <c r="B65" s="114"/>
      <c r="C65" s="114"/>
      <c r="D65" s="114"/>
      <c r="E65" s="23"/>
      <c r="F65" s="23"/>
      <c r="G65" s="261"/>
      <c r="H65" s="103"/>
      <c r="I65" s="103"/>
      <c r="J65" s="103"/>
    </row>
    <row x14ac:dyDescent="0.25" r="66" customHeight="1" ht="25.350000000000005">
      <c r="A66" s="3"/>
      <c r="B66" s="114"/>
      <c r="C66" s="114"/>
      <c r="D66" s="114"/>
      <c r="E66" s="108"/>
      <c r="F66" s="108"/>
      <c r="G66" s="4"/>
      <c r="H66" s="101"/>
      <c r="I66" s="103"/>
      <c r="J66" s="103"/>
    </row>
    <row x14ac:dyDescent="0.25" r="67" customHeight="1" ht="25.350000000000005">
      <c r="A67" s="3"/>
      <c r="B67" s="114"/>
      <c r="C67" s="114"/>
      <c r="D67" s="114"/>
      <c r="E67" s="23"/>
      <c r="F67" s="23"/>
      <c r="G67" s="261"/>
      <c r="H67" s="103"/>
      <c r="I67" s="103"/>
      <c r="J67" s="103"/>
    </row>
    <row x14ac:dyDescent="0.25" r="68" customHeight="1" ht="25.350000000000005">
      <c r="A68" s="3"/>
      <c r="B68" s="114"/>
      <c r="C68" s="114"/>
      <c r="D68" s="114"/>
      <c r="E68" s="23"/>
      <c r="F68" s="23"/>
      <c r="G68" s="261"/>
      <c r="H68" s="103"/>
      <c r="I68" s="103"/>
      <c r="J68" s="103"/>
    </row>
    <row x14ac:dyDescent="0.25" r="69" customHeight="1" ht="25.350000000000005">
      <c r="A69" s="3"/>
      <c r="B69" s="114"/>
      <c r="C69" s="114"/>
      <c r="D69" s="114"/>
      <c r="E69" s="23"/>
      <c r="F69" s="23"/>
      <c r="G69" s="261"/>
      <c r="H69" s="103"/>
      <c r="I69" s="103"/>
      <c r="J69" s="103"/>
    </row>
    <row x14ac:dyDescent="0.25" r="70" customHeight="1" ht="25.350000000000005">
      <c r="A70" s="3"/>
      <c r="B70" s="114"/>
      <c r="C70" s="114"/>
      <c r="D70" s="114"/>
      <c r="E70" s="28"/>
      <c r="F70" s="28"/>
      <c r="G70" s="4"/>
      <c r="H70" s="101"/>
      <c r="I70" s="63"/>
      <c r="J70" s="101"/>
    </row>
    <row x14ac:dyDescent="0.25" r="71" customHeight="1" ht="52.35">
      <c r="A71" s="3"/>
      <c r="B71" s="96" t="s">
        <v>646</v>
      </c>
      <c r="C71" s="10"/>
      <c r="D71" s="10"/>
      <c r="E71" s="10"/>
      <c r="F71" s="227"/>
      <c r="G71" s="198"/>
      <c r="H71" s="199"/>
      <c r="I71" s="199"/>
      <c r="J71" s="103"/>
    </row>
    <row x14ac:dyDescent="0.25" r="72" customHeight="1" ht="25.350000000000005">
      <c r="A72" s="3"/>
      <c r="B72" s="15" t="s">
        <v>106</v>
      </c>
      <c r="C72" s="15"/>
      <c r="D72" s="15"/>
      <c r="E72" s="112" t="s">
        <v>58</v>
      </c>
      <c r="F72" s="237" t="s">
        <v>36</v>
      </c>
      <c r="G72" s="217"/>
      <c r="H72" s="131" t="s">
        <v>647</v>
      </c>
      <c r="I72" s="146"/>
      <c r="J72" s="85"/>
    </row>
    <row x14ac:dyDescent="0.25" r="73" customHeight="1" ht="25.350000000000005">
      <c r="A73" s="3"/>
      <c r="B73" s="114"/>
      <c r="C73" s="114"/>
      <c r="D73" s="114"/>
      <c r="E73" s="74"/>
      <c r="F73" s="185" t="s">
        <v>627</v>
      </c>
      <c r="G73" s="28" t="s">
        <v>162</v>
      </c>
      <c r="H73" s="103"/>
      <c r="I73" s="103"/>
      <c r="J73" s="103"/>
    </row>
    <row x14ac:dyDescent="0.25" r="74" customHeight="1" ht="25.350000000000005">
      <c r="A74" s="3"/>
      <c r="B74" s="114"/>
      <c r="C74" s="114"/>
      <c r="D74" s="114"/>
      <c r="E74" s="74" t="s">
        <v>13</v>
      </c>
      <c r="F74" s="28" t="s">
        <v>576</v>
      </c>
      <c r="G74" s="135" t="s">
        <v>639</v>
      </c>
      <c r="H74" s="62">
        <f>roundup((('Exchange rate'!$B$2*('UK-R-Dining Tables'!H73/(1+'Exchange rate'!$A$7)))+1)/10, 0)*10</f>
      </c>
      <c r="I74" s="103"/>
      <c r="J74" s="103"/>
    </row>
    <row x14ac:dyDescent="0.25" r="75" customHeight="1" ht="25.350000000000005">
      <c r="A75" s="3"/>
      <c r="B75" s="114"/>
      <c r="C75" s="114"/>
      <c r="D75" s="114"/>
      <c r="E75" s="74" t="s">
        <v>15</v>
      </c>
      <c r="F75" s="28" t="s">
        <v>645</v>
      </c>
      <c r="G75" s="28" t="s">
        <v>140</v>
      </c>
      <c r="H75" s="62">
        <f>roundup((('Exchange rate'!$B$2*('UK-R-Dining Tables'!H74/(1+'Exchange rate'!$A$7)))+1)/10, 0)*10</f>
      </c>
      <c r="I75" s="103"/>
      <c r="J75" s="103"/>
    </row>
    <row x14ac:dyDescent="0.25" r="76" customHeight="1" ht="25.350000000000005">
      <c r="A76" s="3"/>
      <c r="B76" s="114"/>
      <c r="C76" s="114"/>
      <c r="D76" s="114"/>
      <c r="E76" s="74" t="s">
        <v>120</v>
      </c>
      <c r="F76" s="114" t="s">
        <v>658</v>
      </c>
      <c r="G76" s="114" t="s">
        <v>642</v>
      </c>
      <c r="H76" s="62">
        <f>roundup((('Exchange rate'!$B$2*('UK-R-Dining Tables'!H75/(1+'Exchange rate'!$A$7)))+1)/10, 0)*10</f>
      </c>
      <c r="I76" s="103"/>
      <c r="J76" s="103"/>
    </row>
    <row x14ac:dyDescent="0.25" r="77" customHeight="1" ht="25.350000000000005">
      <c r="A77" s="3"/>
      <c r="B77" s="114"/>
      <c r="C77" s="114"/>
      <c r="D77" s="114"/>
      <c r="E77" s="74"/>
      <c r="F77" s="74"/>
      <c r="G77" s="74"/>
      <c r="H77" s="103"/>
      <c r="I77" s="103"/>
      <c r="J77" s="103"/>
    </row>
    <row x14ac:dyDescent="0.25" r="78" customHeight="1" ht="25.350000000000005">
      <c r="A78" s="3"/>
      <c r="B78" s="114"/>
      <c r="C78" s="114"/>
      <c r="D78" s="114"/>
      <c r="E78" s="74"/>
      <c r="F78" s="74"/>
      <c r="G78" s="74"/>
      <c r="H78" s="103"/>
      <c r="I78" s="103"/>
      <c r="J78" s="103"/>
    </row>
    <row x14ac:dyDescent="0.25" r="79" customHeight="1" ht="25.350000000000005">
      <c r="A79" s="3"/>
      <c r="B79" s="114"/>
      <c r="C79" s="114"/>
      <c r="D79" s="114"/>
      <c r="E79" s="74"/>
      <c r="F79" s="4"/>
      <c r="G79" s="4"/>
      <c r="H79" s="103"/>
      <c r="I79" s="103"/>
      <c r="J79" s="103"/>
    </row>
    <row x14ac:dyDescent="0.25" r="80" customHeight="1" ht="25.350000000000005">
      <c r="A80" s="3"/>
      <c r="B80" s="114"/>
      <c r="C80" s="114"/>
      <c r="D80" s="114"/>
      <c r="E80" s="138" t="s">
        <v>325</v>
      </c>
      <c r="F80" s="4"/>
      <c r="G80" s="4"/>
      <c r="H80" s="103"/>
      <c r="I80" s="103"/>
      <c r="J80" s="103"/>
    </row>
    <row x14ac:dyDescent="0.25" r="81" customHeight="1" ht="25.350000000000005">
      <c r="A81" s="3"/>
      <c r="B81" s="114"/>
      <c r="C81" s="114"/>
      <c r="D81" s="114"/>
      <c r="E81" s="243"/>
      <c r="F81" s="4"/>
      <c r="G81" s="4"/>
      <c r="H81" s="103"/>
      <c r="I81" s="103"/>
      <c r="J81" s="103"/>
    </row>
    <row x14ac:dyDescent="0.25" r="82" customHeight="1" ht="25.350000000000005">
      <c r="A82" s="3"/>
      <c r="B82" s="114"/>
      <c r="C82" s="114"/>
      <c r="D82" s="114"/>
      <c r="E82" s="243" t="s">
        <v>654</v>
      </c>
      <c r="F82" s="122"/>
      <c r="G82" s="261"/>
      <c r="H82" s="103"/>
      <c r="I82" s="103"/>
      <c r="J82" s="103"/>
    </row>
    <row x14ac:dyDescent="0.25" r="83" customHeight="1" ht="25.350000000000005">
      <c r="A83" s="3"/>
      <c r="B83" s="114"/>
      <c r="C83" s="114"/>
      <c r="D83" s="114"/>
      <c r="E83" s="108"/>
      <c r="F83" s="4"/>
      <c r="G83" s="4"/>
      <c r="H83" s="103"/>
      <c r="I83" s="103"/>
      <c r="J83" s="103"/>
    </row>
    <row x14ac:dyDescent="0.25" r="84" customHeight="1" ht="25.350000000000005">
      <c r="A84" s="3"/>
      <c r="B84" s="114"/>
      <c r="C84" s="114"/>
      <c r="D84" s="114"/>
      <c r="E84" s="28"/>
      <c r="F84" s="4"/>
      <c r="G84" s="4"/>
      <c r="H84" s="63"/>
      <c r="I84" s="101"/>
      <c r="J84" s="103"/>
    </row>
    <row x14ac:dyDescent="0.25" r="85" customHeight="1" ht="25.350000000000005">
      <c r="A85" s="3"/>
      <c r="B85" s="114"/>
      <c r="C85" s="114"/>
      <c r="D85" s="114"/>
      <c r="E85" s="28"/>
      <c r="F85" s="4"/>
      <c r="G85" s="4"/>
      <c r="H85" s="63"/>
      <c r="I85" s="101"/>
      <c r="J85" s="103"/>
    </row>
    <row x14ac:dyDescent="0.25" r="86" customHeight="1" ht="25.350000000000005">
      <c r="A86" s="3"/>
      <c r="B86" s="114"/>
      <c r="C86" s="114"/>
      <c r="D86" s="114"/>
      <c r="E86" s="28"/>
      <c r="F86" s="4"/>
      <c r="G86" s="4"/>
      <c r="H86" s="63"/>
      <c r="I86" s="101"/>
      <c r="J86" s="103"/>
    </row>
    <row x14ac:dyDescent="0.25" r="87" customHeight="1" ht="25.350000000000005">
      <c r="A87" s="3"/>
      <c r="B87" s="114"/>
      <c r="C87" s="114"/>
      <c r="D87" s="114"/>
      <c r="E87" s="28"/>
      <c r="F87" s="4"/>
      <c r="G87" s="4"/>
      <c r="H87" s="63"/>
      <c r="I87" s="101"/>
      <c r="J87" s="103"/>
    </row>
    <row x14ac:dyDescent="0.25" r="88" customHeight="1" ht="25.350000000000005">
      <c r="A88" s="3"/>
      <c r="B88" s="114"/>
      <c r="C88" s="114"/>
      <c r="D88" s="114"/>
      <c r="E88" s="28"/>
      <c r="F88" s="4"/>
      <c r="G88" s="4"/>
      <c r="H88" s="63"/>
      <c r="I88" s="101"/>
      <c r="J88" s="103"/>
    </row>
    <row x14ac:dyDescent="0.25" r="89" customHeight="1" ht="25.350000000000005">
      <c r="A89" s="3"/>
      <c r="B89" s="114"/>
      <c r="C89" s="114"/>
      <c r="D89" s="114"/>
      <c r="E89" s="28"/>
      <c r="F89" s="4"/>
      <c r="G89" s="4"/>
      <c r="H89" s="63"/>
      <c r="I89" s="101"/>
      <c r="J89" s="103"/>
    </row>
    <row x14ac:dyDescent="0.25" r="90" customHeight="1" ht="25.350000000000005">
      <c r="A90" s="3"/>
      <c r="B90" s="19"/>
      <c r="C90" s="19"/>
      <c r="D90" s="19"/>
      <c r="E90" s="243"/>
      <c r="F90" s="4"/>
      <c r="G90" s="4"/>
      <c r="H90" s="21"/>
      <c r="I90" s="386"/>
      <c r="J90" s="103"/>
    </row>
    <row x14ac:dyDescent="0.25" r="91" customHeight="1" ht="17.25">
      <c r="A91" s="8" t="s">
        <v>1</v>
      </c>
      <c r="B91" s="9" t="s">
        <v>655</v>
      </c>
      <c r="C91" s="10"/>
      <c r="D91" s="10"/>
      <c r="E91" s="10"/>
      <c r="F91" s="10"/>
      <c r="G91" s="227"/>
      <c r="H91" s="199"/>
      <c r="I91" s="199"/>
      <c r="J91" s="199"/>
    </row>
    <row x14ac:dyDescent="0.25" r="92" customHeight="1" ht="17.25">
      <c r="A92" s="15"/>
      <c r="B92" s="15" t="s">
        <v>106</v>
      </c>
      <c r="C92" s="15"/>
      <c r="D92" s="15"/>
      <c r="E92" s="112" t="s">
        <v>58</v>
      </c>
      <c r="F92" s="237" t="s">
        <v>36</v>
      </c>
      <c r="G92" s="217"/>
      <c r="H92" s="131" t="s">
        <v>644</v>
      </c>
      <c r="I92" s="146"/>
      <c r="J92" s="85"/>
    </row>
    <row x14ac:dyDescent="0.25" r="93" customHeight="1" ht="28.350000000000005">
      <c r="A93" s="22"/>
      <c r="B93" s="114"/>
      <c r="C93" s="114"/>
      <c r="D93" s="114"/>
      <c r="E93" s="74"/>
      <c r="F93" s="185" t="s">
        <v>627</v>
      </c>
      <c r="G93" s="28" t="s">
        <v>162</v>
      </c>
      <c r="H93" s="385"/>
      <c r="I93" s="103"/>
      <c r="J93" s="103"/>
    </row>
    <row x14ac:dyDescent="0.25" r="94" customHeight="1" ht="17.25">
      <c r="A94" s="22"/>
      <c r="B94" s="114"/>
      <c r="C94" s="114"/>
      <c r="D94" s="114"/>
      <c r="E94" s="74" t="s">
        <v>11</v>
      </c>
      <c r="F94" s="28" t="s">
        <v>574</v>
      </c>
      <c r="G94" s="135" t="s">
        <v>575</v>
      </c>
      <c r="H94" s="62">
        <f>roundup((('Exchange rate'!$B$2*('UK-R-Dining Tables'!H92/(1+'Exchange rate'!$A$7)))+1)/10, 0)*10</f>
      </c>
      <c r="I94" s="103"/>
      <c r="J94" s="103"/>
    </row>
    <row x14ac:dyDescent="0.25" r="95" customHeight="1" ht="17.25">
      <c r="A95" s="22"/>
      <c r="B95" s="114"/>
      <c r="C95" s="114"/>
      <c r="D95" s="114"/>
      <c r="E95" s="74" t="s">
        <v>13</v>
      </c>
      <c r="F95" s="28" t="s">
        <v>576</v>
      </c>
      <c r="G95" s="135" t="s">
        <v>639</v>
      </c>
      <c r="H95" s="62">
        <f>roundup((('Exchange rate'!$B$2*('UK-R-Dining Tables'!H93/(1+'Exchange rate'!$A$7)))+1)/10, 0)*10</f>
      </c>
      <c r="I95" s="103"/>
      <c r="J95" s="103"/>
    </row>
    <row x14ac:dyDescent="0.25" r="96" customHeight="1" ht="17.25">
      <c r="A96" s="22"/>
      <c r="B96" s="114"/>
      <c r="C96" s="114"/>
      <c r="D96" s="114"/>
      <c r="E96" s="74" t="s">
        <v>15</v>
      </c>
      <c r="F96" s="28" t="s">
        <v>645</v>
      </c>
      <c r="G96" s="135" t="s">
        <v>140</v>
      </c>
      <c r="H96" s="62">
        <f>roundup((('Exchange rate'!$B$2*('UK-R-Dining Tables'!H94/(1+'Exchange rate'!$A$7)))+1)/10, 0)*10</f>
      </c>
      <c r="I96" s="103"/>
      <c r="J96" s="103"/>
    </row>
    <row x14ac:dyDescent="0.25" r="97" customHeight="1" ht="17.25">
      <c r="A97" s="3"/>
      <c r="B97" s="114"/>
      <c r="C97" s="114"/>
      <c r="D97" s="114"/>
      <c r="E97" s="74" t="s">
        <v>120</v>
      </c>
      <c r="F97" s="28" t="s">
        <v>658</v>
      </c>
      <c r="G97" s="28" t="s">
        <v>642</v>
      </c>
      <c r="H97" s="62">
        <f>roundup((('Exchange rate'!$B$2*('UK-R-Dining Tables'!H95/(1+'Exchange rate'!$A$7)))+1)/10, 0)*10</f>
      </c>
      <c r="I97" s="103"/>
      <c r="J97" s="103"/>
    </row>
    <row x14ac:dyDescent="0.25" r="98" customHeight="1" ht="25.350000000000005">
      <c r="A98" s="3"/>
      <c r="B98" s="114"/>
      <c r="C98" s="114"/>
      <c r="D98" s="114"/>
      <c r="E98" s="74"/>
      <c r="F98" s="74"/>
      <c r="G98" s="74"/>
      <c r="H98" s="91"/>
      <c r="I98" s="103"/>
      <c r="J98" s="103"/>
    </row>
    <row x14ac:dyDescent="0.25" r="99" customHeight="1" ht="25.350000000000005">
      <c r="A99" s="3"/>
      <c r="B99" s="114"/>
      <c r="C99" s="114"/>
      <c r="D99" s="114"/>
      <c r="E99" s="74"/>
      <c r="F99" s="74"/>
      <c r="G99" s="4"/>
      <c r="H99" s="101"/>
      <c r="I99" s="103"/>
      <c r="J99" s="103"/>
    </row>
    <row x14ac:dyDescent="0.25" r="100" customHeight="1" ht="25.350000000000005">
      <c r="A100" s="3"/>
      <c r="B100" s="114"/>
      <c r="C100" s="114"/>
      <c r="D100" s="114"/>
      <c r="E100" s="138" t="s">
        <v>489</v>
      </c>
      <c r="F100" s="138"/>
      <c r="G100" s="4"/>
      <c r="H100" s="101"/>
      <c r="I100" s="103"/>
      <c r="J100" s="103"/>
    </row>
    <row x14ac:dyDescent="0.25" r="101" customHeight="1" ht="25.350000000000005">
      <c r="A101" s="3"/>
      <c r="B101" s="114"/>
      <c r="C101" s="114"/>
      <c r="D101" s="114"/>
      <c r="E101" s="243" t="s">
        <v>490</v>
      </c>
      <c r="F101" s="243"/>
      <c r="G101" s="4"/>
      <c r="H101" s="101"/>
      <c r="I101" s="103"/>
      <c r="J101" s="103"/>
    </row>
    <row x14ac:dyDescent="0.25" r="102" customHeight="1" ht="25.350000000000005">
      <c r="A102" s="3"/>
      <c r="B102" s="114"/>
      <c r="C102" s="114"/>
      <c r="D102" s="114"/>
      <c r="E102" s="243"/>
      <c r="F102" s="243"/>
      <c r="G102" s="261"/>
      <c r="H102" s="103"/>
      <c r="I102" s="103"/>
      <c r="J102" s="103"/>
    </row>
    <row x14ac:dyDescent="0.25" r="103" customHeight="1" ht="25.350000000000005">
      <c r="A103" s="3"/>
      <c r="B103" s="114"/>
      <c r="C103" s="114"/>
      <c r="D103" s="114"/>
      <c r="E103" s="23"/>
      <c r="F103" s="23"/>
      <c r="G103" s="261"/>
      <c r="H103" s="103"/>
      <c r="I103" s="103"/>
      <c r="J103" s="103"/>
    </row>
    <row x14ac:dyDescent="0.25" r="104" customHeight="1" ht="25.350000000000005">
      <c r="A104" s="3"/>
      <c r="B104" s="114"/>
      <c r="C104" s="114"/>
      <c r="D104" s="114"/>
      <c r="E104" s="139" t="s">
        <v>280</v>
      </c>
      <c r="F104" s="139"/>
      <c r="G104" s="140"/>
      <c r="H104" s="152"/>
      <c r="I104" s="188">
        <f>roundup((('Exchange rate'!$B$2*('UK-R-Dining Tables'!I102/(1+'Exchange rate'!$A$7)))+1)/10, 0)*10</f>
      </c>
      <c r="J104" s="103"/>
    </row>
    <row x14ac:dyDescent="0.25" r="105" customHeight="1" ht="25.350000000000005">
      <c r="A105" s="3"/>
      <c r="B105" s="114"/>
      <c r="C105" s="114"/>
      <c r="D105" s="114"/>
      <c r="E105" s="108"/>
      <c r="F105" s="108"/>
      <c r="G105" s="4"/>
      <c r="H105" s="101"/>
      <c r="I105" s="103"/>
      <c r="J105" s="103"/>
    </row>
    <row x14ac:dyDescent="0.25" r="106" customHeight="1" ht="25.350000000000005">
      <c r="A106" s="3"/>
      <c r="B106" s="114"/>
      <c r="C106" s="114"/>
      <c r="D106" s="114"/>
      <c r="E106" s="23"/>
      <c r="F106" s="23"/>
      <c r="G106" s="261"/>
      <c r="H106" s="103"/>
      <c r="I106" s="103"/>
      <c r="J106" s="103"/>
    </row>
    <row x14ac:dyDescent="0.25" r="107" customHeight="1" ht="25.350000000000005">
      <c r="A107" s="3"/>
      <c r="B107" s="114"/>
      <c r="C107" s="114"/>
      <c r="D107" s="114"/>
      <c r="E107" s="139" t="s">
        <v>656</v>
      </c>
      <c r="F107" s="139"/>
      <c r="G107" s="140"/>
      <c r="H107" s="152"/>
      <c r="I107" s="188">
        <f>roundup((('Exchange rate'!$B$2*('UK-R-Dining Tables'!I105/(1+'Exchange rate'!$A$7)))+1)/10, 0)*10</f>
      </c>
      <c r="J107" s="101"/>
    </row>
    <row x14ac:dyDescent="0.25" r="108" customHeight="1" ht="30">
      <c r="A108" s="3"/>
      <c r="B108" s="19"/>
      <c r="C108" s="19"/>
      <c r="D108" s="19"/>
      <c r="E108" s="243" t="s">
        <v>492</v>
      </c>
      <c r="F108" s="243"/>
      <c r="G108" s="4"/>
      <c r="H108" s="101"/>
      <c r="I108" s="21"/>
      <c r="J108" s="386"/>
    </row>
    <row x14ac:dyDescent="0.25" r="109" customHeight="1" ht="37.35">
      <c r="A109" s="3"/>
      <c r="B109" s="23"/>
      <c r="C109" s="23"/>
      <c r="D109" s="23"/>
      <c r="E109" s="23"/>
      <c r="F109" s="23"/>
      <c r="G109" s="261"/>
      <c r="H109" s="290"/>
      <c r="I109" s="291"/>
      <c r="J109" s="291"/>
    </row>
    <row x14ac:dyDescent="0.25" r="110" customHeight="1" ht="17.25">
      <c r="A110" s="8" t="s">
        <v>1</v>
      </c>
      <c r="B110" s="9" t="s">
        <v>657</v>
      </c>
      <c r="C110" s="10"/>
      <c r="D110" s="10"/>
      <c r="E110" s="10"/>
      <c r="F110" s="10"/>
      <c r="G110" s="227"/>
      <c r="H110" s="199"/>
      <c r="I110" s="199"/>
      <c r="J110" s="199"/>
    </row>
    <row x14ac:dyDescent="0.25" r="111" customHeight="1" ht="17.25">
      <c r="A111" s="387"/>
      <c r="B111" s="15" t="s">
        <v>106</v>
      </c>
      <c r="C111" s="15"/>
      <c r="D111" s="15"/>
      <c r="E111" s="112" t="s">
        <v>58</v>
      </c>
      <c r="F111" s="237" t="s">
        <v>36</v>
      </c>
      <c r="G111" s="217"/>
      <c r="H111" s="131" t="s">
        <v>388</v>
      </c>
      <c r="I111" s="388"/>
      <c r="J111" s="388"/>
    </row>
    <row x14ac:dyDescent="0.25" r="112" customHeight="1" ht="17.25">
      <c r="A112" s="22"/>
      <c r="B112" s="114"/>
      <c r="C112" s="114"/>
      <c r="D112" s="114"/>
      <c r="E112" s="74"/>
      <c r="F112" s="185" t="s">
        <v>627</v>
      </c>
      <c r="G112" s="28" t="s">
        <v>162</v>
      </c>
      <c r="H112" s="287" t="s">
        <v>628</v>
      </c>
      <c r="I112" s="103"/>
      <c r="J112" s="103"/>
    </row>
    <row x14ac:dyDescent="0.25" r="113" customHeight="1" ht="17.25">
      <c r="A113" s="22"/>
      <c r="B113" s="114"/>
      <c r="C113" s="114"/>
      <c r="D113" s="114"/>
      <c r="E113" s="74" t="s">
        <v>11</v>
      </c>
      <c r="F113" s="28" t="s">
        <v>574</v>
      </c>
      <c r="G113" s="135" t="s">
        <v>575</v>
      </c>
      <c r="H113" s="62">
        <f>roundup((('Exchange rate'!$B$2*('UK-R-Dining Tables'!H110/(1+'Exchange rate'!$A$7)))+1)/10, 0)*10</f>
      </c>
      <c r="I113" s="103"/>
      <c r="J113" s="389"/>
    </row>
    <row x14ac:dyDescent="0.25" r="114" customHeight="1" ht="17.25">
      <c r="A114" s="22"/>
      <c r="B114" s="114"/>
      <c r="C114" s="114"/>
      <c r="D114" s="114"/>
      <c r="E114" s="74" t="s">
        <v>13</v>
      </c>
      <c r="F114" s="28" t="s">
        <v>576</v>
      </c>
      <c r="G114" s="135" t="s">
        <v>639</v>
      </c>
      <c r="H114" s="62">
        <f>roundup((('Exchange rate'!$B$2*('UK-R-Dining Tables'!H111/(1+'Exchange rate'!$A$7)))+1)/10, 0)*10</f>
      </c>
      <c r="I114" s="103"/>
      <c r="J114" s="389"/>
    </row>
    <row x14ac:dyDescent="0.25" r="115" customHeight="1" ht="25.350000000000005">
      <c r="A115" s="22"/>
      <c r="B115" s="114"/>
      <c r="C115" s="114"/>
      <c r="D115" s="114"/>
      <c r="E115" s="74" t="s">
        <v>15</v>
      </c>
      <c r="F115" s="28" t="s">
        <v>645</v>
      </c>
      <c r="G115" s="135" t="s">
        <v>140</v>
      </c>
      <c r="H115" s="62">
        <f>roundup((('Exchange rate'!$B$2*('UK-R-Dining Tables'!H112/(1+'Exchange rate'!$A$7)))+1)/10, 0)*10</f>
      </c>
      <c r="I115" s="103"/>
      <c r="J115" s="389"/>
    </row>
    <row x14ac:dyDescent="0.25" r="116" customHeight="1" ht="25.350000000000005">
      <c r="A116" s="3"/>
      <c r="B116" s="114"/>
      <c r="C116" s="114"/>
      <c r="D116" s="114"/>
      <c r="E116" s="74" t="s">
        <v>120</v>
      </c>
      <c r="F116" s="28" t="s">
        <v>658</v>
      </c>
      <c r="G116" s="28" t="s">
        <v>642</v>
      </c>
      <c r="H116" s="62">
        <f>roundup((('Exchange rate'!$B$2*('UK-R-Dining Tables'!H113/(1+'Exchange rate'!$A$7)))+1)/10, 0)*10</f>
      </c>
      <c r="I116" s="101"/>
      <c r="J116" s="103"/>
    </row>
    <row x14ac:dyDescent="0.25" r="117" customHeight="1" ht="26.25">
      <c r="A117" s="3"/>
      <c r="B117" s="114"/>
      <c r="C117" s="114"/>
      <c r="D117" s="114"/>
      <c r="E117" s="28"/>
      <c r="F117" s="28"/>
      <c r="G117" s="4"/>
      <c r="H117" s="101"/>
      <c r="I117" s="101"/>
      <c r="J117" s="103"/>
    </row>
    <row x14ac:dyDescent="0.25" r="118" customHeight="1" ht="26.25">
      <c r="A118" s="3"/>
      <c r="B118" s="114"/>
      <c r="C118" s="114"/>
      <c r="D118" s="114"/>
      <c r="E118" s="138" t="s">
        <v>18</v>
      </c>
      <c r="F118" s="138"/>
      <c r="G118" s="4"/>
      <c r="H118" s="101"/>
      <c r="I118" s="101"/>
      <c r="J118" s="103"/>
    </row>
    <row x14ac:dyDescent="0.25" r="119" customHeight="1" ht="26.25">
      <c r="A119" s="3"/>
      <c r="B119" s="114"/>
      <c r="C119" s="114"/>
      <c r="D119" s="114"/>
      <c r="E119" s="108"/>
      <c r="F119" s="108"/>
      <c r="G119" s="4"/>
      <c r="H119" s="101"/>
      <c r="I119" s="101"/>
      <c r="J119" s="103"/>
    </row>
    <row x14ac:dyDescent="0.25" r="120" customHeight="1" ht="26.25">
      <c r="A120" s="3"/>
      <c r="B120" s="114"/>
      <c r="C120" s="114"/>
      <c r="D120" s="114"/>
      <c r="E120" s="243"/>
      <c r="F120" s="243"/>
      <c r="G120" s="261"/>
      <c r="H120" s="101"/>
      <c r="I120" s="101"/>
      <c r="J120" s="103"/>
    </row>
    <row x14ac:dyDescent="0.25" r="121" customHeight="1" ht="26.25">
      <c r="A121" s="3"/>
      <c r="B121" s="114"/>
      <c r="C121" s="114"/>
      <c r="D121" s="114"/>
      <c r="E121" s="139" t="s">
        <v>505</v>
      </c>
      <c r="F121" s="139"/>
      <c r="G121" s="140"/>
      <c r="H121" s="152"/>
      <c r="I121" s="188">
        <f>roundup((('Exchange rate'!$B$2*('UK-R-Dining Tables'!I118/(1+'Exchange rate'!$A$7)))+1)/10, 0)*10</f>
      </c>
      <c r="J121" s="103"/>
    </row>
    <row x14ac:dyDescent="0.25" r="122" customHeight="1" ht="26.25">
      <c r="A122" s="3"/>
      <c r="B122" s="114"/>
      <c r="C122" s="114"/>
      <c r="D122" s="114"/>
      <c r="E122" s="243"/>
      <c r="F122" s="243"/>
      <c r="G122" s="261"/>
      <c r="H122" s="103"/>
      <c r="I122" s="103"/>
      <c r="J122" s="103"/>
    </row>
    <row x14ac:dyDescent="0.25" r="123" customHeight="1" ht="26.25">
      <c r="A123" s="3"/>
      <c r="B123" s="114"/>
      <c r="C123" s="114"/>
      <c r="D123" s="114"/>
      <c r="E123" s="23"/>
      <c r="F123" s="23"/>
      <c r="G123" s="261"/>
      <c r="H123" s="103"/>
      <c r="I123" s="103"/>
      <c r="J123" s="103"/>
    </row>
    <row x14ac:dyDescent="0.25" r="124" customHeight="1" ht="25.350000000000005">
      <c r="A124" s="3"/>
      <c r="B124" s="114"/>
      <c r="C124" s="114"/>
      <c r="D124" s="114"/>
      <c r="E124" s="139" t="s">
        <v>656</v>
      </c>
      <c r="F124" s="139"/>
      <c r="G124" s="140"/>
      <c r="H124" s="152"/>
      <c r="I124" s="188">
        <f>roundup((('Exchange rate'!$B$2*('UK-R-Dining Tables'!I121/(1+'Exchange rate'!$A$7)))+1)/10, 0)*10</f>
      </c>
      <c r="J124" s="103"/>
    </row>
    <row x14ac:dyDescent="0.25" r="125" customHeight="1" ht="25.350000000000005">
      <c r="A125" s="3"/>
      <c r="B125" s="114"/>
      <c r="C125" s="114"/>
      <c r="D125" s="114"/>
      <c r="E125" s="28"/>
      <c r="F125" s="28"/>
      <c r="G125" s="4"/>
      <c r="H125" s="101"/>
      <c r="I125" s="62"/>
      <c r="J125" s="103"/>
    </row>
    <row x14ac:dyDescent="0.25" r="126" customHeight="1" ht="17.25">
      <c r="A126" s="8" t="s">
        <v>1</v>
      </c>
      <c r="B126" s="9" t="s">
        <v>717</v>
      </c>
      <c r="C126" s="10"/>
      <c r="D126" s="10"/>
      <c r="E126" s="10"/>
      <c r="F126" s="10"/>
      <c r="G126" s="227"/>
      <c r="H126" s="199"/>
      <c r="I126" s="199"/>
      <c r="J126" s="199"/>
    </row>
    <row x14ac:dyDescent="0.25" r="127" customHeight="1" ht="25.350000000000005">
      <c r="A127" s="387"/>
      <c r="B127" s="15" t="s">
        <v>106</v>
      </c>
      <c r="C127" s="15"/>
      <c r="D127" s="15"/>
      <c r="E127" s="112" t="s">
        <v>58</v>
      </c>
      <c r="F127" s="237" t="s">
        <v>36</v>
      </c>
      <c r="G127" s="217"/>
      <c r="H127" s="131" t="s">
        <v>495</v>
      </c>
      <c r="I127" s="388"/>
      <c r="J127" s="388"/>
    </row>
    <row x14ac:dyDescent="0.25" r="128" customHeight="1" ht="25.350000000000005">
      <c r="A128" s="22"/>
      <c r="B128" s="114"/>
      <c r="C128" s="114"/>
      <c r="D128" s="114"/>
      <c r="E128" s="74"/>
      <c r="F128" s="185" t="s">
        <v>627</v>
      </c>
      <c r="G128" s="28" t="s">
        <v>162</v>
      </c>
      <c r="H128" s="287"/>
      <c r="I128" s="103"/>
      <c r="J128" s="103"/>
    </row>
    <row x14ac:dyDescent="0.25" r="129" customHeight="1" ht="25.350000000000005">
      <c r="A129" s="22"/>
      <c r="B129" s="114"/>
      <c r="C129" s="114"/>
      <c r="D129" s="114"/>
      <c r="E129" s="74" t="s">
        <v>11</v>
      </c>
      <c r="F129" s="28" t="s">
        <v>574</v>
      </c>
      <c r="G129" s="135" t="s">
        <v>575</v>
      </c>
      <c r="H129" s="62">
        <f>roundup((('Exchange rate'!$B$2*('UK-R-Dining Tables'!H126/(1+'Exchange rate'!$A$7)))+1)/10, 0)*10</f>
      </c>
      <c r="I129" s="103"/>
      <c r="J129" s="389"/>
    </row>
    <row x14ac:dyDescent="0.25" r="130" customHeight="1" ht="25.350000000000005">
      <c r="A130" s="22"/>
      <c r="B130" s="114"/>
      <c r="C130" s="114"/>
      <c r="D130" s="114"/>
      <c r="E130" s="74" t="s">
        <v>13</v>
      </c>
      <c r="F130" s="28" t="s">
        <v>576</v>
      </c>
      <c r="G130" s="135" t="s">
        <v>639</v>
      </c>
      <c r="H130" s="62">
        <f>roundup((('Exchange rate'!$B$2*('UK-R-Dining Tables'!H127/(1+'Exchange rate'!$A$7)))+1)/10, 0)*10</f>
      </c>
      <c r="I130" s="103"/>
      <c r="J130" s="389"/>
    </row>
    <row x14ac:dyDescent="0.25" r="131" customHeight="1" ht="25.350000000000005">
      <c r="A131" s="22"/>
      <c r="B131" s="114"/>
      <c r="C131" s="114"/>
      <c r="D131" s="114"/>
      <c r="E131" s="74" t="s">
        <v>15</v>
      </c>
      <c r="F131" s="28" t="s">
        <v>645</v>
      </c>
      <c r="G131" s="135" t="s">
        <v>140</v>
      </c>
      <c r="H131" s="62">
        <f>roundup((('Exchange rate'!$B$2*('UK-R-Dining Tables'!H128/(1+'Exchange rate'!$A$7)))+1)/10, 0)*10</f>
      </c>
      <c r="I131" s="103"/>
      <c r="J131" s="389"/>
    </row>
    <row x14ac:dyDescent="0.25" r="132" customHeight="1" ht="25.350000000000005">
      <c r="A132" s="3"/>
      <c r="B132" s="114"/>
      <c r="C132" s="114"/>
      <c r="D132" s="114"/>
      <c r="E132" s="74" t="s">
        <v>120</v>
      </c>
      <c r="F132" s="28" t="s">
        <v>658</v>
      </c>
      <c r="G132" s="28" t="s">
        <v>642</v>
      </c>
      <c r="H132" s="62">
        <f>roundup((('Exchange rate'!$B$2*('UK-R-Dining Tables'!H129/(1+'Exchange rate'!$A$7)))+1)/10, 0)*10</f>
      </c>
      <c r="I132" s="101"/>
      <c r="J132" s="103"/>
    </row>
    <row x14ac:dyDescent="0.25" r="133" customHeight="1" ht="25.350000000000005">
      <c r="A133" s="3"/>
      <c r="B133" s="114"/>
      <c r="C133" s="114"/>
      <c r="D133" s="114"/>
      <c r="E133" s="28"/>
      <c r="F133" s="28"/>
      <c r="G133" s="4"/>
      <c r="H133" s="101"/>
      <c r="I133" s="101"/>
      <c r="J133" s="103"/>
    </row>
    <row x14ac:dyDescent="0.25" r="134" customHeight="1" ht="25.350000000000005">
      <c r="A134" s="3"/>
      <c r="B134" s="114"/>
      <c r="C134" s="114"/>
      <c r="D134" s="114"/>
      <c r="E134" s="138" t="s">
        <v>18</v>
      </c>
      <c r="F134" s="138"/>
      <c r="G134" s="4"/>
      <c r="H134" s="101"/>
      <c r="I134" s="101"/>
      <c r="J134" s="103"/>
    </row>
    <row x14ac:dyDescent="0.25" r="135" customHeight="1" ht="25.350000000000005">
      <c r="A135" s="3"/>
      <c r="B135" s="114"/>
      <c r="C135" s="114"/>
      <c r="D135" s="114"/>
      <c r="E135" s="108"/>
      <c r="F135" s="108"/>
      <c r="G135" s="4"/>
      <c r="H135" s="101"/>
      <c r="I135" s="101"/>
      <c r="J135" s="103"/>
    </row>
    <row x14ac:dyDescent="0.25" r="136" customHeight="1" ht="25.350000000000005">
      <c r="A136" s="3"/>
      <c r="B136" s="114"/>
      <c r="C136" s="114"/>
      <c r="D136" s="114"/>
      <c r="E136" s="243"/>
      <c r="F136" s="243"/>
      <c r="G136" s="261"/>
      <c r="H136" s="101"/>
      <c r="I136" s="101"/>
      <c r="J136" s="103"/>
    </row>
    <row x14ac:dyDescent="0.25" r="137" customHeight="1" ht="25.350000000000005">
      <c r="A137" s="3"/>
      <c r="B137" s="114"/>
      <c r="C137" s="114"/>
      <c r="D137" s="114"/>
      <c r="E137" s="139" t="s">
        <v>505</v>
      </c>
      <c r="F137" s="139"/>
      <c r="G137" s="140"/>
      <c r="H137" s="152"/>
      <c r="I137" s="188">
        <f>roundup((('Exchange rate'!$B$2*('UK-R-Dining Tables'!I134/(1+'Exchange rate'!$A$7)))+1)/10, 0)*10</f>
      </c>
      <c r="J137" s="103"/>
    </row>
    <row x14ac:dyDescent="0.25" r="138" customHeight="1" ht="25.350000000000005">
      <c r="A138" s="3"/>
      <c r="B138" s="114"/>
      <c r="C138" s="114"/>
      <c r="D138" s="114"/>
      <c r="E138" s="243"/>
      <c r="F138" s="243"/>
      <c r="G138" s="261"/>
      <c r="H138" s="103"/>
      <c r="I138" s="103"/>
      <c r="J138" s="103"/>
    </row>
    <row x14ac:dyDescent="0.25" r="139" customHeight="1" ht="25.350000000000005">
      <c r="A139" s="3"/>
      <c r="B139" s="114"/>
      <c r="C139" s="114"/>
      <c r="D139" s="114"/>
      <c r="E139" s="23"/>
      <c r="F139" s="23"/>
      <c r="G139" s="261"/>
      <c r="H139" s="103"/>
      <c r="I139" s="103"/>
      <c r="J139" s="103"/>
    </row>
    <row x14ac:dyDescent="0.25" r="140" customHeight="1" ht="25.350000000000005">
      <c r="A140" s="3"/>
      <c r="B140" s="114"/>
      <c r="C140" s="114"/>
      <c r="D140" s="114"/>
      <c r="E140" s="139" t="s">
        <v>656</v>
      </c>
      <c r="F140" s="139"/>
      <c r="G140" s="140"/>
      <c r="H140" s="152"/>
      <c r="I140" s="188">
        <f>roundup((('Exchange rate'!$B$2*('UK-R-Dining Tables'!I137/(1+'Exchange rate'!$A$7)))+1)/10, 0)*10</f>
      </c>
      <c r="J140" s="103"/>
    </row>
    <row x14ac:dyDescent="0.25" r="141" customHeight="1" ht="25.350000000000005">
      <c r="A141" s="3"/>
      <c r="B141" s="114"/>
      <c r="C141" s="114"/>
      <c r="D141" s="114"/>
      <c r="E141" s="28"/>
      <c r="F141" s="28"/>
      <c r="G141" s="4"/>
      <c r="H141" s="101"/>
      <c r="I141" s="62"/>
      <c r="J141" s="103"/>
    </row>
    <row x14ac:dyDescent="0.25" r="142" customHeight="1" ht="17.25">
      <c r="A142" s="8" t="s">
        <v>1</v>
      </c>
      <c r="B142" s="245" t="s">
        <v>660</v>
      </c>
      <c r="C142" s="10"/>
      <c r="D142" s="10"/>
      <c r="E142" s="10"/>
      <c r="F142" s="10"/>
      <c r="G142" s="227"/>
      <c r="H142" s="199"/>
      <c r="I142" s="199"/>
      <c r="J142" s="199"/>
    </row>
    <row x14ac:dyDescent="0.25" r="143" customHeight="1" ht="25.350000000000005">
      <c r="A143" s="15"/>
      <c r="B143" s="15" t="s">
        <v>318</v>
      </c>
      <c r="C143" s="15"/>
      <c r="D143" s="15"/>
      <c r="E143" s="112" t="s">
        <v>58</v>
      </c>
      <c r="F143" s="237" t="s">
        <v>36</v>
      </c>
      <c r="G143" s="217"/>
      <c r="H143" s="131" t="s">
        <v>644</v>
      </c>
      <c r="I143" s="146"/>
      <c r="J143" s="85"/>
    </row>
    <row x14ac:dyDescent="0.25" r="144" customHeight="1" ht="25.350000000000005">
      <c r="A144" s="22"/>
      <c r="B144" s="114"/>
      <c r="C144" s="114"/>
      <c r="D144" s="114"/>
      <c r="E144" s="74"/>
      <c r="F144" s="185" t="s">
        <v>627</v>
      </c>
      <c r="G144" s="28" t="s">
        <v>162</v>
      </c>
      <c r="H144" s="385"/>
      <c r="I144" s="103"/>
      <c r="J144" s="91"/>
    </row>
    <row x14ac:dyDescent="0.25" r="145" customHeight="1" ht="25.350000000000005">
      <c r="A145" s="22"/>
      <c r="B145" s="114"/>
      <c r="C145" s="114"/>
      <c r="D145" s="114"/>
      <c r="E145" s="74" t="s">
        <v>379</v>
      </c>
      <c r="F145" s="285" t="s">
        <v>629</v>
      </c>
      <c r="G145" s="114" t="s">
        <v>661</v>
      </c>
      <c r="H145" s="62">
        <f>roundup((('Exchange rate'!$B$2*('UK-R-Dining Tables'!H144/(1+'Exchange rate'!$A$7)))+1)/10, 0)*10</f>
      </c>
      <c r="I145" s="103"/>
      <c r="J145" s="91"/>
    </row>
    <row x14ac:dyDescent="0.25" r="146" customHeight="1" ht="25.350000000000005">
      <c r="A146" s="22"/>
      <c r="B146" s="114"/>
      <c r="C146" s="114"/>
      <c r="D146" s="114"/>
      <c r="E146" s="74" t="s">
        <v>13</v>
      </c>
      <c r="F146" s="28" t="s">
        <v>662</v>
      </c>
      <c r="G146" s="135" t="s">
        <v>663</v>
      </c>
      <c r="H146" s="62">
        <f>roundup((('Exchange rate'!$B$2*('UK-R-Dining Tables'!H145/(1+'Exchange rate'!$A$7)))+1)/10, 0)*10</f>
      </c>
      <c r="I146" s="103"/>
      <c r="J146" s="24"/>
    </row>
    <row x14ac:dyDescent="0.25" r="147" customHeight="1" ht="25.350000000000005">
      <c r="A147" s="22"/>
      <c r="B147" s="114"/>
      <c r="C147" s="114"/>
      <c r="D147" s="114"/>
      <c r="E147" s="74" t="s">
        <v>15</v>
      </c>
      <c r="F147" s="28" t="s">
        <v>664</v>
      </c>
      <c r="G147" s="135" t="s">
        <v>665</v>
      </c>
      <c r="H147" s="62">
        <f>roundup((('Exchange rate'!$B$2*('UK-R-Dining Tables'!H146/(1+'Exchange rate'!$A$7)))+1)/10, 0)*10</f>
      </c>
      <c r="I147" s="103"/>
      <c r="J147" s="24"/>
    </row>
    <row x14ac:dyDescent="0.25" r="148" customHeight="1" ht="25.350000000000005">
      <c r="A148" s="22"/>
      <c r="B148" s="114"/>
      <c r="C148" s="114"/>
      <c r="D148" s="114"/>
      <c r="E148" s="74" t="s">
        <v>120</v>
      </c>
      <c r="F148" s="28" t="s">
        <v>666</v>
      </c>
      <c r="G148" s="135" t="s">
        <v>653</v>
      </c>
      <c r="H148" s="62">
        <f>roundup((('Exchange rate'!$B$2*('UK-R-Dining Tables'!H147/(1+'Exchange rate'!$A$7)))+1)/10, 0)*10</f>
      </c>
      <c r="I148" s="103"/>
      <c r="J148" s="24"/>
    </row>
    <row x14ac:dyDescent="0.25" r="149" customHeight="1" ht="25.350000000000005">
      <c r="A149" s="3"/>
      <c r="B149" s="114"/>
      <c r="C149" s="114"/>
      <c r="D149" s="114"/>
      <c r="E149" s="28"/>
      <c r="F149" s="28"/>
      <c r="G149" s="4"/>
      <c r="H149" s="101"/>
      <c r="I149" s="103"/>
      <c r="J149" s="101"/>
    </row>
    <row x14ac:dyDescent="0.25" r="150" customHeight="1" ht="25.350000000000005">
      <c r="A150" s="3"/>
      <c r="B150" s="114"/>
      <c r="C150" s="114"/>
      <c r="D150" s="114"/>
      <c r="E150" s="138" t="s">
        <v>489</v>
      </c>
      <c r="F150" s="138"/>
      <c r="G150" s="4"/>
      <c r="H150" s="101"/>
      <c r="I150" s="103"/>
      <c r="J150" s="101"/>
    </row>
    <row x14ac:dyDescent="0.25" r="151" customHeight="1" ht="25.350000000000005">
      <c r="A151" s="3"/>
      <c r="B151" s="114"/>
      <c r="C151" s="114"/>
      <c r="D151" s="114"/>
      <c r="E151" s="243" t="s">
        <v>490</v>
      </c>
      <c r="F151" s="243"/>
      <c r="G151" s="4"/>
      <c r="H151" s="101"/>
      <c r="I151" s="103"/>
      <c r="J151" s="101"/>
    </row>
    <row x14ac:dyDescent="0.25" r="152" customHeight="1" ht="25.350000000000005">
      <c r="A152" s="3"/>
      <c r="B152" s="114"/>
      <c r="C152" s="114"/>
      <c r="D152" s="114"/>
      <c r="E152" s="243"/>
      <c r="F152" s="243"/>
      <c r="G152" s="261"/>
      <c r="H152" s="103"/>
      <c r="I152" s="103"/>
      <c r="J152" s="101"/>
    </row>
    <row x14ac:dyDescent="0.25" r="153" customHeight="1" ht="25.350000000000005">
      <c r="A153" s="3"/>
      <c r="B153" s="114"/>
      <c r="C153" s="114"/>
      <c r="D153" s="114"/>
      <c r="E153" s="243"/>
      <c r="F153" s="243"/>
      <c r="G153" s="261"/>
      <c r="H153" s="103"/>
      <c r="I153" s="103"/>
      <c r="J153" s="101"/>
    </row>
    <row x14ac:dyDescent="0.25" r="154" customHeight="1" ht="25.350000000000005">
      <c r="A154" s="3"/>
      <c r="B154" s="114"/>
      <c r="C154" s="114"/>
      <c r="D154" s="114"/>
      <c r="E154" s="139" t="s">
        <v>280</v>
      </c>
      <c r="F154" s="139"/>
      <c r="G154" s="140"/>
      <c r="H154" s="152"/>
      <c r="I154" s="188">
        <f>roundup((('Exchange rate'!$B$2*('UK-R-Dining Tables'!I153/(1+'Exchange rate'!$A$7)))+1)/10, 0)*10</f>
      </c>
      <c r="J154" s="101"/>
    </row>
    <row x14ac:dyDescent="0.25" r="155" customHeight="1" ht="25.350000000000005">
      <c r="A155" s="3"/>
      <c r="B155" s="114"/>
      <c r="C155" s="114"/>
      <c r="D155" s="114"/>
      <c r="E155" s="243"/>
      <c r="F155" s="243"/>
      <c r="G155" s="4"/>
      <c r="H155" s="101"/>
      <c r="I155" s="103"/>
      <c r="J155" s="101"/>
    </row>
    <row x14ac:dyDescent="0.25" r="156" customHeight="1" ht="25.350000000000005">
      <c r="A156" s="3"/>
      <c r="B156" s="114"/>
      <c r="C156" s="114"/>
      <c r="D156" s="114"/>
      <c r="E156" s="23"/>
      <c r="F156" s="23"/>
      <c r="G156" s="4"/>
      <c r="H156" s="101"/>
      <c r="I156" s="103"/>
      <c r="J156" s="101"/>
    </row>
    <row x14ac:dyDescent="0.25" r="157" customHeight="1" ht="48">
      <c r="A157" s="3"/>
      <c r="B157" s="114"/>
      <c r="C157" s="114"/>
      <c r="D157" s="114"/>
      <c r="E157" s="139" t="s">
        <v>491</v>
      </c>
      <c r="F157" s="139"/>
      <c r="G157" s="140"/>
      <c r="H157" s="152"/>
      <c r="I157" s="188">
        <f>roundup((('Exchange rate'!$B$2*('UK-R-Dining Tables'!I155/(1+'Exchange rate'!$A$7)))+1)/10, 0)*10</f>
      </c>
      <c r="J157" s="101"/>
    </row>
    <row x14ac:dyDescent="0.25" r="158" customHeight="1" ht="48">
      <c r="A158" s="3"/>
      <c r="B158" s="114"/>
      <c r="C158" s="114"/>
      <c r="D158" s="114"/>
      <c r="E158" s="243" t="s">
        <v>492</v>
      </c>
      <c r="F158" s="28"/>
      <c r="G158" s="4"/>
      <c r="H158" s="101"/>
      <c r="I158" s="62"/>
      <c r="J158" s="101"/>
    </row>
    <row x14ac:dyDescent="0.25" r="159" customHeight="1" ht="17.25">
      <c r="A159" s="8" t="s">
        <v>1</v>
      </c>
      <c r="B159" s="245" t="s">
        <v>718</v>
      </c>
      <c r="C159" s="10"/>
      <c r="D159" s="10"/>
      <c r="E159" s="10"/>
      <c r="F159" s="10"/>
      <c r="G159" s="227"/>
      <c r="H159" s="199"/>
      <c r="I159" s="199"/>
      <c r="J159" s="199"/>
    </row>
    <row x14ac:dyDescent="0.25" r="160" customHeight="1" ht="25.350000000000005">
      <c r="A160" s="15"/>
      <c r="B160" s="15" t="s">
        <v>318</v>
      </c>
      <c r="C160" s="15"/>
      <c r="D160" s="15"/>
      <c r="E160" s="112" t="s">
        <v>58</v>
      </c>
      <c r="F160" s="237" t="s">
        <v>36</v>
      </c>
      <c r="G160" s="217"/>
      <c r="H160" s="131" t="s">
        <v>495</v>
      </c>
      <c r="I160" s="146" t="s">
        <v>350</v>
      </c>
      <c r="J160" s="85"/>
    </row>
    <row x14ac:dyDescent="0.25" r="161" customHeight="1" ht="25.350000000000005">
      <c r="A161" s="22"/>
      <c r="B161" s="114"/>
      <c r="C161" s="114"/>
      <c r="D161" s="114"/>
      <c r="E161" s="74"/>
      <c r="F161" s="185" t="s">
        <v>627</v>
      </c>
      <c r="G161" s="28" t="s">
        <v>162</v>
      </c>
      <c r="H161" s="385"/>
      <c r="I161" s="287" t="s">
        <v>628</v>
      </c>
      <c r="J161" s="91"/>
    </row>
    <row x14ac:dyDescent="0.25" r="162" customHeight="1" ht="25.350000000000005">
      <c r="A162" s="22"/>
      <c r="B162" s="114"/>
      <c r="C162" s="114"/>
      <c r="D162" s="114"/>
      <c r="E162" s="74" t="s">
        <v>379</v>
      </c>
      <c r="F162" s="285" t="s">
        <v>629</v>
      </c>
      <c r="G162" s="114" t="s">
        <v>661</v>
      </c>
      <c r="H162" s="62">
        <f>roundup((('Exchange rate'!$B$2*('UK-R-Dining Tables'!H160/(1+'Exchange rate'!$A$7)))+1)/10, 0)*10</f>
      </c>
      <c r="I162" s="62">
        <f>roundup((('Exchange rate'!$B$2*('UK-R-Dining Tables'!I160/(1+'Exchange rate'!$A$7)))+1)/10, 0)*10</f>
      </c>
      <c r="J162" s="91"/>
    </row>
    <row x14ac:dyDescent="0.25" r="163" customHeight="1" ht="25.350000000000005">
      <c r="A163" s="22"/>
      <c r="B163" s="114"/>
      <c r="C163" s="114"/>
      <c r="D163" s="114"/>
      <c r="E163" s="74" t="s">
        <v>13</v>
      </c>
      <c r="F163" s="28" t="s">
        <v>662</v>
      </c>
      <c r="G163" s="135" t="s">
        <v>663</v>
      </c>
      <c r="H163" s="62">
        <f>roundup((('Exchange rate'!$B$2*('UK-R-Dining Tables'!H161/(1+'Exchange rate'!$A$7)))+1)/10, 0)*10</f>
      </c>
      <c r="I163" s="62">
        <f>roundup((('Exchange rate'!$B$2*('UK-R-Dining Tables'!I161/(1+'Exchange rate'!$A$7)))+1)/10, 0)*10</f>
      </c>
      <c r="J163" s="24"/>
    </row>
    <row x14ac:dyDescent="0.25" r="164" customHeight="1" ht="25.350000000000005">
      <c r="A164" s="22"/>
      <c r="B164" s="114"/>
      <c r="C164" s="114"/>
      <c r="D164" s="114"/>
      <c r="E164" s="74" t="s">
        <v>15</v>
      </c>
      <c r="F164" s="28" t="s">
        <v>664</v>
      </c>
      <c r="G164" s="135" t="s">
        <v>665</v>
      </c>
      <c r="H164" s="62">
        <f>roundup((('Exchange rate'!$B$2*('UK-R-Dining Tables'!H162/(1+'Exchange rate'!$A$7)))+1)/10, 0)*10</f>
      </c>
      <c r="I164" s="62">
        <f>roundup((('Exchange rate'!$B$2*('UK-R-Dining Tables'!I162/(1+'Exchange rate'!$A$7)))+1)/10, 0)*10</f>
      </c>
      <c r="J164" s="24"/>
    </row>
    <row x14ac:dyDescent="0.25" r="165" customHeight="1" ht="25.350000000000005">
      <c r="A165" s="22"/>
      <c r="B165" s="114"/>
      <c r="C165" s="114"/>
      <c r="D165" s="114"/>
      <c r="E165" s="74" t="s">
        <v>120</v>
      </c>
      <c r="F165" s="28" t="s">
        <v>666</v>
      </c>
      <c r="G165" s="135" t="s">
        <v>653</v>
      </c>
      <c r="H165" s="62">
        <f>roundup((('Exchange rate'!$B$2*('UK-R-Dining Tables'!H163/(1+'Exchange rate'!$A$7)))+1)/10, 0)*10</f>
      </c>
      <c r="I165" s="62">
        <f>roundup((('Exchange rate'!$B$2*('UK-R-Dining Tables'!I163/(1+'Exchange rate'!$A$7)))+1)/10, 0)*10</f>
      </c>
      <c r="J165" s="24"/>
    </row>
    <row x14ac:dyDescent="0.25" r="166" customHeight="1" ht="25.350000000000005">
      <c r="A166" s="3"/>
      <c r="B166" s="114"/>
      <c r="C166" s="114"/>
      <c r="D166" s="114"/>
      <c r="E166" s="28"/>
      <c r="F166" s="28"/>
      <c r="G166" s="4"/>
      <c r="H166" s="101"/>
      <c r="I166" s="103"/>
      <c r="J166" s="101"/>
    </row>
    <row x14ac:dyDescent="0.25" r="167" customHeight="1" ht="25.350000000000005">
      <c r="A167" s="3"/>
      <c r="B167" s="114"/>
      <c r="C167" s="114"/>
      <c r="D167" s="114"/>
      <c r="E167" s="138" t="s">
        <v>719</v>
      </c>
      <c r="F167" s="138"/>
      <c r="G167" s="4"/>
      <c r="H167" s="101"/>
      <c r="I167" s="103"/>
      <c r="J167" s="101"/>
    </row>
    <row x14ac:dyDescent="0.25" r="168" customHeight="1" ht="25.350000000000005">
      <c r="A168" s="3"/>
      <c r="B168" s="114"/>
      <c r="C168" s="114"/>
      <c r="D168" s="114"/>
      <c r="E168" s="243"/>
      <c r="F168" s="243"/>
      <c r="G168" s="4"/>
      <c r="H168" s="101"/>
      <c r="I168" s="103"/>
      <c r="J168" s="101"/>
    </row>
    <row x14ac:dyDescent="0.25" r="169" customHeight="1" ht="25.350000000000005">
      <c r="A169" s="3"/>
      <c r="B169" s="114"/>
      <c r="C169" s="114"/>
      <c r="D169" s="114"/>
      <c r="E169" s="243"/>
      <c r="F169" s="243"/>
      <c r="G169" s="261"/>
      <c r="H169" s="103"/>
      <c r="I169" s="103"/>
      <c r="J169" s="101"/>
    </row>
    <row x14ac:dyDescent="0.25" r="170" customHeight="1" ht="25.350000000000005">
      <c r="A170" s="3"/>
      <c r="B170" s="114"/>
      <c r="C170" s="114"/>
      <c r="D170" s="114"/>
      <c r="E170" s="139" t="s">
        <v>280</v>
      </c>
      <c r="F170" s="139"/>
      <c r="G170" s="140"/>
      <c r="H170" s="152"/>
      <c r="I170" s="188">
        <f>roundup((('Exchange rate'!$B$2*('UK-R-Dining Tables'!I168/(1+'Exchange rate'!$A$7)))+1)/10, 0)*10</f>
      </c>
      <c r="J170" s="101"/>
    </row>
    <row x14ac:dyDescent="0.25" r="171" customHeight="1" ht="26.25">
      <c r="A171" s="3"/>
      <c r="B171" s="114"/>
      <c r="C171" s="114"/>
      <c r="D171" s="114"/>
      <c r="E171" s="243"/>
      <c r="F171" s="243"/>
      <c r="G171" s="4"/>
      <c r="H171" s="101"/>
      <c r="I171" s="103"/>
      <c r="J171" s="101"/>
    </row>
    <row x14ac:dyDescent="0.25" r="172" customHeight="1" ht="48">
      <c r="A172" s="3"/>
      <c r="B172" s="114"/>
      <c r="C172" s="114"/>
      <c r="D172" s="114"/>
      <c r="E172" s="139" t="s">
        <v>491</v>
      </c>
      <c r="F172" s="139"/>
      <c r="G172" s="140"/>
      <c r="H172" s="152"/>
      <c r="I172" s="188">
        <f>roundup((('Exchange rate'!$B$2*('UK-R-Dining Tables'!I170/(1+'Exchange rate'!$A$7)))+1)/10, 0)*10</f>
      </c>
      <c r="J172" s="101"/>
    </row>
    <row x14ac:dyDescent="0.25" r="173" customHeight="1" ht="17.25">
      <c r="A173" s="3"/>
      <c r="B173" s="114"/>
      <c r="C173" s="114"/>
      <c r="D173" s="114"/>
      <c r="E173" s="23"/>
      <c r="F173" s="243"/>
      <c r="G173" s="4"/>
      <c r="H173" s="101"/>
      <c r="I173" s="103"/>
      <c r="J173" s="101"/>
    </row>
    <row x14ac:dyDescent="0.25" r="174" customHeight="1" ht="17.25">
      <c r="A174" s="8" t="s">
        <v>1</v>
      </c>
      <c r="B174" s="96" t="s">
        <v>667</v>
      </c>
      <c r="C174" s="10"/>
      <c r="D174" s="10"/>
      <c r="E174" s="10"/>
      <c r="F174" s="10"/>
      <c r="G174" s="227"/>
      <c r="H174" s="199"/>
      <c r="I174" s="199"/>
      <c r="J174" s="199"/>
    </row>
    <row x14ac:dyDescent="0.25" r="175" customHeight="1" ht="25.350000000000005">
      <c r="A175" s="15"/>
      <c r="B175" s="15" t="s">
        <v>594</v>
      </c>
      <c r="C175" s="15"/>
      <c r="D175" s="15"/>
      <c r="E175" s="112" t="s">
        <v>58</v>
      </c>
      <c r="F175" s="237" t="s">
        <v>36</v>
      </c>
      <c r="G175" s="217"/>
      <c r="H175" s="131" t="s">
        <v>508</v>
      </c>
      <c r="I175" s="146" t="s">
        <v>388</v>
      </c>
      <c r="J175" s="18"/>
    </row>
    <row x14ac:dyDescent="0.25" r="176" customHeight="1" ht="25.350000000000005">
      <c r="A176" s="22"/>
      <c r="B176" s="114"/>
      <c r="C176" s="114"/>
      <c r="D176" s="114"/>
      <c r="E176" s="74"/>
      <c r="F176" s="185" t="s">
        <v>627</v>
      </c>
      <c r="G176" s="28" t="s">
        <v>162</v>
      </c>
      <c r="H176" s="385"/>
      <c r="I176" s="287" t="s">
        <v>628</v>
      </c>
      <c r="J176" s="91"/>
    </row>
    <row x14ac:dyDescent="0.25" r="177" customHeight="1" ht="17.25">
      <c r="A177" s="22"/>
      <c r="B177" s="114"/>
      <c r="C177" s="114"/>
      <c r="D177" s="114"/>
      <c r="E177" s="74" t="s">
        <v>11</v>
      </c>
      <c r="F177" s="28" t="s">
        <v>668</v>
      </c>
      <c r="G177" s="114" t="s">
        <v>669</v>
      </c>
      <c r="H177" s="62">
        <f>roundup((('Exchange rate'!$B$2*('UK-R-Dining Tables'!H175/(1+'Exchange rate'!$A$7)))+1)/10, 0)*10</f>
      </c>
      <c r="I177" s="62">
        <f>roundup((('Exchange rate'!$B$2*('UK-R-Dining Tables'!I175/(1+'Exchange rate'!$A$7)))+1)/10, 0)*10</f>
      </c>
      <c r="J177" s="24"/>
    </row>
    <row x14ac:dyDescent="0.25" r="178" customHeight="1" ht="17.25">
      <c r="A178" s="22"/>
      <c r="B178" s="114"/>
      <c r="C178" s="114"/>
      <c r="D178" s="114"/>
      <c r="E178" s="74" t="s">
        <v>13</v>
      </c>
      <c r="F178" s="28" t="s">
        <v>670</v>
      </c>
      <c r="G178" s="114" t="s">
        <v>671</v>
      </c>
      <c r="H178" s="62">
        <f>roundup((('Exchange rate'!$B$2*('UK-R-Dining Tables'!H176/(1+'Exchange rate'!$A$7)))+1)/10, 0)*10</f>
      </c>
      <c r="I178" s="62">
        <f>roundup((('Exchange rate'!$B$2*('UK-R-Dining Tables'!I176/(1+'Exchange rate'!$A$7)))+1)/10, 0)*10</f>
      </c>
      <c r="J178" s="24"/>
    </row>
    <row x14ac:dyDescent="0.25" r="179" customHeight="1" ht="17.25">
      <c r="A179" s="22"/>
      <c r="B179" s="114"/>
      <c r="C179" s="114"/>
      <c r="D179" s="114"/>
      <c r="E179" s="74" t="s">
        <v>15</v>
      </c>
      <c r="F179" s="28" t="s">
        <v>633</v>
      </c>
      <c r="G179" s="114" t="s">
        <v>651</v>
      </c>
      <c r="H179" s="62">
        <f>roundup((('Exchange rate'!$B$2*('UK-R-Dining Tables'!H177/(1+'Exchange rate'!$A$7)))+1)/10, 0)*10</f>
      </c>
      <c r="I179" s="62">
        <f>roundup((('Exchange rate'!$B$2*('UK-R-Dining Tables'!I177/(1+'Exchange rate'!$A$7)))+1)/10, 0)*10</f>
      </c>
      <c r="J179" s="24"/>
    </row>
    <row x14ac:dyDescent="0.25" r="180" customHeight="1" ht="25.350000000000005">
      <c r="A180" s="3"/>
      <c r="B180" s="114"/>
      <c r="C180" s="114"/>
      <c r="D180" s="114"/>
      <c r="E180" s="74" t="s">
        <v>120</v>
      </c>
      <c r="F180" s="28" t="s">
        <v>672</v>
      </c>
      <c r="G180" s="28" t="s">
        <v>673</v>
      </c>
      <c r="H180" s="62">
        <f>roundup((('Exchange rate'!$B$2*('UK-R-Dining Tables'!H178/(1+'Exchange rate'!$A$7)))+1)/10, 0)*10</f>
      </c>
      <c r="I180" s="62">
        <f>roundup((('Exchange rate'!$B$2*('UK-R-Dining Tables'!I178/(1+'Exchange rate'!$A$7)))+1)/10, 0)*10</f>
      </c>
      <c r="J180" s="101"/>
    </row>
    <row x14ac:dyDescent="0.25" r="181" customHeight="1" ht="25.350000000000005">
      <c r="A181" s="3"/>
      <c r="B181" s="114"/>
      <c r="C181" s="114"/>
      <c r="D181" s="114"/>
      <c r="E181" s="28"/>
      <c r="F181" s="28"/>
      <c r="G181" s="4"/>
      <c r="H181" s="103"/>
      <c r="I181" s="103"/>
      <c r="J181" s="101"/>
    </row>
    <row x14ac:dyDescent="0.25" r="182" customHeight="1" ht="25.350000000000005">
      <c r="A182" s="3"/>
      <c r="B182" s="114"/>
      <c r="C182" s="114"/>
      <c r="D182" s="114"/>
      <c r="E182" s="138" t="s">
        <v>18</v>
      </c>
      <c r="F182" s="138"/>
      <c r="G182" s="4"/>
      <c r="H182" s="101"/>
      <c r="I182" s="103"/>
      <c r="J182" s="101"/>
    </row>
    <row x14ac:dyDescent="0.25" r="183" customHeight="1" ht="25.350000000000005">
      <c r="A183" s="3"/>
      <c r="B183" s="114"/>
      <c r="C183" s="114"/>
      <c r="D183" s="114"/>
      <c r="E183" s="108"/>
      <c r="F183" s="108"/>
      <c r="G183" s="4"/>
      <c r="H183" s="101"/>
      <c r="I183" s="103"/>
      <c r="J183" s="101"/>
    </row>
    <row x14ac:dyDescent="0.25" r="184" customHeight="1" ht="25.350000000000005">
      <c r="A184" s="3"/>
      <c r="B184" s="114"/>
      <c r="C184" s="114"/>
      <c r="D184" s="114"/>
      <c r="E184" s="23"/>
      <c r="F184" s="23"/>
      <c r="G184" s="261"/>
      <c r="H184" s="103"/>
      <c r="I184" s="103"/>
      <c r="J184" s="101"/>
    </row>
    <row x14ac:dyDescent="0.25" r="185" customHeight="1" ht="25.350000000000005">
      <c r="A185" s="3"/>
      <c r="B185" s="114"/>
      <c r="C185" s="114"/>
      <c r="D185" s="114"/>
      <c r="E185" s="139" t="s">
        <v>505</v>
      </c>
      <c r="F185" s="139"/>
      <c r="G185" s="140"/>
      <c r="H185" s="152"/>
      <c r="I185" s="188">
        <f>roundup((('Exchange rate'!$B$2*('UK-R-Dining Tables'!I183/(1+'Exchange rate'!$A$7)))+1)/10, 0)*10</f>
      </c>
      <c r="J185" s="101"/>
    </row>
    <row x14ac:dyDescent="0.25" r="186" customHeight="1" ht="25.350000000000005">
      <c r="A186" s="3"/>
      <c r="B186" s="114"/>
      <c r="C186" s="114"/>
      <c r="D186" s="114"/>
      <c r="E186" s="243"/>
      <c r="F186" s="243"/>
      <c r="G186" s="4"/>
      <c r="H186" s="101"/>
      <c r="I186" s="103"/>
      <c r="J186" s="101"/>
    </row>
    <row x14ac:dyDescent="0.25" r="187" customHeight="1" ht="25.350000000000005">
      <c r="A187" s="3"/>
      <c r="B187" s="114"/>
      <c r="C187" s="114"/>
      <c r="D187" s="114"/>
      <c r="E187" s="23"/>
      <c r="F187" s="23"/>
      <c r="G187" s="261"/>
      <c r="H187" s="103"/>
      <c r="I187" s="103"/>
      <c r="J187" s="101"/>
    </row>
    <row x14ac:dyDescent="0.25" r="188" customHeight="1" ht="25.350000000000005">
      <c r="A188" s="3"/>
      <c r="B188" s="114"/>
      <c r="C188" s="114"/>
      <c r="D188" s="114"/>
      <c r="E188" s="139" t="s">
        <v>491</v>
      </c>
      <c r="F188" s="139"/>
      <c r="G188" s="140"/>
      <c r="H188" s="152"/>
      <c r="I188" s="188">
        <f>roundup((('Exchange rate'!$B$2*('UK-R-Dining Tables'!I186/(1+'Exchange rate'!$A$7)))+1)/10, 0)*10</f>
      </c>
      <c r="J188" s="101"/>
    </row>
    <row x14ac:dyDescent="0.25" r="189" customHeight="1" ht="25.350000000000005">
      <c r="A189" s="3"/>
      <c r="B189" s="114"/>
      <c r="C189" s="114"/>
      <c r="D189" s="114"/>
      <c r="E189" s="243"/>
      <c r="F189" s="243"/>
      <c r="G189" s="4"/>
      <c r="H189" s="101"/>
      <c r="I189" s="103"/>
      <c r="J189" s="101"/>
    </row>
    <row x14ac:dyDescent="0.25" r="190" customHeight="1" ht="25.350000000000005">
      <c r="A190" s="3"/>
      <c r="B190" s="114"/>
      <c r="C190" s="114"/>
      <c r="D190" s="114"/>
      <c r="E190" s="28"/>
      <c r="F190" s="28"/>
      <c r="G190" s="4"/>
      <c r="H190" s="101"/>
      <c r="I190" s="103"/>
      <c r="J190" s="101"/>
    </row>
    <row x14ac:dyDescent="0.25" r="191" customHeight="1" ht="17.25">
      <c r="A191" s="390"/>
      <c r="B191" s="245" t="s">
        <v>674</v>
      </c>
      <c r="C191" s="361"/>
      <c r="D191" s="361"/>
      <c r="E191" s="361"/>
      <c r="F191" s="361"/>
      <c r="G191" s="402"/>
      <c r="H191" s="392"/>
      <c r="I191" s="392"/>
      <c r="J191" s="392"/>
    </row>
    <row x14ac:dyDescent="0.25" r="192" customHeight="1" ht="17.25">
      <c r="A192" s="15"/>
      <c r="B192" s="15" t="s">
        <v>318</v>
      </c>
      <c r="C192" s="15"/>
      <c r="D192" s="15"/>
      <c r="E192" s="112" t="s">
        <v>58</v>
      </c>
      <c r="F192" s="237" t="s">
        <v>36</v>
      </c>
      <c r="G192" s="217"/>
      <c r="H192" s="131" t="s">
        <v>601</v>
      </c>
      <c r="I192" s="18"/>
      <c r="J192" s="146"/>
    </row>
    <row x14ac:dyDescent="0.25" r="193" customHeight="1" ht="25.350000000000005">
      <c r="A193" s="22"/>
      <c r="B193" s="114"/>
      <c r="C193" s="114"/>
      <c r="D193" s="114"/>
      <c r="E193" s="74"/>
      <c r="F193" s="185" t="s">
        <v>627</v>
      </c>
      <c r="G193" s="28" t="s">
        <v>162</v>
      </c>
      <c r="H193" s="91"/>
      <c r="I193" s="91"/>
      <c r="J193" s="101"/>
    </row>
    <row x14ac:dyDescent="0.25" r="194" customHeight="1" ht="25.350000000000005">
      <c r="A194" s="22"/>
      <c r="B194" s="114"/>
      <c r="C194" s="114"/>
      <c r="D194" s="114"/>
      <c r="E194" s="74" t="s">
        <v>11</v>
      </c>
      <c r="F194" s="28" t="s">
        <v>629</v>
      </c>
      <c r="G194" s="114" t="s">
        <v>661</v>
      </c>
      <c r="H194" s="62">
        <f>roundup((('Exchange rate'!$B$2*('UK-R-Dining Tables'!H191/(1+'Exchange rate'!$A$7)))+1)/10, 0)*10</f>
      </c>
      <c r="I194" s="63"/>
      <c r="J194" s="101"/>
    </row>
    <row x14ac:dyDescent="0.25" r="195" customHeight="1" ht="17.25">
      <c r="A195" s="22"/>
      <c r="B195" s="114"/>
      <c r="C195" s="114"/>
      <c r="D195" s="114"/>
      <c r="E195" s="74" t="s">
        <v>13</v>
      </c>
      <c r="F195" s="28" t="s">
        <v>662</v>
      </c>
      <c r="G195" s="135" t="s">
        <v>663</v>
      </c>
      <c r="H195" s="62">
        <f>roundup((('Exchange rate'!$B$2*('UK-R-Dining Tables'!H192/(1+'Exchange rate'!$A$7)))+1)/10, 0)*10</f>
      </c>
      <c r="I195" s="63"/>
      <c r="J195" s="101"/>
    </row>
    <row x14ac:dyDescent="0.25" r="196" customHeight="1" ht="17.25">
      <c r="A196" s="22"/>
      <c r="B196" s="114"/>
      <c r="C196" s="114"/>
      <c r="D196" s="114"/>
      <c r="E196" s="74" t="s">
        <v>15</v>
      </c>
      <c r="F196" s="28" t="s">
        <v>664</v>
      </c>
      <c r="G196" s="135" t="s">
        <v>665</v>
      </c>
      <c r="H196" s="62">
        <f>roundup((('Exchange rate'!$B$2*('UK-R-Dining Tables'!H193/(1+'Exchange rate'!$A$7)))+1)/10, 0)*10</f>
      </c>
      <c r="I196" s="63"/>
      <c r="J196" s="101"/>
    </row>
    <row x14ac:dyDescent="0.25" r="197" customHeight="1" ht="17.25">
      <c r="A197" s="3"/>
      <c r="B197" s="114"/>
      <c r="C197" s="114"/>
      <c r="D197" s="114"/>
      <c r="E197" s="74" t="s">
        <v>120</v>
      </c>
      <c r="F197" s="28" t="s">
        <v>666</v>
      </c>
      <c r="G197" s="135" t="s">
        <v>653</v>
      </c>
      <c r="H197" s="62">
        <f>roundup((('Exchange rate'!$B$2*('UK-R-Dining Tables'!H194/(1+'Exchange rate'!$A$7)))+1)/10, 0)*10</f>
      </c>
      <c r="I197" s="63"/>
      <c r="J197" s="101"/>
    </row>
    <row x14ac:dyDescent="0.25" r="198" customHeight="1" ht="25.350000000000005">
      <c r="A198" s="3"/>
      <c r="B198" s="114"/>
      <c r="C198" s="114"/>
      <c r="D198" s="114"/>
      <c r="E198" s="28"/>
      <c r="F198" s="28"/>
      <c r="G198" s="4"/>
      <c r="H198" s="101"/>
      <c r="I198" s="101"/>
      <c r="J198" s="101"/>
    </row>
    <row x14ac:dyDescent="0.25" r="199" customHeight="1" ht="25.350000000000005">
      <c r="A199" s="3"/>
      <c r="B199" s="114"/>
      <c r="C199" s="114"/>
      <c r="D199" s="114"/>
      <c r="E199" s="138" t="s">
        <v>18</v>
      </c>
      <c r="F199" s="138"/>
      <c r="G199" s="4"/>
      <c r="H199" s="101"/>
      <c r="I199" s="101"/>
      <c r="J199" s="101"/>
    </row>
    <row x14ac:dyDescent="0.25" r="200" customHeight="1" ht="25.350000000000005">
      <c r="A200" s="3"/>
      <c r="B200" s="114"/>
      <c r="C200" s="114"/>
      <c r="D200" s="114"/>
      <c r="E200" s="108"/>
      <c r="F200" s="108"/>
      <c r="G200" s="4"/>
      <c r="H200" s="101"/>
      <c r="I200" s="101"/>
      <c r="J200" s="101"/>
    </row>
    <row x14ac:dyDescent="0.25" r="201" customHeight="1" ht="25.350000000000005">
      <c r="A201" s="3"/>
      <c r="B201" s="114"/>
      <c r="C201" s="114"/>
      <c r="D201" s="114"/>
      <c r="E201" s="23"/>
      <c r="F201" s="23"/>
      <c r="G201" s="261"/>
      <c r="H201" s="103"/>
      <c r="I201" s="103"/>
      <c r="J201" s="101"/>
    </row>
    <row x14ac:dyDescent="0.25" r="202" customHeight="1" ht="25.350000000000005">
      <c r="A202" s="3"/>
      <c r="B202" s="114"/>
      <c r="C202" s="114"/>
      <c r="D202" s="114"/>
      <c r="E202" s="139" t="s">
        <v>280</v>
      </c>
      <c r="F202" s="139"/>
      <c r="G202" s="140"/>
      <c r="H202" s="152"/>
      <c r="I202" s="153"/>
      <c r="J202" s="188">
        <f>roundup((('Exchange rate'!$B$2*('UK-R-Dining Tables'!J199/(1+'Exchange rate'!$A$7)))+1)/10, 0)*10</f>
      </c>
    </row>
    <row x14ac:dyDescent="0.25" r="203" customHeight="1" ht="25.350000000000005">
      <c r="A203" s="3"/>
      <c r="B203" s="114"/>
      <c r="C203" s="114"/>
      <c r="D203" s="114"/>
      <c r="E203" s="108"/>
      <c r="F203" s="108"/>
      <c r="G203" s="4"/>
      <c r="H203" s="101"/>
      <c r="I203" s="101"/>
      <c r="J203" s="101"/>
    </row>
    <row x14ac:dyDescent="0.25" r="204" customHeight="1" ht="25.350000000000005">
      <c r="A204" s="3"/>
      <c r="B204" s="114"/>
      <c r="C204" s="114"/>
      <c r="D204" s="114"/>
      <c r="E204" s="108"/>
      <c r="F204" s="108"/>
      <c r="G204" s="261"/>
      <c r="H204" s="103"/>
      <c r="I204" s="103"/>
      <c r="J204" s="101"/>
    </row>
    <row x14ac:dyDescent="0.25" r="205" customHeight="1" ht="25.350000000000005">
      <c r="A205" s="3"/>
      <c r="B205" s="114"/>
      <c r="C205" s="114"/>
      <c r="D205" s="114"/>
      <c r="E205" s="139" t="s">
        <v>675</v>
      </c>
      <c r="F205" s="139"/>
      <c r="G205" s="140"/>
      <c r="H205" s="152"/>
      <c r="I205" s="393"/>
      <c r="J205" s="188">
        <f>roundup((('Exchange rate'!$B$2*('UK-R-Dining Tables'!J202/(1+'Exchange rate'!$A$7)))+1)/10, 0)*10</f>
      </c>
    </row>
    <row x14ac:dyDescent="0.25" r="206" customHeight="1" ht="25.350000000000005">
      <c r="A206" s="3"/>
      <c r="B206" s="114"/>
      <c r="C206" s="114"/>
      <c r="D206" s="114"/>
      <c r="E206" s="28"/>
      <c r="F206" s="28"/>
      <c r="G206" s="4"/>
      <c r="H206" s="101"/>
      <c r="I206" s="103"/>
      <c r="J206" s="63"/>
    </row>
    <row x14ac:dyDescent="0.25" r="207" customHeight="1" ht="25.350000000000005">
      <c r="A207" s="3"/>
      <c r="B207" s="114"/>
      <c r="C207" s="114"/>
      <c r="D207" s="114"/>
      <c r="E207" s="28"/>
      <c r="F207" s="28"/>
      <c r="G207" s="4"/>
      <c r="H207" s="101"/>
      <c r="I207" s="103"/>
      <c r="J207" s="63"/>
    </row>
    <row x14ac:dyDescent="0.25" r="208" customHeight="1" ht="25.350000000000005">
      <c r="A208" s="3"/>
      <c r="B208" s="114"/>
      <c r="C208" s="114"/>
      <c r="D208" s="114"/>
      <c r="E208" s="139" t="s">
        <v>676</v>
      </c>
      <c r="F208" s="139"/>
      <c r="G208" s="140"/>
      <c r="H208" s="152"/>
      <c r="I208" s="393"/>
      <c r="J208" s="188">
        <f>roundup((('Exchange rate'!$B$2*('UK-R-Dining Tables'!J205/(1+'Exchange rate'!$A$7)))+1)/10, 0)*10</f>
      </c>
    </row>
    <row x14ac:dyDescent="0.25" r="209" customHeight="1" ht="47.25">
      <c r="A209" s="3"/>
      <c r="B209" s="114"/>
      <c r="C209" s="114"/>
      <c r="D209" s="114"/>
      <c r="E209" s="28"/>
      <c r="F209" s="28"/>
      <c r="G209" s="4"/>
      <c r="H209" s="101"/>
      <c r="I209" s="92"/>
      <c r="J209" s="63"/>
    </row>
    <row x14ac:dyDescent="0.25" r="210" customHeight="1" ht="17.25">
      <c r="A210" s="390"/>
      <c r="B210" s="288" t="s">
        <v>677</v>
      </c>
      <c r="C210" s="361"/>
      <c r="D210" s="361"/>
      <c r="E210" s="361"/>
      <c r="F210" s="361"/>
      <c r="G210" s="402"/>
      <c r="H210" s="392"/>
      <c r="I210" s="392"/>
      <c r="J210" s="392"/>
    </row>
    <row x14ac:dyDescent="0.25" r="211" customHeight="1" ht="17.25">
      <c r="A211" s="15"/>
      <c r="B211" s="15" t="s">
        <v>318</v>
      </c>
      <c r="C211" s="15"/>
      <c r="D211" s="15"/>
      <c r="E211" s="112" t="s">
        <v>58</v>
      </c>
      <c r="F211" s="237" t="s">
        <v>36</v>
      </c>
      <c r="G211" s="217"/>
      <c r="H211" s="131" t="s">
        <v>508</v>
      </c>
      <c r="I211" s="18" t="s">
        <v>388</v>
      </c>
      <c r="J211" s="18"/>
    </row>
    <row x14ac:dyDescent="0.25" r="212" customHeight="1" ht="25.350000000000005">
      <c r="A212" s="22"/>
      <c r="B212" s="114"/>
      <c r="C212" s="114"/>
      <c r="D212" s="114"/>
      <c r="E212" s="74"/>
      <c r="F212" s="185" t="s">
        <v>627</v>
      </c>
      <c r="G212" s="28" t="s">
        <v>162</v>
      </c>
      <c r="H212" s="103"/>
      <c r="I212" s="287" t="s">
        <v>628</v>
      </c>
      <c r="J212" s="101"/>
    </row>
    <row x14ac:dyDescent="0.25" r="213" customHeight="1" ht="25.350000000000005">
      <c r="A213" s="22"/>
      <c r="B213" s="114"/>
      <c r="C213" s="114"/>
      <c r="D213" s="114"/>
      <c r="E213" s="74" t="s">
        <v>11</v>
      </c>
      <c r="F213" s="28" t="s">
        <v>629</v>
      </c>
      <c r="G213" s="114" t="s">
        <v>661</v>
      </c>
      <c r="H213" s="62">
        <f>roundup((('Exchange rate'!$B$2*('UK-R-Dining Tables'!H214/(1+'Exchange rate'!$A$7)))+1)/10, 0)*10</f>
      </c>
      <c r="I213" s="62">
        <f>roundup((('Exchange rate'!$B$2*('UK-R-Dining Tables'!I214/(1+'Exchange rate'!$A$7)))+1)/10, 0)*10</f>
      </c>
      <c r="J213" s="101"/>
    </row>
    <row x14ac:dyDescent="0.25" r="214" customHeight="1" ht="17.25">
      <c r="A214" s="22"/>
      <c r="B214" s="114"/>
      <c r="C214" s="114"/>
      <c r="D214" s="114"/>
      <c r="E214" s="74" t="s">
        <v>13</v>
      </c>
      <c r="F214" s="28" t="s">
        <v>662</v>
      </c>
      <c r="G214" s="135" t="s">
        <v>663</v>
      </c>
      <c r="H214" s="62">
        <f>roundup((('Exchange rate'!$B$2*('UK-R-Dining Tables'!H215/(1+'Exchange rate'!$A$7)))+1)/10, 0)*10</f>
      </c>
      <c r="I214" s="62">
        <f>roundup((('Exchange rate'!$B$2*('UK-R-Dining Tables'!I215/(1+'Exchange rate'!$A$7)))+1)/10, 0)*10</f>
      </c>
      <c r="J214" s="101"/>
    </row>
    <row x14ac:dyDescent="0.25" r="215" customHeight="1" ht="28.350000000000005">
      <c r="A215" s="22"/>
      <c r="B215" s="23"/>
      <c r="C215" s="23"/>
      <c r="D215" s="23"/>
      <c r="E215" s="74" t="s">
        <v>15</v>
      </c>
      <c r="F215" s="28" t="s">
        <v>664</v>
      </c>
      <c r="G215" s="135" t="s">
        <v>665</v>
      </c>
      <c r="H215" s="62">
        <f>roundup((('Exchange rate'!$B$2*('UK-R-Dining Tables'!H216/(1+'Exchange rate'!$A$7)))+1)/10, 0)*10</f>
      </c>
      <c r="I215" s="62">
        <f>roundup((('Exchange rate'!$B$2*('UK-R-Dining Tables'!I216/(1+'Exchange rate'!$A$7)))+1)/10, 0)*10</f>
      </c>
      <c r="J215" s="101"/>
    </row>
    <row x14ac:dyDescent="0.25" r="216" customHeight="1" ht="17.25">
      <c r="A216" s="3"/>
      <c r="B216" s="114"/>
      <c r="C216" s="114"/>
      <c r="D216" s="114"/>
      <c r="E216" s="74" t="s">
        <v>120</v>
      </c>
      <c r="F216" s="28" t="s">
        <v>666</v>
      </c>
      <c r="G216" s="135" t="s">
        <v>653</v>
      </c>
      <c r="H216" s="62">
        <f>roundup((('Exchange rate'!$B$2*('UK-R-Dining Tables'!H217/(1+'Exchange rate'!$A$7)))+1)/10, 0)*10</f>
      </c>
      <c r="I216" s="62">
        <f>roundup((('Exchange rate'!$B$2*('UK-R-Dining Tables'!I217/(1+'Exchange rate'!$A$7)))+1)/10, 0)*10</f>
      </c>
      <c r="J216" s="101"/>
    </row>
    <row x14ac:dyDescent="0.25" r="217" customHeight="1" ht="17.25">
      <c r="A217" s="3"/>
      <c r="B217" s="114"/>
      <c r="C217" s="114"/>
      <c r="D217" s="114"/>
      <c r="E217" s="28"/>
      <c r="F217" s="28"/>
      <c r="G217" s="4"/>
      <c r="H217" s="101"/>
      <c r="I217" s="101"/>
      <c r="J217" s="101"/>
    </row>
    <row x14ac:dyDescent="0.25" r="218" customHeight="1" ht="17.25">
      <c r="A218" s="3"/>
      <c r="B218" s="114"/>
      <c r="C218" s="114"/>
      <c r="D218" s="114"/>
      <c r="E218" s="138" t="s">
        <v>18</v>
      </c>
      <c r="F218" s="138"/>
      <c r="G218" s="4"/>
      <c r="H218" s="101"/>
      <c r="I218" s="101"/>
      <c r="J218" s="101"/>
    </row>
    <row x14ac:dyDescent="0.25" r="219" customHeight="1" ht="17.25">
      <c r="A219" s="3"/>
      <c r="B219" s="114"/>
      <c r="C219" s="114"/>
      <c r="D219" s="114"/>
      <c r="E219" s="108"/>
      <c r="F219" s="108"/>
      <c r="G219" s="4"/>
      <c r="H219" s="101"/>
      <c r="I219" s="101"/>
      <c r="J219" s="101"/>
    </row>
    <row x14ac:dyDescent="0.25" r="220" customHeight="1" ht="17.25">
      <c r="A220" s="3"/>
      <c r="B220" s="114"/>
      <c r="C220" s="114"/>
      <c r="D220" s="114"/>
      <c r="E220" s="23"/>
      <c r="F220" s="23"/>
      <c r="G220" s="261"/>
      <c r="H220" s="103"/>
      <c r="I220" s="103"/>
      <c r="J220" s="101"/>
    </row>
    <row x14ac:dyDescent="0.25" r="221" customHeight="1" ht="25.350000000000005">
      <c r="A221" s="3"/>
      <c r="B221" s="114"/>
      <c r="C221" s="114"/>
      <c r="D221" s="114"/>
      <c r="E221" s="139" t="s">
        <v>280</v>
      </c>
      <c r="F221" s="139"/>
      <c r="G221" s="140"/>
      <c r="H221" s="152"/>
      <c r="I221" s="153"/>
      <c r="J221" s="188">
        <f>roundup((('Exchange rate'!$B$2*('UK-R-Dining Tables'!J222/(1+'Exchange rate'!$A$7)))+1)/10, 0)*10</f>
      </c>
    </row>
    <row x14ac:dyDescent="0.25" r="222" customHeight="1" ht="25.350000000000005">
      <c r="A222" s="3"/>
      <c r="B222" s="114"/>
      <c r="C222" s="114"/>
      <c r="D222" s="114"/>
      <c r="E222" s="108"/>
      <c r="F222" s="108"/>
      <c r="G222" s="4"/>
      <c r="H222" s="101"/>
      <c r="I222" s="101"/>
      <c r="J222" s="101"/>
    </row>
    <row x14ac:dyDescent="0.25" r="223" customHeight="1" ht="25.350000000000005">
      <c r="A223" s="3"/>
      <c r="B223" s="114"/>
      <c r="C223" s="114"/>
      <c r="D223" s="114"/>
      <c r="E223" s="108"/>
      <c r="F223" s="108"/>
      <c r="G223" s="261"/>
      <c r="H223" s="103"/>
      <c r="I223" s="103"/>
      <c r="J223" s="101"/>
    </row>
    <row x14ac:dyDescent="0.25" r="224" customHeight="1" ht="25.350000000000005">
      <c r="A224" s="3"/>
      <c r="B224" s="114"/>
      <c r="C224" s="114"/>
      <c r="D224" s="114"/>
      <c r="E224" s="139" t="s">
        <v>675</v>
      </c>
      <c r="F224" s="139"/>
      <c r="G224" s="140"/>
      <c r="H224" s="152"/>
      <c r="I224" s="393"/>
      <c r="J224" s="188">
        <f>roundup((('Exchange rate'!$B$2*('UK-R-Dining Tables'!J225/(1+'Exchange rate'!$A$7)))+1)/10, 0)*10</f>
      </c>
    </row>
    <row x14ac:dyDescent="0.25" r="225" customHeight="1" ht="25.350000000000005">
      <c r="A225" s="3"/>
      <c r="B225" s="114"/>
      <c r="C225" s="114"/>
      <c r="D225" s="114"/>
      <c r="E225" s="28"/>
      <c r="F225" s="28"/>
      <c r="G225" s="4"/>
      <c r="H225" s="101"/>
      <c r="I225" s="103"/>
      <c r="J225" s="63"/>
    </row>
    <row x14ac:dyDescent="0.25" r="226" customHeight="1" ht="17.25">
      <c r="A226" s="390"/>
      <c r="B226" s="288" t="s">
        <v>678</v>
      </c>
      <c r="C226" s="361"/>
      <c r="D226" s="361"/>
      <c r="E226" s="361"/>
      <c r="F226" s="361"/>
      <c r="G226" s="402"/>
      <c r="H226" s="392"/>
      <c r="I226" s="392"/>
      <c r="J226" s="392"/>
    </row>
    <row x14ac:dyDescent="0.25" r="227" customHeight="1" ht="17.25">
      <c r="A227" s="15"/>
      <c r="B227" s="15" t="s">
        <v>606</v>
      </c>
      <c r="C227" s="15"/>
      <c r="D227" s="15"/>
      <c r="E227" s="112" t="s">
        <v>58</v>
      </c>
      <c r="F227" s="237" t="s">
        <v>36</v>
      </c>
      <c r="G227" s="217"/>
      <c r="H227" s="131" t="s">
        <v>601</v>
      </c>
      <c r="I227" s="18" t="s">
        <v>679</v>
      </c>
      <c r="J227" s="18"/>
    </row>
    <row x14ac:dyDescent="0.25" r="228" customHeight="1" ht="17.25">
      <c r="A228" s="22"/>
      <c r="B228" s="114"/>
      <c r="C228" s="114"/>
      <c r="D228" s="114"/>
      <c r="E228" s="74"/>
      <c r="F228" s="185" t="s">
        <v>627</v>
      </c>
      <c r="G228" s="285" t="s">
        <v>162</v>
      </c>
      <c r="H228" s="91"/>
      <c r="I228" s="91"/>
      <c r="J228" s="101"/>
    </row>
    <row x14ac:dyDescent="0.25" r="229" customHeight="1" ht="17.25">
      <c r="A229" s="22"/>
      <c r="B229" s="114"/>
      <c r="C229" s="114"/>
      <c r="D229" s="114"/>
      <c r="E229" s="74" t="s">
        <v>11</v>
      </c>
      <c r="F229" s="285" t="s">
        <v>668</v>
      </c>
      <c r="G229" s="114" t="s">
        <v>669</v>
      </c>
      <c r="H229" s="62">
        <f>roundup((('Exchange rate'!$B$2*('UK-R-Dining Tables'!H230/(1+'Exchange rate'!$A$7)))+1)/10, 0)*10</f>
      </c>
      <c r="I229" s="63"/>
      <c r="J229" s="101"/>
    </row>
    <row x14ac:dyDescent="0.25" r="230" customHeight="1" ht="25.350000000000005">
      <c r="A230" s="22"/>
      <c r="B230" s="114"/>
      <c r="C230" s="114"/>
      <c r="D230" s="114"/>
      <c r="E230" s="74" t="s">
        <v>13</v>
      </c>
      <c r="F230" s="285" t="s">
        <v>670</v>
      </c>
      <c r="G230" s="114" t="s">
        <v>671</v>
      </c>
      <c r="H230" s="62">
        <f>roundup((('Exchange rate'!$B$2*('UK-R-Dining Tables'!H231/(1+'Exchange rate'!$A$7)))+1)/10, 0)*10</f>
      </c>
      <c r="I230" s="63"/>
      <c r="J230" s="101"/>
    </row>
    <row x14ac:dyDescent="0.25" r="231" customHeight="1" ht="25.350000000000005">
      <c r="A231" s="22"/>
      <c r="B231" s="114"/>
      <c r="C231" s="114"/>
      <c r="D231" s="114"/>
      <c r="E231" s="74" t="s">
        <v>15</v>
      </c>
      <c r="F231" s="285" t="s">
        <v>633</v>
      </c>
      <c r="G231" s="114" t="s">
        <v>651</v>
      </c>
      <c r="H231" s="62">
        <f>roundup((('Exchange rate'!$B$2*('UK-R-Dining Tables'!H232/(1+'Exchange rate'!$A$7)))+1)/10, 0)*10</f>
      </c>
      <c r="I231" s="63"/>
      <c r="J231" s="101"/>
    </row>
    <row x14ac:dyDescent="0.25" r="232" customHeight="1" ht="17.25">
      <c r="A232" s="22"/>
      <c r="B232" s="114"/>
      <c r="C232" s="114"/>
      <c r="D232" s="114"/>
      <c r="E232" s="74" t="s">
        <v>120</v>
      </c>
      <c r="F232" s="28" t="s">
        <v>672</v>
      </c>
      <c r="G232" s="28" t="s">
        <v>673</v>
      </c>
      <c r="H232" s="62">
        <f>roundup((('Exchange rate'!$B$2*('UK-R-Dining Tables'!H233/(1+'Exchange rate'!$A$7)))+1)/10, 0)*10</f>
      </c>
      <c r="I232" s="63"/>
      <c r="J232" s="101"/>
    </row>
    <row x14ac:dyDescent="0.25" r="233" customHeight="1" ht="28.350000000000005">
      <c r="A233" s="3"/>
      <c r="B233" s="23"/>
      <c r="C233" s="23"/>
      <c r="D233" s="23"/>
      <c r="E233" s="28"/>
      <c r="F233" s="28"/>
      <c r="G233" s="4"/>
      <c r="H233" s="101"/>
      <c r="I233" s="101"/>
      <c r="J233" s="101"/>
    </row>
    <row x14ac:dyDescent="0.25" r="234" customHeight="1" ht="17.25">
      <c r="A234" s="3"/>
      <c r="B234" s="114"/>
      <c r="C234" s="114"/>
      <c r="D234" s="114"/>
      <c r="E234" s="138" t="s">
        <v>680</v>
      </c>
      <c r="F234" s="138"/>
      <c r="G234" s="4"/>
      <c r="H234" s="101"/>
      <c r="I234" s="101"/>
      <c r="J234" s="101"/>
    </row>
    <row x14ac:dyDescent="0.25" r="235" customHeight="1" ht="17.25">
      <c r="A235" s="3"/>
      <c r="B235" s="114"/>
      <c r="C235" s="114"/>
      <c r="D235" s="114"/>
      <c r="E235" s="108"/>
      <c r="F235" s="108"/>
      <c r="G235" s="261"/>
      <c r="H235" s="101"/>
      <c r="I235" s="101"/>
      <c r="J235" s="101"/>
    </row>
    <row x14ac:dyDescent="0.25" r="236" customHeight="1" ht="17.25">
      <c r="A236" s="3"/>
      <c r="B236" s="114"/>
      <c r="C236" s="114"/>
      <c r="D236" s="114"/>
      <c r="E236" s="23"/>
      <c r="F236" s="23"/>
      <c r="G236" s="261"/>
      <c r="H236" s="103"/>
      <c r="I236" s="103"/>
      <c r="J236" s="101"/>
    </row>
    <row x14ac:dyDescent="0.25" r="237" customHeight="1" ht="17.25">
      <c r="A237" s="3"/>
      <c r="B237" s="114"/>
      <c r="C237" s="114"/>
      <c r="D237" s="114"/>
      <c r="E237" s="139" t="s">
        <v>280</v>
      </c>
      <c r="F237" s="139"/>
      <c r="G237" s="140"/>
      <c r="H237" s="152"/>
      <c r="I237" s="153"/>
      <c r="J237" s="188">
        <f>roundup((('Exchange rate'!$B$2*('UK-R-Dining Tables'!J238/(1+'Exchange rate'!$A$7)))+1)/10, 0)*10</f>
      </c>
    </row>
    <row x14ac:dyDescent="0.25" r="238" customHeight="1" ht="17.25">
      <c r="A238" s="3"/>
      <c r="B238" s="114"/>
      <c r="C238" s="114"/>
      <c r="D238" s="114"/>
      <c r="E238" s="108"/>
      <c r="F238" s="108"/>
      <c r="G238" s="4"/>
      <c r="H238" s="101"/>
      <c r="I238" s="101"/>
      <c r="J238" s="101"/>
    </row>
    <row x14ac:dyDescent="0.25" r="239" customHeight="1" ht="25.350000000000005">
      <c r="A239" s="3"/>
      <c r="B239" s="114"/>
      <c r="C239" s="114"/>
      <c r="D239" s="114"/>
      <c r="E239" s="108"/>
      <c r="F239" s="108"/>
      <c r="G239" s="261"/>
      <c r="H239" s="103"/>
      <c r="I239" s="103"/>
      <c r="J239" s="101"/>
    </row>
    <row x14ac:dyDescent="0.25" r="240" customHeight="1" ht="25.350000000000005">
      <c r="A240" s="3"/>
      <c r="B240" s="114"/>
      <c r="C240" s="114"/>
      <c r="D240" s="114"/>
      <c r="E240" s="139" t="s">
        <v>675</v>
      </c>
      <c r="F240" s="139"/>
      <c r="G240" s="140"/>
      <c r="H240" s="152"/>
      <c r="I240" s="393"/>
      <c r="J240" s="188">
        <f>roundup((('Exchange rate'!$B$2*('UK-R-Dining Tables'!J241/(1+'Exchange rate'!$A$7)))+1)/10, 0)*10</f>
      </c>
    </row>
    <row x14ac:dyDescent="0.25" r="241" customHeight="1" ht="25.350000000000005">
      <c r="A241" s="3"/>
      <c r="B241" s="114"/>
      <c r="C241" s="114"/>
      <c r="D241" s="114"/>
      <c r="E241" s="28"/>
      <c r="F241" s="28"/>
      <c r="G241" s="4"/>
      <c r="H241" s="101"/>
      <c r="I241" s="103"/>
      <c r="J241" s="63"/>
    </row>
    <row x14ac:dyDescent="0.25" r="242" customHeight="1" ht="25.350000000000005">
      <c r="A242" s="3"/>
      <c r="B242" s="114"/>
      <c r="C242" s="114"/>
      <c r="D242" s="114"/>
      <c r="E242" s="139" t="s">
        <v>676</v>
      </c>
      <c r="F242" s="139"/>
      <c r="G242" s="140"/>
      <c r="H242" s="152"/>
      <c r="I242" s="393"/>
      <c r="J242" s="188">
        <f>roundup((('Exchange rate'!$B$2*('UK-R-Dining Tables'!J243/(1+'Exchange rate'!$A$7)))+1)/10, 0)*10</f>
      </c>
    </row>
    <row x14ac:dyDescent="0.25" r="243" customHeight="1" ht="25.350000000000005">
      <c r="A243" s="3"/>
      <c r="B243" s="23"/>
      <c r="C243" s="23"/>
      <c r="D243" s="23"/>
      <c r="E243" s="23"/>
      <c r="F243" s="23"/>
      <c r="G243" s="261"/>
      <c r="H243" s="290"/>
      <c r="I243" s="103"/>
      <c r="J243" s="291"/>
    </row>
    <row x14ac:dyDescent="0.25" r="244" customHeight="1" ht="25.350000000000005">
      <c r="A244" s="3"/>
      <c r="B244" s="23"/>
      <c r="C244" s="23"/>
      <c r="D244" s="23"/>
      <c r="E244" s="23"/>
      <c r="F244" s="23"/>
      <c r="G244" s="261"/>
      <c r="H244" s="290"/>
      <c r="I244" s="103"/>
      <c r="J244" s="291"/>
    </row>
    <row x14ac:dyDescent="0.25" r="245" customHeight="1" ht="42.75">
      <c r="A245" s="390"/>
      <c r="B245" s="288" t="s">
        <v>677</v>
      </c>
      <c r="C245" s="361"/>
      <c r="D245" s="361"/>
      <c r="E245" s="361"/>
      <c r="F245" s="361"/>
      <c r="G245" s="402"/>
      <c r="H245" s="392"/>
      <c r="I245" s="392"/>
      <c r="J245" s="392"/>
    </row>
    <row x14ac:dyDescent="0.25" r="246" customHeight="1" ht="17.25">
      <c r="A246" s="15"/>
      <c r="B246" s="15" t="s">
        <v>606</v>
      </c>
      <c r="C246" s="15"/>
      <c r="D246" s="15"/>
      <c r="E246" s="112" t="s">
        <v>58</v>
      </c>
      <c r="F246" s="237" t="s">
        <v>36</v>
      </c>
      <c r="G246" s="217"/>
      <c r="H246" s="131" t="s">
        <v>508</v>
      </c>
      <c r="I246" s="18" t="s">
        <v>388</v>
      </c>
      <c r="J246" s="18"/>
    </row>
    <row x14ac:dyDescent="0.25" r="247" customHeight="1" ht="17.25">
      <c r="A247" s="22"/>
      <c r="B247" s="114"/>
      <c r="C247" s="114"/>
      <c r="D247" s="114"/>
      <c r="E247" s="74"/>
      <c r="F247" s="185" t="s">
        <v>627</v>
      </c>
      <c r="G247" s="285" t="s">
        <v>162</v>
      </c>
      <c r="H247" s="103"/>
      <c r="I247" s="287" t="s">
        <v>628</v>
      </c>
      <c r="J247" s="101"/>
    </row>
    <row x14ac:dyDescent="0.25" r="248" customHeight="1" ht="17.25">
      <c r="A248" s="22"/>
      <c r="B248" s="114"/>
      <c r="C248" s="114"/>
      <c r="D248" s="114"/>
      <c r="E248" s="74" t="s">
        <v>11</v>
      </c>
      <c r="F248" s="285" t="s">
        <v>668</v>
      </c>
      <c r="G248" s="403" t="s">
        <v>669</v>
      </c>
      <c r="H248" s="62">
        <f>roundup((('Exchange rate'!$B$2*('UK-R-Dining Tables'!H249/(1+'Exchange rate'!$A$7)))+1)/10, 0)*10</f>
      </c>
      <c r="I248" s="62">
        <f>roundup((('Exchange rate'!$B$2*('UK-R-Dining Tables'!I249/(1+'Exchange rate'!$A$7)))+1)/10, 0)*10</f>
      </c>
      <c r="J248" s="101"/>
    </row>
    <row x14ac:dyDescent="0.25" r="249" customHeight="1" ht="28.350000000000005">
      <c r="A249" s="22"/>
      <c r="B249" s="23"/>
      <c r="C249" s="23"/>
      <c r="D249" s="23"/>
      <c r="E249" s="74" t="s">
        <v>13</v>
      </c>
      <c r="F249" s="285" t="s">
        <v>670</v>
      </c>
      <c r="G249" s="114" t="s">
        <v>671</v>
      </c>
      <c r="H249" s="62">
        <f>roundup((('Exchange rate'!$B$2*('UK-R-Dining Tables'!H250/(1+'Exchange rate'!$A$7)))+1)/10, 0)*10</f>
      </c>
      <c r="I249" s="62">
        <f>roundup((('Exchange rate'!$B$2*('UK-R-Dining Tables'!I250/(1+'Exchange rate'!$A$7)))+1)/10, 0)*10</f>
      </c>
      <c r="J249" s="101"/>
    </row>
    <row x14ac:dyDescent="0.25" r="250" customHeight="1" ht="17.25">
      <c r="A250" s="22"/>
      <c r="B250" s="114"/>
      <c r="C250" s="114"/>
      <c r="D250" s="114"/>
      <c r="E250" s="74" t="s">
        <v>15</v>
      </c>
      <c r="F250" s="285" t="s">
        <v>633</v>
      </c>
      <c r="G250" s="114" t="s">
        <v>651</v>
      </c>
      <c r="H250" s="62">
        <f>roundup((('Exchange rate'!$B$2*('UK-R-Dining Tables'!H251/(1+'Exchange rate'!$A$7)))+1)/10, 0)*10</f>
      </c>
      <c r="I250" s="62">
        <f>roundup((('Exchange rate'!$B$2*('UK-R-Dining Tables'!I251/(1+'Exchange rate'!$A$7)))+1)/10, 0)*10</f>
      </c>
      <c r="J250" s="101"/>
    </row>
    <row x14ac:dyDescent="0.25" r="251" customHeight="1" ht="17.25">
      <c r="A251" s="22"/>
      <c r="B251" s="114"/>
      <c r="C251" s="114"/>
      <c r="D251" s="114"/>
      <c r="E251" s="74" t="s">
        <v>120</v>
      </c>
      <c r="F251" s="28" t="s">
        <v>672</v>
      </c>
      <c r="G251" s="28" t="s">
        <v>673</v>
      </c>
      <c r="H251" s="62">
        <f>roundup((('Exchange rate'!$B$2*('UK-R-Dining Tables'!H252/(1+'Exchange rate'!$A$7)))+1)/10, 0)*10</f>
      </c>
      <c r="I251" s="62">
        <f>roundup((('Exchange rate'!$B$2*('UK-R-Dining Tables'!I252/(1+'Exchange rate'!$A$7)))+1)/10, 0)*10</f>
      </c>
      <c r="J251" s="101"/>
    </row>
    <row x14ac:dyDescent="0.25" r="252" customHeight="1" ht="17.25">
      <c r="A252" s="3"/>
      <c r="B252" s="114"/>
      <c r="C252" s="114"/>
      <c r="D252" s="114"/>
      <c r="E252" s="28"/>
      <c r="F252" s="28"/>
      <c r="G252" s="4"/>
      <c r="H252" s="101"/>
      <c r="I252" s="101"/>
      <c r="J252" s="101"/>
    </row>
    <row x14ac:dyDescent="0.25" r="253" customHeight="1" ht="17.25">
      <c r="A253" s="3"/>
      <c r="B253" s="114"/>
      <c r="C253" s="114"/>
      <c r="D253" s="114"/>
      <c r="E253" s="138" t="s">
        <v>680</v>
      </c>
      <c r="F253" s="138"/>
      <c r="G253" s="4"/>
      <c r="H253" s="101"/>
      <c r="I253" s="101"/>
      <c r="J253" s="101"/>
    </row>
    <row x14ac:dyDescent="0.25" r="254" customHeight="1" ht="25.350000000000005">
      <c r="A254" s="3"/>
      <c r="B254" s="114"/>
      <c r="C254" s="114"/>
      <c r="D254" s="114"/>
      <c r="E254" s="108"/>
      <c r="F254" s="108"/>
      <c r="G254" s="261"/>
      <c r="H254" s="101"/>
      <c r="I254" s="101"/>
      <c r="J254" s="101"/>
    </row>
    <row x14ac:dyDescent="0.25" r="255" customHeight="1" ht="25.350000000000005">
      <c r="A255" s="3"/>
      <c r="B255" s="114"/>
      <c r="C255" s="114"/>
      <c r="D255" s="114"/>
      <c r="E255" s="23"/>
      <c r="F255" s="23"/>
      <c r="G255" s="261"/>
      <c r="H255" s="103"/>
      <c r="I255" s="103"/>
      <c r="J255" s="101"/>
    </row>
    <row x14ac:dyDescent="0.25" r="256" customHeight="1" ht="25.350000000000005">
      <c r="A256" s="3"/>
      <c r="B256" s="114"/>
      <c r="C256" s="114"/>
      <c r="D256" s="114"/>
      <c r="E256" s="139" t="s">
        <v>280</v>
      </c>
      <c r="F256" s="139"/>
      <c r="G256" s="140"/>
      <c r="H256" s="152"/>
      <c r="I256" s="153"/>
      <c r="J256" s="188">
        <f>roundup((('Exchange rate'!$B$2*('UK-R-Dining Tables'!J257/(1+'Exchange rate'!$A$7)))+1)/10, 0)*10</f>
      </c>
    </row>
    <row x14ac:dyDescent="0.25" r="257" customHeight="1" ht="25.350000000000005">
      <c r="A257" s="3"/>
      <c r="B257" s="114"/>
      <c r="C257" s="114"/>
      <c r="D257" s="114"/>
      <c r="E257" s="108"/>
      <c r="F257" s="108"/>
      <c r="G257" s="4"/>
      <c r="H257" s="101"/>
      <c r="I257" s="101"/>
      <c r="J257" s="101"/>
    </row>
    <row x14ac:dyDescent="0.25" r="258" customHeight="1" ht="25.350000000000005">
      <c r="A258" s="3"/>
      <c r="B258" s="114"/>
      <c r="C258" s="114"/>
      <c r="D258" s="114"/>
      <c r="E258" s="108"/>
      <c r="F258" s="108"/>
      <c r="G258" s="261"/>
      <c r="H258" s="103"/>
      <c r="I258" s="103"/>
      <c r="J258" s="101"/>
    </row>
    <row x14ac:dyDescent="0.25" r="259" customHeight="1" ht="24.75">
      <c r="A259" s="3"/>
      <c r="B259" s="114"/>
      <c r="C259" s="114"/>
      <c r="D259" s="114"/>
      <c r="E259" s="108"/>
      <c r="F259" s="108"/>
      <c r="G259" s="261"/>
      <c r="H259" s="103"/>
      <c r="I259" s="103"/>
      <c r="J259" s="101"/>
    </row>
    <row x14ac:dyDescent="0.25" r="260" customHeight="1" ht="25.350000000000005">
      <c r="A260" s="3"/>
      <c r="B260" s="114"/>
      <c r="C260" s="114"/>
      <c r="D260" s="114"/>
      <c r="E260" s="139" t="s">
        <v>675</v>
      </c>
      <c r="F260" s="139"/>
      <c r="G260" s="140"/>
      <c r="H260" s="152"/>
      <c r="I260" s="393"/>
      <c r="J260" s="188">
        <f>roundup((('Exchange rate'!$B$2*('UK-R-Dining Tables'!J261/(1+'Exchange rate'!$A$7)))+1)/10, 0)*10</f>
      </c>
    </row>
    <row x14ac:dyDescent="0.25" r="261" customHeight="1" ht="17.25">
      <c r="A261" s="390"/>
      <c r="B261" s="288" t="s">
        <v>678</v>
      </c>
      <c r="C261" s="361"/>
      <c r="D261" s="361"/>
      <c r="E261" s="361"/>
      <c r="F261" s="361"/>
      <c r="G261" s="402"/>
      <c r="H261" s="392"/>
      <c r="I261" s="392"/>
      <c r="J261" s="392"/>
    </row>
    <row x14ac:dyDescent="0.25" r="262" customHeight="1" ht="17.25">
      <c r="A262" s="15"/>
      <c r="B262" s="15" t="s">
        <v>681</v>
      </c>
      <c r="C262" s="15"/>
      <c r="D262" s="15"/>
      <c r="E262" s="112" t="s">
        <v>58</v>
      </c>
      <c r="F262" s="237" t="s">
        <v>36</v>
      </c>
      <c r="G262" s="217"/>
      <c r="H262" s="131" t="s">
        <v>601</v>
      </c>
      <c r="I262" s="18"/>
      <c r="J262" s="18"/>
    </row>
    <row x14ac:dyDescent="0.25" r="263" customHeight="1" ht="17.25">
      <c r="A263" s="22"/>
      <c r="B263" s="114"/>
      <c r="C263" s="114"/>
      <c r="D263" s="114"/>
      <c r="E263" s="74"/>
      <c r="F263" s="185" t="s">
        <v>627</v>
      </c>
      <c r="G263" s="285" t="s">
        <v>162</v>
      </c>
      <c r="H263" s="91"/>
      <c r="I263" s="91"/>
      <c r="J263" s="101"/>
    </row>
    <row x14ac:dyDescent="0.25" r="264" customHeight="1" ht="17.25">
      <c r="A264" s="22"/>
      <c r="B264" s="114"/>
      <c r="C264" s="114"/>
      <c r="D264" s="114"/>
      <c r="E264" s="74" t="s">
        <v>379</v>
      </c>
      <c r="F264" s="285" t="s">
        <v>683</v>
      </c>
      <c r="G264" s="135" t="s">
        <v>575</v>
      </c>
      <c r="H264" s="62">
        <f>roundup((('Exchange rate'!$B$2*('UK-R-Dining Tables'!H266/(1+'Exchange rate'!$A$7)))+1)/10, 0)*10</f>
      </c>
      <c r="I264" s="91"/>
      <c r="J264" s="101"/>
    </row>
    <row x14ac:dyDescent="0.25" r="265" customHeight="1" ht="28.350000000000005">
      <c r="A265" s="22"/>
      <c r="B265" s="23"/>
      <c r="C265" s="23"/>
      <c r="D265" s="23"/>
      <c r="E265" s="74" t="s">
        <v>13</v>
      </c>
      <c r="F265" s="285" t="s">
        <v>576</v>
      </c>
      <c r="G265" s="135" t="s">
        <v>639</v>
      </c>
      <c r="H265" s="62">
        <f>roundup((('Exchange rate'!$B$2*('UK-R-Dining Tables'!H267/(1+'Exchange rate'!$A$7)))+1)/10, 0)*10</f>
      </c>
      <c r="I265" s="63"/>
      <c r="J265" s="101"/>
    </row>
    <row x14ac:dyDescent="0.25" r="266" customHeight="1" ht="17.25">
      <c r="A266" s="22"/>
      <c r="B266" s="114"/>
      <c r="C266" s="114"/>
      <c r="D266" s="114"/>
      <c r="E266" s="74" t="s">
        <v>15</v>
      </c>
      <c r="F266" s="285" t="s">
        <v>645</v>
      </c>
      <c r="G266" s="135" t="s">
        <v>140</v>
      </c>
      <c r="H266" s="62">
        <f>roundup((('Exchange rate'!$B$2*('UK-R-Dining Tables'!H268/(1+'Exchange rate'!$A$7)))+1)/10, 0)*10</f>
      </c>
      <c r="I266" s="63"/>
      <c r="J266" s="101"/>
    </row>
    <row x14ac:dyDescent="0.25" r="267" customHeight="1" ht="17.25">
      <c r="A267" s="22"/>
      <c r="B267" s="114"/>
      <c r="C267" s="114"/>
      <c r="D267" s="114"/>
      <c r="E267" s="74" t="s">
        <v>120</v>
      </c>
      <c r="F267" s="285" t="s">
        <v>641</v>
      </c>
      <c r="G267" s="135" t="s">
        <v>642</v>
      </c>
      <c r="H267" s="62">
        <f>roundup((('Exchange rate'!$B$2*('UK-R-Dining Tables'!H269/(1+'Exchange rate'!$A$7)))+1)/10, 0)*10</f>
      </c>
      <c r="I267" s="63"/>
      <c r="J267" s="101"/>
    </row>
    <row x14ac:dyDescent="0.25" r="268" customHeight="1" ht="17.25">
      <c r="A268" s="3"/>
      <c r="B268" s="114"/>
      <c r="C268" s="114"/>
      <c r="D268" s="114"/>
      <c r="E268" s="28"/>
      <c r="F268" s="28"/>
      <c r="G268" s="4"/>
      <c r="H268" s="101"/>
      <c r="I268" s="101"/>
      <c r="J268" s="101"/>
    </row>
    <row x14ac:dyDescent="0.25" r="269" customHeight="1" ht="17.25">
      <c r="A269" s="3"/>
      <c r="B269" s="114"/>
      <c r="C269" s="114"/>
      <c r="D269" s="114"/>
      <c r="E269" s="138" t="s">
        <v>18</v>
      </c>
      <c r="F269" s="138"/>
      <c r="G269" s="4"/>
      <c r="H269" s="101"/>
      <c r="I269" s="101"/>
      <c r="J269" s="101"/>
    </row>
    <row x14ac:dyDescent="0.25" r="270" customHeight="1" ht="17.25">
      <c r="A270" s="3"/>
      <c r="B270" s="114"/>
      <c r="C270" s="114"/>
      <c r="D270" s="114"/>
      <c r="E270" s="108"/>
      <c r="F270" s="108"/>
      <c r="G270" s="4"/>
      <c r="H270" s="101"/>
      <c r="I270" s="101"/>
      <c r="J270" s="101"/>
    </row>
    <row x14ac:dyDescent="0.25" r="271" customHeight="1" ht="25.350000000000005">
      <c r="A271" s="3"/>
      <c r="B271" s="114"/>
      <c r="C271" s="114"/>
      <c r="D271" s="114"/>
      <c r="E271" s="23"/>
      <c r="F271" s="23"/>
      <c r="G271" s="261"/>
      <c r="H271" s="103"/>
      <c r="I271" s="103"/>
      <c r="J271" s="101"/>
    </row>
    <row x14ac:dyDescent="0.25" r="272" customHeight="1" ht="25.350000000000005">
      <c r="A272" s="3"/>
      <c r="B272" s="114"/>
      <c r="C272" s="114"/>
      <c r="D272" s="114"/>
      <c r="E272" s="139" t="s">
        <v>280</v>
      </c>
      <c r="F272" s="139"/>
      <c r="G272" s="140"/>
      <c r="H272" s="152"/>
      <c r="I272" s="153"/>
      <c r="J272" s="188">
        <f>roundup((('Exchange rate'!$B$2*('UK-R-Dining Tables'!J274/(1+'Exchange rate'!$A$7)))+1)/10, 0)*10</f>
      </c>
    </row>
    <row x14ac:dyDescent="0.25" r="273" customHeight="1" ht="25.350000000000005">
      <c r="A273" s="3"/>
      <c r="B273" s="114"/>
      <c r="C273" s="114"/>
      <c r="D273" s="114"/>
      <c r="E273" s="108"/>
      <c r="F273" s="108"/>
      <c r="G273" s="4"/>
      <c r="H273" s="101"/>
      <c r="I273" s="101"/>
      <c r="J273" s="101"/>
    </row>
    <row x14ac:dyDescent="0.25" r="274" customHeight="1" ht="25.350000000000005">
      <c r="A274" s="3"/>
      <c r="B274" s="114"/>
      <c r="C274" s="114"/>
      <c r="D274" s="114"/>
      <c r="E274" s="108"/>
      <c r="F274" s="108"/>
      <c r="G274" s="261"/>
      <c r="H274" s="103"/>
      <c r="I274" s="103"/>
      <c r="J274" s="101"/>
    </row>
    <row x14ac:dyDescent="0.25" r="275" customHeight="1" ht="25.350000000000005">
      <c r="A275" s="3"/>
      <c r="B275" s="114"/>
      <c r="C275" s="114"/>
      <c r="D275" s="114"/>
      <c r="E275" s="139" t="s">
        <v>684</v>
      </c>
      <c r="F275" s="139"/>
      <c r="G275" s="140"/>
      <c r="H275" s="152"/>
      <c r="I275" s="393"/>
      <c r="J275" s="188">
        <f>roundup((('Exchange rate'!$B$2*('UK-R-Dining Tables'!J277/(1+'Exchange rate'!$A$7)))+1)/10, 0)*10</f>
      </c>
    </row>
    <row x14ac:dyDescent="0.25" r="276" customHeight="1" ht="25.350000000000005">
      <c r="A276" s="3"/>
      <c r="B276" s="114"/>
      <c r="C276" s="114"/>
      <c r="D276" s="114"/>
      <c r="E276" s="114"/>
      <c r="F276" s="114"/>
      <c r="G276" s="4"/>
      <c r="H276" s="91"/>
      <c r="I276" s="101"/>
      <c r="J276" s="101"/>
    </row>
    <row x14ac:dyDescent="0.25" r="277" customHeight="1" ht="25.350000000000005">
      <c r="A277" s="3"/>
      <c r="B277" s="114"/>
      <c r="C277" s="114"/>
      <c r="D277" s="114"/>
      <c r="E277" s="139" t="s">
        <v>676</v>
      </c>
      <c r="F277" s="139"/>
      <c r="G277" s="140"/>
      <c r="H277" s="152"/>
      <c r="I277" s="393"/>
      <c r="J277" s="188">
        <f>roundup((('Exchange rate'!$B$2*('UK-R-Dining Tables'!J279/(1+'Exchange rate'!$A$7)))+1)/10, 0)*10</f>
      </c>
    </row>
    <row x14ac:dyDescent="0.25" r="278" customHeight="1" ht="75">
      <c r="A278" s="3"/>
      <c r="B278" s="114"/>
      <c r="C278" s="114"/>
      <c r="D278" s="114"/>
      <c r="E278" s="28"/>
      <c r="F278" s="28"/>
      <c r="G278" s="4"/>
      <c r="H278" s="101"/>
      <c r="I278" s="103"/>
      <c r="J278" s="63"/>
    </row>
    <row x14ac:dyDescent="0.25" r="279" customHeight="1" ht="17.25">
      <c r="A279" s="390"/>
      <c r="B279" s="288" t="s">
        <v>677</v>
      </c>
      <c r="C279" s="361"/>
      <c r="D279" s="361"/>
      <c r="E279" s="361"/>
      <c r="F279" s="361"/>
      <c r="G279" s="402"/>
      <c r="H279" s="392"/>
      <c r="I279" s="392"/>
      <c r="J279" s="392"/>
    </row>
    <row x14ac:dyDescent="0.25" r="280" customHeight="1" ht="17.25">
      <c r="A280" s="15"/>
      <c r="B280" s="15" t="s">
        <v>681</v>
      </c>
      <c r="C280" s="15"/>
      <c r="D280" s="15"/>
      <c r="E280" s="112" t="s">
        <v>58</v>
      </c>
      <c r="F280" s="237" t="s">
        <v>36</v>
      </c>
      <c r="G280" s="217"/>
      <c r="H280" s="131" t="s">
        <v>508</v>
      </c>
      <c r="I280" s="18" t="s">
        <v>388</v>
      </c>
      <c r="J280" s="18"/>
    </row>
    <row x14ac:dyDescent="0.25" r="281" customHeight="1" ht="17.25">
      <c r="A281" s="22"/>
      <c r="B281" s="114"/>
      <c r="C281" s="114"/>
      <c r="D281" s="114"/>
      <c r="E281" s="74"/>
      <c r="F281" s="185" t="s">
        <v>627</v>
      </c>
      <c r="G281" s="285" t="s">
        <v>162</v>
      </c>
      <c r="H281" s="103"/>
      <c r="I281" s="287" t="s">
        <v>628</v>
      </c>
      <c r="J281" s="103"/>
    </row>
    <row x14ac:dyDescent="0.25" r="282" customHeight="1" ht="17.25">
      <c r="A282" s="22"/>
      <c r="B282" s="114"/>
      <c r="C282" s="114"/>
      <c r="D282" s="114"/>
      <c r="E282" s="74" t="s">
        <v>379</v>
      </c>
      <c r="F282" s="285" t="s">
        <v>683</v>
      </c>
      <c r="G282" s="135" t="s">
        <v>575</v>
      </c>
      <c r="H282" s="62">
        <f>roundup((('Exchange rate'!$B$2*('UK-R-Dining Tables'!H285/(1+'Exchange rate'!$A$7)))+1)/10, 0)*10</f>
      </c>
      <c r="I282" s="62">
        <f>roundup((('Exchange rate'!$B$2*('UK-R-Dining Tables'!I285/(1+'Exchange rate'!$A$7)))+1)/10, 0)*10</f>
      </c>
      <c r="J282" s="103"/>
    </row>
    <row x14ac:dyDescent="0.25" r="283" customHeight="1" ht="17.25">
      <c r="A283" s="22"/>
      <c r="B283" s="114"/>
      <c r="C283" s="114"/>
      <c r="D283" s="114"/>
      <c r="E283" s="74" t="s">
        <v>13</v>
      </c>
      <c r="F283" s="285" t="s">
        <v>576</v>
      </c>
      <c r="G283" s="135" t="s">
        <v>639</v>
      </c>
      <c r="H283" s="62">
        <f>roundup((('Exchange rate'!$B$2*('UK-R-Dining Tables'!H286/(1+'Exchange rate'!$A$7)))+1)/10, 0)*10</f>
      </c>
      <c r="I283" s="62">
        <f>roundup((('Exchange rate'!$B$2*('UK-R-Dining Tables'!I286/(1+'Exchange rate'!$A$7)))+1)/10, 0)*10</f>
      </c>
      <c r="J283" s="34"/>
    </row>
    <row x14ac:dyDescent="0.25" r="284" customHeight="1" ht="17.25">
      <c r="A284" s="22"/>
      <c r="B284" s="114"/>
      <c r="C284" s="114"/>
      <c r="D284" s="114"/>
      <c r="E284" s="74" t="s">
        <v>15</v>
      </c>
      <c r="F284" s="285" t="s">
        <v>645</v>
      </c>
      <c r="G284" s="135" t="s">
        <v>140</v>
      </c>
      <c r="H284" s="62">
        <f>roundup((('Exchange rate'!$B$2*('UK-R-Dining Tables'!H287/(1+'Exchange rate'!$A$7)))+1)/10, 0)*10</f>
      </c>
      <c r="I284" s="62">
        <f>roundup((('Exchange rate'!$B$2*('UK-R-Dining Tables'!I287/(1+'Exchange rate'!$A$7)))+1)/10, 0)*10</f>
      </c>
      <c r="J284" s="34"/>
    </row>
    <row x14ac:dyDescent="0.25" r="285" customHeight="1" ht="17.25">
      <c r="A285" s="22"/>
      <c r="B285" s="114"/>
      <c r="C285" s="114"/>
      <c r="D285" s="114"/>
      <c r="E285" s="74" t="s">
        <v>120</v>
      </c>
      <c r="F285" s="285" t="s">
        <v>641</v>
      </c>
      <c r="G285" s="135" t="s">
        <v>642</v>
      </c>
      <c r="H285" s="62">
        <f>roundup((('Exchange rate'!$B$2*('UK-R-Dining Tables'!H288/(1+'Exchange rate'!$A$7)))+1)/10, 0)*10</f>
      </c>
      <c r="I285" s="62">
        <f>roundup((('Exchange rate'!$B$2*('UK-R-Dining Tables'!I288/(1+'Exchange rate'!$A$7)))+1)/10, 0)*10</f>
      </c>
      <c r="J285" s="34"/>
    </row>
    <row x14ac:dyDescent="0.25" r="286" customHeight="1" ht="17.25">
      <c r="A286" s="3"/>
      <c r="B286" s="114"/>
      <c r="C286" s="114"/>
      <c r="D286" s="114"/>
      <c r="E286" s="28"/>
      <c r="F286" s="28"/>
      <c r="G286" s="4"/>
      <c r="H286" s="101"/>
      <c r="I286" s="101"/>
      <c r="J286" s="101"/>
    </row>
    <row x14ac:dyDescent="0.25" r="287" customHeight="1" ht="17.25">
      <c r="A287" s="3"/>
      <c r="B287" s="114"/>
      <c r="C287" s="114"/>
      <c r="D287" s="114"/>
      <c r="E287" s="138" t="s">
        <v>18</v>
      </c>
      <c r="F287" s="138"/>
      <c r="G287" s="4"/>
      <c r="H287" s="101"/>
      <c r="I287" s="101"/>
      <c r="J287" s="101"/>
    </row>
    <row x14ac:dyDescent="0.25" r="288" customHeight="1" ht="17.25">
      <c r="A288" s="3"/>
      <c r="B288" s="114"/>
      <c r="C288" s="114"/>
      <c r="D288" s="114"/>
      <c r="E288" s="108"/>
      <c r="F288" s="108"/>
      <c r="G288" s="4"/>
      <c r="H288" s="101"/>
      <c r="I288" s="101"/>
      <c r="J288" s="101"/>
    </row>
    <row x14ac:dyDescent="0.25" r="289" customHeight="1" ht="17.25">
      <c r="A289" s="3"/>
      <c r="B289" s="114"/>
      <c r="C289" s="114"/>
      <c r="D289" s="114"/>
      <c r="E289" s="23"/>
      <c r="F289" s="23"/>
      <c r="G289" s="261"/>
      <c r="H289" s="103"/>
      <c r="I289" s="103"/>
      <c r="J289" s="101"/>
    </row>
    <row x14ac:dyDescent="0.25" r="290" customHeight="1" ht="25.350000000000005">
      <c r="A290" s="3"/>
      <c r="B290" s="114"/>
      <c r="C290" s="114"/>
      <c r="D290" s="114"/>
      <c r="E290" s="139" t="s">
        <v>280</v>
      </c>
      <c r="F290" s="139"/>
      <c r="G290" s="140"/>
      <c r="H290" s="152"/>
      <c r="I290" s="153"/>
      <c r="J290" s="188">
        <f>roundup((('Exchange rate'!$B$2*('UK-R-Dining Tables'!J293/(1+'Exchange rate'!$A$7)))+1)/10, 0)*10</f>
      </c>
    </row>
    <row x14ac:dyDescent="0.25" r="291" customHeight="1" ht="25.350000000000005">
      <c r="A291" s="3"/>
      <c r="B291" s="114"/>
      <c r="C291" s="114"/>
      <c r="D291" s="114"/>
      <c r="E291" s="108"/>
      <c r="F291" s="108"/>
      <c r="G291" s="4"/>
      <c r="H291" s="101"/>
      <c r="I291" s="101"/>
      <c r="J291" s="101"/>
    </row>
    <row x14ac:dyDescent="0.25" r="292" customHeight="1" ht="25.350000000000005">
      <c r="A292" s="3"/>
      <c r="B292" s="114"/>
      <c r="C292" s="114"/>
      <c r="D292" s="114"/>
      <c r="E292" s="108"/>
      <c r="F292" s="108"/>
      <c r="G292" s="261"/>
      <c r="H292" s="103"/>
      <c r="I292" s="103"/>
      <c r="J292" s="101"/>
    </row>
    <row x14ac:dyDescent="0.25" r="293" customHeight="1" ht="25.350000000000005">
      <c r="A293" s="3"/>
      <c r="B293" s="114"/>
      <c r="C293" s="114"/>
      <c r="D293" s="114"/>
      <c r="E293" s="139" t="s">
        <v>684</v>
      </c>
      <c r="F293" s="139"/>
      <c r="G293" s="140"/>
      <c r="H293" s="152"/>
      <c r="I293" s="393"/>
      <c r="J293" s="188">
        <f>roundup((('Exchange rate'!$B$2*('UK-R-Dining Tables'!J296/(1+'Exchange rate'!$A$7)))+1)/10, 0)*10</f>
      </c>
    </row>
    <row x14ac:dyDescent="0.25" r="294" customHeight="1" ht="25.350000000000005">
      <c r="A294" s="3"/>
      <c r="B294" s="114"/>
      <c r="C294" s="114"/>
      <c r="D294" s="114"/>
      <c r="E294" s="114"/>
      <c r="F294" s="114"/>
      <c r="G294" s="4"/>
      <c r="H294" s="91"/>
      <c r="I294" s="101"/>
      <c r="J294" s="101"/>
    </row>
    <row x14ac:dyDescent="0.25" r="295" customHeight="1" ht="25.350000000000005">
      <c r="A295" s="3"/>
      <c r="B295" s="114"/>
      <c r="C295" s="114"/>
      <c r="D295" s="114"/>
      <c r="E295" s="114"/>
      <c r="F295" s="114"/>
      <c r="G295" s="4"/>
      <c r="H295" s="91"/>
      <c r="I295" s="101"/>
      <c r="J295" s="101"/>
    </row>
    <row x14ac:dyDescent="0.25" r="296" customHeight="1" ht="25.350000000000005">
      <c r="A296" s="3"/>
      <c r="B296" s="114"/>
      <c r="C296" s="114"/>
      <c r="D296" s="114"/>
      <c r="E296" s="114"/>
      <c r="F296" s="114"/>
      <c r="G296" s="4"/>
      <c r="H296" s="91"/>
      <c r="I296" s="101"/>
      <c r="J296" s="101"/>
    </row>
    <row x14ac:dyDescent="0.25" r="297" customHeight="1" ht="25.350000000000005">
      <c r="A297" s="3"/>
      <c r="B297" s="114"/>
      <c r="C297" s="114"/>
      <c r="D297" s="114"/>
      <c r="E297" s="114"/>
      <c r="F297" s="114"/>
      <c r="G297" s="4"/>
      <c r="H297" s="91"/>
      <c r="I297" s="101"/>
      <c r="J297" s="101"/>
    </row>
    <row x14ac:dyDescent="0.25" r="298" customHeight="1" ht="25.350000000000005">
      <c r="A298" s="3"/>
      <c r="B298" s="114"/>
      <c r="C298" s="114"/>
      <c r="D298" s="114"/>
      <c r="E298" s="114"/>
      <c r="F298" s="114"/>
      <c r="G298" s="4"/>
      <c r="H298" s="91"/>
      <c r="I298" s="101"/>
      <c r="J298" s="101"/>
    </row>
    <row x14ac:dyDescent="0.25" r="299" customHeight="1" ht="25.350000000000005">
      <c r="A299" s="3"/>
      <c r="B299" s="114"/>
      <c r="C299" s="114"/>
      <c r="D299" s="114"/>
      <c r="E299" s="114"/>
      <c r="F299" s="114"/>
      <c r="G299" s="4"/>
      <c r="H299" s="91"/>
      <c r="I299" s="101"/>
      <c r="J299" s="101"/>
    </row>
    <row x14ac:dyDescent="0.25" r="300" customHeight="1" ht="17.25">
      <c r="A300" s="8"/>
      <c r="B300" s="96" t="s">
        <v>685</v>
      </c>
      <c r="C300" s="10"/>
      <c r="D300" s="10"/>
      <c r="E300" s="10"/>
      <c r="F300" s="10"/>
      <c r="G300" s="227"/>
      <c r="H300" s="199"/>
      <c r="I300" s="199"/>
      <c r="J300" s="199"/>
    </row>
    <row x14ac:dyDescent="0.25" r="301" customHeight="1" ht="17.25">
      <c r="A301" s="155"/>
      <c r="B301" s="15" t="s">
        <v>318</v>
      </c>
      <c r="C301" s="15"/>
      <c r="D301" s="15"/>
      <c r="E301" s="112" t="s">
        <v>58</v>
      </c>
      <c r="F301" s="237" t="s">
        <v>36</v>
      </c>
      <c r="G301" s="217"/>
      <c r="H301" s="131" t="s">
        <v>601</v>
      </c>
      <c r="I301" s="396"/>
      <c r="J301" s="146"/>
    </row>
    <row x14ac:dyDescent="0.25" r="302" customHeight="1" ht="17.25">
      <c r="A302" s="22"/>
      <c r="B302" s="114"/>
      <c r="C302" s="114"/>
      <c r="D302" s="114"/>
      <c r="E302" s="74"/>
      <c r="F302" s="185" t="s">
        <v>627</v>
      </c>
      <c r="G302" s="28" t="s">
        <v>162</v>
      </c>
      <c r="H302" s="91"/>
      <c r="I302" s="92"/>
      <c r="J302" s="101"/>
    </row>
    <row x14ac:dyDescent="0.25" r="303" customHeight="1" ht="17.25">
      <c r="A303" s="22"/>
      <c r="B303" s="114"/>
      <c r="C303" s="114"/>
      <c r="D303" s="114"/>
      <c r="E303" s="74" t="s">
        <v>11</v>
      </c>
      <c r="F303" s="28" t="s">
        <v>629</v>
      </c>
      <c r="G303" s="114" t="s">
        <v>661</v>
      </c>
      <c r="H303" s="62">
        <f>roundup((('Exchange rate'!$B$2*('UK-R-Dining Tables'!H301/(1+'Exchange rate'!$A$7)))+1)/10, 0)*10</f>
      </c>
      <c r="I303" s="103"/>
      <c r="J303" s="101"/>
    </row>
    <row x14ac:dyDescent="0.25" r="304" customHeight="1" ht="17.25">
      <c r="A304" s="22"/>
      <c r="B304" s="114"/>
      <c r="C304" s="114"/>
      <c r="D304" s="114"/>
      <c r="E304" s="74" t="s">
        <v>13</v>
      </c>
      <c r="F304" s="28" t="s">
        <v>662</v>
      </c>
      <c r="G304" s="135" t="s">
        <v>663</v>
      </c>
      <c r="H304" s="62">
        <f>roundup((('Exchange rate'!$B$2*('UK-R-Dining Tables'!H302/(1+'Exchange rate'!$A$7)))+1)/10, 0)*10</f>
      </c>
      <c r="I304" s="103"/>
      <c r="J304" s="101"/>
    </row>
    <row x14ac:dyDescent="0.25" r="305" customHeight="1" ht="17.25">
      <c r="A305" s="22"/>
      <c r="B305" s="114"/>
      <c r="C305" s="114"/>
      <c r="D305" s="114"/>
      <c r="E305" s="74" t="s">
        <v>15</v>
      </c>
      <c r="F305" s="28" t="s">
        <v>664</v>
      </c>
      <c r="G305" s="135" t="s">
        <v>665</v>
      </c>
      <c r="H305" s="62">
        <f>roundup((('Exchange rate'!$B$2*('UK-R-Dining Tables'!H303/(1+'Exchange rate'!$A$7)))+1)/10, 0)*10</f>
      </c>
      <c r="I305" s="103"/>
      <c r="J305" s="101"/>
    </row>
    <row x14ac:dyDescent="0.25" r="306" customHeight="1" ht="17.25">
      <c r="A306" s="22"/>
      <c r="B306" s="114"/>
      <c r="C306" s="114"/>
      <c r="D306" s="114"/>
      <c r="E306" s="74" t="s">
        <v>120</v>
      </c>
      <c r="F306" s="28" t="s">
        <v>666</v>
      </c>
      <c r="G306" s="135" t="s">
        <v>653</v>
      </c>
      <c r="H306" s="62">
        <f>roundup((('Exchange rate'!$B$2*('UK-R-Dining Tables'!H304/(1+'Exchange rate'!$A$7)))+1)/10, 0)*10</f>
      </c>
      <c r="I306" s="103"/>
      <c r="J306" s="101"/>
    </row>
    <row x14ac:dyDescent="0.25" r="307" customHeight="1" ht="17.25">
      <c r="A307" s="3"/>
      <c r="B307" s="114"/>
      <c r="C307" s="114"/>
      <c r="D307" s="114"/>
      <c r="E307" s="28"/>
      <c r="F307" s="28"/>
      <c r="G307" s="4"/>
      <c r="H307" s="101"/>
      <c r="I307" s="101"/>
      <c r="J307" s="101"/>
    </row>
    <row x14ac:dyDescent="0.25" r="308" customHeight="1" ht="25.350000000000005">
      <c r="A308" s="3"/>
      <c r="B308" s="114"/>
      <c r="C308" s="114"/>
      <c r="D308" s="114"/>
      <c r="E308" s="28"/>
      <c r="F308" s="28"/>
      <c r="G308" s="4"/>
      <c r="H308" s="101"/>
      <c r="I308" s="101"/>
      <c r="J308" s="101"/>
    </row>
    <row x14ac:dyDescent="0.25" r="309" customHeight="1" ht="25.350000000000005">
      <c r="A309" s="3"/>
      <c r="B309" s="114"/>
      <c r="C309" s="114"/>
      <c r="D309" s="114"/>
      <c r="E309" s="138" t="s">
        <v>686</v>
      </c>
      <c r="F309" s="138"/>
      <c r="G309" s="4"/>
      <c r="H309" s="101"/>
      <c r="I309" s="101"/>
      <c r="J309" s="101"/>
    </row>
    <row x14ac:dyDescent="0.25" r="310" customHeight="1" ht="25.350000000000005">
      <c r="A310" s="3"/>
      <c r="B310" s="114"/>
      <c r="C310" s="114"/>
      <c r="D310" s="114"/>
      <c r="E310" s="108"/>
      <c r="F310" s="108"/>
      <c r="G310" s="4"/>
      <c r="H310" s="101"/>
      <c r="I310" s="101"/>
      <c r="J310" s="101"/>
    </row>
    <row x14ac:dyDescent="0.25" r="311" customHeight="1" ht="25.350000000000005">
      <c r="A311" s="3"/>
      <c r="B311" s="114"/>
      <c r="C311" s="114"/>
      <c r="D311" s="114"/>
      <c r="E311" s="139" t="s">
        <v>280</v>
      </c>
      <c r="F311" s="139"/>
      <c r="G311" s="140"/>
      <c r="H311" s="152"/>
      <c r="I311" s="188">
        <f>roundup((('Exchange rate'!$B$2*('UK-R-Dining Tables'!I309/(1+'Exchange rate'!$A$7)))+1)/10, 0)*10</f>
      </c>
      <c r="J311" s="101"/>
    </row>
    <row x14ac:dyDescent="0.25" r="312" customHeight="1" ht="25.350000000000005">
      <c r="A312" s="3"/>
      <c r="B312" s="114"/>
      <c r="C312" s="114"/>
      <c r="D312" s="114"/>
      <c r="E312" s="28"/>
      <c r="F312" s="28"/>
      <c r="G312" s="4"/>
      <c r="H312" s="101"/>
      <c r="I312" s="62"/>
      <c r="J312" s="101"/>
    </row>
    <row x14ac:dyDescent="0.25" r="313" customHeight="1" ht="17.25">
      <c r="A313" s="8"/>
      <c r="B313" s="96" t="s">
        <v>720</v>
      </c>
      <c r="C313" s="10"/>
      <c r="D313" s="10"/>
      <c r="E313" s="10"/>
      <c r="F313" s="10"/>
      <c r="G313" s="227"/>
      <c r="H313" s="199"/>
      <c r="I313" s="199"/>
      <c r="J313" s="199"/>
    </row>
    <row x14ac:dyDescent="0.25" r="314" customHeight="1" ht="17.25">
      <c r="A314" s="155"/>
      <c r="B314" s="15" t="s">
        <v>318</v>
      </c>
      <c r="C314" s="15"/>
      <c r="D314" s="15"/>
      <c r="E314" s="112" t="s">
        <v>58</v>
      </c>
      <c r="F314" s="237" t="s">
        <v>36</v>
      </c>
      <c r="G314" s="217"/>
      <c r="H314" s="131" t="s">
        <v>688</v>
      </c>
      <c r="I314" s="397" t="s">
        <v>378</v>
      </c>
      <c r="J314" s="146"/>
    </row>
    <row x14ac:dyDescent="0.25" r="315" customHeight="1" ht="17.25">
      <c r="A315" s="22"/>
      <c r="B315" s="114"/>
      <c r="C315" s="114"/>
      <c r="D315" s="114"/>
      <c r="E315" s="74"/>
      <c r="F315" s="185" t="s">
        <v>627</v>
      </c>
      <c r="G315" s="28" t="s">
        <v>162</v>
      </c>
      <c r="H315" s="91"/>
      <c r="I315" s="287" t="s">
        <v>628</v>
      </c>
      <c r="J315" s="101"/>
    </row>
    <row x14ac:dyDescent="0.25" r="316" customHeight="1" ht="17.25">
      <c r="A316" s="22"/>
      <c r="B316" s="114"/>
      <c r="C316" s="114"/>
      <c r="D316" s="114"/>
      <c r="E316" s="74" t="s">
        <v>11</v>
      </c>
      <c r="F316" s="28" t="s">
        <v>629</v>
      </c>
      <c r="G316" s="114" t="s">
        <v>661</v>
      </c>
      <c r="H316" s="62">
        <f>roundup((('Exchange rate'!$B$2*('UK-R-Dining Tables'!H314/(1+'Exchange rate'!$A$7)))+1)/10, 0)*10</f>
      </c>
      <c r="I316" s="62">
        <f>roundup((('Exchange rate'!$B$2*('UK-R-Dining Tables'!I314/(1+'Exchange rate'!$A$7)))+1)/10, 0)*10</f>
      </c>
      <c r="J316" s="101"/>
    </row>
    <row x14ac:dyDescent="0.25" r="317" customHeight="1" ht="17.25">
      <c r="A317" s="22"/>
      <c r="B317" s="114"/>
      <c r="C317" s="114"/>
      <c r="D317" s="114"/>
      <c r="E317" s="74" t="s">
        <v>13</v>
      </c>
      <c r="F317" s="28" t="s">
        <v>662</v>
      </c>
      <c r="G317" s="135" t="s">
        <v>663</v>
      </c>
      <c r="H317" s="62">
        <f>roundup((('Exchange rate'!$B$2*('UK-R-Dining Tables'!H315/(1+'Exchange rate'!$A$7)))+1)/10, 0)*10</f>
      </c>
      <c r="I317" s="62">
        <f>roundup((('Exchange rate'!$B$2*('UK-R-Dining Tables'!I315/(1+'Exchange rate'!$A$7)))+1)/10, 0)*10</f>
      </c>
      <c r="J317" s="101"/>
    </row>
    <row x14ac:dyDescent="0.25" r="318" customHeight="1" ht="17.25">
      <c r="A318" s="22"/>
      <c r="B318" s="114"/>
      <c r="C318" s="114"/>
      <c r="D318" s="114"/>
      <c r="E318" s="74" t="s">
        <v>15</v>
      </c>
      <c r="F318" s="28" t="s">
        <v>664</v>
      </c>
      <c r="G318" s="135" t="s">
        <v>665</v>
      </c>
      <c r="H318" s="62">
        <f>roundup((('Exchange rate'!$B$2*('UK-R-Dining Tables'!H316/(1+'Exchange rate'!$A$7)))+1)/10, 0)*10</f>
      </c>
      <c r="I318" s="62">
        <f>roundup((('Exchange rate'!$B$2*('UK-R-Dining Tables'!I316/(1+'Exchange rate'!$A$7)))+1)/10, 0)*10</f>
      </c>
      <c r="J318" s="101"/>
    </row>
    <row x14ac:dyDescent="0.25" r="319" customHeight="1" ht="17.25">
      <c r="A319" s="22"/>
      <c r="B319" s="114"/>
      <c r="C319" s="114"/>
      <c r="D319" s="114"/>
      <c r="E319" s="74" t="s">
        <v>120</v>
      </c>
      <c r="F319" s="28" t="s">
        <v>666</v>
      </c>
      <c r="G319" s="135" t="s">
        <v>653</v>
      </c>
      <c r="H319" s="62">
        <f>roundup((('Exchange rate'!$B$2*('UK-R-Dining Tables'!H317/(1+'Exchange rate'!$A$7)))+1)/10, 0)*10</f>
      </c>
      <c r="I319" s="62">
        <f>roundup((('Exchange rate'!$B$2*('UK-R-Dining Tables'!I317/(1+'Exchange rate'!$A$7)))+1)/10, 0)*10</f>
      </c>
      <c r="J319" s="101"/>
    </row>
    <row x14ac:dyDescent="0.25" r="320" customHeight="1" ht="17.25">
      <c r="A320" s="3"/>
      <c r="B320" s="114"/>
      <c r="C320" s="114"/>
      <c r="D320" s="114"/>
      <c r="E320" s="28"/>
      <c r="F320" s="28"/>
      <c r="G320" s="4"/>
      <c r="H320" s="101"/>
      <c r="I320" s="101"/>
      <c r="J320" s="101"/>
    </row>
    <row x14ac:dyDescent="0.25" r="321" customHeight="1" ht="25.350000000000005">
      <c r="A321" s="3"/>
      <c r="B321" s="114"/>
      <c r="C321" s="114"/>
      <c r="D321" s="114"/>
      <c r="E321" s="28"/>
      <c r="F321" s="28"/>
      <c r="G321" s="4"/>
      <c r="H321" s="101"/>
      <c r="I321" s="101"/>
      <c r="J321" s="101"/>
    </row>
    <row x14ac:dyDescent="0.25" r="322" customHeight="1" ht="25.350000000000005">
      <c r="A322" s="3"/>
      <c r="B322" s="114"/>
      <c r="C322" s="114"/>
      <c r="D322" s="114"/>
      <c r="E322" s="138" t="s">
        <v>686</v>
      </c>
      <c r="F322" s="138"/>
      <c r="G322" s="4"/>
      <c r="H322" s="101"/>
      <c r="I322" s="101"/>
      <c r="J322" s="101"/>
    </row>
    <row x14ac:dyDescent="0.25" r="323" customHeight="1" ht="25.350000000000005">
      <c r="A323" s="3"/>
      <c r="B323" s="114"/>
      <c r="C323" s="114"/>
      <c r="D323" s="114"/>
      <c r="E323" s="108"/>
      <c r="F323" s="108"/>
      <c r="G323" s="4"/>
      <c r="H323" s="101"/>
      <c r="I323" s="101"/>
      <c r="J323" s="101"/>
    </row>
    <row x14ac:dyDescent="0.25" r="324" customHeight="1" ht="25.350000000000005">
      <c r="A324" s="3"/>
      <c r="B324" s="114"/>
      <c r="C324" s="114"/>
      <c r="D324" s="114"/>
      <c r="E324" s="139" t="s">
        <v>280</v>
      </c>
      <c r="F324" s="139"/>
      <c r="G324" s="140"/>
      <c r="H324" s="152"/>
      <c r="I324" s="188">
        <f>roundup((('Exchange rate'!$B$2*('UK-R-Dining Tables'!I322/(1+'Exchange rate'!$A$7)))+1)/10, 0)*10</f>
      </c>
      <c r="J324" s="101"/>
    </row>
    <row x14ac:dyDescent="0.25" r="325" customHeight="1" ht="25.350000000000005">
      <c r="A325" s="3"/>
      <c r="B325" s="114"/>
      <c r="C325" s="114"/>
      <c r="D325" s="114"/>
      <c r="E325" s="28"/>
      <c r="F325" s="28"/>
      <c r="G325" s="4"/>
      <c r="H325" s="101"/>
      <c r="I325" s="62"/>
      <c r="J325" s="101"/>
    </row>
    <row x14ac:dyDescent="0.25" r="326" customHeight="1" ht="17.25">
      <c r="A326" s="8"/>
      <c r="B326" s="96" t="s">
        <v>689</v>
      </c>
      <c r="C326" s="10"/>
      <c r="D326" s="10"/>
      <c r="E326" s="10"/>
      <c r="F326" s="10"/>
      <c r="G326" s="227"/>
      <c r="H326" s="199"/>
      <c r="I326" s="199"/>
      <c r="J326" s="199"/>
    </row>
    <row x14ac:dyDescent="0.25" r="327" customHeight="1" ht="17.25">
      <c r="A327" s="155"/>
      <c r="B327" s="15" t="s">
        <v>318</v>
      </c>
      <c r="C327" s="15"/>
      <c r="D327" s="15"/>
      <c r="E327" s="112" t="s">
        <v>58</v>
      </c>
      <c r="F327" s="237" t="s">
        <v>36</v>
      </c>
      <c r="G327" s="217"/>
      <c r="H327" s="131" t="s">
        <v>690</v>
      </c>
      <c r="I327" s="397"/>
      <c r="J327" s="146"/>
    </row>
    <row x14ac:dyDescent="0.25" r="328" customHeight="1" ht="28.350000000000005">
      <c r="A328" s="22"/>
      <c r="B328" s="23"/>
      <c r="C328" s="23"/>
      <c r="D328" s="23"/>
      <c r="E328" s="74"/>
      <c r="F328" s="185" t="s">
        <v>627</v>
      </c>
      <c r="G328" s="28" t="s">
        <v>162</v>
      </c>
      <c r="H328" s="91"/>
      <c r="I328" s="92"/>
      <c r="J328" s="101"/>
    </row>
    <row x14ac:dyDescent="0.25" r="329" customHeight="1" ht="17.25">
      <c r="A329" s="22"/>
      <c r="B329" s="114"/>
      <c r="C329" s="114"/>
      <c r="D329" s="114"/>
      <c r="E329" s="74" t="s">
        <v>11</v>
      </c>
      <c r="F329" s="28" t="s">
        <v>629</v>
      </c>
      <c r="G329" s="114" t="s">
        <v>661</v>
      </c>
      <c r="H329" s="62">
        <f>roundup((('Exchange rate'!$B$2*('UK-R-Dining Tables'!H327/(1+'Exchange rate'!$A$7)))+1)/10, 0)*10</f>
      </c>
      <c r="I329" s="63"/>
      <c r="J329" s="101"/>
    </row>
    <row x14ac:dyDescent="0.25" r="330" customHeight="1" ht="17.25">
      <c r="A330" s="22"/>
      <c r="B330" s="114"/>
      <c r="C330" s="114"/>
      <c r="D330" s="114"/>
      <c r="E330" s="74" t="s">
        <v>13</v>
      </c>
      <c r="F330" s="28" t="s">
        <v>662</v>
      </c>
      <c r="G330" s="135" t="s">
        <v>663</v>
      </c>
      <c r="H330" s="62">
        <f>roundup((('Exchange rate'!$B$2*('UK-R-Dining Tables'!H328/(1+'Exchange rate'!$A$7)))+1)/10, 0)*10</f>
      </c>
      <c r="I330" s="63"/>
      <c r="J330" s="101"/>
    </row>
    <row x14ac:dyDescent="0.25" r="331" customHeight="1" ht="17.25">
      <c r="A331" s="22"/>
      <c r="B331" s="114"/>
      <c r="C331" s="114"/>
      <c r="D331" s="114"/>
      <c r="E331" s="74" t="s">
        <v>15</v>
      </c>
      <c r="F331" s="28" t="s">
        <v>664</v>
      </c>
      <c r="G331" s="135" t="s">
        <v>665</v>
      </c>
      <c r="H331" s="62">
        <f>roundup((('Exchange rate'!$B$2*('UK-R-Dining Tables'!H329/(1+'Exchange rate'!$A$7)))+1)/10, 0)*10</f>
      </c>
      <c r="I331" s="63"/>
      <c r="J331" s="101"/>
    </row>
    <row x14ac:dyDescent="0.25" r="332" customHeight="1" ht="25.350000000000005">
      <c r="A332" s="22"/>
      <c r="B332" s="114"/>
      <c r="C332" s="114"/>
      <c r="D332" s="114"/>
      <c r="E332" s="74" t="s">
        <v>120</v>
      </c>
      <c r="F332" s="28" t="s">
        <v>666</v>
      </c>
      <c r="G332" s="135" t="s">
        <v>653</v>
      </c>
      <c r="H332" s="62">
        <f>roundup((('Exchange rate'!$B$2*('UK-R-Dining Tables'!H330/(1+'Exchange rate'!$A$7)))+1)/10, 0)*10</f>
      </c>
      <c r="I332" s="63"/>
      <c r="J332" s="101"/>
    </row>
    <row x14ac:dyDescent="0.25" r="333" customHeight="1" ht="25.350000000000005">
      <c r="A333" s="3"/>
      <c r="B333" s="114"/>
      <c r="C333" s="114"/>
      <c r="D333" s="114"/>
      <c r="E333" s="28"/>
      <c r="F333" s="28"/>
      <c r="G333" s="4"/>
      <c r="H333" s="101"/>
      <c r="I333" s="101"/>
      <c r="J333" s="101"/>
    </row>
    <row x14ac:dyDescent="0.25" r="334" customHeight="1" ht="25.350000000000005">
      <c r="A334" s="3"/>
      <c r="B334" s="114"/>
      <c r="C334" s="114"/>
      <c r="D334" s="114"/>
      <c r="E334" s="28"/>
      <c r="F334" s="28"/>
      <c r="G334" s="4"/>
      <c r="H334" s="101"/>
      <c r="I334" s="101"/>
      <c r="J334" s="101"/>
    </row>
    <row x14ac:dyDescent="0.25" r="335" customHeight="1" ht="25.350000000000005">
      <c r="A335" s="3"/>
      <c r="B335" s="114"/>
      <c r="C335" s="114"/>
      <c r="D335" s="114"/>
      <c r="E335" s="138" t="s">
        <v>18</v>
      </c>
      <c r="F335" s="138"/>
      <c r="G335" s="4"/>
      <c r="H335" s="101"/>
      <c r="I335" s="101"/>
      <c r="J335" s="101"/>
    </row>
    <row x14ac:dyDescent="0.25" r="336" customHeight="1" ht="25.350000000000005">
      <c r="A336" s="3"/>
      <c r="B336" s="114"/>
      <c r="C336" s="114"/>
      <c r="D336" s="114"/>
      <c r="E336" s="138"/>
      <c r="F336" s="138"/>
      <c r="G336" s="4"/>
      <c r="H336" s="101"/>
      <c r="I336" s="101"/>
      <c r="J336" s="101"/>
    </row>
    <row x14ac:dyDescent="0.25" r="337" customHeight="1" ht="25.350000000000005">
      <c r="A337" s="3"/>
      <c r="B337" s="114"/>
      <c r="C337" s="114"/>
      <c r="D337" s="114"/>
      <c r="E337" s="139" t="s">
        <v>280</v>
      </c>
      <c r="F337" s="139"/>
      <c r="G337" s="140"/>
      <c r="H337" s="152"/>
      <c r="I337" s="188">
        <f>roundup((('Exchange rate'!$B$2*('UK-R-Dining Tables'!I336/(1+'Exchange rate'!$A$7)))+1)/10, 0)*10</f>
      </c>
      <c r="J337" s="101"/>
    </row>
    <row x14ac:dyDescent="0.25" r="338" customHeight="1" ht="25.350000000000005">
      <c r="A338" s="3"/>
      <c r="B338" s="114"/>
      <c r="C338" s="114"/>
      <c r="D338" s="114"/>
      <c r="E338" s="28"/>
      <c r="F338" s="28"/>
      <c r="G338" s="4"/>
      <c r="H338" s="101"/>
      <c r="I338" s="62"/>
      <c r="J338" s="101"/>
    </row>
    <row x14ac:dyDescent="0.25" r="339" customHeight="1" ht="25.350000000000005">
      <c r="A339" s="3"/>
      <c r="B339" s="114"/>
      <c r="C339" s="114"/>
      <c r="D339" s="114"/>
      <c r="E339" s="110" t="s">
        <v>721</v>
      </c>
      <c r="F339" s="110"/>
      <c r="G339" s="140"/>
      <c r="H339" s="152"/>
      <c r="I339" s="188">
        <f>roundup((('Exchange rate'!$B$2*('UK-R-Dining Tables'!I338/(1+'Exchange rate'!$A$7)))+1)/10, 0)*10</f>
      </c>
      <c r="J339" s="101"/>
    </row>
    <row x14ac:dyDescent="0.25" r="340" customHeight="1" ht="25.350000000000005">
      <c r="A340" s="3"/>
      <c r="B340" s="114"/>
      <c r="C340" s="114"/>
      <c r="D340" s="114"/>
      <c r="E340" s="114"/>
      <c r="F340" s="114"/>
      <c r="G340" s="4"/>
      <c r="H340" s="101"/>
      <c r="I340" s="62"/>
      <c r="J340" s="101"/>
    </row>
    <row x14ac:dyDescent="0.25" r="341" customHeight="1" ht="25.350000000000005">
      <c r="A341" s="3"/>
      <c r="B341" s="114"/>
      <c r="C341" s="114"/>
      <c r="D341" s="114"/>
      <c r="E341" s="114"/>
      <c r="F341" s="114"/>
      <c r="G341" s="4"/>
      <c r="H341" s="101"/>
      <c r="I341" s="62"/>
      <c r="J341" s="101"/>
    </row>
    <row x14ac:dyDescent="0.25" r="342" customHeight="1" ht="25.350000000000005">
      <c r="A342" s="3"/>
      <c r="B342" s="114"/>
      <c r="C342" s="114"/>
      <c r="D342" s="114"/>
      <c r="E342" s="114"/>
      <c r="F342" s="114"/>
      <c r="G342" s="4"/>
      <c r="H342" s="101"/>
      <c r="I342" s="62"/>
      <c r="J342" s="101"/>
    </row>
    <row x14ac:dyDescent="0.25" r="343" customHeight="1" ht="25.350000000000005">
      <c r="A343" s="3"/>
      <c r="B343" s="114"/>
      <c r="C343" s="114"/>
      <c r="D343" s="114"/>
      <c r="E343" s="114"/>
      <c r="F343" s="114"/>
      <c r="G343" s="4"/>
      <c r="H343" s="101"/>
      <c r="I343" s="62"/>
      <c r="J343" s="101"/>
    </row>
    <row x14ac:dyDescent="0.25" r="344" customHeight="1" ht="25.350000000000005">
      <c r="A344" s="3"/>
      <c r="B344" s="114"/>
      <c r="C344" s="114"/>
      <c r="D344" s="114"/>
      <c r="E344" s="114"/>
      <c r="F344" s="114"/>
      <c r="G344" s="4"/>
      <c r="H344" s="101"/>
      <c r="I344" s="62"/>
      <c r="J344" s="101"/>
    </row>
    <row x14ac:dyDescent="0.25" r="345" customHeight="1" ht="25.350000000000005">
      <c r="A345" s="3"/>
      <c r="B345" s="114"/>
      <c r="C345" s="114"/>
      <c r="D345" s="114"/>
      <c r="E345" s="114"/>
      <c r="F345" s="114"/>
      <c r="G345" s="4"/>
      <c r="H345" s="101"/>
      <c r="I345" s="62"/>
      <c r="J345" s="101"/>
    </row>
    <row x14ac:dyDescent="0.25" r="346" customHeight="1" ht="25.350000000000005">
      <c r="A346" s="3"/>
      <c r="B346" s="114"/>
      <c r="C346" s="114"/>
      <c r="D346" s="114"/>
      <c r="E346" s="114"/>
      <c r="F346" s="114"/>
      <c r="G346" s="4"/>
      <c r="H346" s="101"/>
      <c r="I346" s="62"/>
      <c r="J346" s="101"/>
    </row>
    <row x14ac:dyDescent="0.25" r="347" customHeight="1" ht="25.350000000000005">
      <c r="A347" s="3"/>
      <c r="B347" s="114"/>
      <c r="C347" s="114"/>
      <c r="D347" s="114"/>
      <c r="E347" s="114"/>
      <c r="F347" s="114"/>
      <c r="G347" s="4"/>
      <c r="H347" s="101"/>
      <c r="I347" s="62"/>
      <c r="J347" s="101"/>
    </row>
    <row x14ac:dyDescent="0.25" r="348" customHeight="1" ht="25.350000000000005">
      <c r="A348" s="3"/>
      <c r="B348" s="114"/>
      <c r="C348" s="114"/>
      <c r="D348" s="114"/>
      <c r="E348" s="114"/>
      <c r="F348" s="114"/>
      <c r="G348" s="4"/>
      <c r="H348" s="101"/>
      <c r="I348" s="62"/>
      <c r="J348" s="101"/>
    </row>
    <row x14ac:dyDescent="0.25" r="349" customHeight="1" ht="25.350000000000005">
      <c r="A349" s="3"/>
      <c r="B349" s="114"/>
      <c r="C349" s="114"/>
      <c r="D349" s="114"/>
      <c r="E349" s="114"/>
      <c r="F349" s="114"/>
      <c r="G349" s="4"/>
      <c r="H349" s="101"/>
      <c r="I349" s="62"/>
      <c r="J349" s="101"/>
    </row>
    <row x14ac:dyDescent="0.25" r="350" customHeight="1" ht="17.25">
      <c r="A350" s="8"/>
      <c r="B350" s="96" t="s">
        <v>692</v>
      </c>
      <c r="C350" s="10"/>
      <c r="D350" s="10"/>
      <c r="E350" s="10"/>
      <c r="F350" s="227"/>
      <c r="G350" s="198"/>
      <c r="H350" s="199"/>
      <c r="I350" s="199"/>
      <c r="J350" s="103"/>
    </row>
    <row x14ac:dyDescent="0.25" r="351" customHeight="1" ht="17.25">
      <c r="A351" s="155"/>
      <c r="B351" s="15" t="s">
        <v>318</v>
      </c>
      <c r="C351" s="15"/>
      <c r="D351" s="15"/>
      <c r="E351" s="112" t="s">
        <v>58</v>
      </c>
      <c r="F351" s="237" t="s">
        <v>36</v>
      </c>
      <c r="G351" s="404"/>
      <c r="H351" s="131" t="s">
        <v>688</v>
      </c>
      <c r="I351" s="397" t="s">
        <v>378</v>
      </c>
      <c r="J351" s="103"/>
    </row>
    <row x14ac:dyDescent="0.25" r="352" customHeight="1" ht="28.350000000000005">
      <c r="A352" s="22"/>
      <c r="B352" s="23"/>
      <c r="C352" s="23"/>
      <c r="D352" s="23"/>
      <c r="E352" s="74"/>
      <c r="F352" s="262" t="s">
        <v>627</v>
      </c>
      <c r="G352" s="28" t="s">
        <v>162</v>
      </c>
      <c r="H352" s="91"/>
      <c r="I352" s="287" t="s">
        <v>628</v>
      </c>
      <c r="J352" s="103"/>
    </row>
    <row x14ac:dyDescent="0.25" r="353" customHeight="1" ht="17.25">
      <c r="A353" s="22"/>
      <c r="B353" s="114"/>
      <c r="C353" s="114"/>
      <c r="D353" s="114"/>
      <c r="E353" s="74" t="s">
        <v>11</v>
      </c>
      <c r="F353" s="74" t="s">
        <v>629</v>
      </c>
      <c r="G353" s="114" t="s">
        <v>661</v>
      </c>
      <c r="H353" s="25">
        <f>roundup((('Exchange rate'!$B$2*('UK-R-Dining Tables'!H314/(1+'Exchange rate'!$A$7)))+1)/10, 0)*10</f>
      </c>
      <c r="I353" s="25">
        <f>roundup((('Exchange rate'!$B$2*('UK-R-Dining Tables'!I314/(1+'Exchange rate'!$A$7)))+1)/10, 0)*10</f>
      </c>
      <c r="J353" s="103"/>
    </row>
    <row x14ac:dyDescent="0.25" r="354" customHeight="1" ht="17.25">
      <c r="A354" s="22"/>
      <c r="B354" s="114"/>
      <c r="C354" s="114"/>
      <c r="D354" s="114"/>
      <c r="E354" s="74" t="s">
        <v>13</v>
      </c>
      <c r="F354" s="74" t="s">
        <v>662</v>
      </c>
      <c r="G354" s="135" t="s">
        <v>663</v>
      </c>
      <c r="H354" s="25">
        <f>roundup((('Exchange rate'!$B$2*('UK-R-Dining Tables'!H315/(1+'Exchange rate'!$A$7)))+1)/10, 0)*10</f>
      </c>
      <c r="I354" s="25">
        <f>roundup((('Exchange rate'!$B$2*('UK-R-Dining Tables'!I315/(1+'Exchange rate'!$A$7)))+1)/10, 0)*10</f>
      </c>
      <c r="J354" s="103"/>
    </row>
    <row x14ac:dyDescent="0.25" r="355" customHeight="1" ht="17.25">
      <c r="A355" s="22"/>
      <c r="B355" s="114"/>
      <c r="C355" s="114"/>
      <c r="D355" s="114"/>
      <c r="E355" s="74" t="s">
        <v>15</v>
      </c>
      <c r="F355" s="74" t="s">
        <v>664</v>
      </c>
      <c r="G355" s="135" t="s">
        <v>665</v>
      </c>
      <c r="H355" s="25">
        <f>roundup((('Exchange rate'!$B$2*('UK-R-Dining Tables'!H316/(1+'Exchange rate'!$A$7)))+1)/10, 0)*10</f>
      </c>
      <c r="I355" s="25">
        <f>roundup((('Exchange rate'!$B$2*('UK-R-Dining Tables'!I316/(1+'Exchange rate'!$A$7)))+1)/10, 0)*10</f>
      </c>
      <c r="J355" s="103"/>
    </row>
    <row x14ac:dyDescent="0.25" r="356" customHeight="1" ht="25.350000000000005">
      <c r="A356" s="22"/>
      <c r="B356" s="114"/>
      <c r="C356" s="114"/>
      <c r="D356" s="114"/>
      <c r="E356" s="74" t="s">
        <v>120</v>
      </c>
      <c r="F356" s="74" t="s">
        <v>652</v>
      </c>
      <c r="G356" s="135" t="s">
        <v>653</v>
      </c>
      <c r="H356" s="25">
        <f>roundup((('Exchange rate'!$B$2*('UK-R-Dining Tables'!H317/(1+'Exchange rate'!$A$7)))+1)/10, 0)*10</f>
      </c>
      <c r="I356" s="25">
        <f>roundup((('Exchange rate'!$B$2*('UK-R-Dining Tables'!I317/(1+'Exchange rate'!$A$7)))+1)/10, 0)*10</f>
      </c>
      <c r="J356" s="103"/>
    </row>
    <row x14ac:dyDescent="0.25" r="357" customHeight="1" ht="25.350000000000005">
      <c r="A357" s="3"/>
      <c r="B357" s="114"/>
      <c r="C357" s="114"/>
      <c r="D357" s="114"/>
      <c r="E357" s="28"/>
      <c r="F357" s="4"/>
      <c r="G357" s="101"/>
      <c r="H357" s="101"/>
      <c r="I357" s="101"/>
      <c r="J357" s="103"/>
    </row>
    <row x14ac:dyDescent="0.25" r="358" customHeight="1" ht="25.350000000000005">
      <c r="A358" s="3"/>
      <c r="B358" s="114"/>
      <c r="C358" s="114"/>
      <c r="D358" s="114"/>
      <c r="E358" s="28"/>
      <c r="F358" s="4"/>
      <c r="G358" s="101"/>
      <c r="H358" s="101"/>
      <c r="I358" s="101"/>
      <c r="J358" s="103"/>
    </row>
    <row x14ac:dyDescent="0.25" r="359" customHeight="1" ht="25.350000000000005">
      <c r="A359" s="3"/>
      <c r="B359" s="114"/>
      <c r="C359" s="114"/>
      <c r="D359" s="114"/>
      <c r="E359" s="138" t="s">
        <v>18</v>
      </c>
      <c r="F359" s="4"/>
      <c r="G359" s="101"/>
      <c r="H359" s="101"/>
      <c r="I359" s="101"/>
      <c r="J359" s="103"/>
    </row>
    <row x14ac:dyDescent="0.25" r="360" customHeight="1" ht="25.350000000000005">
      <c r="A360" s="3"/>
      <c r="B360" s="114"/>
      <c r="C360" s="114"/>
      <c r="D360" s="114"/>
      <c r="E360" s="138"/>
      <c r="F360" s="4"/>
      <c r="G360" s="101"/>
      <c r="H360" s="101"/>
      <c r="I360" s="101"/>
      <c r="J360" s="103"/>
    </row>
    <row x14ac:dyDescent="0.25" r="361" customHeight="1" ht="25.350000000000005">
      <c r="A361" s="3"/>
      <c r="B361" s="114"/>
      <c r="C361" s="114"/>
      <c r="D361" s="114"/>
      <c r="E361" s="108"/>
      <c r="F361" s="4"/>
      <c r="G361" s="101"/>
      <c r="H361" s="101"/>
      <c r="I361" s="101"/>
      <c r="J361" s="103"/>
    </row>
    <row x14ac:dyDescent="0.25" r="362" customHeight="1" ht="25.350000000000005">
      <c r="A362" s="3"/>
      <c r="B362" s="114"/>
      <c r="C362" s="114"/>
      <c r="D362" s="114"/>
      <c r="E362" s="139" t="s">
        <v>280</v>
      </c>
      <c r="F362" s="140"/>
      <c r="G362" s="152"/>
      <c r="H362" s="188"/>
      <c r="I362" s="188">
        <f>roundup((('Exchange rate'!$B$2*('UK-R-Dining Tables'!I352/(1+'Exchange rate'!$A$7)))+1)/10, 0)*10</f>
      </c>
      <c r="J362" s="103"/>
    </row>
    <row x14ac:dyDescent="0.25" r="363" customHeight="1" ht="25.350000000000005">
      <c r="A363" s="3"/>
      <c r="B363" s="114"/>
      <c r="C363" s="114"/>
      <c r="D363" s="114"/>
      <c r="E363" s="28"/>
      <c r="F363" s="4"/>
      <c r="G363" s="101"/>
      <c r="H363" s="62"/>
      <c r="I363" s="101"/>
      <c r="J363" s="103"/>
    </row>
    <row x14ac:dyDescent="0.25" r="364" customHeight="1" ht="25.350000000000005">
      <c r="A364" s="3"/>
      <c r="B364" s="114"/>
      <c r="C364" s="114"/>
      <c r="D364" s="114"/>
      <c r="E364" s="139" t="s">
        <v>691</v>
      </c>
      <c r="F364" s="140"/>
      <c r="G364" s="152"/>
      <c r="H364" s="188"/>
      <c r="I364" s="188">
        <f>roundup((('Exchange rate'!$B$2*('UK-R-Dining Tables'!I354/(1+'Exchange rate'!$A$7)))+1)/10, 0)*10</f>
      </c>
      <c r="J364" s="103"/>
    </row>
    <row x14ac:dyDescent="0.25" r="365" customHeight="1" ht="25.350000000000005">
      <c r="A365" s="3"/>
      <c r="B365" s="114"/>
      <c r="C365" s="114"/>
      <c r="D365" s="114"/>
      <c r="E365" s="28"/>
      <c r="F365" s="4"/>
      <c r="G365" s="101"/>
      <c r="H365" s="62"/>
      <c r="I365" s="62"/>
      <c r="J365" s="103"/>
    </row>
    <row x14ac:dyDescent="0.25" r="366" customHeight="1" ht="25.350000000000005">
      <c r="A366" s="3"/>
      <c r="B366" s="114"/>
      <c r="C366" s="114"/>
      <c r="D366" s="114"/>
      <c r="E366" s="28"/>
      <c r="F366" s="4"/>
      <c r="G366" s="101"/>
      <c r="H366" s="62"/>
      <c r="I366" s="62"/>
      <c r="J366" s="103"/>
    </row>
    <row x14ac:dyDescent="0.25" r="367" customHeight="1" ht="17.25">
      <c r="A367" s="8"/>
      <c r="B367" s="9" t="s">
        <v>693</v>
      </c>
      <c r="C367" s="10"/>
      <c r="D367" s="10"/>
      <c r="E367" s="10"/>
      <c r="F367" s="10"/>
      <c r="G367" s="227"/>
      <c r="H367" s="199"/>
      <c r="I367" s="199"/>
      <c r="J367" s="199"/>
    </row>
    <row x14ac:dyDescent="0.25" r="368" customHeight="1" ht="17.25">
      <c r="A368" s="155"/>
      <c r="B368" s="15" t="s">
        <v>594</v>
      </c>
      <c r="C368" s="15"/>
      <c r="D368" s="15"/>
      <c r="E368" s="112" t="s">
        <v>58</v>
      </c>
      <c r="F368" s="237" t="s">
        <v>36</v>
      </c>
      <c r="G368" s="217"/>
      <c r="H368" s="131" t="s">
        <v>644</v>
      </c>
      <c r="I368" s="396"/>
      <c r="J368" s="396"/>
    </row>
    <row x14ac:dyDescent="0.25" r="369" customHeight="1" ht="17.25">
      <c r="A369" s="22"/>
      <c r="B369" s="114"/>
      <c r="C369" s="114"/>
      <c r="D369" s="114"/>
      <c r="E369" s="74"/>
      <c r="F369" s="185" t="s">
        <v>627</v>
      </c>
      <c r="G369" s="285" t="s">
        <v>162</v>
      </c>
      <c r="H369" s="25"/>
      <c r="I369" s="103"/>
      <c r="J369" s="103"/>
    </row>
    <row x14ac:dyDescent="0.25" r="370" customHeight="1" ht="17.25">
      <c r="A370" s="22"/>
      <c r="B370" s="114"/>
      <c r="C370" s="114"/>
      <c r="D370" s="114"/>
      <c r="E370" s="74" t="s">
        <v>11</v>
      </c>
      <c r="F370" s="285" t="s">
        <v>668</v>
      </c>
      <c r="G370" s="114" t="s">
        <v>669</v>
      </c>
      <c r="H370" s="62">
        <f>roundup((('Exchange rate'!$B$2*('UK-R-Dining Tables'!H360/(1+'Exchange rate'!$A$7)))+1)/10, 0)*10</f>
      </c>
      <c r="I370" s="103"/>
      <c r="J370" s="103"/>
    </row>
    <row x14ac:dyDescent="0.25" r="371" customHeight="1" ht="17.25">
      <c r="A371" s="22"/>
      <c r="B371" s="114"/>
      <c r="C371" s="114"/>
      <c r="D371" s="114"/>
      <c r="E371" s="74" t="s">
        <v>13</v>
      </c>
      <c r="F371" s="285" t="s">
        <v>670</v>
      </c>
      <c r="G371" s="114" t="s">
        <v>671</v>
      </c>
      <c r="H371" s="62">
        <f>roundup((('Exchange rate'!$B$2*('UK-R-Dining Tables'!H361/(1+'Exchange rate'!$A$7)))+1)/10, 0)*10</f>
      </c>
      <c r="I371" s="103"/>
      <c r="J371" s="103"/>
    </row>
    <row x14ac:dyDescent="0.25" r="372" customHeight="1" ht="17.25">
      <c r="A372" s="22"/>
      <c r="B372" s="114"/>
      <c r="C372" s="114"/>
      <c r="D372" s="114"/>
      <c r="E372" s="74" t="s">
        <v>15</v>
      </c>
      <c r="F372" s="285" t="s">
        <v>633</v>
      </c>
      <c r="G372" s="114" t="s">
        <v>651</v>
      </c>
      <c r="H372" s="62">
        <f>roundup((('Exchange rate'!$B$2*('UK-R-Dining Tables'!H362/(1+'Exchange rate'!$A$7)))+1)/10, 0)*10</f>
      </c>
      <c r="I372" s="103"/>
      <c r="J372" s="103"/>
    </row>
    <row x14ac:dyDescent="0.25" r="373" customHeight="1" ht="17.25">
      <c r="A373" s="22"/>
      <c r="B373" s="114"/>
      <c r="C373" s="114"/>
      <c r="D373" s="114"/>
      <c r="E373" s="74" t="s">
        <v>120</v>
      </c>
      <c r="F373" s="28" t="s">
        <v>672</v>
      </c>
      <c r="G373" s="114" t="s">
        <v>673</v>
      </c>
      <c r="H373" s="62">
        <f>roundup((('Exchange rate'!$B$2*('UK-R-Dining Tables'!H363/(1+'Exchange rate'!$A$7)))+1)/10, 0)*10</f>
      </c>
      <c r="I373" s="103"/>
      <c r="J373" s="103"/>
    </row>
    <row x14ac:dyDescent="0.25" r="374" customHeight="1" ht="25.350000000000005">
      <c r="A374" s="3"/>
      <c r="B374" s="114"/>
      <c r="C374" s="114"/>
      <c r="D374" s="114"/>
      <c r="E374" s="28"/>
      <c r="F374" s="28"/>
      <c r="G374" s="4"/>
      <c r="H374" s="101"/>
      <c r="I374" s="103"/>
      <c r="J374" s="101"/>
    </row>
    <row x14ac:dyDescent="0.25" r="375" customHeight="1" ht="25.350000000000005">
      <c r="A375" s="3"/>
      <c r="B375" s="114"/>
      <c r="C375" s="114"/>
      <c r="D375" s="114"/>
      <c r="E375" s="138" t="s">
        <v>680</v>
      </c>
      <c r="F375" s="138"/>
      <c r="G375" s="4"/>
      <c r="H375" s="101"/>
      <c r="I375" s="103"/>
      <c r="J375" s="101"/>
    </row>
    <row x14ac:dyDescent="0.25" r="376" customHeight="1" ht="25.350000000000005">
      <c r="A376" s="3"/>
      <c r="B376" s="114"/>
      <c r="C376" s="114"/>
      <c r="D376" s="114"/>
      <c r="E376" s="108"/>
      <c r="F376" s="108"/>
      <c r="G376" s="4"/>
      <c r="H376" s="101"/>
      <c r="I376" s="103"/>
      <c r="J376" s="101"/>
    </row>
    <row x14ac:dyDescent="0.25" r="377" customHeight="1" ht="25.350000000000005">
      <c r="A377" s="3"/>
      <c r="B377" s="114"/>
      <c r="C377" s="114"/>
      <c r="D377" s="114"/>
      <c r="E377" s="139" t="s">
        <v>280</v>
      </c>
      <c r="F377" s="140"/>
      <c r="G377" s="140"/>
      <c r="H377" s="153"/>
      <c r="I377" s="188">
        <f>roundup((('Exchange rate'!$B$2*('UK-R-Dining Tables'!I367/(1+'Exchange rate'!$A$7)))+1)/10, 0)*10</f>
      </c>
      <c r="J377" s="101"/>
    </row>
    <row x14ac:dyDescent="0.25" r="378" customHeight="1" ht="25.350000000000005">
      <c r="A378" s="3"/>
      <c r="B378" s="114"/>
      <c r="C378" s="114"/>
      <c r="D378" s="114"/>
      <c r="E378" s="203"/>
      <c r="F378" s="203"/>
      <c r="G378" s="4"/>
      <c r="H378" s="101"/>
      <c r="I378" s="63"/>
      <c r="J378" s="101"/>
    </row>
    <row x14ac:dyDescent="0.25" r="379" customHeight="1" ht="17.25">
      <c r="A379" s="3"/>
      <c r="B379" s="114"/>
      <c r="C379" s="114"/>
      <c r="D379" s="114"/>
      <c r="E379" s="203"/>
      <c r="F379" s="203"/>
      <c r="G379" s="4"/>
      <c r="H379" s="101"/>
      <c r="I379" s="63"/>
      <c r="J379" s="101"/>
    </row>
    <row x14ac:dyDescent="0.25" r="380" customHeight="1" ht="17.25">
      <c r="A380" s="3"/>
      <c r="B380" s="114"/>
      <c r="C380" s="114"/>
      <c r="D380" s="114"/>
      <c r="E380" s="203"/>
      <c r="F380" s="203"/>
      <c r="G380" s="4"/>
      <c r="H380" s="101"/>
      <c r="I380" s="63"/>
      <c r="J380" s="101"/>
    </row>
    <row x14ac:dyDescent="0.25" r="381" customHeight="1" ht="17.25">
      <c r="A381" s="8"/>
      <c r="B381" s="9" t="s">
        <v>694</v>
      </c>
      <c r="C381" s="10"/>
      <c r="D381" s="10"/>
      <c r="E381" s="10"/>
      <c r="F381" s="10"/>
      <c r="G381" s="227"/>
      <c r="H381" s="199"/>
      <c r="I381" s="199"/>
      <c r="J381" s="199"/>
    </row>
    <row x14ac:dyDescent="0.25" r="382" customHeight="1" ht="17.25">
      <c r="A382" s="155"/>
      <c r="B382" s="15" t="s">
        <v>594</v>
      </c>
      <c r="C382" s="15"/>
      <c r="D382" s="15"/>
      <c r="E382" s="112" t="s">
        <v>58</v>
      </c>
      <c r="F382" s="237" t="s">
        <v>36</v>
      </c>
      <c r="G382" s="217"/>
      <c r="H382" s="131" t="s">
        <v>495</v>
      </c>
      <c r="I382" s="396"/>
      <c r="J382" s="396"/>
    </row>
    <row x14ac:dyDescent="0.25" r="383" customHeight="1" ht="17.25">
      <c r="A383" s="22"/>
      <c r="B383" s="114"/>
      <c r="C383" s="114"/>
      <c r="D383" s="114"/>
      <c r="E383" s="74"/>
      <c r="F383" s="185" t="s">
        <v>627</v>
      </c>
      <c r="G383" s="285" t="s">
        <v>162</v>
      </c>
      <c r="H383" s="25"/>
      <c r="I383" s="103"/>
      <c r="J383" s="103"/>
    </row>
    <row x14ac:dyDescent="0.25" r="384" customHeight="1" ht="17.25">
      <c r="A384" s="22"/>
      <c r="B384" s="114"/>
      <c r="C384" s="114"/>
      <c r="D384" s="114"/>
      <c r="E384" s="74" t="s">
        <v>11</v>
      </c>
      <c r="F384" s="285" t="s">
        <v>668</v>
      </c>
      <c r="G384" s="114" t="s">
        <v>669</v>
      </c>
      <c r="H384" s="62">
        <f>roundup((('Exchange rate'!$B$2*('UK-R-Dining Tables'!H373/(1+'Exchange rate'!$A$7)))+1)/10, 0)*10</f>
      </c>
      <c r="I384" s="103"/>
      <c r="J384" s="103"/>
    </row>
    <row x14ac:dyDescent="0.25" r="385" customHeight="1" ht="17.25">
      <c r="A385" s="22"/>
      <c r="B385" s="114"/>
      <c r="C385" s="114"/>
      <c r="D385" s="114"/>
      <c r="E385" s="74" t="s">
        <v>13</v>
      </c>
      <c r="F385" s="285" t="s">
        <v>670</v>
      </c>
      <c r="G385" s="114" t="s">
        <v>671</v>
      </c>
      <c r="H385" s="62">
        <f>roundup((('Exchange rate'!$B$2*('UK-R-Dining Tables'!H374/(1+'Exchange rate'!$A$7)))+1)/10, 0)*10</f>
      </c>
      <c r="I385" s="103"/>
      <c r="J385" s="103"/>
    </row>
    <row x14ac:dyDescent="0.25" r="386" customHeight="1" ht="17.25">
      <c r="A386" s="22"/>
      <c r="B386" s="114"/>
      <c r="C386" s="114"/>
      <c r="D386" s="114"/>
      <c r="E386" s="74" t="s">
        <v>15</v>
      </c>
      <c r="F386" s="285" t="s">
        <v>633</v>
      </c>
      <c r="G386" s="114" t="s">
        <v>651</v>
      </c>
      <c r="H386" s="62">
        <f>roundup((('Exchange rate'!$B$2*('UK-R-Dining Tables'!H375/(1+'Exchange rate'!$A$7)))+1)/10, 0)*10</f>
      </c>
      <c r="I386" s="103"/>
      <c r="J386" s="103"/>
    </row>
    <row x14ac:dyDescent="0.25" r="387" customHeight="1" ht="17.25">
      <c r="A387" s="22"/>
      <c r="B387" s="114"/>
      <c r="C387" s="114"/>
      <c r="D387" s="114"/>
      <c r="E387" s="74" t="s">
        <v>120</v>
      </c>
      <c r="F387" s="28" t="s">
        <v>672</v>
      </c>
      <c r="G387" s="114" t="s">
        <v>673</v>
      </c>
      <c r="H387" s="62">
        <f>roundup((('Exchange rate'!$B$2*('UK-R-Dining Tables'!H376/(1+'Exchange rate'!$A$7)))+1)/10, 0)*10</f>
      </c>
      <c r="I387" s="103"/>
      <c r="J387" s="103"/>
    </row>
    <row x14ac:dyDescent="0.25" r="388" customHeight="1" ht="25.350000000000005">
      <c r="A388" s="3"/>
      <c r="B388" s="114"/>
      <c r="C388" s="114"/>
      <c r="D388" s="114"/>
      <c r="E388" s="28"/>
      <c r="F388" s="28"/>
      <c r="G388" s="4"/>
      <c r="H388" s="101"/>
      <c r="I388" s="103"/>
      <c r="J388" s="101"/>
    </row>
    <row x14ac:dyDescent="0.25" r="389" customHeight="1" ht="25.350000000000005">
      <c r="A389" s="3"/>
      <c r="B389" s="114"/>
      <c r="C389" s="114"/>
      <c r="D389" s="114"/>
      <c r="E389" s="138" t="s">
        <v>680</v>
      </c>
      <c r="F389" s="138"/>
      <c r="G389" s="4"/>
      <c r="H389" s="101"/>
      <c r="I389" s="103"/>
      <c r="J389" s="101"/>
    </row>
    <row x14ac:dyDescent="0.25" r="390" customHeight="1" ht="25.350000000000005">
      <c r="A390" s="3"/>
      <c r="B390" s="114"/>
      <c r="C390" s="114"/>
      <c r="D390" s="114"/>
      <c r="E390" s="108"/>
      <c r="F390" s="108"/>
      <c r="G390" s="4"/>
      <c r="H390" s="101"/>
      <c r="I390" s="103"/>
      <c r="J390" s="101"/>
    </row>
    <row x14ac:dyDescent="0.25" r="391" customHeight="1" ht="17.25">
      <c r="A391" s="3"/>
      <c r="B391" s="114"/>
      <c r="C391" s="114"/>
      <c r="D391" s="114"/>
      <c r="E391" s="139" t="s">
        <v>280</v>
      </c>
      <c r="F391" s="140"/>
      <c r="G391" s="140"/>
      <c r="H391" s="153"/>
      <c r="I391" s="188">
        <f>roundup((('Exchange rate'!$B$2*('UK-R-Dining Tables'!I380/(1+'Exchange rate'!$A$7)))+1)/10, 0)*10</f>
      </c>
      <c r="J391" s="101"/>
    </row>
    <row x14ac:dyDescent="0.25" r="392" customHeight="1" ht="25.350000000000005">
      <c r="A392" s="3"/>
      <c r="B392" s="114"/>
      <c r="C392" s="114"/>
      <c r="D392" s="114"/>
      <c r="E392" s="203"/>
      <c r="F392" s="203"/>
      <c r="G392" s="4"/>
      <c r="H392" s="101"/>
      <c r="I392" s="63"/>
      <c r="J392" s="101"/>
    </row>
    <row x14ac:dyDescent="0.25" r="393" customHeight="1" ht="25.350000000000005">
      <c r="A393" s="3"/>
      <c r="B393" s="114"/>
      <c r="C393" s="114"/>
      <c r="D393" s="114"/>
      <c r="E393" s="203"/>
      <c r="F393" s="203"/>
      <c r="G393" s="4"/>
      <c r="H393" s="101"/>
      <c r="I393" s="63"/>
      <c r="J393" s="101"/>
    </row>
    <row x14ac:dyDescent="0.25" r="394" customHeight="1" ht="25.350000000000005">
      <c r="A394" s="3"/>
      <c r="B394" s="114"/>
      <c r="C394" s="114"/>
      <c r="D394" s="114"/>
      <c r="E394" s="203"/>
      <c r="F394" s="203"/>
      <c r="G394" s="4"/>
      <c r="H394" s="101"/>
      <c r="I394" s="63"/>
      <c r="J394" s="101"/>
    </row>
    <row x14ac:dyDescent="0.25" r="395" customHeight="1" ht="25.350000000000005">
      <c r="A395" s="3"/>
      <c r="B395" s="114"/>
      <c r="C395" s="114"/>
      <c r="D395" s="114"/>
      <c r="E395" s="203"/>
      <c r="F395" s="203"/>
      <c r="G395" s="4"/>
      <c r="H395" s="101"/>
      <c r="I395" s="63"/>
      <c r="J395" s="101"/>
    </row>
    <row x14ac:dyDescent="0.25" r="396" customHeight="1" ht="25.350000000000005">
      <c r="A396" s="3"/>
      <c r="B396" s="114"/>
      <c r="C396" s="114"/>
      <c r="D396" s="114"/>
      <c r="E396" s="203"/>
      <c r="F396" s="203"/>
      <c r="G396" s="4"/>
      <c r="H396" s="101"/>
      <c r="I396" s="63"/>
      <c r="J396" s="101"/>
    </row>
    <row x14ac:dyDescent="0.25" r="397" customHeight="1" ht="25.350000000000005">
      <c r="A397" s="3"/>
      <c r="B397" s="114"/>
      <c r="C397" s="114"/>
      <c r="D397" s="114"/>
      <c r="E397" s="203"/>
      <c r="F397" s="203"/>
      <c r="G397" s="4"/>
      <c r="H397" s="101"/>
      <c r="I397" s="63"/>
      <c r="J397" s="101"/>
    </row>
    <row x14ac:dyDescent="0.25" r="398" customHeight="1" ht="17.25">
      <c r="A398" s="8"/>
      <c r="B398" s="9" t="s">
        <v>695</v>
      </c>
      <c r="C398" s="10"/>
      <c r="D398" s="10"/>
      <c r="E398" s="10"/>
      <c r="F398" s="10"/>
      <c r="G398" s="227"/>
      <c r="H398" s="199"/>
      <c r="I398" s="199"/>
      <c r="J398" s="199"/>
    </row>
    <row x14ac:dyDescent="0.25" r="399" customHeight="1" ht="17.25">
      <c r="A399" s="155"/>
      <c r="B399" s="15" t="s">
        <v>318</v>
      </c>
      <c r="C399" s="15"/>
      <c r="D399" s="15"/>
      <c r="E399" s="112" t="s">
        <v>58</v>
      </c>
      <c r="F399" s="237" t="s">
        <v>36</v>
      </c>
      <c r="G399" s="217"/>
      <c r="H399" s="131" t="s">
        <v>644</v>
      </c>
      <c r="I399" s="396"/>
      <c r="J399" s="396"/>
    </row>
    <row x14ac:dyDescent="0.25" r="400" customHeight="1" ht="17.25">
      <c r="A400" s="22"/>
      <c r="B400" s="114"/>
      <c r="C400" s="114"/>
      <c r="D400" s="114"/>
      <c r="E400" s="74"/>
      <c r="F400" s="185" t="s">
        <v>627</v>
      </c>
      <c r="G400" s="28" t="s">
        <v>162</v>
      </c>
      <c r="H400" s="25"/>
      <c r="I400" s="103"/>
      <c r="J400" s="103"/>
    </row>
    <row x14ac:dyDescent="0.25" r="401" customHeight="1" ht="17.25">
      <c r="A401" s="22"/>
      <c r="B401" s="114"/>
      <c r="C401" s="114"/>
      <c r="D401" s="114"/>
      <c r="E401" s="74" t="s">
        <v>11</v>
      </c>
      <c r="F401" s="28" t="s">
        <v>629</v>
      </c>
      <c r="G401" s="114" t="s">
        <v>661</v>
      </c>
      <c r="H401" s="62">
        <f>roundup((('Exchange rate'!$B$2*('UK-R-Dining Tables'!H388/(1+'Exchange rate'!$A$7)))+1)/10, 0)*10</f>
      </c>
      <c r="I401" s="103"/>
      <c r="J401" s="103"/>
    </row>
    <row x14ac:dyDescent="0.25" r="402" customHeight="1" ht="17.25">
      <c r="A402" s="22"/>
      <c r="B402" s="114"/>
      <c r="C402" s="114"/>
      <c r="D402" s="114"/>
      <c r="E402" s="74" t="s">
        <v>13</v>
      </c>
      <c r="F402" s="28" t="s">
        <v>662</v>
      </c>
      <c r="G402" s="135" t="s">
        <v>663</v>
      </c>
      <c r="H402" s="62">
        <f>roundup((('Exchange rate'!$B$2*('UK-R-Dining Tables'!H389/(1+'Exchange rate'!$A$7)))+1)/10, 0)*10</f>
      </c>
      <c r="I402" s="103"/>
      <c r="J402" s="103"/>
    </row>
    <row x14ac:dyDescent="0.25" r="403" customHeight="1" ht="17.25">
      <c r="A403" s="22"/>
      <c r="B403" s="114"/>
      <c r="C403" s="114"/>
      <c r="D403" s="114"/>
      <c r="E403" s="74" t="s">
        <v>15</v>
      </c>
      <c r="F403" s="28" t="s">
        <v>664</v>
      </c>
      <c r="G403" s="135" t="s">
        <v>665</v>
      </c>
      <c r="H403" s="62">
        <f>roundup((('Exchange rate'!$B$2*('UK-R-Dining Tables'!H390/(1+'Exchange rate'!$A$7)))+1)/10, 0)*10</f>
      </c>
      <c r="I403" s="103"/>
      <c r="J403" s="103"/>
    </row>
    <row x14ac:dyDescent="0.25" r="404" customHeight="1" ht="17.25">
      <c r="A404" s="22"/>
      <c r="B404" s="114"/>
      <c r="C404" s="114"/>
      <c r="D404" s="114"/>
      <c r="E404" s="74" t="s">
        <v>120</v>
      </c>
      <c r="F404" s="28" t="s">
        <v>666</v>
      </c>
      <c r="G404" s="135" t="s">
        <v>653</v>
      </c>
      <c r="H404" s="62">
        <f>roundup((('Exchange rate'!$B$2*('UK-R-Dining Tables'!H391/(1+'Exchange rate'!$A$7)))+1)/10, 0)*10</f>
      </c>
      <c r="I404" s="103"/>
      <c r="J404" s="103"/>
    </row>
    <row x14ac:dyDescent="0.25" r="405" customHeight="1" ht="17.25">
      <c r="A405" s="3"/>
      <c r="B405" s="114"/>
      <c r="C405" s="114"/>
      <c r="D405" s="114"/>
      <c r="E405" s="28"/>
      <c r="F405" s="28"/>
      <c r="G405" s="4"/>
      <c r="H405" s="101"/>
      <c r="I405" s="103"/>
      <c r="J405" s="101"/>
    </row>
    <row x14ac:dyDescent="0.25" r="406" customHeight="1" ht="17.25">
      <c r="A406" s="3"/>
      <c r="B406" s="114"/>
      <c r="C406" s="114"/>
      <c r="D406" s="114"/>
      <c r="E406" s="138" t="s">
        <v>680</v>
      </c>
      <c r="F406" s="138"/>
      <c r="G406" s="4"/>
      <c r="H406" s="101"/>
      <c r="I406" s="103"/>
      <c r="J406" s="101"/>
    </row>
    <row x14ac:dyDescent="0.25" r="407" customHeight="1" ht="17.25">
      <c r="A407" s="3"/>
      <c r="B407" s="114"/>
      <c r="C407" s="114"/>
      <c r="D407" s="114"/>
      <c r="E407" s="138"/>
      <c r="F407" s="138"/>
      <c r="G407" s="4"/>
      <c r="H407" s="101"/>
      <c r="I407" s="103"/>
      <c r="J407" s="101"/>
    </row>
    <row x14ac:dyDescent="0.25" r="408" customHeight="1" ht="17.25">
      <c r="A408" s="3"/>
      <c r="B408" s="114"/>
      <c r="C408" s="114"/>
      <c r="D408" s="114"/>
      <c r="E408" s="139" t="s">
        <v>280</v>
      </c>
      <c r="F408" s="140"/>
      <c r="G408" s="140"/>
      <c r="H408" s="153"/>
      <c r="I408" s="188">
        <f>roundup((('Exchange rate'!$B$2*('UK-R-Dining Tables'!I395/(1+'Exchange rate'!$A$7)))+1)/10, 0)*10</f>
      </c>
      <c r="J408" s="101"/>
    </row>
    <row x14ac:dyDescent="0.25" r="409" customHeight="1" ht="17.25">
      <c r="A409" s="3"/>
      <c r="B409" s="114"/>
      <c r="C409" s="114"/>
      <c r="D409" s="114"/>
      <c r="E409" s="28"/>
      <c r="F409" s="4"/>
      <c r="G409" s="4"/>
      <c r="H409" s="63"/>
      <c r="I409" s="62"/>
      <c r="J409" s="101"/>
    </row>
    <row x14ac:dyDescent="0.25" r="410" customHeight="1" ht="17.25">
      <c r="A410" s="3"/>
      <c r="B410" s="114"/>
      <c r="C410" s="114"/>
      <c r="D410" s="114"/>
      <c r="E410" s="28"/>
      <c r="F410" s="4"/>
      <c r="G410" s="4"/>
      <c r="H410" s="63"/>
      <c r="I410" s="62"/>
      <c r="J410" s="101"/>
    </row>
    <row x14ac:dyDescent="0.25" r="411" customHeight="1" ht="17.25">
      <c r="A411" s="3"/>
      <c r="B411" s="114"/>
      <c r="C411" s="114"/>
      <c r="D411" s="114"/>
      <c r="E411" s="28"/>
      <c r="F411" s="4"/>
      <c r="G411" s="4"/>
      <c r="H411" s="63"/>
      <c r="I411" s="62"/>
      <c r="J411" s="101"/>
    </row>
    <row x14ac:dyDescent="0.25" r="412" customHeight="1" ht="17.25">
      <c r="A412" s="3"/>
      <c r="B412" s="114"/>
      <c r="C412" s="114"/>
      <c r="D412" s="114"/>
      <c r="E412" s="28"/>
      <c r="F412" s="4"/>
      <c r="G412" s="4"/>
      <c r="H412" s="63"/>
      <c r="I412" s="62"/>
      <c r="J412" s="101"/>
    </row>
    <row x14ac:dyDescent="0.25" r="413" customHeight="1" ht="17.25">
      <c r="A413" s="3"/>
      <c r="B413" s="114"/>
      <c r="C413" s="114"/>
      <c r="D413" s="114"/>
      <c r="E413" s="28"/>
      <c r="F413" s="4"/>
      <c r="G413" s="4"/>
      <c r="H413" s="63"/>
      <c r="I413" s="62"/>
      <c r="J413" s="101"/>
    </row>
    <row x14ac:dyDescent="0.25" r="414" customHeight="1" ht="17.25">
      <c r="A414" s="3"/>
      <c r="B414" s="114"/>
      <c r="C414" s="114"/>
      <c r="D414" s="114"/>
      <c r="E414" s="28"/>
      <c r="F414" s="4"/>
      <c r="G414" s="4"/>
      <c r="H414" s="63"/>
      <c r="I414" s="62"/>
      <c r="J414" s="101"/>
    </row>
    <row x14ac:dyDescent="0.25" r="415" customHeight="1" ht="17.25">
      <c r="A415" s="3"/>
      <c r="B415" s="114"/>
      <c r="C415" s="114"/>
      <c r="D415" s="114"/>
      <c r="E415" s="28"/>
      <c r="F415" s="4"/>
      <c r="G415" s="4"/>
      <c r="H415" s="63"/>
      <c r="I415" s="62"/>
      <c r="J415" s="101"/>
    </row>
    <row x14ac:dyDescent="0.25" r="416" customHeight="1" ht="17.25">
      <c r="A416" s="3"/>
      <c r="B416" s="114"/>
      <c r="C416" s="114"/>
      <c r="D416" s="114"/>
      <c r="E416" s="28"/>
      <c r="F416" s="4"/>
      <c r="G416" s="4"/>
      <c r="H416" s="63"/>
      <c r="I416" s="62"/>
      <c r="J416" s="101"/>
    </row>
    <row x14ac:dyDescent="0.25" r="417" customHeight="1" ht="17.25">
      <c r="A417" s="3"/>
      <c r="B417" s="114"/>
      <c r="C417" s="114"/>
      <c r="D417" s="114"/>
      <c r="E417" s="28"/>
      <c r="F417" s="4"/>
      <c r="G417" s="4"/>
      <c r="H417" s="63"/>
      <c r="I417" s="62"/>
      <c r="J417" s="101"/>
    </row>
    <row x14ac:dyDescent="0.25" r="418" customHeight="1" ht="75">
      <c r="A418" s="3"/>
      <c r="B418" s="114"/>
      <c r="C418" s="114"/>
      <c r="D418" s="114"/>
      <c r="E418" s="108"/>
      <c r="F418" s="108"/>
      <c r="G418" s="4"/>
      <c r="H418" s="101"/>
      <c r="I418" s="103"/>
      <c r="J418" s="101"/>
    </row>
    <row x14ac:dyDescent="0.25" r="419" customHeight="1" ht="17.25">
      <c r="A419" s="8"/>
      <c r="B419" s="9" t="s">
        <v>712</v>
      </c>
      <c r="C419" s="10"/>
      <c r="D419" s="10"/>
      <c r="E419" s="10"/>
      <c r="F419" s="10"/>
      <c r="G419" s="227"/>
      <c r="H419" s="199"/>
      <c r="I419" s="199"/>
      <c r="J419" s="199"/>
    </row>
    <row x14ac:dyDescent="0.25" r="420" customHeight="1" ht="17.25">
      <c r="A420" s="155"/>
      <c r="B420" s="15" t="s">
        <v>318</v>
      </c>
      <c r="C420" s="15"/>
      <c r="D420" s="15"/>
      <c r="E420" s="112" t="s">
        <v>58</v>
      </c>
      <c r="F420" s="237" t="s">
        <v>36</v>
      </c>
      <c r="G420" s="217"/>
      <c r="H420" s="131" t="s">
        <v>508</v>
      </c>
      <c r="I420" s="396"/>
      <c r="J420" s="396"/>
    </row>
    <row x14ac:dyDescent="0.25" r="421" customHeight="1" ht="17.25">
      <c r="A421" s="3"/>
      <c r="B421" s="114"/>
      <c r="C421" s="114"/>
      <c r="D421" s="114"/>
      <c r="E421" s="74"/>
      <c r="F421" s="185" t="s">
        <v>627</v>
      </c>
      <c r="G421" s="28" t="s">
        <v>162</v>
      </c>
      <c r="H421" s="91"/>
      <c r="I421" s="103"/>
      <c r="J421" s="103"/>
    </row>
    <row x14ac:dyDescent="0.25" r="422" customHeight="1" ht="17.25">
      <c r="A422" s="3"/>
      <c r="B422" s="114"/>
      <c r="C422" s="114"/>
      <c r="D422" s="114"/>
      <c r="E422" s="74" t="s">
        <v>11</v>
      </c>
      <c r="F422" s="28" t="s">
        <v>629</v>
      </c>
      <c r="G422" s="114" t="s">
        <v>661</v>
      </c>
      <c r="H422" s="62">
        <f>roundup((('Exchange rate'!$B$2*('UK-R-Dining Tables'!H402/(1+'Exchange rate'!$A$7)))+1)/10, 0)*10</f>
      </c>
      <c r="I422" s="103"/>
      <c r="J422" s="103"/>
    </row>
    <row x14ac:dyDescent="0.25" r="423" customHeight="1" ht="17.25">
      <c r="A423" s="3"/>
      <c r="B423" s="114"/>
      <c r="C423" s="114"/>
      <c r="D423" s="114"/>
      <c r="E423" s="74" t="s">
        <v>13</v>
      </c>
      <c r="F423" s="28" t="s">
        <v>662</v>
      </c>
      <c r="G423" s="135" t="s">
        <v>663</v>
      </c>
      <c r="H423" s="62">
        <f>roundup((('Exchange rate'!$B$2*('UK-R-Dining Tables'!H403/(1+'Exchange rate'!$A$7)))+1)/10, 0)*10</f>
      </c>
      <c r="I423" s="103"/>
      <c r="J423" s="103"/>
    </row>
    <row x14ac:dyDescent="0.25" r="424" customHeight="1" ht="17.25">
      <c r="A424" s="3"/>
      <c r="B424" s="114"/>
      <c r="C424" s="114"/>
      <c r="D424" s="114"/>
      <c r="E424" s="74" t="s">
        <v>15</v>
      </c>
      <c r="F424" s="28" t="s">
        <v>664</v>
      </c>
      <c r="G424" s="135" t="s">
        <v>665</v>
      </c>
      <c r="H424" s="62">
        <f>roundup((('Exchange rate'!$B$2*('UK-R-Dining Tables'!H404/(1+'Exchange rate'!$A$7)))+1)/10, 0)*10</f>
      </c>
      <c r="I424" s="103"/>
      <c r="J424" s="103"/>
    </row>
    <row x14ac:dyDescent="0.25" r="425" customHeight="1" ht="17.25">
      <c r="A425" s="3"/>
      <c r="B425" s="114"/>
      <c r="C425" s="114"/>
      <c r="D425" s="114"/>
      <c r="E425" s="74" t="s">
        <v>120</v>
      </c>
      <c r="F425" s="28" t="s">
        <v>666</v>
      </c>
      <c r="G425" s="135" t="s">
        <v>653</v>
      </c>
      <c r="H425" s="62">
        <f>roundup((('Exchange rate'!$B$2*('UK-R-Dining Tables'!H405/(1+'Exchange rate'!$A$7)))+1)/10, 0)*10</f>
      </c>
      <c r="I425" s="103"/>
      <c r="J425" s="103"/>
    </row>
    <row x14ac:dyDescent="0.25" r="426" customHeight="1" ht="17.25">
      <c r="A426" s="3"/>
      <c r="B426" s="114"/>
      <c r="C426" s="114"/>
      <c r="D426" s="114"/>
      <c r="E426" s="28"/>
      <c r="F426" s="28"/>
      <c r="G426" s="4"/>
      <c r="H426" s="63"/>
      <c r="I426" s="103"/>
      <c r="J426" s="101"/>
    </row>
    <row x14ac:dyDescent="0.25" r="427" customHeight="1" ht="17.25">
      <c r="A427" s="3"/>
      <c r="B427" s="114"/>
      <c r="C427" s="114"/>
      <c r="D427" s="114"/>
      <c r="E427" s="138" t="s">
        <v>680</v>
      </c>
      <c r="F427" s="138"/>
      <c r="G427" s="4"/>
      <c r="H427" s="101"/>
      <c r="I427" s="103"/>
      <c r="J427" s="101"/>
    </row>
    <row x14ac:dyDescent="0.25" r="428" customHeight="1" ht="17.25">
      <c r="A428" s="3"/>
      <c r="B428" s="114"/>
      <c r="C428" s="114"/>
      <c r="D428" s="114"/>
      <c r="E428" s="108"/>
      <c r="F428" s="108"/>
      <c r="G428" s="4"/>
      <c r="H428" s="101"/>
      <c r="I428" s="103"/>
      <c r="J428" s="101"/>
    </row>
    <row x14ac:dyDescent="0.25" r="429" customHeight="1" ht="17.25">
      <c r="A429" s="3"/>
      <c r="B429" s="114"/>
      <c r="C429" s="114"/>
      <c r="D429" s="114"/>
      <c r="E429" s="139" t="s">
        <v>280</v>
      </c>
      <c r="F429" s="140"/>
      <c r="G429" s="140"/>
      <c r="H429" s="153"/>
      <c r="I429" s="62">
        <f>roundup((('Exchange rate'!$B$2*('UK-R-Dining Tables'!I409/(1+'Exchange rate'!$A$7)))+1)/10, 0)*10</f>
      </c>
      <c r="J429" s="101"/>
    </row>
    <row x14ac:dyDescent="0.25" r="430" customHeight="1" ht="17.25">
      <c r="A430" s="3"/>
      <c r="B430" s="114"/>
      <c r="C430" s="114"/>
      <c r="D430" s="114"/>
      <c r="E430" s="243"/>
      <c r="F430" s="243"/>
      <c r="G430" s="4"/>
      <c r="H430" s="101"/>
      <c r="I430" s="63"/>
      <c r="J430" s="101"/>
    </row>
    <row x14ac:dyDescent="0.25" r="431" customHeight="1" ht="17.25">
      <c r="A431" s="3"/>
      <c r="B431" s="114"/>
      <c r="C431" s="114"/>
      <c r="D431" s="114"/>
      <c r="E431" s="203"/>
      <c r="F431" s="203"/>
      <c r="G431" s="4"/>
      <c r="H431" s="101"/>
      <c r="I431" s="63"/>
      <c r="J431" s="101"/>
    </row>
    <row x14ac:dyDescent="0.25" r="432" customHeight="1" ht="17.25">
      <c r="A432" s="3"/>
      <c r="B432" s="114"/>
      <c r="C432" s="114"/>
      <c r="D432" s="114"/>
      <c r="E432" s="114"/>
      <c r="F432" s="114"/>
      <c r="G432" s="4"/>
      <c r="H432" s="91"/>
      <c r="I432" s="91"/>
      <c r="J432" s="24"/>
    </row>
    <row x14ac:dyDescent="0.25" r="433" customHeight="1" ht="17.25">
      <c r="A433" s="8"/>
      <c r="B433" s="9" t="s">
        <v>715</v>
      </c>
      <c r="C433" s="10"/>
      <c r="D433" s="10"/>
      <c r="E433" s="10"/>
      <c r="F433" s="10"/>
      <c r="G433" s="227"/>
      <c r="H433" s="199"/>
      <c r="I433" s="199"/>
      <c r="J433" s="199"/>
    </row>
    <row x14ac:dyDescent="0.25" r="434" customHeight="1" ht="17.25">
      <c r="A434" s="155"/>
      <c r="B434" s="15" t="s">
        <v>318</v>
      </c>
      <c r="C434" s="15"/>
      <c r="D434" s="15"/>
      <c r="E434" s="112" t="s">
        <v>58</v>
      </c>
      <c r="F434" s="237" t="s">
        <v>36</v>
      </c>
      <c r="G434" s="217"/>
      <c r="H434" s="131" t="s">
        <v>507</v>
      </c>
      <c r="I434" s="396"/>
      <c r="J434" s="396"/>
    </row>
    <row x14ac:dyDescent="0.25" r="435" customHeight="1" ht="17.25">
      <c r="A435" s="3"/>
      <c r="B435" s="114"/>
      <c r="C435" s="114"/>
      <c r="D435" s="114"/>
      <c r="E435" s="74"/>
      <c r="F435" s="185" t="s">
        <v>627</v>
      </c>
      <c r="G435" s="28" t="s">
        <v>162</v>
      </c>
      <c r="H435" s="91"/>
      <c r="I435" s="103"/>
      <c r="J435" s="103"/>
    </row>
    <row x14ac:dyDescent="0.25" r="436" customHeight="1" ht="17.25">
      <c r="A436" s="3"/>
      <c r="B436" s="114"/>
      <c r="C436" s="114"/>
      <c r="D436" s="114"/>
      <c r="E436" s="74" t="s">
        <v>11</v>
      </c>
      <c r="F436" s="28" t="s">
        <v>629</v>
      </c>
      <c r="G436" s="114" t="s">
        <v>661</v>
      </c>
      <c r="H436" s="62">
        <f>roundup((('Exchange rate'!$B$2*('UK-R-Dining Tables'!H416/(1+'Exchange rate'!$A$7)))+1)/10, 0)*10</f>
      </c>
      <c r="I436" s="103"/>
      <c r="J436" s="103"/>
    </row>
    <row x14ac:dyDescent="0.25" r="437" customHeight="1" ht="17.25">
      <c r="A437" s="3"/>
      <c r="B437" s="114"/>
      <c r="C437" s="114"/>
      <c r="D437" s="114"/>
      <c r="E437" s="74" t="s">
        <v>13</v>
      </c>
      <c r="F437" s="28" t="s">
        <v>662</v>
      </c>
      <c r="G437" s="135" t="s">
        <v>663</v>
      </c>
      <c r="H437" s="62">
        <f>roundup((('Exchange rate'!$B$2*('UK-R-Dining Tables'!H417/(1+'Exchange rate'!$A$7)))+1)/10, 0)*10</f>
      </c>
      <c r="I437" s="103"/>
      <c r="J437" s="103"/>
    </row>
    <row x14ac:dyDescent="0.25" r="438" customHeight="1" ht="17.25">
      <c r="A438" s="3"/>
      <c r="B438" s="114"/>
      <c r="C438" s="114"/>
      <c r="D438" s="114"/>
      <c r="E438" s="74" t="s">
        <v>15</v>
      </c>
      <c r="F438" s="28" t="s">
        <v>664</v>
      </c>
      <c r="G438" s="135" t="s">
        <v>665</v>
      </c>
      <c r="H438" s="62">
        <f>roundup((('Exchange rate'!$B$2*('UK-R-Dining Tables'!H418/(1+'Exchange rate'!$A$7)))+1)/10, 0)*10</f>
      </c>
      <c r="I438" s="103"/>
      <c r="J438" s="103"/>
    </row>
    <row x14ac:dyDescent="0.25" r="439" customHeight="1" ht="17.25">
      <c r="A439" s="3"/>
      <c r="B439" s="114"/>
      <c r="C439" s="114"/>
      <c r="D439" s="114"/>
      <c r="E439" s="74" t="s">
        <v>120</v>
      </c>
      <c r="F439" s="28" t="s">
        <v>666</v>
      </c>
      <c r="G439" s="135" t="s">
        <v>653</v>
      </c>
      <c r="H439" s="62">
        <f>roundup((('Exchange rate'!$B$2*('UK-R-Dining Tables'!H419/(1+'Exchange rate'!$A$7)))+1)/10, 0)*10</f>
      </c>
      <c r="I439" s="103"/>
      <c r="J439" s="103"/>
    </row>
    <row x14ac:dyDescent="0.25" r="440" customHeight="1" ht="17.25">
      <c r="A440" s="3"/>
      <c r="B440" s="114"/>
      <c r="C440" s="114"/>
      <c r="D440" s="114"/>
      <c r="E440" s="28"/>
      <c r="F440" s="28"/>
      <c r="G440" s="4"/>
      <c r="H440" s="63"/>
      <c r="I440" s="103"/>
      <c r="J440" s="101"/>
    </row>
    <row x14ac:dyDescent="0.25" r="441" customHeight="1" ht="17.25">
      <c r="A441" s="3"/>
      <c r="B441" s="114"/>
      <c r="C441" s="114"/>
      <c r="D441" s="114"/>
      <c r="E441" s="138" t="s">
        <v>680</v>
      </c>
      <c r="F441" s="138"/>
      <c r="G441" s="4"/>
      <c r="H441" s="101"/>
      <c r="I441" s="103"/>
      <c r="J441" s="101"/>
    </row>
    <row x14ac:dyDescent="0.25" r="442" customHeight="1" ht="17.25">
      <c r="A442" s="3"/>
      <c r="B442" s="114"/>
      <c r="C442" s="114"/>
      <c r="D442" s="114"/>
      <c r="E442" s="108"/>
      <c r="F442" s="108"/>
      <c r="G442" s="4"/>
      <c r="H442" s="101"/>
      <c r="I442" s="103"/>
      <c r="J442" s="101"/>
    </row>
    <row x14ac:dyDescent="0.25" r="443" customHeight="1" ht="17.25">
      <c r="A443" s="3"/>
      <c r="B443" s="114"/>
      <c r="C443" s="114"/>
      <c r="D443" s="114"/>
      <c r="E443" s="139" t="s">
        <v>280</v>
      </c>
      <c r="F443" s="140"/>
      <c r="G443" s="140"/>
      <c r="H443" s="153"/>
      <c r="I443" s="188">
        <f>roundup((('Exchange rate'!$B$2*('UK-R-Dining Tables'!I423/(1+'Exchange rate'!$A$7)))+1)/10, 0)*10</f>
      </c>
      <c r="J443" s="101"/>
    </row>
    <row x14ac:dyDescent="0.25" r="444" customHeight="1" ht="17.25">
      <c r="A444" s="3"/>
      <c r="B444" s="114"/>
      <c r="C444" s="114"/>
      <c r="D444" s="114"/>
      <c r="E444" s="108"/>
      <c r="F444" s="108"/>
      <c r="G444" s="4"/>
      <c r="H444" s="101"/>
      <c r="I444" s="103"/>
      <c r="J444" s="101"/>
    </row>
    <row x14ac:dyDescent="0.25" r="445" customHeight="1" ht="17.25">
      <c r="A445" s="3"/>
      <c r="B445" s="114"/>
      <c r="C445" s="114"/>
      <c r="D445" s="114"/>
      <c r="E445" s="108"/>
      <c r="F445" s="108"/>
      <c r="G445" s="4"/>
      <c r="H445" s="101"/>
      <c r="I445" s="103"/>
      <c r="J445" s="101"/>
    </row>
    <row x14ac:dyDescent="0.25" r="446" customHeight="1" ht="17.25">
      <c r="A446" s="3"/>
      <c r="B446" s="114"/>
      <c r="C446" s="114"/>
      <c r="D446" s="114"/>
      <c r="E446" s="23"/>
      <c r="F446" s="23"/>
      <c r="G446" s="261"/>
      <c r="H446" s="103"/>
      <c r="I446" s="103"/>
      <c r="J446" s="101"/>
    </row>
    <row x14ac:dyDescent="0.25" r="447" customHeight="1" ht="17.25">
      <c r="A447" s="8"/>
      <c r="B447" s="9" t="s">
        <v>694</v>
      </c>
      <c r="C447" s="10"/>
      <c r="D447" s="10"/>
      <c r="E447" s="10"/>
      <c r="F447" s="10"/>
      <c r="G447" s="227"/>
      <c r="H447" s="199"/>
      <c r="I447" s="199"/>
      <c r="J447" s="199"/>
    </row>
    <row x14ac:dyDescent="0.25" r="448" customHeight="1" ht="17.25">
      <c r="A448" s="155"/>
      <c r="B448" s="15" t="s">
        <v>318</v>
      </c>
      <c r="C448" s="15"/>
      <c r="D448" s="15"/>
      <c r="E448" s="112" t="s">
        <v>58</v>
      </c>
      <c r="F448" s="237" t="s">
        <v>36</v>
      </c>
      <c r="G448" s="217"/>
      <c r="H448" s="131" t="s">
        <v>508</v>
      </c>
      <c r="I448" s="396"/>
      <c r="J448" s="396"/>
    </row>
    <row x14ac:dyDescent="0.25" r="449" customHeight="1" ht="17.25">
      <c r="A449" s="3"/>
      <c r="B449" s="114"/>
      <c r="C449" s="114"/>
      <c r="D449" s="114"/>
      <c r="E449" s="74"/>
      <c r="F449" s="185" t="s">
        <v>627</v>
      </c>
      <c r="G449" s="28" t="s">
        <v>162</v>
      </c>
      <c r="H449" s="91"/>
      <c r="I449" s="103"/>
      <c r="J449" s="103"/>
    </row>
    <row x14ac:dyDescent="0.25" r="450" customHeight="1" ht="17.25">
      <c r="A450" s="3"/>
      <c r="B450" s="114"/>
      <c r="C450" s="114"/>
      <c r="D450" s="114"/>
      <c r="E450" s="74" t="s">
        <v>11</v>
      </c>
      <c r="F450" s="28" t="s">
        <v>629</v>
      </c>
      <c r="G450" s="114" t="s">
        <v>661</v>
      </c>
      <c r="H450" s="62">
        <f>roundup((('Exchange rate'!$B$2*('UK-R-Dining Tables'!H430/(1+'Exchange rate'!$A$7)))+1)/10, 0)*10</f>
      </c>
      <c r="I450" s="103"/>
      <c r="J450" s="103"/>
    </row>
    <row x14ac:dyDescent="0.25" r="451" customHeight="1" ht="17.25">
      <c r="A451" s="3"/>
      <c r="B451" s="114"/>
      <c r="C451" s="114"/>
      <c r="D451" s="114"/>
      <c r="E451" s="74" t="s">
        <v>13</v>
      </c>
      <c r="F451" s="28" t="s">
        <v>662</v>
      </c>
      <c r="G451" s="135" t="s">
        <v>663</v>
      </c>
      <c r="H451" s="62">
        <f>roundup((('Exchange rate'!$B$2*('UK-R-Dining Tables'!H431/(1+'Exchange rate'!$A$7)))+1)/10, 0)*10</f>
      </c>
      <c r="I451" s="103"/>
      <c r="J451" s="103"/>
    </row>
    <row x14ac:dyDescent="0.25" r="452" customHeight="1" ht="17.25">
      <c r="A452" s="3"/>
      <c r="B452" s="114"/>
      <c r="C452" s="114"/>
      <c r="D452" s="114"/>
      <c r="E452" s="74" t="s">
        <v>15</v>
      </c>
      <c r="F452" s="28" t="s">
        <v>664</v>
      </c>
      <c r="G452" s="135" t="s">
        <v>665</v>
      </c>
      <c r="H452" s="62">
        <f>roundup((('Exchange rate'!$B$2*('UK-R-Dining Tables'!H432/(1+'Exchange rate'!$A$7)))+1)/10, 0)*10</f>
      </c>
      <c r="I452" s="103"/>
      <c r="J452" s="103"/>
    </row>
    <row x14ac:dyDescent="0.25" r="453" customHeight="1" ht="17.25">
      <c r="A453" s="3"/>
      <c r="B453" s="114"/>
      <c r="C453" s="114"/>
      <c r="D453" s="114"/>
      <c r="E453" s="74" t="s">
        <v>120</v>
      </c>
      <c r="F453" s="28" t="s">
        <v>666</v>
      </c>
      <c r="G453" s="135" t="s">
        <v>653</v>
      </c>
      <c r="H453" s="62">
        <f>roundup((('Exchange rate'!$B$2*('UK-R-Dining Tables'!H433/(1+'Exchange rate'!$A$7)))+1)/10, 0)*10</f>
      </c>
      <c r="I453" s="103"/>
      <c r="J453" s="103"/>
    </row>
    <row x14ac:dyDescent="0.25" r="454" customHeight="1" ht="17.25">
      <c r="A454" s="3"/>
      <c r="B454" s="114"/>
      <c r="C454" s="114"/>
      <c r="D454" s="114"/>
      <c r="E454" s="28"/>
      <c r="F454" s="28"/>
      <c r="G454" s="4"/>
      <c r="H454" s="63"/>
      <c r="I454" s="103"/>
      <c r="J454" s="101"/>
    </row>
    <row x14ac:dyDescent="0.25" r="455" customHeight="1" ht="17.25">
      <c r="A455" s="3"/>
      <c r="B455" s="114"/>
      <c r="C455" s="114"/>
      <c r="D455" s="114"/>
      <c r="E455" s="138" t="s">
        <v>680</v>
      </c>
      <c r="F455" s="138"/>
      <c r="G455" s="4"/>
      <c r="H455" s="101"/>
      <c r="I455" s="103"/>
      <c r="J455" s="101"/>
    </row>
    <row x14ac:dyDescent="0.25" r="456" customHeight="1" ht="17.25">
      <c r="A456" s="3"/>
      <c r="B456" s="114"/>
      <c r="C456" s="114"/>
      <c r="D456" s="114"/>
      <c r="E456" s="108"/>
      <c r="F456" s="108"/>
      <c r="G456" s="4"/>
      <c r="H456" s="101"/>
      <c r="I456" s="103"/>
      <c r="J456" s="101"/>
    </row>
    <row x14ac:dyDescent="0.25" r="457" customHeight="1" ht="17.25">
      <c r="A457" s="3"/>
      <c r="B457" s="114"/>
      <c r="C457" s="114"/>
      <c r="D457" s="114"/>
      <c r="E457" s="139" t="s">
        <v>280</v>
      </c>
      <c r="F457" s="140"/>
      <c r="G457" s="140"/>
      <c r="H457" s="153"/>
      <c r="I457" s="188">
        <f>roundup((('Exchange rate'!$B$2*('UK-R-Dining Tables'!I437/(1+'Exchange rate'!$A$7)))+1)/10, 0)*10</f>
      </c>
      <c r="J457" s="101"/>
    </row>
    <row x14ac:dyDescent="0.25" r="458" customHeight="1" ht="17.25">
      <c r="A458" s="3"/>
      <c r="B458" s="114"/>
      <c r="C458" s="114"/>
      <c r="D458" s="114"/>
      <c r="E458" s="243"/>
      <c r="F458" s="243"/>
      <c r="G458" s="4"/>
      <c r="H458" s="101"/>
      <c r="I458" s="63"/>
      <c r="J458" s="101"/>
    </row>
    <row x14ac:dyDescent="0.25" r="459" customHeight="1" ht="17.25">
      <c r="A459" s="3"/>
      <c r="B459" s="114"/>
      <c r="C459" s="114"/>
      <c r="D459" s="114"/>
      <c r="E459" s="203"/>
      <c r="F459" s="203"/>
      <c r="G459" s="4"/>
      <c r="H459" s="101"/>
      <c r="I459" s="63"/>
      <c r="J459" s="101"/>
    </row>
    <row x14ac:dyDescent="0.25" r="460" customHeight="1" ht="17.25">
      <c r="A460" s="3"/>
      <c r="B460" s="114"/>
      <c r="C460" s="114"/>
      <c r="D460" s="114"/>
      <c r="E460" s="114"/>
      <c r="F460" s="114"/>
      <c r="G460" s="4"/>
      <c r="H460" s="91"/>
      <c r="I460" s="91"/>
      <c r="J460" s="24"/>
    </row>
    <row x14ac:dyDescent="0.25" r="461" customHeight="1" ht="17.25">
      <c r="A461" s="8" t="s">
        <v>1</v>
      </c>
      <c r="B461" s="96" t="s">
        <v>132</v>
      </c>
      <c r="C461" s="10"/>
      <c r="D461" s="10"/>
      <c r="E461" s="10"/>
      <c r="F461" s="10"/>
      <c r="G461" s="227"/>
      <c r="H461" s="199"/>
      <c r="I461" s="199"/>
      <c r="J461" s="199"/>
    </row>
    <row x14ac:dyDescent="0.25" r="462" customHeight="1" ht="17.25">
      <c r="A462" s="155"/>
      <c r="B462" s="15" t="s">
        <v>106</v>
      </c>
      <c r="C462" s="15"/>
      <c r="D462" s="15"/>
      <c r="E462" s="112" t="s">
        <v>58</v>
      </c>
      <c r="F462" s="237" t="s">
        <v>36</v>
      </c>
      <c r="G462" s="217"/>
      <c r="H462" s="131" t="s">
        <v>320</v>
      </c>
      <c r="I462" s="146" t="s">
        <v>508</v>
      </c>
      <c r="J462" s="146" t="s">
        <v>350</v>
      </c>
    </row>
    <row x14ac:dyDescent="0.25" r="463" customHeight="1" ht="17.25">
      <c r="A463" s="22"/>
      <c r="B463" s="114"/>
      <c r="C463" s="114"/>
      <c r="D463" s="114"/>
      <c r="E463" s="74"/>
      <c r="F463" s="185" t="s">
        <v>627</v>
      </c>
      <c r="G463" s="28" t="s">
        <v>162</v>
      </c>
      <c r="H463" s="91"/>
      <c r="I463" s="103"/>
      <c r="J463" s="224" t="s">
        <v>697</v>
      </c>
    </row>
    <row x14ac:dyDescent="0.25" r="464" customHeight="1" ht="17.25">
      <c r="A464" s="22"/>
      <c r="B464" s="114"/>
      <c r="C464" s="114"/>
      <c r="D464" s="114"/>
      <c r="E464" s="74" t="s">
        <v>379</v>
      </c>
      <c r="F464" s="285" t="s">
        <v>574</v>
      </c>
      <c r="G464" s="171" t="s">
        <v>575</v>
      </c>
      <c r="H464" s="25">
        <f>roundup((('Exchange rate'!$B$2*('UK-R-Dining Tables'!H448/(1+'Exchange rate'!$A$7)))+1)/10, 0)*10</f>
      </c>
      <c r="I464" s="25">
        <f>roundup((('Exchange rate'!$B$2*('UK-R-Dining Tables'!I448/(1+'Exchange rate'!$A$7)))+1)/10, 0)*10</f>
      </c>
      <c r="J464" s="25">
        <f>roundup((('Exchange rate'!$B$2*('UK-R-Dining Tables'!J448/(1+'Exchange rate'!$A$7)))+1)/10, 0)*10</f>
      </c>
    </row>
    <row x14ac:dyDescent="0.25" r="465" customHeight="1" ht="17.25">
      <c r="A465" s="22"/>
      <c r="B465" s="114"/>
      <c r="C465" s="114"/>
      <c r="D465" s="114"/>
      <c r="E465" s="74" t="s">
        <v>13</v>
      </c>
      <c r="F465" s="285" t="s">
        <v>576</v>
      </c>
      <c r="G465" s="171" t="s">
        <v>639</v>
      </c>
      <c r="H465" s="25">
        <f>roundup((('Exchange rate'!$B$2*('UK-R-Dining Tables'!H449/(1+'Exchange rate'!$A$7)))+1)/10, 0)*10</f>
      </c>
      <c r="I465" s="25">
        <f>roundup((('Exchange rate'!$B$2*('UK-R-Dining Tables'!I449/(1+'Exchange rate'!$A$7)))+1)/10, 0)*10</f>
      </c>
      <c r="J465" s="25">
        <f>roundup((('Exchange rate'!$B$2*('UK-R-Dining Tables'!J449/(1+'Exchange rate'!$A$7)))+1)/10, 0)*10</f>
      </c>
    </row>
    <row x14ac:dyDescent="0.25" r="466" customHeight="1" ht="17.25">
      <c r="A466" s="22"/>
      <c r="B466" s="114"/>
      <c r="C466" s="114"/>
      <c r="D466" s="114"/>
      <c r="E466" s="74" t="s">
        <v>15</v>
      </c>
      <c r="F466" s="285" t="s">
        <v>645</v>
      </c>
      <c r="G466" s="171" t="s">
        <v>140</v>
      </c>
      <c r="H466" s="25">
        <f>roundup((('Exchange rate'!$B$2*('UK-R-Dining Tables'!H450/(1+'Exchange rate'!$A$7)))+1)/10, 0)*10</f>
      </c>
      <c r="I466" s="25">
        <f>roundup((('Exchange rate'!$B$2*('UK-R-Dining Tables'!I450/(1+'Exchange rate'!$A$7)))+1)/10, 0)*10</f>
      </c>
      <c r="J466" s="25">
        <f>roundup((('Exchange rate'!$B$2*('UK-R-Dining Tables'!J450/(1+'Exchange rate'!$A$7)))+1)/10, 0)*10</f>
      </c>
    </row>
    <row x14ac:dyDescent="0.25" r="467" customHeight="1" ht="17.25">
      <c r="A467" s="22"/>
      <c r="B467" s="114"/>
      <c r="C467" s="114"/>
      <c r="D467" s="114"/>
      <c r="E467" s="74" t="s">
        <v>120</v>
      </c>
      <c r="F467" s="285" t="s">
        <v>641</v>
      </c>
      <c r="G467" s="74" t="s">
        <v>642</v>
      </c>
      <c r="H467" s="25">
        <f>roundup((('Exchange rate'!$B$2*('UK-R-Dining Tables'!H451/(1+'Exchange rate'!$A$7)))+1)/10, 0)*10</f>
      </c>
      <c r="I467" s="25">
        <f>roundup((('Exchange rate'!$B$2*('UK-R-Dining Tables'!I451/(1+'Exchange rate'!$A$7)))+1)/10, 0)*10</f>
      </c>
      <c r="J467" s="25">
        <f>roundup((('Exchange rate'!$B$2*('UK-R-Dining Tables'!J451/(1+'Exchange rate'!$A$7)))+1)/10, 0)*10</f>
      </c>
    </row>
    <row x14ac:dyDescent="0.25" r="468" customHeight="1" ht="17.25">
      <c r="A468" s="3"/>
      <c r="B468" s="114"/>
      <c r="C468" s="114"/>
      <c r="D468" s="114"/>
      <c r="E468" s="114"/>
      <c r="F468" s="114"/>
      <c r="G468" s="74"/>
      <c r="H468" s="91"/>
      <c r="I468" s="103"/>
      <c r="J468" s="24"/>
    </row>
    <row x14ac:dyDescent="0.25" r="469" customHeight="1" ht="17.25">
      <c r="A469" s="3"/>
      <c r="B469" s="114"/>
      <c r="C469" s="114"/>
      <c r="D469" s="114"/>
      <c r="E469" s="138" t="s">
        <v>18</v>
      </c>
      <c r="F469" s="138"/>
      <c r="G469" s="4"/>
      <c r="H469" s="101"/>
      <c r="I469" s="103"/>
      <c r="J469" s="101"/>
    </row>
    <row x14ac:dyDescent="0.25" r="470" customHeight="1" ht="17.25">
      <c r="A470" s="3"/>
      <c r="B470" s="114"/>
      <c r="C470" s="114"/>
      <c r="D470" s="114"/>
      <c r="E470" s="108"/>
      <c r="F470" s="108"/>
      <c r="G470" s="4"/>
      <c r="H470" s="101"/>
      <c r="I470" s="103"/>
      <c r="J470" s="101"/>
    </row>
    <row x14ac:dyDescent="0.25" r="471" customHeight="1" ht="17.25">
      <c r="A471" s="3"/>
      <c r="B471" s="114"/>
      <c r="C471" s="114"/>
      <c r="D471" s="114"/>
      <c r="E471" s="139" t="s">
        <v>280</v>
      </c>
      <c r="F471" s="139"/>
      <c r="G471" s="140"/>
      <c r="H471" s="152"/>
      <c r="I471" s="188">
        <f>roundup((('Exchange rate'!$B$2*('UK-R-Dining Tables'!I455/(1+'Exchange rate'!$A$7)))+1)/10, 0)*10</f>
      </c>
      <c r="J471" s="101"/>
    </row>
    <row x14ac:dyDescent="0.25" r="472" customHeight="1" ht="17.25">
      <c r="A472" s="3"/>
      <c r="B472" s="114"/>
      <c r="C472" s="114"/>
      <c r="D472" s="114"/>
      <c r="E472" s="28"/>
      <c r="F472" s="28"/>
      <c r="G472" s="4"/>
      <c r="H472" s="101"/>
      <c r="I472" s="63"/>
      <c r="J472" s="101"/>
    </row>
    <row x14ac:dyDescent="0.25" r="473" customHeight="1" ht="17.25">
      <c r="A473" s="3"/>
      <c r="B473" s="114"/>
      <c r="C473" s="114"/>
      <c r="D473" s="114"/>
      <c r="E473" s="28" t="s">
        <v>698</v>
      </c>
      <c r="F473" s="28"/>
      <c r="G473" s="4"/>
      <c r="H473" s="101"/>
      <c r="I473" s="62"/>
      <c r="J473" s="101"/>
    </row>
    <row x14ac:dyDescent="0.25" r="474" customHeight="1" ht="17.25">
      <c r="A474" s="3"/>
      <c r="B474" s="114"/>
      <c r="C474" s="114"/>
      <c r="D474" s="114"/>
      <c r="E474" s="139" t="s">
        <v>190</v>
      </c>
      <c r="F474" s="139"/>
      <c r="G474" s="140"/>
      <c r="H474" s="152"/>
      <c r="I474" s="188">
        <f>roundup((('Exchange rate'!$B$2*('UK-R-Dining Tables'!I458/(1+'Exchange rate'!$A$7)))+1)/10, 0)*10</f>
      </c>
      <c r="J474" s="101"/>
    </row>
    <row x14ac:dyDescent="0.25" r="475" customHeight="1" ht="17.25">
      <c r="A475" s="3"/>
      <c r="B475" s="114"/>
      <c r="C475" s="114"/>
      <c r="D475" s="114"/>
      <c r="E475" s="28"/>
      <c r="F475" s="28"/>
      <c r="G475" s="4"/>
      <c r="H475" s="101"/>
      <c r="I475" s="62"/>
      <c r="J475" s="101"/>
    </row>
    <row x14ac:dyDescent="0.25" r="476" customHeight="1" ht="17.25">
      <c r="A476" s="3"/>
      <c r="B476" s="114"/>
      <c r="C476" s="114"/>
      <c r="D476" s="114"/>
      <c r="E476" s="28"/>
      <c r="F476" s="28"/>
      <c r="G476" s="4"/>
      <c r="H476" s="101"/>
      <c r="I476" s="62"/>
      <c r="J476" s="101"/>
    </row>
    <row x14ac:dyDescent="0.25" r="477" customHeight="1" ht="17.25">
      <c r="A477" s="3"/>
      <c r="B477" s="114"/>
      <c r="C477" s="114"/>
      <c r="D477" s="114"/>
      <c r="E477" s="28"/>
      <c r="F477" s="28"/>
      <c r="G477" s="4"/>
      <c r="H477" s="101"/>
      <c r="I477" s="62"/>
      <c r="J477" s="101"/>
    </row>
    <row x14ac:dyDescent="0.25" r="478" customHeight="1" ht="17.25">
      <c r="A478" s="3"/>
      <c r="B478" s="114"/>
      <c r="C478" s="114"/>
      <c r="D478" s="114"/>
      <c r="E478" s="28"/>
      <c r="F478" s="28"/>
      <c r="G478" s="4"/>
      <c r="H478" s="101"/>
      <c r="I478" s="62"/>
      <c r="J478" s="101"/>
    </row>
    <row x14ac:dyDescent="0.25" r="479" customHeight="1" ht="17.25">
      <c r="A479" s="3"/>
      <c r="B479" s="114"/>
      <c r="C479" s="114"/>
      <c r="D479" s="114"/>
      <c r="E479" s="28"/>
      <c r="F479" s="28"/>
      <c r="G479" s="4"/>
      <c r="H479" s="101"/>
      <c r="I479" s="62"/>
      <c r="J479" s="101"/>
    </row>
    <row x14ac:dyDescent="0.25" r="480" customHeight="1" ht="17.25">
      <c r="A480" s="3"/>
      <c r="B480" s="114"/>
      <c r="C480" s="114"/>
      <c r="D480" s="114"/>
      <c r="E480" s="28"/>
      <c r="F480" s="28"/>
      <c r="G480" s="4"/>
      <c r="H480" s="101"/>
      <c r="I480" s="62"/>
      <c r="J480" s="101"/>
    </row>
    <row x14ac:dyDescent="0.25" r="481" customHeight="1" ht="17.25">
      <c r="A481" s="3"/>
      <c r="B481" s="114"/>
      <c r="C481" s="114"/>
      <c r="D481" s="114"/>
      <c r="E481" s="28"/>
      <c r="F481" s="28"/>
      <c r="G481" s="4"/>
      <c r="H481" s="101"/>
      <c r="I481" s="62"/>
      <c r="J481" s="101"/>
    </row>
    <row x14ac:dyDescent="0.25" r="482" customHeight="1" ht="17.25">
      <c r="A482" s="3"/>
      <c r="B482" s="114"/>
      <c r="C482" s="114"/>
      <c r="D482" s="114"/>
      <c r="E482" s="28"/>
      <c r="F482" s="28"/>
      <c r="G482" s="4"/>
      <c r="H482" s="101"/>
      <c r="I482" s="62"/>
      <c r="J482" s="101"/>
    </row>
    <row x14ac:dyDescent="0.25" r="483" customHeight="1" ht="17.25">
      <c r="A483" s="3"/>
      <c r="B483" s="114"/>
      <c r="C483" s="114"/>
      <c r="D483" s="114"/>
      <c r="E483" s="28"/>
      <c r="F483" s="28"/>
      <c r="G483" s="4"/>
      <c r="H483" s="101"/>
      <c r="I483" s="62"/>
      <c r="J483" s="101"/>
    </row>
    <row x14ac:dyDescent="0.25" r="484" customHeight="1" ht="17.25">
      <c r="A484" s="3"/>
      <c r="B484" s="114"/>
      <c r="C484" s="114"/>
      <c r="D484" s="114"/>
      <c r="E484" s="28"/>
      <c r="F484" s="28"/>
      <c r="G484" s="4"/>
      <c r="H484" s="101"/>
      <c r="I484" s="62"/>
      <c r="J484" s="101"/>
    </row>
    <row x14ac:dyDescent="0.25" r="485" customHeight="1" ht="17.25">
      <c r="A485" s="3"/>
      <c r="B485" s="114"/>
      <c r="C485" s="114"/>
      <c r="D485" s="114"/>
      <c r="E485" s="28"/>
      <c r="F485" s="28"/>
      <c r="G485" s="4"/>
      <c r="H485" s="101"/>
      <c r="I485" s="62"/>
      <c r="J485" s="101"/>
    </row>
    <row x14ac:dyDescent="0.25" r="486" customHeight="1" ht="17.25">
      <c r="A486" s="3"/>
      <c r="B486" s="114"/>
      <c r="C486" s="114"/>
      <c r="D486" s="114"/>
      <c r="E486" s="28"/>
      <c r="F486" s="28"/>
      <c r="G486" s="4"/>
      <c r="H486" s="101"/>
      <c r="I486" s="62"/>
      <c r="J486" s="101"/>
    </row>
    <row x14ac:dyDescent="0.25" r="487" customHeight="1" ht="17.25">
      <c r="A487" s="3"/>
      <c r="B487" s="114"/>
      <c r="C487" s="114"/>
      <c r="D487" s="114"/>
      <c r="E487" s="28"/>
      <c r="F487" s="28"/>
      <c r="G487" s="4"/>
      <c r="H487" s="101"/>
      <c r="I487" s="62"/>
      <c r="J487" s="101"/>
    </row>
    <row x14ac:dyDescent="0.25" r="488" customHeight="1" ht="17.25">
      <c r="A488" s="3"/>
      <c r="B488" s="114"/>
      <c r="C488" s="114"/>
      <c r="D488" s="114"/>
      <c r="E488" s="28"/>
      <c r="F488" s="28"/>
      <c r="G488" s="4"/>
      <c r="H488" s="101"/>
      <c r="I488" s="62"/>
      <c r="J488" s="101"/>
    </row>
    <row x14ac:dyDescent="0.25" r="489" customHeight="1" ht="17.25">
      <c r="A489" s="8" t="s">
        <v>1</v>
      </c>
      <c r="B489" s="96" t="s">
        <v>132</v>
      </c>
      <c r="C489" s="10"/>
      <c r="D489" s="10"/>
      <c r="E489" s="10"/>
      <c r="F489" s="10"/>
      <c r="G489" s="227"/>
      <c r="H489" s="199"/>
      <c r="I489" s="199"/>
      <c r="J489" s="199"/>
    </row>
    <row x14ac:dyDescent="0.25" r="490" customHeight="1" ht="17.25">
      <c r="A490" s="155"/>
      <c r="B490" s="15" t="s">
        <v>699</v>
      </c>
      <c r="C490" s="15"/>
      <c r="D490" s="15"/>
      <c r="E490" s="112" t="s">
        <v>58</v>
      </c>
      <c r="F490" s="237" t="s">
        <v>36</v>
      </c>
      <c r="G490" s="217"/>
      <c r="H490" s="146" t="s">
        <v>507</v>
      </c>
      <c r="I490" s="131" t="s">
        <v>495</v>
      </c>
      <c r="J490" s="146" t="s">
        <v>350</v>
      </c>
    </row>
    <row x14ac:dyDescent="0.25" r="491" customHeight="1" ht="17.25">
      <c r="A491" s="22"/>
      <c r="B491" s="114"/>
      <c r="C491" s="114"/>
      <c r="D491" s="114"/>
      <c r="E491" s="74"/>
      <c r="F491" s="185" t="s">
        <v>627</v>
      </c>
      <c r="G491" s="28" t="s">
        <v>162</v>
      </c>
      <c r="H491" s="103"/>
      <c r="I491" s="91"/>
      <c r="J491" s="224" t="s">
        <v>353</v>
      </c>
    </row>
    <row x14ac:dyDescent="0.25" r="492" customHeight="1" ht="17.25">
      <c r="A492" s="22"/>
      <c r="B492" s="114"/>
      <c r="C492" s="114"/>
      <c r="D492" s="114"/>
      <c r="E492" s="74" t="s">
        <v>11</v>
      </c>
      <c r="F492" s="285" t="s">
        <v>668</v>
      </c>
      <c r="G492" s="114" t="s">
        <v>669</v>
      </c>
      <c r="H492" s="62">
        <f>roundup((('Exchange rate'!$B$2*('UK-R-Dining Tables'!H463/(1+'Exchange rate'!$A$7)))+1)/10, 0)*10</f>
      </c>
      <c r="I492" s="62">
        <f>roundup((('Exchange rate'!$B$2*('UK-R-Dining Tables'!I463/(1+'Exchange rate'!$A$7)))+1)/10, 0)*10</f>
      </c>
      <c r="J492" s="62">
        <f>roundup((('Exchange rate'!$B$2*('UK-R-Dining Tables'!J463/(1+'Exchange rate'!$A$7)))+1)/10, 0)*10</f>
      </c>
    </row>
    <row x14ac:dyDescent="0.25" r="493" customHeight="1" ht="17.25">
      <c r="A493" s="22"/>
      <c r="B493" s="114"/>
      <c r="C493" s="114"/>
      <c r="D493" s="114"/>
      <c r="E493" s="74" t="s">
        <v>13</v>
      </c>
      <c r="F493" s="285" t="s">
        <v>670</v>
      </c>
      <c r="G493" s="114" t="s">
        <v>671</v>
      </c>
      <c r="H493" s="62">
        <f>roundup((('Exchange rate'!$B$2*('UK-R-Dining Tables'!H464/(1+'Exchange rate'!$A$7)))+1)/10, 0)*10</f>
      </c>
      <c r="I493" s="62">
        <f>roundup((('Exchange rate'!$B$2*('UK-R-Dining Tables'!I464/(1+'Exchange rate'!$A$7)))+1)/10, 0)*10</f>
      </c>
      <c r="J493" s="62">
        <f>roundup((('Exchange rate'!$B$2*('UK-R-Dining Tables'!J464/(1+'Exchange rate'!$A$7)))+1)/10, 0)*10</f>
      </c>
    </row>
    <row x14ac:dyDescent="0.25" r="494" customHeight="1" ht="17.25">
      <c r="A494" s="22"/>
      <c r="B494" s="114"/>
      <c r="C494" s="114"/>
      <c r="D494" s="114"/>
      <c r="E494" s="74" t="s">
        <v>15</v>
      </c>
      <c r="F494" s="285" t="s">
        <v>633</v>
      </c>
      <c r="G494" s="114" t="s">
        <v>651</v>
      </c>
      <c r="H494" s="62">
        <f>roundup((('Exchange rate'!$B$2*('UK-R-Dining Tables'!H465/(1+'Exchange rate'!$A$7)))+1)/10, 0)*10</f>
      </c>
      <c r="I494" s="62">
        <f>roundup((('Exchange rate'!$B$2*('UK-R-Dining Tables'!I465/(1+'Exchange rate'!$A$7)))+1)/10, 0)*10</f>
      </c>
      <c r="J494" s="62">
        <f>roundup((('Exchange rate'!$B$2*('UK-R-Dining Tables'!J465/(1+'Exchange rate'!$A$7)))+1)/10, 0)*10</f>
      </c>
    </row>
    <row x14ac:dyDescent="0.25" r="495" customHeight="1" ht="17.25">
      <c r="A495" s="22"/>
      <c r="B495" s="114"/>
      <c r="C495" s="114"/>
      <c r="D495" s="114"/>
      <c r="E495" s="74" t="s">
        <v>120</v>
      </c>
      <c r="F495" s="28" t="s">
        <v>672</v>
      </c>
      <c r="G495" s="114" t="s">
        <v>673</v>
      </c>
      <c r="H495" s="62">
        <f>roundup((('Exchange rate'!$B$2*('UK-R-Dining Tables'!H466/(1+'Exchange rate'!$A$7)))+1)/10, 0)*10</f>
      </c>
      <c r="I495" s="62">
        <f>roundup((('Exchange rate'!$B$2*('UK-R-Dining Tables'!I466/(1+'Exchange rate'!$A$7)))+1)/10, 0)*10</f>
      </c>
      <c r="J495" s="62">
        <f>roundup((('Exchange rate'!$B$2*('UK-R-Dining Tables'!J466/(1+'Exchange rate'!$A$7)))+1)/10, 0)*10</f>
      </c>
    </row>
    <row x14ac:dyDescent="0.25" r="496" customHeight="1" ht="17.25">
      <c r="A496" s="3"/>
      <c r="B496" s="114"/>
      <c r="C496" s="114"/>
      <c r="D496" s="114"/>
      <c r="E496" s="114"/>
      <c r="F496" s="114"/>
      <c r="G496" s="74"/>
      <c r="H496" s="91"/>
      <c r="I496" s="103"/>
      <c r="J496" s="24"/>
    </row>
    <row x14ac:dyDescent="0.25" r="497" customHeight="1" ht="17.25">
      <c r="A497" s="3"/>
      <c r="B497" s="114"/>
      <c r="C497" s="114"/>
      <c r="D497" s="114"/>
      <c r="E497" s="138" t="s">
        <v>18</v>
      </c>
      <c r="F497" s="138"/>
      <c r="G497" s="4"/>
      <c r="H497" s="101"/>
      <c r="I497" s="103"/>
      <c r="J497" s="101"/>
    </row>
    <row x14ac:dyDescent="0.25" r="498" customHeight="1" ht="17.25">
      <c r="A498" s="3"/>
      <c r="B498" s="114"/>
      <c r="C498" s="114"/>
      <c r="D498" s="114"/>
      <c r="E498" s="108"/>
      <c r="F498" s="108"/>
      <c r="G498" s="4"/>
      <c r="H498" s="101"/>
      <c r="I498" s="103"/>
      <c r="J498" s="101"/>
    </row>
    <row x14ac:dyDescent="0.25" r="499" customHeight="1" ht="17.25">
      <c r="A499" s="3"/>
      <c r="B499" s="114"/>
      <c r="C499" s="114"/>
      <c r="D499" s="114"/>
      <c r="E499" s="139" t="s">
        <v>280</v>
      </c>
      <c r="F499" s="139"/>
      <c r="G499" s="140"/>
      <c r="H499" s="152"/>
      <c r="I499" s="188">
        <f>roundup((('Exchange rate'!$B$2*('UK-R-Dining Tables'!I470/(1+'Exchange rate'!$A$7)))+1)/10, 0)*10</f>
      </c>
      <c r="J499" s="101"/>
    </row>
    <row x14ac:dyDescent="0.25" r="500" customHeight="1" ht="17.25">
      <c r="A500" s="3"/>
      <c r="B500" s="114"/>
      <c r="C500" s="114"/>
      <c r="D500" s="114"/>
      <c r="E500" s="28"/>
      <c r="F500" s="28"/>
      <c r="G500" s="4"/>
      <c r="H500" s="101"/>
      <c r="I500" s="63"/>
      <c r="J500" s="101"/>
    </row>
    <row x14ac:dyDescent="0.25" r="501" customHeight="1" ht="17.25">
      <c r="A501" s="3"/>
      <c r="B501" s="114"/>
      <c r="C501" s="114"/>
      <c r="D501" s="114"/>
      <c r="E501" s="28" t="s">
        <v>698</v>
      </c>
      <c r="F501" s="28"/>
      <c r="G501" s="4"/>
      <c r="H501" s="101"/>
      <c r="I501" s="62"/>
      <c r="J501" s="101"/>
    </row>
    <row x14ac:dyDescent="0.25" r="502" customHeight="1" ht="17.25">
      <c r="A502" s="3"/>
      <c r="B502" s="114"/>
      <c r="C502" s="114"/>
      <c r="D502" s="114"/>
      <c r="E502" s="139" t="s">
        <v>190</v>
      </c>
      <c r="F502" s="139"/>
      <c r="G502" s="140"/>
      <c r="H502" s="152"/>
      <c r="I502" s="188">
        <f>roundup((('Exchange rate'!$B$2*('UK-R-Dining Tables'!I473/(1+'Exchange rate'!$A$7)))+1)/10, 0)*10</f>
      </c>
      <c r="J502" s="101"/>
    </row>
    <row x14ac:dyDescent="0.25" r="503" customHeight="1" ht="17.25">
      <c r="A503" s="3"/>
      <c r="B503" s="114"/>
      <c r="C503" s="114"/>
      <c r="D503" s="114"/>
      <c r="E503" s="28"/>
      <c r="F503" s="28"/>
      <c r="G503" s="4"/>
      <c r="H503" s="101"/>
      <c r="I503" s="62"/>
      <c r="J503" s="101"/>
    </row>
    <row x14ac:dyDescent="0.25" r="504" customHeight="1" ht="17.25">
      <c r="A504" s="8" t="s">
        <v>1</v>
      </c>
      <c r="B504" s="96" t="s">
        <v>132</v>
      </c>
      <c r="C504" s="10"/>
      <c r="D504" s="10"/>
      <c r="E504" s="10"/>
      <c r="F504" s="10"/>
      <c r="G504" s="227"/>
      <c r="H504" s="199"/>
      <c r="I504" s="199"/>
      <c r="J504" s="199"/>
    </row>
    <row x14ac:dyDescent="0.25" r="505" customHeight="1" ht="17.25">
      <c r="A505" s="155"/>
      <c r="B505" s="15" t="s">
        <v>700</v>
      </c>
      <c r="C505" s="15"/>
      <c r="D505" s="15"/>
      <c r="E505" s="112" t="s">
        <v>58</v>
      </c>
      <c r="F505" s="237" t="s">
        <v>36</v>
      </c>
      <c r="G505" s="217"/>
      <c r="H505" s="131" t="s">
        <v>320</v>
      </c>
      <c r="I505" s="131" t="s">
        <v>495</v>
      </c>
      <c r="J505" s="146" t="s">
        <v>350</v>
      </c>
    </row>
    <row x14ac:dyDescent="0.25" r="506" customHeight="1" ht="17.25">
      <c r="A506" s="22"/>
      <c r="B506" s="114"/>
      <c r="C506" s="114"/>
      <c r="D506" s="114"/>
      <c r="E506" s="74"/>
      <c r="F506" s="185" t="s">
        <v>627</v>
      </c>
      <c r="G506" s="28" t="s">
        <v>162</v>
      </c>
      <c r="H506" s="91"/>
      <c r="I506" s="91"/>
      <c r="J506" s="224" t="s">
        <v>353</v>
      </c>
    </row>
    <row x14ac:dyDescent="0.25" r="507" customHeight="1" ht="17.25">
      <c r="A507" s="22"/>
      <c r="B507" s="114"/>
      <c r="C507" s="114"/>
      <c r="D507" s="114"/>
      <c r="E507" s="74" t="s">
        <v>11</v>
      </c>
      <c r="F507" s="285" t="s">
        <v>668</v>
      </c>
      <c r="G507" s="114" t="s">
        <v>669</v>
      </c>
      <c r="H507" s="25">
        <f>roundup((('Exchange rate'!$B$2*('UK-R-Dining Tables'!H479/(1+'Exchange rate'!$A$7)))+1)/10, 0)*10</f>
      </c>
      <c r="I507" s="25">
        <f>roundup((('Exchange rate'!$B$2*('UK-R-Dining Tables'!I479/(1+'Exchange rate'!$A$7)))+1)/10, 0)*10</f>
      </c>
      <c r="J507" s="25">
        <f>roundup((('Exchange rate'!$B$2*('UK-R-Dining Tables'!J479/(1+'Exchange rate'!$A$7)))+1)/10, 0)*10</f>
      </c>
    </row>
    <row x14ac:dyDescent="0.25" r="508" customHeight="1" ht="17.25">
      <c r="A508" s="22"/>
      <c r="B508" s="114"/>
      <c r="C508" s="114"/>
      <c r="D508" s="114"/>
      <c r="E508" s="74" t="s">
        <v>13</v>
      </c>
      <c r="F508" s="285" t="s">
        <v>670</v>
      </c>
      <c r="G508" s="114" t="s">
        <v>671</v>
      </c>
      <c r="H508" s="25">
        <f>roundup((('Exchange rate'!$B$2*('UK-R-Dining Tables'!H480/(1+'Exchange rate'!$A$7)))+1)/10, 0)*10</f>
      </c>
      <c r="I508" s="25">
        <f>roundup((('Exchange rate'!$B$2*('UK-R-Dining Tables'!I480/(1+'Exchange rate'!$A$7)))+1)/10, 0)*10</f>
      </c>
      <c r="J508" s="25">
        <f>roundup((('Exchange rate'!$B$2*('UK-R-Dining Tables'!J480/(1+'Exchange rate'!$A$7)))+1)/10, 0)*10</f>
      </c>
    </row>
    <row x14ac:dyDescent="0.25" r="509" customHeight="1" ht="17.25">
      <c r="A509" s="22"/>
      <c r="B509" s="114"/>
      <c r="C509" s="114"/>
      <c r="D509" s="114"/>
      <c r="E509" s="74" t="s">
        <v>15</v>
      </c>
      <c r="F509" s="285" t="s">
        <v>633</v>
      </c>
      <c r="G509" s="114" t="s">
        <v>651</v>
      </c>
      <c r="H509" s="25">
        <f>roundup((('Exchange rate'!$B$2*('UK-R-Dining Tables'!H481/(1+'Exchange rate'!$A$7)))+1)/10, 0)*10</f>
      </c>
      <c r="I509" s="25">
        <f>roundup((('Exchange rate'!$B$2*('UK-R-Dining Tables'!I481/(1+'Exchange rate'!$A$7)))+1)/10, 0)*10</f>
      </c>
      <c r="J509" s="25">
        <f>roundup((('Exchange rate'!$B$2*('UK-R-Dining Tables'!J481/(1+'Exchange rate'!$A$7)))+1)/10, 0)*10</f>
      </c>
    </row>
    <row x14ac:dyDescent="0.25" r="510" customHeight="1" ht="17.25">
      <c r="A510" s="3"/>
      <c r="B510" s="114"/>
      <c r="C510" s="114"/>
      <c r="D510" s="114"/>
      <c r="E510" s="74" t="s">
        <v>120</v>
      </c>
      <c r="F510" s="28" t="s">
        <v>672</v>
      </c>
      <c r="G510" s="114" t="s">
        <v>673</v>
      </c>
      <c r="H510" s="25">
        <f>roundup((('Exchange rate'!$B$2*('UK-R-Dining Tables'!H482/(1+'Exchange rate'!$A$7)))+1)/10, 0)*10</f>
      </c>
      <c r="I510" s="25">
        <f>roundup((('Exchange rate'!$B$2*('UK-R-Dining Tables'!I482/(1+'Exchange rate'!$A$7)))+1)/10, 0)*10</f>
      </c>
      <c r="J510" s="25">
        <f>roundup((('Exchange rate'!$B$2*('UK-R-Dining Tables'!J482/(1+'Exchange rate'!$A$7)))+1)/10, 0)*10</f>
      </c>
    </row>
    <row x14ac:dyDescent="0.25" r="511" customHeight="1" ht="17.25">
      <c r="A511" s="3"/>
      <c r="B511" s="114"/>
      <c r="C511" s="114"/>
      <c r="D511" s="114"/>
      <c r="E511" s="114"/>
      <c r="F511" s="114"/>
      <c r="G511" s="74"/>
      <c r="H511" s="91"/>
      <c r="I511" s="103"/>
      <c r="J511" s="24"/>
    </row>
    <row x14ac:dyDescent="0.25" r="512" customHeight="1" ht="17.25">
      <c r="A512" s="3"/>
      <c r="B512" s="114"/>
      <c r="C512" s="114"/>
      <c r="D512" s="114"/>
      <c r="E512" s="138" t="s">
        <v>18</v>
      </c>
      <c r="F512" s="138"/>
      <c r="G512" s="4"/>
      <c r="H512" s="101"/>
      <c r="I512" s="103"/>
      <c r="J512" s="101"/>
    </row>
    <row x14ac:dyDescent="0.25" r="513" customHeight="1" ht="17.25">
      <c r="A513" s="3"/>
      <c r="B513" s="114"/>
      <c r="C513" s="114"/>
      <c r="D513" s="114"/>
      <c r="E513" s="108"/>
      <c r="F513" s="108"/>
      <c r="G513" s="4"/>
      <c r="H513" s="101"/>
      <c r="I513" s="103"/>
      <c r="J513" s="101"/>
    </row>
    <row x14ac:dyDescent="0.25" r="514" customHeight="1" ht="17.25">
      <c r="A514" s="3"/>
      <c r="B514" s="114"/>
      <c r="C514" s="114"/>
      <c r="D514" s="114"/>
      <c r="E514" s="139" t="s">
        <v>280</v>
      </c>
      <c r="F514" s="139"/>
      <c r="G514" s="140"/>
      <c r="H514" s="152"/>
      <c r="I514" s="188">
        <f>roundup((('Exchange rate'!$B$2*('UK-R-Dining Tables'!I486/(1+'Exchange rate'!$A$7)))+1)/10, 0)*10</f>
      </c>
      <c r="J514" s="101"/>
    </row>
    <row x14ac:dyDescent="0.25" r="515" customHeight="1" ht="17.25">
      <c r="A515" s="3"/>
      <c r="B515" s="114"/>
      <c r="C515" s="114"/>
      <c r="D515" s="114"/>
      <c r="E515" s="28"/>
      <c r="F515" s="28"/>
      <c r="G515" s="4"/>
      <c r="H515" s="101"/>
      <c r="I515" s="63"/>
      <c r="J515" s="101"/>
    </row>
    <row x14ac:dyDescent="0.25" r="516" customHeight="1" ht="17.25">
      <c r="A516" s="3"/>
      <c r="B516" s="114"/>
      <c r="C516" s="114"/>
      <c r="D516" s="114"/>
      <c r="E516" s="28" t="s">
        <v>698</v>
      </c>
      <c r="F516" s="28"/>
      <c r="G516" s="4"/>
      <c r="H516" s="101"/>
      <c r="I516" s="62"/>
      <c r="J516" s="101"/>
    </row>
    <row x14ac:dyDescent="0.25" r="517" customHeight="1" ht="17.25">
      <c r="A517" s="3"/>
      <c r="B517" s="114"/>
      <c r="C517" s="114"/>
      <c r="D517" s="114"/>
      <c r="E517" s="139" t="s">
        <v>190</v>
      </c>
      <c r="F517" s="139"/>
      <c r="G517" s="140"/>
      <c r="H517" s="152"/>
      <c r="I517" s="188">
        <f>roundup((('Exchange rate'!$B$2*('UK-R-Dining Tables'!I489/(1+'Exchange rate'!$A$7)))+1)/10, 0)*10</f>
      </c>
      <c r="J517" s="101"/>
    </row>
    <row x14ac:dyDescent="0.25" r="518" customHeight="1" ht="17.25">
      <c r="A518" s="3"/>
      <c r="B518" s="114"/>
      <c r="C518" s="114"/>
      <c r="D518" s="114"/>
      <c r="E518" s="28"/>
      <c r="F518" s="28"/>
      <c r="G518" s="4"/>
      <c r="H518" s="101"/>
      <c r="I518" s="63"/>
      <c r="J518" s="101"/>
    </row>
    <row x14ac:dyDescent="0.25" r="519" customHeight="1" ht="17.25">
      <c r="A519" s="8" t="s">
        <v>1</v>
      </c>
      <c r="B519" s="96" t="s">
        <v>136</v>
      </c>
      <c r="C519" s="10"/>
      <c r="D519" s="10"/>
      <c r="E519" s="10"/>
      <c r="F519" s="10"/>
      <c r="G519" s="227"/>
      <c r="H519" s="199"/>
      <c r="I519" s="199"/>
      <c r="J519" s="199"/>
    </row>
    <row x14ac:dyDescent="0.25" r="520" customHeight="1" ht="17.25">
      <c r="A520" s="155"/>
      <c r="B520" s="15" t="s">
        <v>106</v>
      </c>
      <c r="C520" s="15"/>
      <c r="D520" s="15"/>
      <c r="E520" s="112" t="s">
        <v>58</v>
      </c>
      <c r="F520" s="237" t="s">
        <v>36</v>
      </c>
      <c r="G520" s="217"/>
      <c r="H520" s="131" t="s">
        <v>320</v>
      </c>
      <c r="I520" s="146" t="s">
        <v>495</v>
      </c>
      <c r="J520" s="146" t="s">
        <v>388</v>
      </c>
    </row>
    <row x14ac:dyDescent="0.25" r="521" customHeight="1" ht="17.25">
      <c r="A521" s="22"/>
      <c r="B521" s="114"/>
      <c r="C521" s="114"/>
      <c r="D521" s="114"/>
      <c r="E521" s="74"/>
      <c r="F521" s="185" t="s">
        <v>627</v>
      </c>
      <c r="G521" s="28" t="s">
        <v>162</v>
      </c>
      <c r="H521" s="91"/>
      <c r="I521" s="103"/>
      <c r="J521" s="224" t="s">
        <v>353</v>
      </c>
    </row>
    <row x14ac:dyDescent="0.25" r="522" customHeight="1" ht="17.25">
      <c r="A522" s="22"/>
      <c r="B522" s="114"/>
      <c r="C522" s="114"/>
      <c r="D522" s="114"/>
      <c r="E522" s="74" t="s">
        <v>11</v>
      </c>
      <c r="F522" s="28" t="s">
        <v>574</v>
      </c>
      <c r="G522" s="135" t="s">
        <v>575</v>
      </c>
      <c r="H522" s="62">
        <f>roundup((('Exchange rate'!$B$2*('UK-R-Dining Tables'!H494/(1+'Exchange rate'!$A$7)))+1)/10, 0)*10</f>
      </c>
      <c r="I522" s="62">
        <f>roundup((('Exchange rate'!$B$2*('UK-R-Dining Tables'!I494/(1+'Exchange rate'!$A$7)))+1)/10, 0)*10</f>
      </c>
      <c r="J522" s="62">
        <f>roundup((('Exchange rate'!$B$2*('UK-R-Dining Tables'!J494/(1+'Exchange rate'!$A$7)))+1)/10, 0)*10</f>
      </c>
    </row>
    <row x14ac:dyDescent="0.25" r="523" customHeight="1" ht="17.25">
      <c r="A523" s="3"/>
      <c r="B523" s="114"/>
      <c r="C523" s="114"/>
      <c r="D523" s="114"/>
      <c r="E523" s="74" t="s">
        <v>13</v>
      </c>
      <c r="F523" s="28" t="s">
        <v>576</v>
      </c>
      <c r="G523" s="135" t="s">
        <v>639</v>
      </c>
      <c r="H523" s="62">
        <f>roundup((('Exchange rate'!$B$2*('UK-R-Dining Tables'!H495/(1+'Exchange rate'!$A$7)))+1)/10, 0)*10</f>
      </c>
      <c r="I523" s="62">
        <f>roundup((('Exchange rate'!$B$2*('UK-R-Dining Tables'!I495/(1+'Exchange rate'!$A$7)))+1)/10, 0)*10</f>
      </c>
      <c r="J523" s="62">
        <f>roundup((('Exchange rate'!$B$2*('UK-R-Dining Tables'!J495/(1+'Exchange rate'!$A$7)))+1)/10, 0)*10</f>
      </c>
    </row>
    <row x14ac:dyDescent="0.25" r="524" customHeight="1" ht="17.25">
      <c r="A524" s="3"/>
      <c r="B524" s="114"/>
      <c r="C524" s="114"/>
      <c r="D524" s="114"/>
      <c r="E524" s="74" t="s">
        <v>15</v>
      </c>
      <c r="F524" s="28" t="s">
        <v>645</v>
      </c>
      <c r="G524" s="135" t="s">
        <v>140</v>
      </c>
      <c r="H524" s="62">
        <f>roundup((('Exchange rate'!$B$2*('UK-R-Dining Tables'!H496/(1+'Exchange rate'!$A$7)))+1)/10, 0)*10</f>
      </c>
      <c r="I524" s="62">
        <f>roundup((('Exchange rate'!$B$2*('UK-R-Dining Tables'!I496/(1+'Exchange rate'!$A$7)))+1)/10, 0)*10</f>
      </c>
      <c r="J524" s="62">
        <f>roundup((('Exchange rate'!$B$2*('UK-R-Dining Tables'!J496/(1+'Exchange rate'!$A$7)))+1)/10, 0)*10</f>
      </c>
    </row>
    <row x14ac:dyDescent="0.25" r="525" customHeight="1" ht="17.25">
      <c r="A525" s="3"/>
      <c r="B525" s="114"/>
      <c r="C525" s="114"/>
      <c r="D525" s="114"/>
      <c r="E525" s="74" t="s">
        <v>120</v>
      </c>
      <c r="F525" s="114" t="s">
        <v>641</v>
      </c>
      <c r="G525" s="135" t="s">
        <v>642</v>
      </c>
      <c r="H525" s="62">
        <f>roundup((('Exchange rate'!$B$2*('UK-R-Dining Tables'!H497/(1+'Exchange rate'!$A$7)))+1)/10, 0)*10</f>
      </c>
      <c r="I525" s="62">
        <f>roundup((('Exchange rate'!$B$2*('UK-R-Dining Tables'!I497/(1+'Exchange rate'!$A$7)))+1)/10, 0)*10</f>
      </c>
      <c r="J525" s="62">
        <f>roundup((('Exchange rate'!$B$2*('UK-R-Dining Tables'!J497/(1+'Exchange rate'!$A$7)))+1)/10, 0)*10</f>
      </c>
    </row>
    <row x14ac:dyDescent="0.25" r="526" customHeight="1" ht="17.25">
      <c r="A526" s="3"/>
      <c r="B526" s="114"/>
      <c r="C526" s="114"/>
      <c r="D526" s="114"/>
      <c r="E526" s="74"/>
      <c r="F526" s="74"/>
      <c r="G526" s="4"/>
      <c r="H526" s="101"/>
      <c r="I526" s="103"/>
      <c r="J526" s="101"/>
    </row>
    <row x14ac:dyDescent="0.25" r="527" customHeight="1" ht="17.25">
      <c r="A527" s="3"/>
      <c r="B527" s="114"/>
      <c r="C527" s="114"/>
      <c r="D527" s="114"/>
      <c r="E527" s="138" t="s">
        <v>18</v>
      </c>
      <c r="F527" s="138"/>
      <c r="G527" s="4"/>
      <c r="H527" s="101"/>
      <c r="I527" s="103"/>
      <c r="J527" s="101"/>
    </row>
    <row x14ac:dyDescent="0.25" r="528" customHeight="1" ht="17.25">
      <c r="A528" s="3"/>
      <c r="B528" s="114"/>
      <c r="C528" s="114"/>
      <c r="D528" s="114"/>
      <c r="E528" s="138"/>
      <c r="F528" s="138"/>
      <c r="G528" s="4"/>
      <c r="H528" s="101"/>
      <c r="I528" s="103"/>
      <c r="J528" s="101"/>
    </row>
    <row x14ac:dyDescent="0.25" r="529" customHeight="1" ht="17.25">
      <c r="A529" s="3"/>
      <c r="B529" s="114"/>
      <c r="C529" s="114"/>
      <c r="D529" s="114"/>
      <c r="E529" s="139" t="s">
        <v>280</v>
      </c>
      <c r="F529" s="140"/>
      <c r="G529" s="140"/>
      <c r="H529" s="153"/>
      <c r="I529" s="188">
        <f>roundup((('Exchange rate'!$B$2*('UK-R-Dining Tables'!I501/(1+'Exchange rate'!$A$7)))+1)/10, 0)*10</f>
      </c>
      <c r="J529" s="101"/>
    </row>
    <row x14ac:dyDescent="0.25" r="530" customHeight="1" ht="17.25">
      <c r="A530" s="3"/>
      <c r="B530" s="114"/>
      <c r="C530" s="114"/>
      <c r="D530" s="114"/>
      <c r="E530" s="108"/>
      <c r="F530" s="108"/>
      <c r="G530" s="4"/>
      <c r="H530" s="101"/>
      <c r="I530" s="103"/>
      <c r="J530" s="101"/>
    </row>
    <row x14ac:dyDescent="0.25" r="531" customHeight="1" ht="17.25">
      <c r="A531" s="3"/>
      <c r="B531" s="114"/>
      <c r="C531" s="114"/>
      <c r="D531" s="114"/>
      <c r="E531" s="139" t="s">
        <v>701</v>
      </c>
      <c r="F531" s="139"/>
      <c r="G531" s="140"/>
      <c r="H531" s="152"/>
      <c r="I531" s="188">
        <f>roundup((('Exchange rate'!$B$2*('UK-R-Dining Tables'!I503/(1+'Exchange rate'!$A$7)))+1)/10, 0)*10</f>
      </c>
      <c r="J531" s="101"/>
    </row>
    <row x14ac:dyDescent="0.25" r="532" customHeight="1" ht="17.25">
      <c r="A532" s="3"/>
      <c r="B532" s="114"/>
      <c r="C532" s="114"/>
      <c r="D532" s="114"/>
      <c r="E532" s="28"/>
      <c r="F532" s="28"/>
      <c r="G532" s="4"/>
      <c r="H532" s="101"/>
      <c r="I532" s="62"/>
      <c r="J532" s="101"/>
    </row>
    <row x14ac:dyDescent="0.25" r="533" customHeight="1" ht="17.25">
      <c r="A533" s="8" t="s">
        <v>1</v>
      </c>
      <c r="B533" s="96" t="s">
        <v>136</v>
      </c>
      <c r="C533" s="10"/>
      <c r="D533" s="10"/>
      <c r="E533" s="10"/>
      <c r="F533" s="10"/>
      <c r="G533" s="227"/>
      <c r="H533" s="199"/>
      <c r="I533" s="199"/>
      <c r="J533" s="199"/>
    </row>
    <row x14ac:dyDescent="0.25" r="534" customHeight="1" ht="17.25">
      <c r="A534" s="155"/>
      <c r="B534" s="15" t="s">
        <v>82</v>
      </c>
      <c r="C534" s="15"/>
      <c r="D534" s="15"/>
      <c r="E534" s="112" t="s">
        <v>58</v>
      </c>
      <c r="F534" s="237" t="s">
        <v>319</v>
      </c>
      <c r="G534" s="217"/>
      <c r="H534" s="131" t="s">
        <v>508</v>
      </c>
      <c r="I534" s="146" t="s">
        <v>350</v>
      </c>
      <c r="J534" s="396"/>
    </row>
    <row x14ac:dyDescent="0.25" r="535" customHeight="1" ht="17.25">
      <c r="A535" s="22"/>
      <c r="B535" s="114"/>
      <c r="C535" s="114"/>
      <c r="D535" s="114"/>
      <c r="E535" s="74"/>
      <c r="F535" s="150" t="s">
        <v>627</v>
      </c>
      <c r="G535" s="285" t="s">
        <v>162</v>
      </c>
      <c r="H535" s="86" t="s">
        <v>702</v>
      </c>
      <c r="I535" s="103"/>
      <c r="J535" s="338" t="s">
        <v>628</v>
      </c>
    </row>
    <row x14ac:dyDescent="0.25" r="536" customHeight="1" ht="17.25">
      <c r="A536" s="3"/>
      <c r="B536" s="114"/>
      <c r="C536" s="114"/>
      <c r="D536" s="114"/>
      <c r="E536" s="74" t="s">
        <v>13</v>
      </c>
      <c r="F536" s="285" t="s">
        <v>631</v>
      </c>
      <c r="G536" s="254" t="s">
        <v>632</v>
      </c>
      <c r="H536" s="62">
        <f>roundup((('Exchange rate'!$B$2*('UK-R-Dining Tables'!H508/(1+'Exchange rate'!$A$7)))+1)/10, 0)*10</f>
      </c>
      <c r="I536" s="62">
        <f>roundup((('Exchange rate'!$B$2*('UK-R-Dining Tables'!I508/(1+'Exchange rate'!$A$7)))+1)/10, 0)*10</f>
      </c>
      <c r="J536" s="103"/>
    </row>
    <row x14ac:dyDescent="0.25" r="537" customHeight="1" ht="17.25">
      <c r="A537" s="3"/>
      <c r="B537" s="114"/>
      <c r="C537" s="114"/>
      <c r="D537" s="114"/>
      <c r="E537" s="74" t="s">
        <v>15</v>
      </c>
      <c r="F537" s="285" t="s">
        <v>633</v>
      </c>
      <c r="G537" s="254" t="s">
        <v>634</v>
      </c>
      <c r="H537" s="62">
        <f>roundup((('Exchange rate'!$B$2*('UK-R-Dining Tables'!H509/(1+'Exchange rate'!$A$7)))+1)/10, 0)*10</f>
      </c>
      <c r="I537" s="62">
        <f>roundup((('Exchange rate'!$B$2*('UK-R-Dining Tables'!I509/(1+'Exchange rate'!$A$7)))+1)/10, 0)*10</f>
      </c>
      <c r="J537" s="103"/>
    </row>
    <row x14ac:dyDescent="0.25" r="538" customHeight="1" ht="17.25">
      <c r="A538" s="3"/>
      <c r="B538" s="114"/>
      <c r="C538" s="114"/>
      <c r="D538" s="114"/>
      <c r="E538" s="74" t="s">
        <v>120</v>
      </c>
      <c r="F538" s="285" t="s">
        <v>635</v>
      </c>
      <c r="G538" s="254" t="s">
        <v>636</v>
      </c>
      <c r="H538" s="62">
        <f>roundup((('Exchange rate'!$B$2*('UK-R-Dining Tables'!H510/(1+'Exchange rate'!$A$7)))+1)/10, 0)*10</f>
      </c>
      <c r="I538" s="62">
        <f>roundup((('Exchange rate'!$B$2*('UK-R-Dining Tables'!I510/(1+'Exchange rate'!$A$7)))+1)/10, 0)*10</f>
      </c>
      <c r="J538" s="101"/>
    </row>
    <row x14ac:dyDescent="0.25" r="539" customHeight="1" ht="17.25">
      <c r="A539" s="3"/>
      <c r="B539" s="114"/>
      <c r="C539" s="114"/>
      <c r="D539" s="114"/>
      <c r="E539" s="114"/>
      <c r="F539" s="114"/>
      <c r="G539" s="74"/>
      <c r="H539" s="91"/>
      <c r="I539" s="103"/>
      <c r="J539" s="24"/>
    </row>
    <row x14ac:dyDescent="0.25" r="540" customHeight="1" ht="17.25">
      <c r="A540" s="3"/>
      <c r="B540" s="114"/>
      <c r="C540" s="114"/>
      <c r="D540" s="114"/>
      <c r="E540" s="138" t="s">
        <v>18</v>
      </c>
      <c r="F540" s="138"/>
      <c r="G540" s="4"/>
      <c r="H540" s="101"/>
      <c r="I540" s="103"/>
      <c r="J540" s="101"/>
    </row>
    <row x14ac:dyDescent="0.25" r="541" customHeight="1" ht="17.25">
      <c r="A541" s="3"/>
      <c r="B541" s="114"/>
      <c r="C541" s="114"/>
      <c r="D541" s="114"/>
      <c r="E541" s="108"/>
      <c r="F541" s="108"/>
      <c r="G541" s="4"/>
      <c r="H541" s="101"/>
      <c r="I541" s="103"/>
      <c r="J541" s="101"/>
    </row>
    <row x14ac:dyDescent="0.25" r="542" customHeight="1" ht="17.25">
      <c r="A542" s="3"/>
      <c r="B542" s="114"/>
      <c r="C542" s="114"/>
      <c r="D542" s="114"/>
      <c r="E542" s="139" t="s">
        <v>280</v>
      </c>
      <c r="F542" s="140"/>
      <c r="G542" s="140"/>
      <c r="H542" s="153"/>
      <c r="I542" s="62">
        <f>roundup((('Exchange rate'!$B$2*('UK-R-Dining Tables'!I514/(1+'Exchange rate'!$A$7)))+1)/10, 0)*10</f>
      </c>
      <c r="J542" s="101"/>
    </row>
    <row x14ac:dyDescent="0.25" r="543" customHeight="1" ht="17.25">
      <c r="A543" s="3"/>
      <c r="B543" s="114"/>
      <c r="C543" s="114"/>
      <c r="D543" s="114"/>
      <c r="E543" s="23"/>
      <c r="F543" s="23"/>
      <c r="G543" s="261"/>
      <c r="H543" s="103"/>
      <c r="I543" s="103"/>
      <c r="J543" s="101"/>
    </row>
    <row x14ac:dyDescent="0.25" r="544" customHeight="1" ht="17.25">
      <c r="A544" s="3"/>
      <c r="B544" s="114"/>
      <c r="C544" s="114"/>
      <c r="D544" s="114"/>
      <c r="E544" s="139" t="s">
        <v>701</v>
      </c>
      <c r="F544" s="139"/>
      <c r="G544" s="140"/>
      <c r="H544" s="152"/>
      <c r="I544" s="188">
        <f>roundup((('Exchange rate'!$B$2*('UK-R-Dining Tables'!I516/(1+'Exchange rate'!$A$7)))+1)/10, 0)*10</f>
      </c>
      <c r="J544" s="101"/>
    </row>
    <row x14ac:dyDescent="0.25" r="545" customHeight="1" ht="17.25">
      <c r="A545" s="3"/>
      <c r="B545" s="114"/>
      <c r="C545" s="114"/>
      <c r="D545" s="114"/>
      <c r="E545" s="28"/>
      <c r="F545" s="28"/>
      <c r="G545" s="4"/>
      <c r="H545" s="101"/>
      <c r="I545" s="62"/>
      <c r="J545" s="101"/>
    </row>
    <row x14ac:dyDescent="0.25" r="546" customHeight="1" ht="17.25">
      <c r="A546" s="3"/>
      <c r="B546" s="114"/>
      <c r="C546" s="114"/>
      <c r="D546" s="114"/>
      <c r="E546" s="28"/>
      <c r="F546" s="28"/>
      <c r="G546" s="4"/>
      <c r="H546" s="101"/>
      <c r="I546" s="62"/>
      <c r="J546" s="101"/>
    </row>
    <row x14ac:dyDescent="0.25" r="547" customHeight="1" ht="17.25">
      <c r="A547" s="3"/>
      <c r="B547" s="114"/>
      <c r="C547" s="114"/>
      <c r="D547" s="114"/>
      <c r="E547" s="28"/>
      <c r="F547" s="28"/>
      <c r="G547" s="4"/>
      <c r="H547" s="101"/>
      <c r="I547" s="62"/>
      <c r="J547" s="101"/>
    </row>
    <row x14ac:dyDescent="0.25" r="548" customHeight="1" ht="17.25">
      <c r="A548" s="3"/>
      <c r="B548" s="114"/>
      <c r="C548" s="114"/>
      <c r="D548" s="114"/>
      <c r="E548" s="28"/>
      <c r="F548" s="28"/>
      <c r="G548" s="4"/>
      <c r="H548" s="101"/>
      <c r="I548" s="62"/>
      <c r="J548" s="101"/>
    </row>
    <row x14ac:dyDescent="0.25" r="549" customHeight="1" ht="17.25">
      <c r="A549" s="3"/>
      <c r="B549" s="114"/>
      <c r="C549" s="114"/>
      <c r="D549" s="114"/>
      <c r="E549" s="28"/>
      <c r="F549" s="28"/>
      <c r="G549" s="4"/>
      <c r="H549" s="101"/>
      <c r="I549" s="62"/>
      <c r="J549" s="101"/>
    </row>
    <row x14ac:dyDescent="0.25" r="550" customHeight="1" ht="17.25">
      <c r="A550" s="3"/>
      <c r="B550" s="114"/>
      <c r="C550" s="114"/>
      <c r="D550" s="114"/>
      <c r="E550" s="28"/>
      <c r="F550" s="28"/>
      <c r="G550" s="4"/>
      <c r="H550" s="101"/>
      <c r="I550" s="62"/>
      <c r="J550" s="101"/>
    </row>
    <row x14ac:dyDescent="0.25" r="551" customHeight="1" ht="17.25">
      <c r="A551" s="3"/>
      <c r="B551" s="114"/>
      <c r="C551" s="114"/>
      <c r="D551" s="114"/>
      <c r="E551" s="28"/>
      <c r="F551" s="28"/>
      <c r="G551" s="4"/>
      <c r="H551" s="101"/>
      <c r="I551" s="62"/>
      <c r="J551" s="101"/>
    </row>
    <row x14ac:dyDescent="0.25" r="552" customHeight="1" ht="17.25">
      <c r="A552" s="3"/>
      <c r="B552" s="114"/>
      <c r="C552" s="114"/>
      <c r="D552" s="114"/>
      <c r="E552" s="28"/>
      <c r="F552" s="28"/>
      <c r="G552" s="4"/>
      <c r="H552" s="101"/>
      <c r="I552" s="62"/>
      <c r="J552" s="101"/>
    </row>
    <row x14ac:dyDescent="0.25" r="553" customHeight="1" ht="17.25">
      <c r="A553" s="3"/>
      <c r="B553" s="114"/>
      <c r="C553" s="114"/>
      <c r="D553" s="114"/>
      <c r="E553" s="28"/>
      <c r="F553" s="28"/>
      <c r="G553" s="4"/>
      <c r="H553" s="101"/>
      <c r="I553" s="62"/>
      <c r="J553" s="101"/>
    </row>
    <row x14ac:dyDescent="0.25" r="554" customHeight="1" ht="17.25">
      <c r="A554" s="3"/>
      <c r="B554" s="114"/>
      <c r="C554" s="114"/>
      <c r="D554" s="114"/>
      <c r="E554" s="28"/>
      <c r="F554" s="28"/>
      <c r="G554" s="4"/>
      <c r="H554" s="101"/>
      <c r="I554" s="62"/>
      <c r="J554" s="101"/>
    </row>
    <row x14ac:dyDescent="0.25" r="555" customHeight="1" ht="17.25">
      <c r="A555" s="3"/>
      <c r="B555" s="114"/>
      <c r="C555" s="114"/>
      <c r="D555" s="114"/>
      <c r="E555" s="28"/>
      <c r="F555" s="28"/>
      <c r="G555" s="4"/>
      <c r="H555" s="101"/>
      <c r="I555" s="62"/>
      <c r="J555" s="101"/>
    </row>
    <row x14ac:dyDescent="0.25" r="556" customHeight="1" ht="17.25">
      <c r="A556" s="3"/>
      <c r="B556" s="114"/>
      <c r="C556" s="114"/>
      <c r="D556" s="114"/>
      <c r="E556" s="28"/>
      <c r="F556" s="28"/>
      <c r="G556" s="4"/>
      <c r="H556" s="101"/>
      <c r="I556" s="63"/>
      <c r="J556" s="101"/>
    </row>
    <row x14ac:dyDescent="0.25" r="557" customHeight="1" ht="17.25">
      <c r="A557" s="3"/>
      <c r="B557" s="114"/>
      <c r="C557" s="114"/>
      <c r="D557" s="114"/>
      <c r="E557" s="28"/>
      <c r="F557" s="28"/>
      <c r="G557" s="4"/>
      <c r="H557" s="101"/>
      <c r="I557" s="63"/>
      <c r="J557" s="101"/>
    </row>
    <row x14ac:dyDescent="0.25" r="558" customHeight="1" ht="17.25">
      <c r="A558" s="190"/>
      <c r="B558" s="110"/>
      <c r="C558" s="110"/>
      <c r="D558" s="110"/>
      <c r="E558" s="139"/>
      <c r="F558" s="139"/>
      <c r="G558" s="140"/>
      <c r="H558" s="152"/>
      <c r="I558" s="153"/>
      <c r="J558" s="152"/>
    </row>
    <row x14ac:dyDescent="0.25" r="559" customHeight="1" ht="17.25">
      <c r="A559" s="8"/>
      <c r="B559" s="96" t="s">
        <v>250</v>
      </c>
      <c r="C559" s="10"/>
      <c r="D559" s="10"/>
      <c r="E559" s="10"/>
      <c r="F559" s="10"/>
      <c r="G559" s="227"/>
      <c r="H559" s="199"/>
      <c r="I559" s="199"/>
      <c r="J559" s="199"/>
    </row>
    <row x14ac:dyDescent="0.25" r="560" customHeight="1" ht="17.25">
      <c r="A560" s="155"/>
      <c r="B560" s="15" t="s">
        <v>318</v>
      </c>
      <c r="C560" s="15"/>
      <c r="D560" s="15"/>
      <c r="E560" s="112" t="s">
        <v>58</v>
      </c>
      <c r="F560" s="237" t="s">
        <v>319</v>
      </c>
      <c r="G560" s="217"/>
      <c r="H560" s="131" t="s">
        <v>508</v>
      </c>
      <c r="I560" s="396"/>
      <c r="J560" s="396"/>
    </row>
    <row x14ac:dyDescent="0.25" r="561" customHeight="1" ht="17.25">
      <c r="A561" s="22"/>
      <c r="B561" s="114"/>
      <c r="C561" s="114"/>
      <c r="D561" s="114"/>
      <c r="E561" s="74"/>
      <c r="F561" s="150" t="s">
        <v>627</v>
      </c>
      <c r="G561" s="285" t="s">
        <v>162</v>
      </c>
      <c r="H561" s="400" t="s">
        <v>703</v>
      </c>
      <c r="I561" s="103"/>
      <c r="J561" s="103"/>
    </row>
    <row x14ac:dyDescent="0.25" r="562" customHeight="1" ht="17.25">
      <c r="A562" s="22"/>
      <c r="B562" s="114"/>
      <c r="C562" s="114"/>
      <c r="D562" s="114"/>
      <c r="E562" s="74" t="s">
        <v>11</v>
      </c>
      <c r="F562" s="285" t="s">
        <v>629</v>
      </c>
      <c r="G562" s="254" t="s">
        <v>630</v>
      </c>
      <c r="H562" s="62">
        <f>roundup((('Exchange rate'!$B$2*('UK-R-Dining Tables'!H521/(1+'Exchange rate'!$A$7)))+1)/10, 0)*10</f>
      </c>
      <c r="I562" s="103"/>
      <c r="J562" s="103"/>
    </row>
    <row x14ac:dyDescent="0.25" r="563" customHeight="1" ht="17.25">
      <c r="A563" s="22"/>
      <c r="B563" s="114"/>
      <c r="C563" s="114"/>
      <c r="D563" s="114"/>
      <c r="E563" s="74" t="s">
        <v>13</v>
      </c>
      <c r="F563" s="285" t="s">
        <v>631</v>
      </c>
      <c r="G563" s="254" t="s">
        <v>632</v>
      </c>
      <c r="H563" s="62">
        <f>roundup((('Exchange rate'!$B$2*('UK-R-Dining Tables'!H522/(1+'Exchange rate'!$A$7)))+1)/10, 0)*10</f>
      </c>
      <c r="I563" s="103"/>
      <c r="J563" s="103"/>
    </row>
    <row x14ac:dyDescent="0.25" r="564" customHeight="1" ht="17.25">
      <c r="A564" s="22"/>
      <c r="B564" s="114"/>
      <c r="C564" s="114"/>
      <c r="D564" s="114"/>
      <c r="E564" s="74" t="s">
        <v>15</v>
      </c>
      <c r="F564" s="285" t="s">
        <v>633</v>
      </c>
      <c r="G564" s="254" t="s">
        <v>634</v>
      </c>
      <c r="H564" s="62">
        <f>roundup((('Exchange rate'!$B$2*('UK-R-Dining Tables'!H523/(1+'Exchange rate'!$A$7)))+1)/10, 0)*10</f>
      </c>
      <c r="I564" s="103"/>
      <c r="J564" s="103"/>
    </row>
    <row x14ac:dyDescent="0.25" r="565" customHeight="1" ht="17.25">
      <c r="A565" s="22"/>
      <c r="B565" s="114"/>
      <c r="C565" s="114"/>
      <c r="D565" s="114"/>
      <c r="E565" s="74" t="s">
        <v>120</v>
      </c>
      <c r="F565" s="285" t="s">
        <v>635</v>
      </c>
      <c r="G565" s="254" t="s">
        <v>636</v>
      </c>
      <c r="H565" s="62">
        <f>roundup((('Exchange rate'!$B$2*('UK-R-Dining Tables'!H524/(1+'Exchange rate'!$A$7)))+1)/10, 0)*10</f>
      </c>
      <c r="I565" s="103"/>
      <c r="J565" s="103"/>
    </row>
    <row x14ac:dyDescent="0.25" r="566" customHeight="1" ht="17.25">
      <c r="A566" s="3"/>
      <c r="B566" s="114"/>
      <c r="C566" s="114"/>
      <c r="D566" s="114"/>
      <c r="E566" s="74"/>
      <c r="F566" s="74"/>
      <c r="G566" s="4"/>
      <c r="H566" s="101"/>
      <c r="I566" s="103"/>
      <c r="J566" s="103"/>
    </row>
    <row x14ac:dyDescent="0.25" r="567" customHeight="1" ht="17.25">
      <c r="A567" s="3"/>
      <c r="B567" s="114"/>
      <c r="C567" s="114"/>
      <c r="D567" s="114"/>
      <c r="E567" s="114"/>
      <c r="F567" s="114"/>
      <c r="G567" s="74"/>
      <c r="H567" s="91"/>
      <c r="I567" s="103"/>
      <c r="J567" s="103"/>
    </row>
    <row x14ac:dyDescent="0.25" r="568" customHeight="1" ht="17.25">
      <c r="A568" s="3"/>
      <c r="B568" s="114"/>
      <c r="C568" s="114"/>
      <c r="D568" s="114"/>
      <c r="E568" s="138" t="s">
        <v>18</v>
      </c>
      <c r="F568" s="138"/>
      <c r="G568" s="4"/>
      <c r="H568" s="101"/>
      <c r="I568" s="103"/>
      <c r="J568" s="103"/>
    </row>
    <row x14ac:dyDescent="0.25" r="569" customHeight="1" ht="17.25">
      <c r="A569" s="3"/>
      <c r="B569" s="114"/>
      <c r="C569" s="114"/>
      <c r="D569" s="114"/>
      <c r="E569" s="108"/>
      <c r="F569" s="108"/>
      <c r="G569" s="4"/>
      <c r="H569" s="101"/>
      <c r="I569" s="103"/>
      <c r="J569" s="103"/>
    </row>
    <row x14ac:dyDescent="0.25" r="570" customHeight="1" ht="17.25">
      <c r="A570" s="3"/>
      <c r="B570" s="114"/>
      <c r="C570" s="114"/>
      <c r="D570" s="114"/>
      <c r="E570" s="139" t="s">
        <v>280</v>
      </c>
      <c r="F570" s="140"/>
      <c r="G570" s="140"/>
      <c r="H570" s="153"/>
      <c r="I570" s="188">
        <f>roundup((('Exchange rate'!$B$2*('UK-R-Dining Tables'!I529/(1+'Exchange rate'!$A$7)))+1)/10, 0)*10</f>
      </c>
      <c r="J570" s="45"/>
    </row>
    <row x14ac:dyDescent="0.25" r="571" customHeight="1" ht="17.25">
      <c r="A571" s="3"/>
      <c r="B571" s="114"/>
      <c r="C571" s="114"/>
      <c r="D571" s="114"/>
      <c r="E571" s="114"/>
      <c r="F571" s="114"/>
      <c r="G571" s="4"/>
      <c r="H571" s="101"/>
      <c r="I571" s="101"/>
      <c r="J571" s="101"/>
    </row>
    <row x14ac:dyDescent="0.25" r="572" customHeight="1" ht="17.25">
      <c r="A572" s="3"/>
      <c r="B572" s="114"/>
      <c r="C572" s="114"/>
      <c r="D572" s="114"/>
      <c r="E572" s="114"/>
      <c r="F572" s="114"/>
      <c r="G572" s="4"/>
      <c r="H572" s="101"/>
      <c r="I572" s="101"/>
      <c r="J572" s="101"/>
    </row>
    <row x14ac:dyDescent="0.25" r="573" customHeight="1" ht="17.25">
      <c r="A573" s="3"/>
      <c r="B573" s="114"/>
      <c r="C573" s="114"/>
      <c r="D573" s="114"/>
      <c r="E573" s="114"/>
      <c r="F573" s="114"/>
      <c r="G573" s="4"/>
      <c r="H573" s="101"/>
      <c r="I573" s="101"/>
      <c r="J573" s="101"/>
    </row>
    <row x14ac:dyDescent="0.25" r="574" customHeight="1" ht="17.25">
      <c r="A574" s="114"/>
      <c r="B574" s="114"/>
      <c r="C574" s="114"/>
      <c r="D574" s="114"/>
      <c r="E574" s="114"/>
      <c r="F574" s="114"/>
      <c r="G574" s="114"/>
      <c r="H574" s="172"/>
      <c r="I574" s="172"/>
      <c r="J574" s="172"/>
    </row>
    <row x14ac:dyDescent="0.25" r="575" customHeight="1" ht="17.25">
      <c r="A575" s="3"/>
      <c r="B575" s="114"/>
      <c r="C575" s="114"/>
      <c r="D575" s="114"/>
      <c r="E575" s="114"/>
      <c r="F575" s="114"/>
      <c r="G575" s="4"/>
      <c r="H575" s="101"/>
      <c r="I575" s="101"/>
      <c r="J575" s="101"/>
    </row>
    <row x14ac:dyDescent="0.25" r="576" customHeight="1" ht="17.25">
      <c r="A576" s="3"/>
      <c r="B576" s="114"/>
      <c r="C576" s="114"/>
      <c r="D576" s="114"/>
      <c r="E576" s="114"/>
      <c r="F576" s="114"/>
      <c r="G576" s="4"/>
      <c r="H576" s="101"/>
      <c r="I576" s="101"/>
      <c r="J576" s="101"/>
    </row>
    <row x14ac:dyDescent="0.25" r="577" customHeight="1" ht="17.25">
      <c r="A577" s="3"/>
      <c r="B577" s="114"/>
      <c r="C577" s="114"/>
      <c r="D577" s="114"/>
      <c r="E577" s="114"/>
      <c r="F577" s="114"/>
      <c r="G577" s="4"/>
      <c r="H577" s="101"/>
      <c r="I577" s="101"/>
      <c r="J577" s="101"/>
    </row>
    <row x14ac:dyDescent="0.25" r="578" customHeight="1" ht="17.25">
      <c r="A578" s="3"/>
      <c r="B578" s="114"/>
      <c r="C578" s="114"/>
      <c r="D578" s="114"/>
      <c r="E578" s="114"/>
      <c r="F578" s="114"/>
      <c r="G578" s="4"/>
      <c r="H578" s="101"/>
      <c r="I578" s="101"/>
      <c r="J578" s="101"/>
    </row>
    <row x14ac:dyDescent="0.25" r="579" customHeight="1" ht="17.25">
      <c r="A579" s="3"/>
      <c r="B579" s="114"/>
      <c r="C579" s="114"/>
      <c r="D579" s="114"/>
      <c r="E579" s="114"/>
      <c r="F579" s="114"/>
      <c r="G579" s="4"/>
      <c r="H579" s="101"/>
      <c r="I579" s="101"/>
      <c r="J579" s="101"/>
    </row>
    <row x14ac:dyDescent="0.25" r="580" customHeight="1" ht="17.25">
      <c r="A580" s="3"/>
      <c r="B580" s="114"/>
      <c r="C580" s="114"/>
      <c r="D580" s="114"/>
      <c r="E580" s="114"/>
      <c r="F580" s="114"/>
      <c r="G580" s="4"/>
      <c r="H580" s="101"/>
      <c r="I580" s="101"/>
      <c r="J580" s="101"/>
    </row>
    <row x14ac:dyDescent="0.25" r="581" customHeight="1" ht="17.25">
      <c r="A581" s="3"/>
      <c r="B581" s="114"/>
      <c r="C581" s="114"/>
      <c r="D581" s="114"/>
      <c r="E581" s="114"/>
      <c r="F581" s="114"/>
      <c r="G581" s="4"/>
      <c r="H581" s="101"/>
      <c r="I581" s="101"/>
      <c r="J581" s="101"/>
    </row>
    <row x14ac:dyDescent="0.25" r="582" customHeight="1" ht="17.25">
      <c r="A582" s="3"/>
      <c r="B582" s="114"/>
      <c r="C582" s="114"/>
      <c r="D582" s="114"/>
      <c r="E582" s="114"/>
      <c r="F582" s="114"/>
      <c r="G582" s="4"/>
      <c r="H582" s="101"/>
      <c r="I582" s="101"/>
      <c r="J582" s="101"/>
    </row>
    <row x14ac:dyDescent="0.25" r="583" customHeight="1" ht="17.25">
      <c r="A583" s="3"/>
      <c r="B583" s="114"/>
      <c r="C583" s="114"/>
      <c r="D583" s="114"/>
      <c r="E583" s="114"/>
      <c r="F583" s="114"/>
      <c r="G583" s="4"/>
      <c r="H583" s="101"/>
      <c r="I583" s="101"/>
      <c r="J583" s="101"/>
    </row>
    <row x14ac:dyDescent="0.25" r="584" customHeight="1" ht="17.25">
      <c r="A584" s="3"/>
      <c r="B584" s="114"/>
      <c r="C584" s="114"/>
      <c r="D584" s="114"/>
      <c r="E584" s="114"/>
      <c r="F584" s="114"/>
      <c r="G584" s="4"/>
      <c r="H584" s="101"/>
      <c r="I584" s="101"/>
      <c r="J584" s="101"/>
    </row>
    <row x14ac:dyDescent="0.25" r="585" customHeight="1" ht="17.25">
      <c r="A585" s="3"/>
      <c r="B585" s="114"/>
      <c r="C585" s="114"/>
      <c r="D585" s="114"/>
      <c r="E585" s="114"/>
      <c r="F585" s="114"/>
      <c r="G585" s="4"/>
      <c r="H585" s="101"/>
      <c r="I585" s="101"/>
      <c r="J585" s="101"/>
    </row>
    <row x14ac:dyDescent="0.25" r="586" customHeight="1" ht="17.25">
      <c r="A586" s="3"/>
      <c r="B586" s="114"/>
      <c r="C586" s="114"/>
      <c r="D586" s="114"/>
      <c r="E586" s="114"/>
      <c r="F586" s="114"/>
      <c r="G586" s="4"/>
      <c r="H586" s="101"/>
      <c r="I586" s="101"/>
      <c r="J586" s="101"/>
    </row>
    <row x14ac:dyDescent="0.25" r="587" customHeight="1" ht="17.25">
      <c r="A587" s="3"/>
      <c r="B587" s="114"/>
      <c r="C587" s="114"/>
      <c r="D587" s="114"/>
      <c r="E587" s="114"/>
      <c r="F587" s="114"/>
      <c r="G587" s="4"/>
      <c r="H587" s="101"/>
      <c r="I587" s="101"/>
      <c r="J587" s="101"/>
    </row>
    <row x14ac:dyDescent="0.25" r="588" customHeight="1" ht="17.25">
      <c r="A588" s="3"/>
      <c r="B588" s="114"/>
      <c r="C588" s="114"/>
      <c r="D588" s="114"/>
      <c r="E588" s="114"/>
      <c r="F588" s="114"/>
      <c r="G588" s="4"/>
      <c r="H588" s="101"/>
      <c r="I588" s="101"/>
      <c r="J588" s="101"/>
    </row>
    <row x14ac:dyDescent="0.25" r="589" customHeight="1" ht="17.25">
      <c r="A589" s="3"/>
      <c r="B589" s="114"/>
      <c r="C589" s="114"/>
      <c r="D589" s="114"/>
      <c r="E589" s="114"/>
      <c r="F589" s="114"/>
      <c r="G589" s="4"/>
      <c r="H589" s="101"/>
      <c r="I589" s="101"/>
      <c r="J589" s="101"/>
    </row>
    <row x14ac:dyDescent="0.25" r="590" customHeight="1" ht="17.25">
      <c r="A590" s="3"/>
      <c r="B590" s="114"/>
      <c r="C590" s="114"/>
      <c r="D590" s="114"/>
      <c r="E590" s="114"/>
      <c r="F590" s="114"/>
      <c r="G590" s="4"/>
      <c r="H590" s="101"/>
      <c r="I590" s="101"/>
      <c r="J590" s="101"/>
    </row>
    <row x14ac:dyDescent="0.25" r="591" customHeight="1" ht="17.25">
      <c r="A591" s="3"/>
      <c r="B591" s="114"/>
      <c r="C591" s="114"/>
      <c r="D591" s="114"/>
      <c r="E591" s="114"/>
      <c r="F591" s="114"/>
      <c r="G591" s="4"/>
      <c r="H591" s="101"/>
      <c r="I591" s="101"/>
      <c r="J591" s="101"/>
    </row>
    <row x14ac:dyDescent="0.25" r="592" customHeight="1" ht="17.25">
      <c r="A592" s="3"/>
      <c r="B592" s="114"/>
      <c r="C592" s="114"/>
      <c r="D592" s="114"/>
      <c r="E592" s="114"/>
      <c r="F592" s="114"/>
      <c r="G592" s="4"/>
      <c r="H592" s="101"/>
      <c r="I592" s="101"/>
      <c r="J592" s="101"/>
    </row>
    <row x14ac:dyDescent="0.25" r="593" customHeight="1" ht="17.25">
      <c r="A593" s="3"/>
      <c r="B593" s="114"/>
      <c r="C593" s="114"/>
      <c r="D593" s="114"/>
      <c r="E593" s="114"/>
      <c r="F593" s="114"/>
      <c r="G593" s="4"/>
      <c r="H593" s="101"/>
      <c r="I593" s="101"/>
      <c r="J593" s="101"/>
    </row>
  </sheetData>
  <mergeCells count="33">
    <mergeCell ref="A1:J1"/>
    <mergeCell ref="F4:G4"/>
    <mergeCell ref="F35:G35"/>
    <mergeCell ref="F54:G54"/>
    <mergeCell ref="F72:G72"/>
    <mergeCell ref="F92:G92"/>
    <mergeCell ref="F111:G111"/>
    <mergeCell ref="F127:G127"/>
    <mergeCell ref="F143:G143"/>
    <mergeCell ref="F160:G160"/>
    <mergeCell ref="F175:G175"/>
    <mergeCell ref="F192:G192"/>
    <mergeCell ref="F211:G211"/>
    <mergeCell ref="F227:G227"/>
    <mergeCell ref="F246:G246"/>
    <mergeCell ref="F262:G262"/>
    <mergeCell ref="F280:G280"/>
    <mergeCell ref="F301:G301"/>
    <mergeCell ref="F314:G314"/>
    <mergeCell ref="F327:G327"/>
    <mergeCell ref="F351:G351"/>
    <mergeCell ref="F368:G368"/>
    <mergeCell ref="F382:G382"/>
    <mergeCell ref="F399:G399"/>
    <mergeCell ref="F420:G420"/>
    <mergeCell ref="F434:G434"/>
    <mergeCell ref="F448:G448"/>
    <mergeCell ref="F462:G462"/>
    <mergeCell ref="F490:G490"/>
    <mergeCell ref="F505:G505"/>
    <mergeCell ref="F520:G520"/>
    <mergeCell ref="F534:G534"/>
    <mergeCell ref="F560:G5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3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18.576428571428572" customWidth="1" bestFit="1"/>
    <col min="4" max="4" style="76" width="19.576428571428572" customWidth="1" bestFit="1"/>
    <col min="5" max="5" style="76" width="12.576428571428572" customWidth="1" bestFit="1"/>
    <col min="6" max="6" style="76" width="24.005" customWidth="1" bestFit="1"/>
    <col min="7" max="7" style="77" width="28.14785714285714" customWidth="1" bestFit="1"/>
    <col min="8" max="8" style="80" width="20.576428571428572" customWidth="1" bestFit="1"/>
    <col min="9" max="9" style="100" width="29.576428571428572" customWidth="1" bestFit="1"/>
    <col min="10" max="10" style="100" width="30.576428571428572" customWidth="1" bestFit="1"/>
    <col min="11" max="11" style="162" width="12.43357142857143" customWidth="1" bestFit="1" hidden="1"/>
  </cols>
  <sheetData>
    <row x14ac:dyDescent="0.25" r="1" customHeight="1" ht="36">
      <c r="A1" s="1" t="s">
        <v>473</v>
      </c>
      <c r="B1" s="1"/>
      <c r="C1" s="1"/>
      <c r="D1" s="1"/>
      <c r="E1" s="1"/>
      <c r="F1" s="1"/>
      <c r="G1" s="1"/>
      <c r="H1" s="81"/>
      <c r="I1" s="81"/>
      <c r="J1" s="81"/>
      <c r="K1" s="2"/>
    </row>
    <row x14ac:dyDescent="0.25" r="2" customHeight="1" ht="17.25">
      <c r="A2" s="4"/>
      <c r="B2" s="4"/>
      <c r="C2" s="4"/>
      <c r="D2" s="4"/>
      <c r="E2" s="4"/>
      <c r="F2" s="4"/>
      <c r="G2" s="23"/>
      <c r="H2" s="101"/>
      <c r="I2" s="101"/>
      <c r="J2" s="101"/>
      <c r="K2" s="7"/>
    </row>
    <row x14ac:dyDescent="0.25" r="3" customHeight="1" ht="49.35">
      <c r="A3" s="126"/>
      <c r="B3" s="96" t="s">
        <v>474</v>
      </c>
      <c r="C3" s="236"/>
      <c r="D3" s="236"/>
      <c r="E3" s="127"/>
      <c r="F3" s="127"/>
      <c r="G3" s="116"/>
      <c r="H3" s="128"/>
      <c r="I3" s="128"/>
      <c r="J3" s="128"/>
      <c r="K3" s="158"/>
    </row>
    <row x14ac:dyDescent="0.25" r="4" customHeight="1" ht="17.25">
      <c r="A4" s="15"/>
      <c r="B4" s="15" t="s">
        <v>475</v>
      </c>
      <c r="C4" s="15"/>
      <c r="D4" s="15"/>
      <c r="E4" s="112" t="s">
        <v>58</v>
      </c>
      <c r="F4" s="237" t="s">
        <v>319</v>
      </c>
      <c r="G4" s="217"/>
      <c r="H4" s="73" t="s">
        <v>37</v>
      </c>
      <c r="I4" s="147"/>
      <c r="J4" s="238"/>
      <c r="K4" s="27"/>
    </row>
    <row x14ac:dyDescent="0.25" r="5" customHeight="1" ht="17.25">
      <c r="A5" s="3"/>
      <c r="B5" s="3"/>
      <c r="C5" s="3"/>
      <c r="D5" s="3"/>
      <c r="E5" s="74"/>
      <c r="F5" s="150" t="s">
        <v>476</v>
      </c>
      <c r="G5" s="150" t="s">
        <v>171</v>
      </c>
      <c r="H5" s="244"/>
      <c r="I5" s="287"/>
      <c r="J5" s="82"/>
      <c r="K5" s="27"/>
    </row>
    <row x14ac:dyDescent="0.25" r="6" customHeight="1" ht="17.25">
      <c r="A6" s="3"/>
      <c r="B6" s="3"/>
      <c r="C6" s="3"/>
      <c r="D6" s="3"/>
      <c r="E6" s="74" t="s">
        <v>11</v>
      </c>
      <c r="F6" s="28" t="s">
        <v>477</v>
      </c>
      <c r="G6" s="28" t="s">
        <v>478</v>
      </c>
      <c r="H6" s="62">
        <f>ROUNDUP(((USD_per_GBP*('UK-R-Console Tables'!G6/(1+'Exchange rate'!UK_vat_rate)))+1)/10,0)*10</f>
      </c>
      <c r="I6" s="63"/>
      <c r="J6" s="82"/>
      <c r="K6" s="27"/>
    </row>
    <row x14ac:dyDescent="0.25" r="7" customHeight="1" ht="17.25">
      <c r="A7" s="3"/>
      <c r="B7" s="3"/>
      <c r="C7" s="3"/>
      <c r="D7" s="3"/>
      <c r="E7" s="74" t="s">
        <v>13</v>
      </c>
      <c r="F7" s="28" t="s">
        <v>479</v>
      </c>
      <c r="G7" s="28" t="s">
        <v>480</v>
      </c>
      <c r="H7" s="62">
        <f>ROUNDUP(((USD_per_GBP*('UK-R-Console Tables'!G7/(1+'Exchange rate'!UK_vat_rate)))+1)/10,0)*10</f>
      </c>
      <c r="I7" s="63"/>
      <c r="J7" s="82"/>
      <c r="K7" s="27"/>
    </row>
    <row x14ac:dyDescent="0.25" r="8" customHeight="1" ht="17.25">
      <c r="A8" s="3"/>
      <c r="B8" s="3"/>
      <c r="C8" s="3"/>
      <c r="D8" s="3"/>
      <c r="E8" s="4" t="s">
        <v>15</v>
      </c>
      <c r="F8" s="28" t="s">
        <v>481</v>
      </c>
      <c r="G8" s="28" t="s">
        <v>482</v>
      </c>
      <c r="H8" s="62">
        <f>ROUNDUP(((USD_per_GBP*('UK-R-Console Tables'!G8/(1+'Exchange rate'!UK_vat_rate)))+1)/10,0)*10</f>
      </c>
      <c r="I8" s="63"/>
      <c r="J8" s="137"/>
      <c r="K8" s="27"/>
    </row>
    <row x14ac:dyDescent="0.25" r="9" customHeight="1" ht="17.25">
      <c r="A9" s="3"/>
      <c r="B9" s="3"/>
      <c r="C9" s="3"/>
      <c r="D9" s="3"/>
      <c r="E9" s="4"/>
      <c r="F9" s="4"/>
      <c r="G9" s="74"/>
      <c r="H9" s="63"/>
      <c r="I9" s="63"/>
      <c r="J9" s="137"/>
      <c r="K9" s="27"/>
    </row>
    <row x14ac:dyDescent="0.25" r="10" customHeight="1" ht="17.25">
      <c r="A10" s="3"/>
      <c r="B10" s="3"/>
      <c r="C10" s="3"/>
      <c r="D10" s="3"/>
      <c r="E10" s="132" t="s">
        <v>167</v>
      </c>
      <c r="F10" s="132"/>
      <c r="G10" s="74"/>
      <c r="H10" s="136"/>
      <c r="I10" s="136"/>
      <c r="J10" s="137"/>
      <c r="K10" s="27"/>
    </row>
    <row x14ac:dyDescent="0.25" r="11" customHeight="1" ht="17.25">
      <c r="A11" s="3"/>
      <c r="B11" s="3"/>
      <c r="C11" s="3"/>
      <c r="D11" s="3"/>
      <c r="E11" s="3"/>
      <c r="F11" s="3"/>
      <c r="G11" s="74"/>
      <c r="H11" s="136"/>
      <c r="I11" s="136"/>
      <c r="J11" s="137"/>
      <c r="K11" s="27"/>
    </row>
    <row x14ac:dyDescent="0.25" r="12" customHeight="1" ht="17.25">
      <c r="A12" s="3"/>
      <c r="B12" s="3"/>
      <c r="C12" s="3"/>
      <c r="D12" s="3"/>
      <c r="E12" s="138" t="s">
        <v>18</v>
      </c>
      <c r="F12" s="138"/>
      <c r="G12" s="23"/>
      <c r="H12" s="103"/>
      <c r="I12" s="82"/>
      <c r="J12" s="82"/>
      <c r="K12" s="27"/>
    </row>
    <row x14ac:dyDescent="0.25" r="13" customHeight="1" ht="17.25">
      <c r="A13" s="3"/>
      <c r="B13" s="3"/>
      <c r="C13" s="3"/>
      <c r="D13" s="3"/>
      <c r="E13" s="243"/>
      <c r="F13" s="243"/>
      <c r="G13" s="23"/>
      <c r="H13" s="103"/>
      <c r="I13" s="82"/>
      <c r="J13" s="82"/>
      <c r="K13" s="27"/>
    </row>
    <row x14ac:dyDescent="0.25" r="14" customHeight="1" ht="17.25">
      <c r="A14" s="3"/>
      <c r="B14" s="3"/>
      <c r="C14" s="3"/>
      <c r="D14" s="3"/>
      <c r="E14" s="3"/>
      <c r="F14" s="3"/>
      <c r="G14" s="23"/>
      <c r="H14" s="103"/>
      <c r="I14" s="82"/>
      <c r="J14" s="82"/>
      <c r="K14" s="27"/>
    </row>
    <row x14ac:dyDescent="0.25" r="15" customHeight="1" ht="17.25">
      <c r="A15" s="3"/>
      <c r="B15" s="3"/>
      <c r="C15" s="3"/>
      <c r="D15" s="3"/>
      <c r="E15" s="139" t="s">
        <v>394</v>
      </c>
      <c r="F15" s="139"/>
      <c r="G15" s="140"/>
      <c r="H15" s="141"/>
      <c r="I15" s="188">
        <f>ROUNDUP(((USD_per_GBP*('UK-R-Console Tables'!H15/(1+'Exchange rate'!UK_vat_rate)))+1)/10,0)*10</f>
      </c>
      <c r="J15" s="82"/>
      <c r="K15" s="27"/>
    </row>
    <row x14ac:dyDescent="0.25" r="16" customHeight="1" ht="17.25">
      <c r="A16" s="3"/>
      <c r="B16" s="3"/>
      <c r="C16" s="3"/>
      <c r="D16" s="3"/>
      <c r="E16" s="243"/>
      <c r="F16" s="243"/>
      <c r="G16" s="23"/>
      <c r="H16" s="103"/>
      <c r="I16" s="82"/>
      <c r="J16" s="82"/>
      <c r="K16" s="27"/>
    </row>
    <row x14ac:dyDescent="0.25" r="17" customHeight="1" ht="17.25">
      <c r="A17" s="3"/>
      <c r="B17" s="3"/>
      <c r="C17" s="3"/>
      <c r="D17" s="3"/>
      <c r="E17" s="243"/>
      <c r="F17" s="243"/>
      <c r="G17" s="23"/>
      <c r="H17" s="103"/>
      <c r="I17" s="82"/>
      <c r="J17" s="82"/>
      <c r="K17" s="27"/>
    </row>
    <row x14ac:dyDescent="0.25" r="18" customHeight="1" ht="17.25">
      <c r="A18" s="3"/>
      <c r="B18" s="3"/>
      <c r="C18" s="3"/>
      <c r="D18" s="3"/>
      <c r="E18" s="3"/>
      <c r="F18" s="3"/>
      <c r="G18" s="23"/>
      <c r="H18" s="103"/>
      <c r="I18" s="82"/>
      <c r="J18" s="82"/>
      <c r="K18" s="27"/>
    </row>
    <row x14ac:dyDescent="0.25" r="19" customHeight="1" ht="49.35">
      <c r="A19" s="126"/>
      <c r="B19" s="96" t="s">
        <v>483</v>
      </c>
      <c r="C19" s="236"/>
      <c r="D19" s="236"/>
      <c r="E19" s="127"/>
      <c r="F19" s="127"/>
      <c r="G19" s="116"/>
      <c r="H19" s="128"/>
      <c r="I19" s="128"/>
      <c r="J19" s="128"/>
      <c r="K19" s="158"/>
    </row>
    <row x14ac:dyDescent="0.25" r="20" customHeight="1" ht="17.25">
      <c r="A20" s="15"/>
      <c r="B20" s="15" t="s">
        <v>484</v>
      </c>
      <c r="C20" s="15"/>
      <c r="D20" s="15"/>
      <c r="E20" s="112" t="s">
        <v>58</v>
      </c>
      <c r="F20" s="237" t="s">
        <v>319</v>
      </c>
      <c r="G20" s="217"/>
      <c r="H20" s="73" t="s">
        <v>362</v>
      </c>
      <c r="I20" s="18" t="s">
        <v>350</v>
      </c>
      <c r="J20" s="238"/>
      <c r="K20" s="27"/>
    </row>
    <row x14ac:dyDescent="0.25" r="21" customHeight="1" ht="17.25">
      <c r="A21" s="3"/>
      <c r="B21" s="3"/>
      <c r="C21" s="3"/>
      <c r="D21" s="3"/>
      <c r="E21" s="74"/>
      <c r="F21" s="150" t="s">
        <v>5</v>
      </c>
      <c r="G21" s="150" t="s">
        <v>84</v>
      </c>
      <c r="H21" s="244"/>
      <c r="I21" s="287" t="s">
        <v>471</v>
      </c>
      <c r="J21" s="82"/>
      <c r="K21" s="27"/>
    </row>
    <row x14ac:dyDescent="0.25" r="22" customHeight="1" ht="17.25">
      <c r="A22" s="3"/>
      <c r="B22" s="3"/>
      <c r="C22" s="3"/>
      <c r="D22" s="3"/>
      <c r="E22" s="74" t="s">
        <v>13</v>
      </c>
      <c r="F22" s="28" t="s">
        <v>485</v>
      </c>
      <c r="G22" s="28" t="s">
        <v>494</v>
      </c>
      <c r="H22" s="62">
        <f>ROUNDUP(((USD_per_GBP*('UK-R-Console Tables'!G22/(1+'Exchange rate'!UK_vat_rate)))+1)/10,0)*10</f>
      </c>
      <c r="I22" s="62">
        <f>ROUNDUP(((USD_per_GBP*('UK-R-Console Tables'!H22/(1+'Exchange rate'!UK_vat_rate)))+1)/10,0)*10</f>
      </c>
      <c r="J22" s="82"/>
      <c r="K22" s="27"/>
    </row>
    <row x14ac:dyDescent="0.25" r="23" customHeight="1" ht="17.25">
      <c r="A23" s="3"/>
      <c r="B23" s="3"/>
      <c r="C23" s="3"/>
      <c r="D23" s="3"/>
      <c r="E23" s="4" t="s">
        <v>15</v>
      </c>
      <c r="F23" s="28" t="s">
        <v>487</v>
      </c>
      <c r="G23" s="28" t="s">
        <v>488</v>
      </c>
      <c r="H23" s="62">
        <f>ROUNDUP(((USD_per_GBP*('UK-R-Console Tables'!G23/(1+'Exchange rate'!UK_vat_rate)))+1)/10,0)*10</f>
      </c>
      <c r="I23" s="62">
        <f>ROUNDUP(((USD_per_GBP*('UK-R-Console Tables'!H23/(1+'Exchange rate'!UK_vat_rate)))+1)/10,0)*10</f>
      </c>
      <c r="J23" s="137"/>
      <c r="K23" s="27"/>
    </row>
    <row x14ac:dyDescent="0.25" r="24" customHeight="1" ht="17.25">
      <c r="A24" s="3"/>
      <c r="B24" s="3"/>
      <c r="C24" s="3"/>
      <c r="D24" s="3"/>
      <c r="E24" s="4"/>
      <c r="F24" s="4"/>
      <c r="G24" s="74"/>
      <c r="H24" s="63"/>
      <c r="I24" s="63"/>
      <c r="J24" s="137"/>
      <c r="K24" s="27"/>
    </row>
    <row x14ac:dyDescent="0.25" r="25" customHeight="1" ht="17.25">
      <c r="A25" s="3"/>
      <c r="B25" s="3"/>
      <c r="C25" s="3"/>
      <c r="D25" s="3"/>
      <c r="E25" s="3"/>
      <c r="F25" s="3"/>
      <c r="G25" s="74"/>
      <c r="H25" s="136"/>
      <c r="I25" s="136"/>
      <c r="J25" s="137"/>
      <c r="K25" s="27"/>
    </row>
    <row x14ac:dyDescent="0.25" r="26" customHeight="1" ht="17.25">
      <c r="A26" s="3"/>
      <c r="B26" s="3"/>
      <c r="C26" s="3"/>
      <c r="D26" s="3"/>
      <c r="E26" s="138" t="s">
        <v>489</v>
      </c>
      <c r="F26" s="138"/>
      <c r="G26" s="23"/>
      <c r="H26" s="103"/>
      <c r="I26" s="82"/>
      <c r="J26" s="82"/>
      <c r="K26" s="27"/>
    </row>
    <row x14ac:dyDescent="0.25" r="27" customHeight="1" ht="17.25">
      <c r="A27" s="3"/>
      <c r="B27" s="3"/>
      <c r="C27" s="3"/>
      <c r="D27" s="3"/>
      <c r="E27" s="243" t="s">
        <v>490</v>
      </c>
      <c r="F27" s="243"/>
      <c r="G27" s="23"/>
      <c r="H27" s="103"/>
      <c r="I27" s="82"/>
      <c r="J27" s="82"/>
      <c r="K27" s="27"/>
    </row>
    <row x14ac:dyDescent="0.25" r="28" customHeight="1" ht="17.25">
      <c r="A28" s="3"/>
      <c r="B28" s="3"/>
      <c r="C28" s="3"/>
      <c r="D28" s="3"/>
      <c r="E28" s="3"/>
      <c r="F28" s="3"/>
      <c r="G28" s="23"/>
      <c r="H28" s="103"/>
      <c r="I28" s="82"/>
      <c r="J28" s="82"/>
      <c r="K28" s="27"/>
    </row>
    <row x14ac:dyDescent="0.25" r="29" customHeight="1" ht="17.25">
      <c r="A29" s="3"/>
      <c r="B29" s="3"/>
      <c r="C29" s="3"/>
      <c r="D29" s="3"/>
      <c r="E29" s="139" t="s">
        <v>394</v>
      </c>
      <c r="F29" s="139"/>
      <c r="G29" s="140"/>
      <c r="H29" s="141"/>
      <c r="I29" s="188">
        <f>ROUNDUP(((USD_per_GBP*('UK-R-Console Tables'!H29/(1+'Exchange rate'!UK_vat_rate)))+1)/10,0)*10</f>
      </c>
      <c r="J29" s="82"/>
      <c r="K29" s="27"/>
    </row>
    <row x14ac:dyDescent="0.25" r="30" customHeight="1" ht="17.25">
      <c r="A30" s="3"/>
      <c r="B30" s="3"/>
      <c r="C30" s="3"/>
      <c r="D30" s="3"/>
      <c r="E30" s="243"/>
      <c r="F30" s="243"/>
      <c r="G30" s="23"/>
      <c r="H30" s="103"/>
      <c r="I30" s="82"/>
      <c r="J30" s="82"/>
      <c r="K30" s="27"/>
    </row>
    <row x14ac:dyDescent="0.25" r="31" customHeight="1" ht="17.25">
      <c r="A31" s="3"/>
      <c r="B31" s="3"/>
      <c r="C31" s="3"/>
      <c r="D31" s="3"/>
      <c r="E31" s="243"/>
      <c r="F31" s="243"/>
      <c r="G31" s="23"/>
      <c r="H31" s="103"/>
      <c r="I31" s="82"/>
      <c r="J31" s="82"/>
      <c r="K31" s="27"/>
    </row>
    <row x14ac:dyDescent="0.25" r="32" customHeight="1" ht="17.25">
      <c r="A32" s="3"/>
      <c r="B32" s="3"/>
      <c r="C32" s="3"/>
      <c r="D32" s="3"/>
      <c r="E32" s="139" t="s">
        <v>491</v>
      </c>
      <c r="F32" s="139"/>
      <c r="G32" s="140"/>
      <c r="H32" s="141"/>
      <c r="I32" s="188">
        <f>ROUNDUP(((USD_per_GBP*('UK-R-Console Tables'!H32/(1+'Exchange rate'!UK_vat_rate)))+1)/10,0)*10</f>
      </c>
      <c r="J32" s="82"/>
      <c r="K32" s="27"/>
    </row>
    <row x14ac:dyDescent="0.25" r="33" customHeight="1" ht="17.25">
      <c r="A33" s="3"/>
      <c r="B33" s="3"/>
      <c r="C33" s="3"/>
      <c r="D33" s="3"/>
      <c r="E33" s="243" t="s">
        <v>492</v>
      </c>
      <c r="F33" s="243"/>
      <c r="G33" s="23"/>
      <c r="H33" s="103"/>
      <c r="I33" s="63"/>
      <c r="J33" s="82"/>
      <c r="K33" s="27"/>
    </row>
    <row x14ac:dyDescent="0.25" r="34" customHeight="1" ht="65.1">
      <c r="A34" s="3"/>
      <c r="B34" s="3"/>
      <c r="C34" s="3"/>
      <c r="D34" s="3"/>
      <c r="E34" s="28"/>
      <c r="F34" s="28"/>
      <c r="G34" s="23"/>
      <c r="H34" s="103"/>
      <c r="I34" s="63"/>
      <c r="J34" s="82"/>
      <c r="K34" s="27"/>
    </row>
    <row x14ac:dyDescent="0.25" r="35" customHeight="1" ht="49.35">
      <c r="A35" s="126"/>
      <c r="B35" s="96" t="s">
        <v>493</v>
      </c>
      <c r="C35" s="236"/>
      <c r="D35" s="236"/>
      <c r="E35" s="127"/>
      <c r="F35" s="127"/>
      <c r="G35" s="116"/>
      <c r="H35" s="128"/>
      <c r="I35" s="128"/>
      <c r="J35" s="128"/>
      <c r="K35" s="158"/>
    </row>
    <row x14ac:dyDescent="0.25" r="36" customHeight="1" ht="17.25">
      <c r="A36" s="15"/>
      <c r="B36" s="15" t="s">
        <v>484</v>
      </c>
      <c r="C36" s="15"/>
      <c r="D36" s="15"/>
      <c r="E36" s="112" t="s">
        <v>58</v>
      </c>
      <c r="F36" s="237" t="s">
        <v>319</v>
      </c>
      <c r="G36" s="217"/>
      <c r="H36" s="73" t="s">
        <v>362</v>
      </c>
      <c r="I36" s="147"/>
      <c r="J36" s="238"/>
      <c r="K36" s="27"/>
    </row>
    <row x14ac:dyDescent="0.25" r="37" customHeight="1" ht="17.25">
      <c r="A37" s="3"/>
      <c r="B37" s="3"/>
      <c r="C37" s="3"/>
      <c r="D37" s="3"/>
      <c r="E37" s="74"/>
      <c r="F37" s="150" t="s">
        <v>5</v>
      </c>
      <c r="G37" s="150" t="s">
        <v>84</v>
      </c>
      <c r="H37" s="244"/>
      <c r="I37" s="287"/>
      <c r="J37" s="82"/>
      <c r="K37" s="27"/>
    </row>
    <row x14ac:dyDescent="0.25" r="38" customHeight="1" ht="17.25">
      <c r="A38" s="3"/>
      <c r="B38" s="3"/>
      <c r="C38" s="3"/>
      <c r="D38" s="3"/>
      <c r="E38" s="74" t="s">
        <v>13</v>
      </c>
      <c r="F38" s="28" t="s">
        <v>485</v>
      </c>
      <c r="G38" s="28" t="s">
        <v>494</v>
      </c>
      <c r="H38" s="62">
        <f>ROUNDUP(((USD_per_GBP*('UK-R-Console Tables'!G38/(1+'Exchange rate'!UK_vat_rate)))+1)/10,0)*10</f>
      </c>
      <c r="I38" s="63"/>
      <c r="J38" s="82"/>
      <c r="K38" s="27"/>
    </row>
    <row x14ac:dyDescent="0.25" r="39" customHeight="1" ht="17.25">
      <c r="A39" s="3"/>
      <c r="B39" s="3"/>
      <c r="C39" s="3"/>
      <c r="D39" s="3"/>
      <c r="E39" s="4" t="s">
        <v>15</v>
      </c>
      <c r="F39" s="28" t="s">
        <v>487</v>
      </c>
      <c r="G39" s="28" t="s">
        <v>488</v>
      </c>
      <c r="H39" s="62">
        <f>ROUNDUP(((USD_per_GBP*('UK-R-Console Tables'!G39/(1+'Exchange rate'!UK_vat_rate)))+1)/10,0)*10</f>
      </c>
      <c r="I39" s="63"/>
      <c r="J39" s="137"/>
      <c r="K39" s="27"/>
    </row>
    <row x14ac:dyDescent="0.25" r="40" customHeight="1" ht="17.25">
      <c r="A40" s="3"/>
      <c r="B40" s="3"/>
      <c r="C40" s="3"/>
      <c r="D40" s="3"/>
      <c r="E40" s="4"/>
      <c r="F40" s="4"/>
      <c r="G40" s="74"/>
      <c r="H40" s="63"/>
      <c r="I40" s="63"/>
      <c r="J40" s="137"/>
      <c r="K40" s="27"/>
    </row>
    <row x14ac:dyDescent="0.25" r="41" customHeight="1" ht="17.25">
      <c r="A41" s="3"/>
      <c r="B41" s="3"/>
      <c r="C41" s="3"/>
      <c r="D41" s="3"/>
      <c r="E41" s="3"/>
      <c r="F41" s="3"/>
      <c r="G41" s="74"/>
      <c r="H41" s="136"/>
      <c r="I41" s="136"/>
      <c r="J41" s="137"/>
      <c r="K41" s="27"/>
    </row>
    <row x14ac:dyDescent="0.25" r="42" customHeight="1" ht="17.25">
      <c r="A42" s="3"/>
      <c r="B42" s="3"/>
      <c r="C42" s="3"/>
      <c r="D42" s="3"/>
      <c r="E42" s="138" t="s">
        <v>489</v>
      </c>
      <c r="F42" s="138"/>
      <c r="G42" s="23"/>
      <c r="H42" s="103"/>
      <c r="I42" s="82"/>
      <c r="J42" s="82"/>
      <c r="K42" s="27"/>
    </row>
    <row x14ac:dyDescent="0.25" r="43" customHeight="1" ht="17.25">
      <c r="A43" s="3"/>
      <c r="B43" s="3"/>
      <c r="C43" s="3"/>
      <c r="D43" s="3"/>
      <c r="E43" s="243" t="s">
        <v>490</v>
      </c>
      <c r="F43" s="243"/>
      <c r="G43" s="23"/>
      <c r="H43" s="103"/>
      <c r="I43" s="82"/>
      <c r="J43" s="82"/>
      <c r="K43" s="27"/>
    </row>
    <row x14ac:dyDescent="0.25" r="44" customHeight="1" ht="17.25">
      <c r="A44" s="3"/>
      <c r="B44" s="3"/>
      <c r="C44" s="3"/>
      <c r="D44" s="3"/>
      <c r="E44" s="3"/>
      <c r="F44" s="3"/>
      <c r="G44" s="23"/>
      <c r="H44" s="103"/>
      <c r="I44" s="82"/>
      <c r="J44" s="82"/>
      <c r="K44" s="27"/>
    </row>
    <row x14ac:dyDescent="0.25" r="45" customHeight="1" ht="17.25">
      <c r="A45" s="3"/>
      <c r="B45" s="3"/>
      <c r="C45" s="3"/>
      <c r="D45" s="3"/>
      <c r="E45" s="139" t="s">
        <v>280</v>
      </c>
      <c r="F45" s="139"/>
      <c r="G45" s="140"/>
      <c r="H45" s="152"/>
      <c r="I45" s="188">
        <f>ROUNDUP(((USD_per_GBP*('UK-R-Console Tables'!H45/(1+'Exchange rate'!UK_vat_rate)))+1)/10,0)*10</f>
      </c>
      <c r="J45" s="82"/>
      <c r="K45" s="27"/>
    </row>
    <row x14ac:dyDescent="0.25" r="46" customHeight="1" ht="17.25">
      <c r="A46" s="3"/>
      <c r="B46" s="3"/>
      <c r="C46" s="3"/>
      <c r="D46" s="3"/>
      <c r="E46" s="243"/>
      <c r="F46" s="243"/>
      <c r="G46" s="4"/>
      <c r="H46" s="101"/>
      <c r="I46" s="92"/>
      <c r="J46" s="82"/>
      <c r="K46" s="27"/>
    </row>
    <row x14ac:dyDescent="0.25" r="47" customHeight="1" ht="17.25">
      <c r="A47" s="3"/>
      <c r="B47" s="3"/>
      <c r="C47" s="3"/>
      <c r="D47" s="3"/>
      <c r="E47" s="243"/>
      <c r="F47" s="243"/>
      <c r="G47" s="23"/>
      <c r="H47" s="103"/>
      <c r="I47" s="82"/>
      <c r="J47" s="82"/>
      <c r="K47" s="27"/>
    </row>
    <row x14ac:dyDescent="0.25" r="48" customHeight="1" ht="17.25">
      <c r="A48" s="3"/>
      <c r="B48" s="3"/>
      <c r="C48" s="3"/>
      <c r="D48" s="3"/>
      <c r="E48" s="139" t="s">
        <v>491</v>
      </c>
      <c r="F48" s="139"/>
      <c r="G48" s="140"/>
      <c r="H48" s="152"/>
      <c r="I48" s="188">
        <f>ROUNDUP(((USD_per_GBP*('UK-R-Console Tables'!H48/(1+'Exchange rate'!UK_vat_rate)))+1)/10,0)*10</f>
      </c>
      <c r="J48" s="82"/>
      <c r="K48" s="27"/>
    </row>
    <row x14ac:dyDescent="0.25" r="49" customHeight="1" ht="17.25">
      <c r="A49" s="3"/>
      <c r="B49" s="3"/>
      <c r="C49" s="3"/>
      <c r="D49" s="3"/>
      <c r="E49" s="243" t="s">
        <v>492</v>
      </c>
      <c r="F49" s="243"/>
      <c r="G49" s="4"/>
      <c r="H49" s="101"/>
      <c r="I49" s="92"/>
      <c r="J49" s="82"/>
      <c r="K49" s="27"/>
    </row>
    <row x14ac:dyDescent="0.25" r="50" customHeight="1" ht="72.75">
      <c r="A50" s="3"/>
      <c r="B50" s="3"/>
      <c r="C50" s="3"/>
      <c r="D50" s="3"/>
      <c r="E50" s="28"/>
      <c r="F50" s="28"/>
      <c r="G50" s="23"/>
      <c r="H50" s="103"/>
      <c r="I50" s="63"/>
      <c r="J50" s="82"/>
      <c r="K50" s="27"/>
    </row>
    <row x14ac:dyDescent="0.25" r="51" customHeight="1" ht="49.35">
      <c r="A51" s="126"/>
      <c r="B51" s="96" t="s">
        <v>317</v>
      </c>
      <c r="C51" s="236"/>
      <c r="D51" s="236"/>
      <c r="E51" s="127"/>
      <c r="F51" s="127"/>
      <c r="G51" s="116"/>
      <c r="H51" s="128"/>
      <c r="I51" s="128"/>
      <c r="J51" s="128"/>
      <c r="K51" s="158"/>
    </row>
    <row x14ac:dyDescent="0.25" r="52" customHeight="1" ht="26.100000000000005">
      <c r="A52" s="15"/>
      <c r="B52" s="15" t="s">
        <v>318</v>
      </c>
      <c r="C52" s="15"/>
      <c r="D52" s="15"/>
      <c r="E52" s="112" t="s">
        <v>58</v>
      </c>
      <c r="F52" s="237" t="s">
        <v>319</v>
      </c>
      <c r="G52" s="217"/>
      <c r="H52" s="73" t="s">
        <v>320</v>
      </c>
      <c r="I52" s="73" t="s">
        <v>638</v>
      </c>
      <c r="J52" s="52" t="s">
        <v>388</v>
      </c>
      <c r="K52" s="72"/>
    </row>
    <row x14ac:dyDescent="0.25" r="53" customHeight="1" ht="17.25">
      <c r="A53" s="3"/>
      <c r="B53" s="3"/>
      <c r="C53" s="3"/>
      <c r="D53" s="3"/>
      <c r="E53" s="74"/>
      <c r="F53" s="185" t="s">
        <v>72</v>
      </c>
      <c r="G53" s="150" t="s">
        <v>84</v>
      </c>
      <c r="H53" s="91"/>
      <c r="I53" s="82"/>
      <c r="J53" s="346" t="s">
        <v>336</v>
      </c>
      <c r="K53" s="24"/>
    </row>
    <row x14ac:dyDescent="0.25" r="54" customHeight="1" ht="17.25">
      <c r="A54" s="3"/>
      <c r="B54" s="3"/>
      <c r="C54" s="3"/>
      <c r="D54" s="3"/>
      <c r="E54" s="74" t="s">
        <v>11</v>
      </c>
      <c r="F54" s="28" t="s">
        <v>496</v>
      </c>
      <c r="G54" s="28" t="s">
        <v>497</v>
      </c>
      <c r="H54" s="62">
        <f>ROUNDUP(((USD_per_GBP*('UK-R-Console Tables'!G54/(1+'Exchange rate'!UK_vat_rate)))+1)/10,0)*10</f>
      </c>
      <c r="I54" s="62">
        <f>ROUNDUP(((USD_per_GBP*('UK-R-Console Tables'!H54/(1+'Exchange rate'!UK_vat_rate)))+1)/10,0)*10</f>
      </c>
      <c r="J54" s="62">
        <f>ROUNDUP(((USD_per_GBP*('UK-R-Console Tables'!I54/(1+'Exchange rate'!UK_vat_rate)))+1)/10,0)*10</f>
      </c>
      <c r="K54" s="239"/>
    </row>
    <row x14ac:dyDescent="0.25" r="55" customHeight="1" ht="17.25">
      <c r="A55" s="3"/>
      <c r="B55" s="3"/>
      <c r="C55" s="3"/>
      <c r="D55" s="3"/>
      <c r="E55" s="74" t="s">
        <v>13</v>
      </c>
      <c r="F55" s="28" t="s">
        <v>498</v>
      </c>
      <c r="G55" s="28" t="s">
        <v>499</v>
      </c>
      <c r="H55" s="62">
        <f>ROUNDUP(((USD_per_GBP*('UK-R-Console Tables'!G55/(1+'Exchange rate'!UK_vat_rate)))+1)/10,0)*10</f>
      </c>
      <c r="I55" s="62">
        <f>ROUNDUP(((USD_per_GBP*('UK-R-Console Tables'!H55/(1+'Exchange rate'!UK_vat_rate)))+1)/10,0)*10</f>
      </c>
      <c r="J55" s="62">
        <f>ROUNDUP(((USD_per_GBP*('UK-R-Console Tables'!I55/(1+'Exchange rate'!UK_vat_rate)))+1)/10,0)*10</f>
      </c>
      <c r="K55" s="239"/>
    </row>
    <row x14ac:dyDescent="0.25" r="56" customHeight="1" ht="17.25">
      <c r="A56" s="3"/>
      <c r="B56" s="3"/>
      <c r="C56" s="3"/>
      <c r="D56" s="3"/>
      <c r="E56" s="74" t="s">
        <v>15</v>
      </c>
      <c r="F56" s="28" t="s">
        <v>500</v>
      </c>
      <c r="G56" s="28" t="s">
        <v>501</v>
      </c>
      <c r="H56" s="62">
        <f>ROUNDUP(((USD_per_GBP*('UK-R-Console Tables'!G56/(1+'Exchange rate'!UK_vat_rate)))+1)/10,0)*10</f>
      </c>
      <c r="I56" s="62">
        <f>ROUNDUP(((USD_per_GBP*('UK-R-Console Tables'!H56/(1+'Exchange rate'!UK_vat_rate)))+1)/10,0)*10</f>
      </c>
      <c r="J56" s="62">
        <f>ROUNDUP(((USD_per_GBP*('UK-R-Console Tables'!I56/(1+'Exchange rate'!UK_vat_rate)))+1)/10,0)*10</f>
      </c>
      <c r="K56" s="239"/>
    </row>
    <row x14ac:dyDescent="0.25" r="57" customHeight="1" ht="17.25">
      <c r="A57" s="3"/>
      <c r="B57" s="3"/>
      <c r="C57" s="3"/>
      <c r="D57" s="3"/>
      <c r="E57" s="74"/>
      <c r="F57" s="74"/>
      <c r="G57" s="23"/>
      <c r="H57" s="103"/>
      <c r="I57" s="82"/>
      <c r="J57" s="82"/>
      <c r="K57" s="5"/>
    </row>
    <row x14ac:dyDescent="0.25" r="58" customHeight="1" ht="17.25">
      <c r="A58" s="3"/>
      <c r="B58" s="3"/>
      <c r="C58" s="3"/>
      <c r="D58" s="3"/>
      <c r="E58" s="3"/>
      <c r="F58" s="3"/>
      <c r="G58" s="74"/>
      <c r="H58" s="136"/>
      <c r="I58" s="136"/>
      <c r="J58" s="137"/>
      <c r="K58" s="137"/>
    </row>
    <row x14ac:dyDescent="0.25" r="59" customHeight="1" ht="17.25">
      <c r="A59" s="3"/>
      <c r="B59" s="3"/>
      <c r="C59" s="3"/>
      <c r="D59" s="3"/>
      <c r="E59" s="138" t="s">
        <v>18</v>
      </c>
      <c r="F59" s="138"/>
      <c r="G59" s="23"/>
      <c r="H59" s="103"/>
      <c r="I59" s="82"/>
      <c r="J59" s="82"/>
      <c r="K59" s="5"/>
    </row>
    <row x14ac:dyDescent="0.25" r="60" customHeight="1" ht="17.25">
      <c r="A60" s="3"/>
      <c r="B60" s="3"/>
      <c r="C60" s="3"/>
      <c r="D60" s="3"/>
      <c r="E60" s="243"/>
      <c r="F60" s="243"/>
      <c r="G60" s="23"/>
      <c r="H60" s="103"/>
      <c r="I60" s="82"/>
      <c r="J60" s="82"/>
      <c r="K60" s="5"/>
    </row>
    <row x14ac:dyDescent="0.25" r="61" customHeight="1" ht="17.25">
      <c r="A61" s="3"/>
      <c r="B61" s="3"/>
      <c r="C61" s="3"/>
      <c r="D61" s="3"/>
      <c r="E61" s="3"/>
      <c r="F61" s="3"/>
      <c r="G61" s="23"/>
      <c r="H61" s="103"/>
      <c r="I61" s="82"/>
      <c r="J61" s="82"/>
      <c r="K61" s="5"/>
    </row>
    <row x14ac:dyDescent="0.25" r="62" customHeight="1" ht="17.25">
      <c r="A62" s="3"/>
      <c r="B62" s="3"/>
      <c r="C62" s="3"/>
      <c r="D62" s="3"/>
      <c r="E62" s="139" t="s">
        <v>326</v>
      </c>
      <c r="F62" s="139"/>
      <c r="G62" s="140"/>
      <c r="H62" s="141"/>
      <c r="I62" s="188">
        <f>ROUNDUP(((USD_per_GBP*('UK-R-Console Tables'!H62/(1+'Exchange rate'!UK_vat_rate)))+1)/10,0)*10</f>
      </c>
      <c r="J62" s="82"/>
      <c r="K62" s="5"/>
    </row>
    <row x14ac:dyDescent="0.25" r="63" customHeight="1" ht="17.25">
      <c r="A63" s="3"/>
      <c r="B63" s="3"/>
      <c r="C63" s="3"/>
      <c r="D63" s="3"/>
      <c r="E63" s="243"/>
      <c r="F63" s="243"/>
      <c r="G63" s="59"/>
      <c r="H63" s="103"/>
      <c r="I63" s="82"/>
      <c r="J63" s="34"/>
      <c r="K63" s="5"/>
    </row>
    <row x14ac:dyDescent="0.25" r="64" customHeight="1" ht="17.25">
      <c r="A64" s="3"/>
      <c r="B64" s="3"/>
      <c r="C64" s="3"/>
      <c r="D64" s="3"/>
      <c r="E64" s="243"/>
      <c r="F64" s="243"/>
      <c r="G64" s="23"/>
      <c r="H64" s="103"/>
      <c r="I64" s="82"/>
      <c r="J64" s="34"/>
      <c r="K64" s="5"/>
    </row>
    <row x14ac:dyDescent="0.25" r="65" customHeight="1" ht="17.25">
      <c r="A65" s="3"/>
      <c r="B65" s="3"/>
      <c r="C65" s="3"/>
      <c r="D65" s="3"/>
      <c r="E65" s="139" t="s">
        <v>502</v>
      </c>
      <c r="F65" s="139"/>
      <c r="G65" s="140"/>
      <c r="H65" s="141"/>
      <c r="I65" s="188">
        <f>ROUNDUP(((USD_per_GBP*('UK-R-Console Tables'!H65/(1+'Exchange rate'!UK_vat_rate)))+1)/10,0)*10</f>
      </c>
      <c r="J65" s="34"/>
      <c r="K65" s="5"/>
    </row>
    <row x14ac:dyDescent="0.25" r="66" customHeight="1" ht="49.35">
      <c r="A66" s="126"/>
      <c r="B66" s="96" t="s">
        <v>503</v>
      </c>
      <c r="C66" s="236"/>
      <c r="D66" s="236"/>
      <c r="E66" s="127"/>
      <c r="F66" s="127"/>
      <c r="G66" s="116"/>
      <c r="H66" s="128"/>
      <c r="I66" s="128"/>
      <c r="J66" s="128"/>
      <c r="K66" s="158"/>
    </row>
    <row x14ac:dyDescent="0.25" r="67" customHeight="1" ht="26.100000000000005">
      <c r="A67" s="15"/>
      <c r="B67" s="15" t="s">
        <v>318</v>
      </c>
      <c r="C67" s="15"/>
      <c r="D67" s="15"/>
      <c r="E67" s="112" t="s">
        <v>58</v>
      </c>
      <c r="F67" s="237" t="s">
        <v>319</v>
      </c>
      <c r="G67" s="217"/>
      <c r="H67" s="73" t="s">
        <v>320</v>
      </c>
      <c r="I67" s="52" t="s">
        <v>508</v>
      </c>
      <c r="J67" s="52" t="s">
        <v>388</v>
      </c>
      <c r="K67" s="72"/>
    </row>
    <row x14ac:dyDescent="0.25" r="68" customHeight="1" ht="17.25">
      <c r="A68" s="3"/>
      <c r="B68" s="3"/>
      <c r="C68" s="3"/>
      <c r="D68" s="3"/>
      <c r="E68" s="74"/>
      <c r="F68" s="185" t="s">
        <v>441</v>
      </c>
      <c r="G68" s="150" t="s">
        <v>504</v>
      </c>
      <c r="H68" s="91"/>
      <c r="I68" s="91"/>
      <c r="J68" s="338" t="s">
        <v>471</v>
      </c>
      <c r="K68" s="24"/>
    </row>
    <row x14ac:dyDescent="0.25" r="69" customHeight="1" ht="17.25">
      <c r="A69" s="3"/>
      <c r="B69" s="3"/>
      <c r="C69" s="3"/>
      <c r="D69" s="3"/>
      <c r="E69" s="74" t="s">
        <v>11</v>
      </c>
      <c r="F69" s="28" t="s">
        <v>477</v>
      </c>
      <c r="G69" s="28" t="s">
        <v>478</v>
      </c>
      <c r="H69" s="62">
        <f>ROUNDUP(((USD_per_GBP*('UK-R-Console Tables'!G71/(1+'Exchange rate'!UK_vat_rate)))+1)/10,0)*10</f>
      </c>
      <c r="I69" s="62">
        <f>ROUNDUP(((USD_per_GBP*('UK-R-Console Tables'!H71/(1+'Exchange rate'!UK_vat_rate)))+1)/10,0)*10</f>
      </c>
      <c r="J69" s="62">
        <f>ROUNDUP(((USD_per_GBP*('UK-R-Console Tables'!I71/(1+'Exchange rate'!UK_vat_rate)))+1)/10,0)*10</f>
      </c>
      <c r="K69" s="239"/>
    </row>
    <row x14ac:dyDescent="0.25" r="70" customHeight="1" ht="17.25">
      <c r="A70" s="3"/>
      <c r="B70" s="3"/>
      <c r="C70" s="3"/>
      <c r="D70" s="3"/>
      <c r="E70" s="74" t="s">
        <v>13</v>
      </c>
      <c r="F70" s="28" t="s">
        <v>479</v>
      </c>
      <c r="G70" s="28" t="s">
        <v>480</v>
      </c>
      <c r="H70" s="62">
        <f>ROUNDUP(((USD_per_GBP*('UK-R-Console Tables'!G72/(1+'Exchange rate'!UK_vat_rate)))+1)/10,0)*10</f>
      </c>
      <c r="I70" s="62">
        <f>ROUNDUP(((USD_per_GBP*('UK-R-Console Tables'!H72/(1+'Exchange rate'!UK_vat_rate)))+1)/10,0)*10</f>
      </c>
      <c r="J70" s="62">
        <f>ROUNDUP(((USD_per_GBP*('UK-R-Console Tables'!I72/(1+'Exchange rate'!UK_vat_rate)))+1)/10,0)*10</f>
      </c>
      <c r="K70" s="239"/>
    </row>
    <row x14ac:dyDescent="0.25" r="71" customHeight="1" ht="17.25">
      <c r="A71" s="3"/>
      <c r="B71" s="3"/>
      <c r="C71" s="3"/>
      <c r="D71" s="3"/>
      <c r="E71" s="74" t="s">
        <v>15</v>
      </c>
      <c r="F71" s="28" t="s">
        <v>481</v>
      </c>
      <c r="G71" s="28" t="s">
        <v>482</v>
      </c>
      <c r="H71" s="62">
        <f>ROUNDUP(((USD_per_GBP*('UK-R-Console Tables'!G73/(1+'Exchange rate'!UK_vat_rate)))+1)/10,0)*10</f>
      </c>
      <c r="I71" s="62">
        <f>ROUNDUP(((USD_per_GBP*('UK-R-Console Tables'!H73/(1+'Exchange rate'!UK_vat_rate)))+1)/10,0)*10</f>
      </c>
      <c r="J71" s="62">
        <f>ROUNDUP(((USD_per_GBP*('UK-R-Console Tables'!I73/(1+'Exchange rate'!UK_vat_rate)))+1)/10,0)*10</f>
      </c>
      <c r="K71" s="239"/>
    </row>
    <row x14ac:dyDescent="0.25" r="72" customHeight="1" ht="17.25">
      <c r="A72" s="3"/>
      <c r="B72" s="3"/>
      <c r="C72" s="3"/>
      <c r="D72" s="3"/>
      <c r="E72" s="74"/>
      <c r="F72" s="74"/>
      <c r="G72" s="23"/>
      <c r="H72" s="103"/>
      <c r="I72" s="82"/>
      <c r="J72" s="82"/>
      <c r="K72" s="5"/>
    </row>
    <row x14ac:dyDescent="0.25" r="73" customHeight="1" ht="17.25">
      <c r="A73" s="3"/>
      <c r="B73" s="3"/>
      <c r="C73" s="3"/>
      <c r="D73" s="3"/>
      <c r="E73" s="3"/>
      <c r="F73" s="3"/>
      <c r="G73" s="74"/>
      <c r="H73" s="136"/>
      <c r="I73" s="136"/>
      <c r="J73" s="137"/>
      <c r="K73" s="137"/>
    </row>
    <row x14ac:dyDescent="0.25" r="74" customHeight="1" ht="17.25">
      <c r="A74" s="3"/>
      <c r="B74" s="3"/>
      <c r="C74" s="3"/>
      <c r="D74" s="3"/>
      <c r="E74" s="138" t="s">
        <v>18</v>
      </c>
      <c r="F74" s="138"/>
      <c r="G74" s="23"/>
      <c r="H74" s="103"/>
      <c r="I74" s="82"/>
      <c r="J74" s="82"/>
      <c r="K74" s="5"/>
    </row>
    <row x14ac:dyDescent="0.25" r="75" customHeight="1" ht="17.25">
      <c r="A75" s="3"/>
      <c r="B75" s="3"/>
      <c r="C75" s="3"/>
      <c r="D75" s="3"/>
      <c r="E75" s="240"/>
      <c r="F75" s="240"/>
      <c r="G75" s="23"/>
      <c r="H75" s="103"/>
      <c r="I75" s="82"/>
      <c r="J75" s="82"/>
      <c r="K75" s="5"/>
    </row>
    <row x14ac:dyDescent="0.25" r="76" customHeight="1" ht="17.25">
      <c r="A76" s="3"/>
      <c r="B76" s="3"/>
      <c r="C76" s="3"/>
      <c r="D76" s="3"/>
      <c r="E76" s="3"/>
      <c r="F76" s="3"/>
      <c r="G76" s="23"/>
      <c r="H76" s="103"/>
      <c r="I76" s="82"/>
      <c r="J76" s="82"/>
      <c r="K76" s="5"/>
    </row>
    <row x14ac:dyDescent="0.25" r="77" customHeight="1" ht="17.25">
      <c r="A77" s="3"/>
      <c r="B77" s="3"/>
      <c r="C77" s="3"/>
      <c r="D77" s="3"/>
      <c r="E77" s="139" t="s">
        <v>505</v>
      </c>
      <c r="F77" s="139"/>
      <c r="G77" s="140"/>
      <c r="H77" s="141"/>
      <c r="I77" s="188">
        <f>ROUNDUP(((USD_per_GBP*('UK-R-Console Tables'!H79/(1+'Exchange rate'!UK_vat_rate)))+1)/10,0)*10</f>
      </c>
      <c r="J77" s="34"/>
      <c r="K77" s="5"/>
    </row>
    <row x14ac:dyDescent="0.25" r="78" customHeight="1" ht="17.25">
      <c r="A78" s="3"/>
      <c r="B78" s="3"/>
      <c r="C78" s="3"/>
      <c r="D78" s="3"/>
      <c r="E78" s="150"/>
      <c r="F78" s="150"/>
      <c r="G78" s="23"/>
      <c r="H78" s="103"/>
      <c r="I78" s="82"/>
      <c r="J78" s="34"/>
      <c r="K78" s="5"/>
    </row>
    <row x14ac:dyDescent="0.25" r="79" customHeight="1" ht="17.25">
      <c r="A79" s="3"/>
      <c r="B79" s="3"/>
      <c r="C79" s="3"/>
      <c r="D79" s="3"/>
      <c r="E79" s="299"/>
      <c r="F79" s="299"/>
      <c r="G79" s="23"/>
      <c r="H79" s="103"/>
      <c r="I79" s="82"/>
      <c r="J79" s="34"/>
      <c r="K79" s="5"/>
    </row>
    <row x14ac:dyDescent="0.25" r="80" customHeight="1" ht="17.25">
      <c r="A80" s="3"/>
      <c r="B80" s="3"/>
      <c r="C80" s="3"/>
      <c r="D80" s="3"/>
      <c r="E80" s="299"/>
      <c r="F80" s="299"/>
      <c r="G80" s="23"/>
      <c r="H80" s="103"/>
      <c r="I80" s="82"/>
      <c r="J80" s="34"/>
      <c r="K80" s="5"/>
    </row>
    <row x14ac:dyDescent="0.25" r="81" customHeight="1" ht="17.25">
      <c r="A81" s="3"/>
      <c r="B81" s="3"/>
      <c r="C81" s="3"/>
      <c r="D81" s="3"/>
      <c r="E81" s="299"/>
      <c r="F81" s="299"/>
      <c r="G81" s="23"/>
      <c r="H81" s="103"/>
      <c r="I81" s="82"/>
      <c r="J81" s="34"/>
      <c r="K81" s="5"/>
    </row>
    <row x14ac:dyDescent="0.25" r="82" customHeight="1" ht="49.35">
      <c r="A82" s="3"/>
      <c r="B82" s="3"/>
      <c r="C82" s="3"/>
      <c r="D82" s="3"/>
      <c r="E82" s="28"/>
      <c r="F82" s="28"/>
      <c r="G82" s="23"/>
      <c r="H82" s="103"/>
      <c r="I82" s="82"/>
      <c r="J82" s="34"/>
      <c r="K82" s="27"/>
    </row>
    <row x14ac:dyDescent="0.25" r="83" customHeight="1" ht="49.35">
      <c r="A83" s="126"/>
      <c r="B83" s="96" t="s">
        <v>506</v>
      </c>
      <c r="C83" s="236"/>
      <c r="D83" s="236"/>
      <c r="E83" s="127"/>
      <c r="F83" s="127"/>
      <c r="G83" s="116"/>
      <c r="H83" s="128"/>
      <c r="I83" s="128"/>
      <c r="J83" s="128"/>
      <c r="K83" s="158"/>
    </row>
    <row x14ac:dyDescent="0.25" r="84" customHeight="1" ht="26.100000000000005">
      <c r="A84" s="15"/>
      <c r="B84" s="15" t="s">
        <v>318</v>
      </c>
      <c r="C84" s="15"/>
      <c r="D84" s="15"/>
      <c r="E84" s="112" t="s">
        <v>58</v>
      </c>
      <c r="F84" s="237" t="s">
        <v>319</v>
      </c>
      <c r="G84" s="217"/>
      <c r="H84" s="73" t="s">
        <v>362</v>
      </c>
      <c r="I84" s="73" t="s">
        <v>508</v>
      </c>
      <c r="J84" s="263" t="s">
        <v>388</v>
      </c>
      <c r="K84" s="72"/>
    </row>
    <row x14ac:dyDescent="0.25" r="85" customHeight="1" ht="17.25">
      <c r="A85" s="3"/>
      <c r="B85" s="3"/>
      <c r="C85" s="3"/>
      <c r="D85" s="3"/>
      <c r="E85" s="74"/>
      <c r="F85" s="185" t="s">
        <v>170</v>
      </c>
      <c r="G85" s="150" t="s">
        <v>509</v>
      </c>
      <c r="H85" s="103"/>
      <c r="I85" s="91"/>
      <c r="J85" s="338" t="s">
        <v>471</v>
      </c>
      <c r="K85" s="24"/>
    </row>
    <row x14ac:dyDescent="0.25" r="86" customHeight="1" ht="17.25">
      <c r="A86" s="3"/>
      <c r="B86" s="3"/>
      <c r="C86" s="3"/>
      <c r="D86" s="3"/>
      <c r="E86" s="74" t="s">
        <v>11</v>
      </c>
      <c r="F86" s="28" t="s">
        <v>477</v>
      </c>
      <c r="G86" s="28" t="s">
        <v>478</v>
      </c>
      <c r="H86" s="62">
        <f>ROUNDUP(((USD_per_GBP*('UK-R-Console Tables'!G88/(1+'Exchange rate'!UK_vat_rate)))+1)/10,0)*10</f>
      </c>
      <c r="I86" s="62">
        <f>ROUNDUP(((USD_per_GBP*('UK-R-Console Tables'!H88/(1+'Exchange rate'!UK_vat_rate)))+1)/10,0)*10</f>
      </c>
      <c r="J86" s="62">
        <f>ROUNDUP(((USD_per_GBP*('UK-R-Console Tables'!I88/(1+'Exchange rate'!UK_vat_rate)))+1)/10,0)*10</f>
      </c>
      <c r="K86" s="239"/>
    </row>
    <row x14ac:dyDescent="0.25" r="87" customHeight="1" ht="17.25">
      <c r="A87" s="3"/>
      <c r="B87" s="3"/>
      <c r="C87" s="3"/>
      <c r="D87" s="3"/>
      <c r="E87" s="74" t="s">
        <v>13</v>
      </c>
      <c r="F87" s="28" t="s">
        <v>479</v>
      </c>
      <c r="G87" s="28" t="s">
        <v>480</v>
      </c>
      <c r="H87" s="62">
        <f>ROUNDUP(((USD_per_GBP*('UK-R-Console Tables'!G89/(1+'Exchange rate'!UK_vat_rate)))+1)/10,0)*10</f>
      </c>
      <c r="I87" s="62">
        <f>ROUNDUP(((USD_per_GBP*('UK-R-Console Tables'!H89/(1+'Exchange rate'!UK_vat_rate)))+1)/10,0)*10</f>
      </c>
      <c r="J87" s="62">
        <f>ROUNDUP(((USD_per_GBP*('UK-R-Console Tables'!I89/(1+'Exchange rate'!UK_vat_rate)))+1)/10,0)*10</f>
      </c>
      <c r="K87" s="239"/>
    </row>
    <row x14ac:dyDescent="0.25" r="88" customHeight="1" ht="17.25">
      <c r="A88" s="3"/>
      <c r="B88" s="3"/>
      <c r="C88" s="3"/>
      <c r="D88" s="3"/>
      <c r="E88" s="74" t="s">
        <v>15</v>
      </c>
      <c r="F88" s="28" t="s">
        <v>510</v>
      </c>
      <c r="G88" s="28" t="s">
        <v>482</v>
      </c>
      <c r="H88" s="62">
        <f>ROUNDUP(((USD_per_GBP*('UK-R-Console Tables'!G90/(1+'Exchange rate'!UK_vat_rate)))+1)/10,0)*10</f>
      </c>
      <c r="I88" s="62">
        <f>ROUNDUP(((USD_per_GBP*('UK-R-Console Tables'!H90/(1+'Exchange rate'!UK_vat_rate)))+1)/10,0)*10</f>
      </c>
      <c r="J88" s="62">
        <f>ROUNDUP(((USD_per_GBP*('UK-R-Console Tables'!I90/(1+'Exchange rate'!UK_vat_rate)))+1)/10,0)*10</f>
      </c>
      <c r="K88" s="239"/>
    </row>
    <row x14ac:dyDescent="0.25" r="89" customHeight="1" ht="17.25">
      <c r="A89" s="3"/>
      <c r="B89" s="3"/>
      <c r="C89" s="3"/>
      <c r="D89" s="3"/>
      <c r="E89" s="74"/>
      <c r="F89" s="74"/>
      <c r="G89" s="23"/>
      <c r="H89" s="103"/>
      <c r="I89" s="82"/>
      <c r="J89" s="82"/>
      <c r="K89" s="5"/>
    </row>
    <row x14ac:dyDescent="0.25" r="90" customHeight="1" ht="17.25">
      <c r="A90" s="3"/>
      <c r="B90" s="3"/>
      <c r="C90" s="3"/>
      <c r="D90" s="3"/>
      <c r="E90" s="3"/>
      <c r="F90" s="3"/>
      <c r="G90" s="74"/>
      <c r="H90" s="136"/>
      <c r="I90" s="136"/>
      <c r="J90" s="137"/>
      <c r="K90" s="137"/>
    </row>
    <row x14ac:dyDescent="0.25" r="91" customHeight="1" ht="17.25">
      <c r="A91" s="3"/>
      <c r="B91" s="3"/>
      <c r="C91" s="3"/>
      <c r="D91" s="3"/>
      <c r="E91" s="138" t="s">
        <v>18</v>
      </c>
      <c r="F91" s="138"/>
      <c r="G91" s="23"/>
      <c r="H91" s="103"/>
      <c r="I91" s="82"/>
      <c r="J91" s="82"/>
      <c r="K91" s="5"/>
    </row>
    <row x14ac:dyDescent="0.25" r="92" customHeight="1" ht="17.25">
      <c r="A92" s="3"/>
      <c r="B92" s="3"/>
      <c r="C92" s="3"/>
      <c r="D92" s="3"/>
      <c r="E92" s="240"/>
      <c r="F92" s="240"/>
      <c r="G92" s="23"/>
      <c r="H92" s="103"/>
      <c r="I92" s="82"/>
      <c r="J92" s="82"/>
      <c r="K92" s="5"/>
    </row>
    <row x14ac:dyDescent="0.25" r="93" customHeight="1" ht="17.25">
      <c r="A93" s="3"/>
      <c r="B93" s="3"/>
      <c r="C93" s="3"/>
      <c r="D93" s="3"/>
      <c r="E93" s="3"/>
      <c r="F93" s="3"/>
      <c r="G93" s="23"/>
      <c r="H93" s="103"/>
      <c r="I93" s="82"/>
      <c r="J93" s="82"/>
      <c r="K93" s="5"/>
    </row>
    <row x14ac:dyDescent="0.25" r="94" customHeight="1" ht="17.25">
      <c r="A94" s="3"/>
      <c r="B94" s="3"/>
      <c r="C94" s="3"/>
      <c r="D94" s="3"/>
      <c r="E94" s="139" t="s">
        <v>505</v>
      </c>
      <c r="F94" s="139"/>
      <c r="G94" s="140"/>
      <c r="H94" s="141"/>
      <c r="I94" s="188">
        <f>ROUNDUP(((USD_per_GBP*('UK-R-Console Tables'!H96/(1+'Exchange rate'!UK_vat_rate)))+1)/10,0)*10</f>
      </c>
      <c r="J94" s="34"/>
      <c r="K94" s="5"/>
    </row>
    <row x14ac:dyDescent="0.25" r="95" customHeight="1" ht="17.25">
      <c r="A95" s="3"/>
      <c r="B95" s="3"/>
      <c r="C95" s="3"/>
      <c r="D95" s="3"/>
      <c r="E95" s="150"/>
      <c r="F95" s="150"/>
      <c r="G95" s="23"/>
      <c r="H95" s="103"/>
      <c r="I95" s="82"/>
      <c r="J95" s="34"/>
      <c r="K95" s="5"/>
    </row>
    <row x14ac:dyDescent="0.25" r="96" customHeight="1" ht="17.25">
      <c r="A96" s="3"/>
      <c r="B96" s="3"/>
      <c r="C96" s="3"/>
      <c r="D96" s="3"/>
      <c r="E96" s="299"/>
      <c r="F96" s="299"/>
      <c r="G96" s="23"/>
      <c r="H96" s="103"/>
      <c r="I96" s="82"/>
      <c r="J96" s="34"/>
      <c r="K96" s="5"/>
    </row>
    <row x14ac:dyDescent="0.25" r="97" customHeight="1" ht="17.25">
      <c r="A97" s="3"/>
      <c r="B97" s="3"/>
      <c r="C97" s="3"/>
      <c r="D97" s="3"/>
      <c r="E97" s="299"/>
      <c r="F97" s="299"/>
      <c r="G97" s="23"/>
      <c r="H97" s="103"/>
      <c r="I97" s="82"/>
      <c r="J97" s="34"/>
      <c r="K97" s="5"/>
    </row>
    <row x14ac:dyDescent="0.25" r="98" customHeight="1" ht="66">
      <c r="A98" s="3"/>
      <c r="B98" s="3"/>
      <c r="C98" s="3"/>
      <c r="D98" s="3"/>
      <c r="E98" s="299"/>
      <c r="F98" s="299"/>
      <c r="G98" s="23"/>
      <c r="H98" s="103"/>
      <c r="I98" s="82"/>
      <c r="J98" s="34"/>
      <c r="K98" s="5"/>
    </row>
    <row x14ac:dyDescent="0.25" r="99" customHeight="1" ht="17.25">
      <c r="A99" s="3"/>
      <c r="B99" s="3"/>
      <c r="C99" s="3"/>
      <c r="D99" s="3"/>
      <c r="E99" s="28"/>
      <c r="F99" s="28"/>
      <c r="G99" s="23"/>
      <c r="H99" s="103"/>
      <c r="I99" s="82"/>
      <c r="J99" s="34"/>
      <c r="K99" s="27"/>
    </row>
    <row x14ac:dyDescent="0.25" r="100" customHeight="1" ht="49.35">
      <c r="A100" s="126"/>
      <c r="B100" s="288" t="s">
        <v>511</v>
      </c>
      <c r="C100" s="236"/>
      <c r="D100" s="236"/>
      <c r="E100" s="127"/>
      <c r="F100" s="127"/>
      <c r="G100" s="116"/>
      <c r="H100" s="128"/>
      <c r="I100" s="128"/>
      <c r="J100" s="128"/>
      <c r="K100" s="158"/>
    </row>
    <row x14ac:dyDescent="0.25" r="101" customHeight="1" ht="26.100000000000005">
      <c r="A101" s="15"/>
      <c r="B101" s="15" t="s">
        <v>318</v>
      </c>
      <c r="C101" s="15"/>
      <c r="D101" s="15"/>
      <c r="E101" s="112" t="s">
        <v>58</v>
      </c>
      <c r="F101" s="237" t="s">
        <v>319</v>
      </c>
      <c r="G101" s="217"/>
      <c r="H101" s="73" t="s">
        <v>362</v>
      </c>
      <c r="I101" s="18" t="s">
        <v>393</v>
      </c>
      <c r="J101" s="146"/>
      <c r="K101" s="72"/>
    </row>
    <row x14ac:dyDescent="0.25" r="102" customHeight="1" ht="17.25">
      <c r="A102" s="114"/>
      <c r="B102" s="114"/>
      <c r="C102" s="114"/>
      <c r="D102" s="114"/>
      <c r="E102" s="4"/>
      <c r="F102" s="150" t="s">
        <v>476</v>
      </c>
      <c r="G102" s="150" t="s">
        <v>509</v>
      </c>
      <c r="H102" s="101"/>
      <c r="I102" s="303" t="s">
        <v>471</v>
      </c>
      <c r="J102" s="303"/>
      <c r="K102" s="7"/>
    </row>
    <row x14ac:dyDescent="0.25" r="103" customHeight="1" ht="17.25">
      <c r="A103" s="114"/>
      <c r="B103" s="114"/>
      <c r="C103" s="114"/>
      <c r="D103" s="114"/>
      <c r="E103" s="4" t="s">
        <v>11</v>
      </c>
      <c r="F103" s="114" t="s">
        <v>512</v>
      </c>
      <c r="G103" s="28" t="s">
        <v>478</v>
      </c>
      <c r="H103" s="62">
        <f>ROUNDUP(((USD_per_GBP*('UK-R-Console Tables'!G105/(1+'Exchange rate'!UK_vat_rate)))+1)/10,0)*10</f>
      </c>
      <c r="I103" s="177">
        <f>ROUNDUP(((USD_per_GBP*('UK-R-Console Tables'!H105/(1+'Exchange rate'!UK_vat_rate)))+1)/10,0)*10</f>
      </c>
      <c r="J103" s="189"/>
      <c r="K103" s="7"/>
    </row>
    <row x14ac:dyDescent="0.25" r="104" customHeight="1" ht="17.25">
      <c r="A104" s="114"/>
      <c r="B104" s="114"/>
      <c r="C104" s="114"/>
      <c r="D104" s="114"/>
      <c r="E104" s="4" t="s">
        <v>15</v>
      </c>
      <c r="F104" s="114" t="s">
        <v>513</v>
      </c>
      <c r="G104" s="28" t="s">
        <v>480</v>
      </c>
      <c r="H104" s="62">
        <f>ROUNDUP(((USD_per_GBP*('UK-R-Console Tables'!G106/(1+'Exchange rate'!UK_vat_rate)))+1)/10,0)*10</f>
      </c>
      <c r="I104" s="177">
        <f>ROUNDUP(((USD_per_GBP*('UK-R-Console Tables'!H106/(1+'Exchange rate'!UK_vat_rate)))+1)/10,0)*10</f>
      </c>
      <c r="J104" s="189"/>
      <c r="K104" s="7"/>
    </row>
    <row x14ac:dyDescent="0.25" r="105" customHeight="1" ht="17.25">
      <c r="A105" s="114"/>
      <c r="B105" s="114"/>
      <c r="C105" s="114"/>
      <c r="D105" s="114"/>
      <c r="E105" s="4"/>
      <c r="F105" s="4"/>
      <c r="G105" s="4"/>
      <c r="H105" s="172"/>
      <c r="I105" s="172"/>
      <c r="J105" s="7"/>
      <c r="K105" s="7"/>
    </row>
    <row x14ac:dyDescent="0.25" r="106" customHeight="1" ht="17.25">
      <c r="A106" s="114"/>
      <c r="B106" s="114"/>
      <c r="C106" s="114"/>
      <c r="D106" s="114"/>
      <c r="E106" s="114"/>
      <c r="F106" s="114"/>
      <c r="G106" s="4"/>
      <c r="H106" s="157"/>
      <c r="I106" s="157"/>
      <c r="J106" s="313"/>
      <c r="K106" s="313"/>
    </row>
    <row x14ac:dyDescent="0.25" r="107" customHeight="1" ht="17.25">
      <c r="A107" s="114"/>
      <c r="B107" s="114"/>
      <c r="C107" s="114"/>
      <c r="D107" s="114"/>
      <c r="E107" s="107" t="s">
        <v>18</v>
      </c>
      <c r="F107" s="107"/>
      <c r="G107" s="4"/>
      <c r="H107" s="172"/>
      <c r="I107" s="172"/>
      <c r="J107" s="172"/>
      <c r="K107" s="26"/>
    </row>
    <row x14ac:dyDescent="0.25" r="108" customHeight="1" ht="17.25">
      <c r="A108" s="114"/>
      <c r="B108" s="114"/>
      <c r="C108" s="114"/>
      <c r="D108" s="114"/>
      <c r="E108" s="243"/>
      <c r="F108" s="243"/>
      <c r="G108" s="59"/>
      <c r="H108" s="172"/>
      <c r="I108" s="172"/>
      <c r="J108" s="172"/>
      <c r="K108" s="26"/>
    </row>
    <row x14ac:dyDescent="0.25" r="109" customHeight="1" ht="17.25">
      <c r="A109" s="114"/>
      <c r="B109" s="114"/>
      <c r="C109" s="114"/>
      <c r="D109" s="114"/>
      <c r="E109" s="3"/>
      <c r="F109" s="3"/>
      <c r="G109" s="23"/>
      <c r="H109" s="103"/>
      <c r="I109" s="82"/>
      <c r="J109" s="172"/>
      <c r="K109" s="26"/>
    </row>
    <row x14ac:dyDescent="0.25" r="110" customHeight="1" ht="27">
      <c r="A110" s="3"/>
      <c r="B110" s="3"/>
      <c r="C110" s="3"/>
      <c r="D110" s="3"/>
      <c r="E110" s="139" t="s">
        <v>280</v>
      </c>
      <c r="F110" s="139"/>
      <c r="G110" s="140"/>
      <c r="H110" s="141"/>
      <c r="I110" s="188">
        <f>ROUNDUP(((USD_per_GBP*('UK-R-Console Tables'!H112/(1+'Exchange rate'!UK_vat_rate)))+1)/10,0)*10</f>
      </c>
      <c r="J110" s="339"/>
      <c r="K110" s="340"/>
    </row>
    <row x14ac:dyDescent="0.25" r="111" customHeight="1" ht="27">
      <c r="A111" s="3"/>
      <c r="B111" s="3"/>
      <c r="C111" s="3"/>
      <c r="D111" s="3"/>
      <c r="E111" s="243"/>
      <c r="F111" s="243"/>
      <c r="G111" s="133"/>
      <c r="H111" s="339"/>
      <c r="I111" s="339"/>
      <c r="J111" s="341"/>
      <c r="K111" s="342"/>
    </row>
    <row x14ac:dyDescent="0.25" r="112" customHeight="1" ht="17.25">
      <c r="A112" s="3"/>
      <c r="B112" s="3"/>
      <c r="C112" s="3"/>
      <c r="D112" s="3"/>
      <c r="E112" s="243"/>
      <c r="F112" s="243"/>
      <c r="G112" s="343"/>
      <c r="H112" s="341"/>
      <c r="I112" s="341"/>
      <c r="J112" s="34"/>
      <c r="K112" s="27"/>
    </row>
    <row x14ac:dyDescent="0.25" r="113" customHeight="1" ht="17.25">
      <c r="A113" s="3"/>
      <c r="B113" s="3"/>
      <c r="C113" s="3"/>
      <c r="D113" s="3"/>
      <c r="E113" s="3"/>
      <c r="F113" s="3"/>
      <c r="G113" s="114"/>
      <c r="H113" s="103"/>
      <c r="I113" s="82"/>
      <c r="J113" s="82"/>
      <c r="K113" s="5"/>
    </row>
    <row x14ac:dyDescent="0.25" r="114" customHeight="1" ht="17.25">
      <c r="A114" s="3"/>
      <c r="B114" s="3"/>
      <c r="C114" s="3"/>
      <c r="D114" s="3"/>
      <c r="E114" s="3"/>
      <c r="F114" s="3"/>
      <c r="G114" s="114"/>
      <c r="H114" s="103"/>
      <c r="I114" s="82"/>
      <c r="J114" s="82"/>
      <c r="K114" s="5"/>
    </row>
    <row x14ac:dyDescent="0.25" r="115" customHeight="1" ht="51">
      <c r="A115" s="3"/>
      <c r="B115" s="3"/>
      <c r="C115" s="3"/>
      <c r="D115" s="3"/>
      <c r="E115" s="3"/>
      <c r="F115" s="3"/>
      <c r="G115" s="114"/>
      <c r="H115" s="103"/>
      <c r="I115" s="82"/>
      <c r="J115" s="82"/>
      <c r="K115" s="5"/>
    </row>
    <row x14ac:dyDescent="0.25" r="116" customHeight="1" ht="17.25">
      <c r="A116" s="3"/>
      <c r="B116" s="3"/>
      <c r="C116" s="3"/>
      <c r="D116" s="3"/>
      <c r="E116" s="3"/>
      <c r="F116" s="3"/>
      <c r="G116" s="114"/>
      <c r="H116" s="103"/>
      <c r="I116" s="82"/>
      <c r="J116" s="82"/>
      <c r="K116" s="5"/>
    </row>
    <row x14ac:dyDescent="0.25" r="117" customHeight="1" ht="49.35">
      <c r="A117" s="126"/>
      <c r="B117" s="288" t="s">
        <v>514</v>
      </c>
      <c r="C117" s="236"/>
      <c r="D117" s="236"/>
      <c r="E117" s="127"/>
      <c r="F117" s="127"/>
      <c r="G117" s="116"/>
      <c r="H117" s="128"/>
      <c r="I117" s="128"/>
      <c r="J117" s="128"/>
      <c r="K117" s="158"/>
    </row>
    <row x14ac:dyDescent="0.25" r="118" customHeight="1" ht="26.100000000000005">
      <c r="A118" s="15"/>
      <c r="B118" s="15" t="s">
        <v>318</v>
      </c>
      <c r="C118" s="15"/>
      <c r="D118" s="15"/>
      <c r="E118" s="112" t="s">
        <v>58</v>
      </c>
      <c r="F118" s="237" t="s">
        <v>319</v>
      </c>
      <c r="G118" s="217"/>
      <c r="H118" s="73" t="s">
        <v>362</v>
      </c>
      <c r="I118" s="18" t="s">
        <v>393</v>
      </c>
      <c r="J118" s="146"/>
      <c r="K118" s="72"/>
    </row>
    <row x14ac:dyDescent="0.25" r="119" customHeight="1" ht="17.25">
      <c r="A119" s="114"/>
      <c r="B119" s="114"/>
      <c r="C119" s="114"/>
      <c r="D119" s="114"/>
      <c r="E119" s="4"/>
      <c r="F119" s="150" t="s">
        <v>476</v>
      </c>
      <c r="G119" s="150" t="s">
        <v>509</v>
      </c>
      <c r="H119" s="101"/>
      <c r="I119" s="303" t="s">
        <v>471</v>
      </c>
      <c r="J119" s="303"/>
      <c r="K119" s="7"/>
    </row>
    <row x14ac:dyDescent="0.25" r="120" customHeight="1" ht="17.25">
      <c r="A120" s="114"/>
      <c r="B120" s="114"/>
      <c r="C120" s="114"/>
      <c r="D120" s="114"/>
      <c r="E120" s="74" t="s">
        <v>11</v>
      </c>
      <c r="F120" s="28" t="s">
        <v>512</v>
      </c>
      <c r="G120" s="28" t="s">
        <v>478</v>
      </c>
      <c r="H120" s="62">
        <f>ROUNDUP(((USD_per_GBP*('UK-R-Console Tables'!G122/(1+'Exchange rate'!UK_vat_rate)))+1)/10,0)*10</f>
      </c>
      <c r="I120" s="62">
        <f>ROUNDUP(((USD_per_GBP*('UK-R-Console Tables'!H122/(1+'Exchange rate'!UK_vat_rate)))+1)/10,0)*10</f>
      </c>
      <c r="J120" s="189"/>
      <c r="K120" s="7"/>
    </row>
    <row x14ac:dyDescent="0.25" r="121" customHeight="1" ht="17.25">
      <c r="A121" s="114"/>
      <c r="B121" s="114"/>
      <c r="C121" s="114"/>
      <c r="D121" s="114"/>
      <c r="E121" s="74" t="s">
        <v>13</v>
      </c>
      <c r="F121" s="28" t="s">
        <v>513</v>
      </c>
      <c r="G121" s="28" t="s">
        <v>480</v>
      </c>
      <c r="H121" s="62">
        <f>ROUNDUP(((USD_per_GBP*('UK-R-Console Tables'!G123/(1+'Exchange rate'!UK_vat_rate)))+1)/10,0)*10</f>
      </c>
      <c r="I121" s="62">
        <f>ROUNDUP(((USD_per_GBP*('UK-R-Console Tables'!H123/(1+'Exchange rate'!UK_vat_rate)))+1)/10,0)*10</f>
      </c>
      <c r="J121" s="189"/>
      <c r="K121" s="7"/>
    </row>
    <row x14ac:dyDescent="0.25" r="122" customHeight="1" ht="17.25">
      <c r="A122" s="114"/>
      <c r="B122" s="114"/>
      <c r="C122" s="114"/>
      <c r="D122" s="114"/>
      <c r="E122" s="74" t="s">
        <v>15</v>
      </c>
      <c r="F122" s="28" t="s">
        <v>510</v>
      </c>
      <c r="G122" s="28" t="s">
        <v>482</v>
      </c>
      <c r="H122" s="62">
        <f>ROUNDUP(((USD_per_GBP*('UK-R-Console Tables'!G124/(1+'Exchange rate'!UK_vat_rate)))+1)/10,0)*10</f>
      </c>
      <c r="I122" s="62">
        <f>ROUNDUP(((USD_per_GBP*('UK-R-Console Tables'!H124/(1+'Exchange rate'!UK_vat_rate)))+1)/10,0)*10</f>
      </c>
      <c r="J122" s="189"/>
      <c r="K122" s="7"/>
    </row>
    <row x14ac:dyDescent="0.25" r="123" customHeight="1" ht="17.25">
      <c r="A123" s="114"/>
      <c r="B123" s="114"/>
      <c r="C123" s="114"/>
      <c r="D123" s="114"/>
      <c r="E123" s="114"/>
      <c r="F123" s="114"/>
      <c r="G123" s="4"/>
      <c r="H123" s="63"/>
      <c r="I123" s="157"/>
      <c r="J123" s="313"/>
      <c r="K123" s="313"/>
    </row>
    <row x14ac:dyDescent="0.25" r="124" customHeight="1" ht="17.25">
      <c r="A124" s="114"/>
      <c r="B124" s="114"/>
      <c r="C124" s="114"/>
      <c r="D124" s="114"/>
      <c r="E124" s="107" t="s">
        <v>18</v>
      </c>
      <c r="F124" s="107"/>
      <c r="G124" s="4"/>
      <c r="H124" s="172"/>
      <c r="I124" s="172"/>
      <c r="J124" s="172"/>
      <c r="K124" s="26"/>
    </row>
    <row x14ac:dyDescent="0.25" r="125" customHeight="1" ht="17.25">
      <c r="A125" s="114"/>
      <c r="B125" s="114"/>
      <c r="C125" s="114"/>
      <c r="D125" s="114"/>
      <c r="E125" s="243"/>
      <c r="F125" s="243"/>
      <c r="G125" s="59"/>
      <c r="H125" s="172"/>
      <c r="I125" s="172"/>
      <c r="J125" s="172"/>
      <c r="K125" s="26"/>
    </row>
    <row x14ac:dyDescent="0.25" r="126" customHeight="1" ht="17.25">
      <c r="A126" s="114"/>
      <c r="B126" s="114"/>
      <c r="C126" s="114"/>
      <c r="D126" s="114"/>
      <c r="E126" s="3"/>
      <c r="F126" s="3"/>
      <c r="G126" s="23"/>
      <c r="H126" s="103"/>
      <c r="I126" s="82"/>
      <c r="J126" s="172"/>
      <c r="K126" s="26"/>
    </row>
    <row x14ac:dyDescent="0.25" r="127" customHeight="1" ht="27">
      <c r="A127" s="3"/>
      <c r="B127" s="3"/>
      <c r="C127" s="3"/>
      <c r="D127" s="3"/>
      <c r="E127" s="139" t="s">
        <v>280</v>
      </c>
      <c r="F127" s="139"/>
      <c r="G127" s="140"/>
      <c r="H127" s="141"/>
      <c r="I127" s="188">
        <f>ROUNDUP(((USD_per_GBP*('UK-R-Console Tables'!H129/(1+'Exchange rate'!UK_vat_rate)))+1)/10,0)*10</f>
      </c>
      <c r="J127" s="339"/>
      <c r="K127" s="340"/>
    </row>
    <row x14ac:dyDescent="0.25" r="128" customHeight="1" ht="27">
      <c r="A128" s="3"/>
      <c r="B128" s="3"/>
      <c r="C128" s="3"/>
      <c r="D128" s="3"/>
      <c r="E128" s="243"/>
      <c r="F128" s="243"/>
      <c r="G128" s="133"/>
      <c r="H128" s="339"/>
      <c r="I128" s="339"/>
      <c r="J128" s="341"/>
      <c r="K128" s="342"/>
    </row>
    <row x14ac:dyDescent="0.25" r="129" customHeight="1" ht="27">
      <c r="A129" s="3"/>
      <c r="B129" s="3"/>
      <c r="C129" s="3"/>
      <c r="D129" s="3"/>
      <c r="E129" s="243"/>
      <c r="F129" s="243"/>
      <c r="G129" s="133"/>
      <c r="H129" s="339"/>
      <c r="I129" s="339"/>
      <c r="J129" s="341"/>
      <c r="K129" s="342"/>
    </row>
    <row x14ac:dyDescent="0.25" r="130" customHeight="1" ht="27">
      <c r="A130" s="3"/>
      <c r="B130" s="3"/>
      <c r="C130" s="3"/>
      <c r="D130" s="3"/>
      <c r="E130" s="243"/>
      <c r="F130" s="243"/>
      <c r="G130" s="133"/>
      <c r="H130" s="339"/>
      <c r="I130" s="339"/>
      <c r="J130" s="341"/>
      <c r="K130" s="342"/>
    </row>
    <row x14ac:dyDescent="0.25" r="131" customHeight="1" ht="49.35">
      <c r="A131" s="126" t="s">
        <v>1</v>
      </c>
      <c r="B131" s="288" t="s">
        <v>515</v>
      </c>
      <c r="C131" s="236"/>
      <c r="D131" s="236"/>
      <c r="E131" s="127"/>
      <c r="F131" s="127"/>
      <c r="G131" s="116"/>
      <c r="H131" s="128"/>
      <c r="I131" s="128"/>
      <c r="J131" s="128"/>
      <c r="K131" s="158"/>
    </row>
    <row x14ac:dyDescent="0.25" r="132" customHeight="1" ht="26.100000000000005">
      <c r="A132" s="15"/>
      <c r="B132" s="15" t="s">
        <v>318</v>
      </c>
      <c r="C132" s="15"/>
      <c r="D132" s="15"/>
      <c r="E132" s="112" t="s">
        <v>58</v>
      </c>
      <c r="F132" s="237" t="s">
        <v>319</v>
      </c>
      <c r="G132" s="217"/>
      <c r="H132" s="73" t="s">
        <v>362</v>
      </c>
      <c r="I132" s="18" t="s">
        <v>393</v>
      </c>
      <c r="J132" s="146"/>
      <c r="K132" s="72"/>
    </row>
    <row x14ac:dyDescent="0.25" r="133" customHeight="1" ht="17.25">
      <c r="A133" s="3"/>
      <c r="B133" s="3"/>
      <c r="C133" s="3"/>
      <c r="D133" s="3"/>
      <c r="E133" s="74"/>
      <c r="F133" s="150" t="s">
        <v>476</v>
      </c>
      <c r="G133" s="150" t="s">
        <v>509</v>
      </c>
      <c r="H133" s="91"/>
      <c r="I133" s="303" t="s">
        <v>471</v>
      </c>
      <c r="J133" s="303"/>
      <c r="K133" s="24"/>
    </row>
    <row x14ac:dyDescent="0.25" r="134" customHeight="1" ht="17.25">
      <c r="A134" s="3"/>
      <c r="B134" s="3"/>
      <c r="C134" s="3"/>
      <c r="D134" s="3"/>
      <c r="E134" s="74" t="s">
        <v>11</v>
      </c>
      <c r="F134" s="28" t="s">
        <v>516</v>
      </c>
      <c r="G134" s="114" t="s">
        <v>517</v>
      </c>
      <c r="H134" s="62">
        <f>ROUNDUP(((USD_per_GBP*('UK-R-Console Tables'!G135/(1+'Exchange rate'!UK_vat_rate)))+1)/10,0)*10</f>
      </c>
      <c r="I134" s="177">
        <f>ROUNDUP(((USD_per_GBP*('UK-R-Console Tables'!H135/(1+'Exchange rate'!UK_vat_rate)))+1)/10,0)*10</f>
      </c>
      <c r="J134" s="189"/>
      <c r="K134" s="239"/>
    </row>
    <row x14ac:dyDescent="0.25" r="135" customHeight="1" ht="17.25">
      <c r="A135" s="3"/>
      <c r="B135" s="3"/>
      <c r="C135" s="3"/>
      <c r="D135" s="3"/>
      <c r="E135" s="74" t="s">
        <v>13</v>
      </c>
      <c r="F135" s="28" t="s">
        <v>512</v>
      </c>
      <c r="G135" s="28" t="s">
        <v>478</v>
      </c>
      <c r="H135" s="62">
        <f>ROUNDUP(((USD_per_GBP*('UK-R-Console Tables'!G136/(1+'Exchange rate'!UK_vat_rate)))+1)/10,0)*10</f>
      </c>
      <c r="I135" s="177">
        <f>ROUNDUP(((USD_per_GBP*('UK-R-Console Tables'!H136/(1+'Exchange rate'!UK_vat_rate)))+1)/10,0)*10</f>
      </c>
      <c r="J135" s="189"/>
      <c r="K135" s="239"/>
    </row>
    <row x14ac:dyDescent="0.25" r="136" customHeight="1" ht="17.25">
      <c r="A136" s="3"/>
      <c r="B136" s="3"/>
      <c r="C136" s="3"/>
      <c r="D136" s="3"/>
      <c r="E136" s="74" t="s">
        <v>15</v>
      </c>
      <c r="F136" s="28" t="s">
        <v>513</v>
      </c>
      <c r="G136" s="28" t="s">
        <v>480</v>
      </c>
      <c r="H136" s="62">
        <f>ROUNDUP(((USD_per_GBP*('UK-R-Console Tables'!G137/(1+'Exchange rate'!UK_vat_rate)))+1)/10,0)*10</f>
      </c>
      <c r="I136" s="177">
        <f>ROUNDUP(((USD_per_GBP*('UK-R-Console Tables'!H137/(1+'Exchange rate'!UK_vat_rate)))+1)/10,0)*10</f>
      </c>
      <c r="J136" s="189"/>
      <c r="K136" s="239"/>
    </row>
    <row x14ac:dyDescent="0.25" r="137" customHeight="1" ht="17.25">
      <c r="A137" s="3"/>
      <c r="B137" s="3"/>
      <c r="C137" s="3"/>
      <c r="D137" s="3"/>
      <c r="E137" s="74" t="s">
        <v>120</v>
      </c>
      <c r="F137" s="28" t="s">
        <v>510</v>
      </c>
      <c r="G137" s="28" t="s">
        <v>482</v>
      </c>
      <c r="H137" s="62">
        <f>ROUNDUP(((USD_per_GBP*('UK-R-Console Tables'!G138/(1+'Exchange rate'!UK_vat_rate)))+1)/10,0)*10</f>
      </c>
      <c r="I137" s="177">
        <f>ROUNDUP(((USD_per_GBP*('UK-R-Console Tables'!H138/(1+'Exchange rate'!UK_vat_rate)))+1)/10,0)*10</f>
      </c>
      <c r="J137" s="189"/>
      <c r="K137" s="239"/>
    </row>
    <row x14ac:dyDescent="0.25" r="138" customHeight="1" ht="17.25">
      <c r="A138" s="3"/>
      <c r="B138" s="3"/>
      <c r="C138" s="3"/>
      <c r="D138" s="3"/>
      <c r="E138" s="74"/>
      <c r="F138" s="74"/>
      <c r="G138" s="23"/>
      <c r="H138" s="103"/>
      <c r="I138" s="301"/>
      <c r="J138" s="301"/>
      <c r="K138" s="239"/>
    </row>
    <row x14ac:dyDescent="0.25" r="139" customHeight="1" ht="17.25">
      <c r="A139" s="3"/>
      <c r="B139" s="3"/>
      <c r="C139" s="3"/>
      <c r="D139" s="3"/>
      <c r="E139" s="3"/>
      <c r="F139" s="3"/>
      <c r="G139" s="74"/>
      <c r="H139" s="136"/>
      <c r="I139" s="136"/>
      <c r="J139" s="137"/>
      <c r="K139" s="137"/>
    </row>
    <row x14ac:dyDescent="0.25" r="140" customHeight="1" ht="17.25">
      <c r="A140" s="3"/>
      <c r="B140" s="3"/>
      <c r="C140" s="3"/>
      <c r="D140" s="3"/>
      <c r="E140" s="138" t="s">
        <v>18</v>
      </c>
      <c r="F140" s="138"/>
      <c r="G140" s="23"/>
      <c r="H140" s="103"/>
      <c r="I140" s="82"/>
      <c r="J140" s="82"/>
      <c r="K140" s="5"/>
    </row>
    <row x14ac:dyDescent="0.25" r="141" customHeight="1" ht="17.25">
      <c r="A141" s="3"/>
      <c r="B141" s="3"/>
      <c r="C141" s="3"/>
      <c r="D141" s="3"/>
      <c r="E141" s="243"/>
      <c r="F141" s="243"/>
      <c r="G141" s="23"/>
      <c r="H141" s="103"/>
      <c r="I141" s="82"/>
      <c r="J141" s="82"/>
      <c r="K141" s="5"/>
    </row>
    <row x14ac:dyDescent="0.25" r="142" customHeight="1" ht="17.25">
      <c r="A142" s="3"/>
      <c r="B142" s="3"/>
      <c r="C142" s="3"/>
      <c r="D142" s="3"/>
      <c r="E142" s="3"/>
      <c r="F142" s="3"/>
      <c r="G142" s="23"/>
      <c r="H142" s="103"/>
      <c r="I142" s="82"/>
      <c r="J142" s="82"/>
      <c r="K142" s="5"/>
    </row>
    <row x14ac:dyDescent="0.25" r="143" customHeight="1" ht="17.25">
      <c r="A143" s="3"/>
      <c r="B143" s="3"/>
      <c r="C143" s="3"/>
      <c r="D143" s="3"/>
      <c r="E143" s="139" t="s">
        <v>280</v>
      </c>
      <c r="F143" s="139"/>
      <c r="G143" s="140"/>
      <c r="H143" s="141"/>
      <c r="I143" s="188">
        <f>ROUNDUP(((USD_per_GBP*('UK-R-Console Tables'!H144/(1+'Exchange rate'!UK_vat_rate)))+1)/10,0)*10</f>
      </c>
      <c r="J143" s="82"/>
      <c r="K143" s="5"/>
    </row>
    <row x14ac:dyDescent="0.25" r="144" customHeight="1" ht="17.25">
      <c r="A144" s="3"/>
      <c r="B144" s="3"/>
      <c r="C144" s="3"/>
      <c r="D144" s="3"/>
      <c r="E144" s="243"/>
      <c r="F144" s="243"/>
      <c r="G144" s="23"/>
      <c r="H144" s="103"/>
      <c r="I144" s="82"/>
      <c r="J144" s="82"/>
      <c r="K144" s="5"/>
    </row>
    <row x14ac:dyDescent="0.25" r="145" customHeight="1" ht="72">
      <c r="A145" s="3"/>
      <c r="B145" s="3"/>
      <c r="C145" s="3"/>
      <c r="D145" s="3"/>
      <c r="E145" s="243"/>
      <c r="F145" s="243"/>
      <c r="G145" s="23"/>
      <c r="H145" s="103"/>
      <c r="I145" s="82"/>
      <c r="J145" s="34"/>
      <c r="K145" s="5"/>
    </row>
    <row x14ac:dyDescent="0.25" r="146" customHeight="1" ht="49.35">
      <c r="A146" s="126"/>
      <c r="B146" s="288" t="s">
        <v>102</v>
      </c>
      <c r="C146" s="345"/>
      <c r="D146" s="236"/>
      <c r="E146" s="127"/>
      <c r="F146" s="127"/>
      <c r="G146" s="116"/>
      <c r="H146" s="128"/>
      <c r="I146" s="128"/>
      <c r="J146" s="128"/>
      <c r="K146" s="158"/>
    </row>
    <row x14ac:dyDescent="0.25" r="147" customHeight="1" ht="26.100000000000005">
      <c r="A147" s="15"/>
      <c r="B147" s="15" t="s">
        <v>318</v>
      </c>
      <c r="C147" s="15"/>
      <c r="D147" s="15"/>
      <c r="E147" s="112" t="s">
        <v>58</v>
      </c>
      <c r="F147" s="237" t="s">
        <v>319</v>
      </c>
      <c r="G147" s="217"/>
      <c r="H147" s="73" t="s">
        <v>362</v>
      </c>
      <c r="I147" s="73" t="s">
        <v>327</v>
      </c>
      <c r="J147" s="238"/>
      <c r="K147" s="72"/>
    </row>
    <row x14ac:dyDescent="0.25" r="148" customHeight="1" ht="17.25">
      <c r="A148" s="3"/>
      <c r="B148" s="3"/>
      <c r="C148" s="3"/>
      <c r="D148" s="3"/>
      <c r="E148" s="74"/>
      <c r="F148" s="150" t="s">
        <v>476</v>
      </c>
      <c r="G148" s="150" t="s">
        <v>509</v>
      </c>
      <c r="H148" s="91"/>
      <c r="I148" s="91"/>
      <c r="J148" s="241"/>
      <c r="K148" s="266"/>
    </row>
    <row x14ac:dyDescent="0.25" r="149" customHeight="1" ht="17.25">
      <c r="A149" s="3"/>
      <c r="B149" s="3"/>
      <c r="C149" s="3"/>
      <c r="D149" s="3"/>
      <c r="E149" s="74" t="s">
        <v>11</v>
      </c>
      <c r="F149" s="28" t="s">
        <v>516</v>
      </c>
      <c r="G149" s="114" t="s">
        <v>517</v>
      </c>
      <c r="H149" s="62">
        <f>ROUNDUP(((USD_per_GBP*('UK-R-Console Tables'!G150/(1+'Exchange rate'!UK_vat_rate)))+1)/10,0)*10</f>
      </c>
      <c r="I149" s="62">
        <f>ROUNDUP(((USD_per_GBP*('UK-R-Console Tables'!H150/(1+'Exchange rate'!UK_vat_rate)))+1)/10,0)*10</f>
      </c>
      <c r="J149" s="24"/>
      <c r="K149" s="27"/>
    </row>
    <row x14ac:dyDescent="0.25" r="150" customHeight="1" ht="17.25">
      <c r="A150" s="3"/>
      <c r="B150" s="3"/>
      <c r="C150" s="3"/>
      <c r="D150" s="3"/>
      <c r="E150" s="74" t="s">
        <v>13</v>
      </c>
      <c r="F150" s="28" t="s">
        <v>512</v>
      </c>
      <c r="G150" s="28" t="s">
        <v>478</v>
      </c>
      <c r="H150" s="62">
        <f>ROUNDUP(((USD_per_GBP*('UK-R-Console Tables'!G151/(1+'Exchange rate'!UK_vat_rate)))+1)/10,0)*10</f>
      </c>
      <c r="I150" s="62">
        <f>ROUNDUP(((USD_per_GBP*('UK-R-Console Tables'!H151/(1+'Exchange rate'!UK_vat_rate)))+1)/10,0)*10</f>
      </c>
      <c r="J150" s="24"/>
      <c r="K150" s="27"/>
    </row>
    <row x14ac:dyDescent="0.25" r="151" customHeight="1" ht="17.25">
      <c r="A151" s="3"/>
      <c r="B151" s="3"/>
      <c r="C151" s="3"/>
      <c r="D151" s="3"/>
      <c r="E151" s="74" t="s">
        <v>15</v>
      </c>
      <c r="F151" s="28" t="s">
        <v>513</v>
      </c>
      <c r="G151" s="28" t="s">
        <v>480</v>
      </c>
      <c r="H151" s="62">
        <f>ROUNDUP(((USD_per_GBP*('UK-R-Console Tables'!G152/(1+'Exchange rate'!UK_vat_rate)))+1)/10,0)*10</f>
      </c>
      <c r="I151" s="62">
        <f>ROUNDUP(((USD_per_GBP*('UK-R-Console Tables'!H152/(1+'Exchange rate'!UK_vat_rate)))+1)/10,0)*10</f>
      </c>
      <c r="J151" s="24"/>
      <c r="K151" s="27"/>
    </row>
    <row x14ac:dyDescent="0.25" r="152" customHeight="1" ht="17.25">
      <c r="A152" s="3"/>
      <c r="B152" s="3"/>
      <c r="C152" s="3"/>
      <c r="D152" s="3"/>
      <c r="E152" s="74" t="s">
        <v>120</v>
      </c>
      <c r="F152" s="28" t="s">
        <v>510</v>
      </c>
      <c r="G152" s="28" t="s">
        <v>482</v>
      </c>
      <c r="H152" s="62">
        <f>ROUNDUP(((USD_per_GBP*('UK-R-Console Tables'!G153/(1+'Exchange rate'!UK_vat_rate)))+1)/10,0)*10</f>
      </c>
      <c r="I152" s="62">
        <f>ROUNDUP(((USD_per_GBP*('UK-R-Console Tables'!H153/(1+'Exchange rate'!UK_vat_rate)))+1)/10,0)*10</f>
      </c>
      <c r="J152" s="24"/>
      <c r="K152" s="27"/>
    </row>
    <row x14ac:dyDescent="0.25" r="153" customHeight="1" ht="17.25">
      <c r="A153" s="3"/>
      <c r="B153" s="3"/>
      <c r="C153" s="3"/>
      <c r="D153" s="3"/>
      <c r="E153" s="74"/>
      <c r="F153" s="74"/>
      <c r="G153" s="23"/>
      <c r="H153" s="103"/>
      <c r="I153" s="82"/>
      <c r="J153" s="137"/>
      <c r="K153" s="27"/>
    </row>
    <row x14ac:dyDescent="0.25" r="154" customHeight="1" ht="17.25">
      <c r="A154" s="3"/>
      <c r="B154" s="3"/>
      <c r="C154" s="3"/>
      <c r="D154" s="3"/>
      <c r="E154" s="3"/>
      <c r="F154" s="3"/>
      <c r="G154" s="74"/>
      <c r="H154" s="136"/>
      <c r="I154" s="136"/>
      <c r="J154" s="82"/>
      <c r="K154" s="27"/>
    </row>
    <row x14ac:dyDescent="0.25" r="155" customHeight="1" ht="17.25">
      <c r="A155" s="3"/>
      <c r="B155" s="3"/>
      <c r="C155" s="3"/>
      <c r="D155" s="3"/>
      <c r="E155" s="138" t="s">
        <v>18</v>
      </c>
      <c r="F155" s="138"/>
      <c r="G155" s="23"/>
      <c r="H155" s="103"/>
      <c r="I155" s="82"/>
      <c r="J155" s="82"/>
      <c r="K155" s="27"/>
    </row>
    <row x14ac:dyDescent="0.25" r="156" customHeight="1" ht="17.25">
      <c r="A156" s="3"/>
      <c r="B156" s="3"/>
      <c r="C156" s="3"/>
      <c r="D156" s="3"/>
      <c r="E156" s="243"/>
      <c r="F156" s="243"/>
      <c r="G156" s="23"/>
      <c r="H156" s="103"/>
      <c r="I156" s="82"/>
      <c r="J156" s="82"/>
      <c r="K156" s="27"/>
    </row>
    <row x14ac:dyDescent="0.25" r="157" customHeight="1" ht="17.25">
      <c r="A157" s="3"/>
      <c r="B157" s="3"/>
      <c r="C157" s="3"/>
      <c r="D157" s="3"/>
      <c r="E157" s="3"/>
      <c r="F157" s="3"/>
      <c r="G157" s="23"/>
      <c r="H157" s="103"/>
      <c r="I157" s="82"/>
      <c r="J157" s="34"/>
      <c r="K157" s="27"/>
    </row>
    <row x14ac:dyDescent="0.25" r="158" customHeight="1" ht="17.25">
      <c r="A158" s="3"/>
      <c r="B158" s="3"/>
      <c r="C158" s="3"/>
      <c r="D158" s="3"/>
      <c r="E158" s="139" t="s">
        <v>280</v>
      </c>
      <c r="F158" s="139"/>
      <c r="G158" s="140"/>
      <c r="H158" s="141"/>
      <c r="I158" s="188">
        <f>ROUNDUP(((USD_per_GBP*('UK-R-Console Tables'!H159/(1+'Exchange rate'!UK_vat_rate)))+1)/10,0)*10</f>
      </c>
      <c r="J158" s="34"/>
      <c r="K158" s="27"/>
    </row>
    <row x14ac:dyDescent="0.25" r="159" customHeight="1" ht="48.75">
      <c r="A159" s="3"/>
      <c r="B159" s="3"/>
      <c r="C159" s="3"/>
      <c r="D159" s="3"/>
      <c r="E159" s="243"/>
      <c r="F159" s="243"/>
      <c r="G159" s="23"/>
      <c r="H159" s="103"/>
      <c r="I159" s="82"/>
      <c r="J159" s="34"/>
      <c r="K159" s="27"/>
    </row>
    <row x14ac:dyDescent="0.25" r="160" customHeight="1" ht="17.25">
      <c r="A160" s="3"/>
      <c r="B160" s="3"/>
      <c r="C160" s="3"/>
      <c r="D160" s="3"/>
      <c r="E160" s="243"/>
      <c r="F160" s="243"/>
      <c r="G160" s="23"/>
      <c r="H160" s="103"/>
      <c r="I160" s="82"/>
      <c r="J160" s="34"/>
      <c r="K160" s="27"/>
    </row>
    <row x14ac:dyDescent="0.25" r="161" customHeight="1" ht="17.25">
      <c r="A161" s="3"/>
      <c r="B161" s="3"/>
      <c r="C161" s="3"/>
      <c r="D161" s="3"/>
      <c r="E161" s="28"/>
      <c r="F161" s="28"/>
      <c r="G161" s="23"/>
      <c r="H161" s="103"/>
      <c r="I161" s="82"/>
      <c r="J161" s="34"/>
      <c r="K161" s="27"/>
    </row>
    <row x14ac:dyDescent="0.25" r="162" customHeight="1" ht="17.25">
      <c r="A162" s="3"/>
      <c r="B162" s="3"/>
      <c r="C162" s="3"/>
      <c r="D162" s="3"/>
      <c r="E162" s="28"/>
      <c r="F162" s="28"/>
      <c r="G162" s="23"/>
      <c r="H162" s="103"/>
      <c r="I162" s="82"/>
      <c r="J162" s="34"/>
      <c r="K162" s="27"/>
    </row>
    <row x14ac:dyDescent="0.25" r="163" customHeight="1" ht="49.35">
      <c r="A163" s="126"/>
      <c r="B163" s="288" t="s">
        <v>148</v>
      </c>
      <c r="C163" s="236"/>
      <c r="D163" s="236"/>
      <c r="E163" s="127"/>
      <c r="F163" s="127"/>
      <c r="G163" s="116"/>
      <c r="H163" s="128"/>
      <c r="I163" s="128"/>
      <c r="J163" s="128"/>
      <c r="K163" s="158"/>
    </row>
    <row x14ac:dyDescent="0.25" r="164" customHeight="1" ht="26.100000000000005">
      <c r="A164" s="15"/>
      <c r="B164" s="15" t="s">
        <v>524</v>
      </c>
      <c r="C164" s="15"/>
      <c r="D164" s="15"/>
      <c r="E164" s="112" t="s">
        <v>58</v>
      </c>
      <c r="F164" s="237" t="s">
        <v>319</v>
      </c>
      <c r="G164" s="217"/>
      <c r="H164" s="73" t="s">
        <v>362</v>
      </c>
      <c r="I164" s="18" t="s">
        <v>327</v>
      </c>
      <c r="J164" s="146" t="s">
        <v>350</v>
      </c>
      <c r="K164" s="72"/>
    </row>
    <row x14ac:dyDescent="0.25" r="165" customHeight="1" ht="17.25">
      <c r="A165" s="3"/>
      <c r="B165" s="3"/>
      <c r="C165" s="3"/>
      <c r="D165" s="3"/>
      <c r="E165" s="74"/>
      <c r="F165" s="150" t="s">
        <v>476</v>
      </c>
      <c r="G165" s="150" t="s">
        <v>509</v>
      </c>
      <c r="H165" s="287"/>
      <c r="I165" s="82"/>
      <c r="J165" s="346" t="s">
        <v>471</v>
      </c>
      <c r="K165" s="239"/>
    </row>
    <row x14ac:dyDescent="0.25" r="166" customHeight="1" ht="17.25">
      <c r="A166" s="3"/>
      <c r="B166" s="3"/>
      <c r="C166" s="3"/>
      <c r="D166" s="3"/>
      <c r="E166" s="74" t="s">
        <v>11</v>
      </c>
      <c r="F166" s="28" t="s">
        <v>516</v>
      </c>
      <c r="G166" s="114" t="s">
        <v>517</v>
      </c>
      <c r="H166" s="62">
        <f>ROUNDUP(((USD_per_GBP*('UK-R-Console Tables'!G167/(1+'Exchange rate'!UK_vat_rate)))+1)/10,0)*10</f>
      </c>
      <c r="I166" s="62">
        <f>ROUNDUP(((USD_per_GBP*('UK-R-Console Tables'!H167/(1+'Exchange rate'!UK_vat_rate)))+1)/10,0)*10</f>
      </c>
      <c r="J166" s="62">
        <f>ROUNDUP(((USD_per_GBP*('UK-R-Console Tables'!I167/(1+'Exchange rate'!UK_vat_rate)))+1)/10,0)*10</f>
      </c>
      <c r="K166" s="5"/>
    </row>
    <row x14ac:dyDescent="0.25" r="167" customHeight="1" ht="17.25">
      <c r="A167" s="3"/>
      <c r="B167" s="3"/>
      <c r="C167" s="3"/>
      <c r="D167" s="3"/>
      <c r="E167" s="74" t="s">
        <v>13</v>
      </c>
      <c r="F167" s="28" t="s">
        <v>512</v>
      </c>
      <c r="G167" s="28" t="s">
        <v>478</v>
      </c>
      <c r="H167" s="62">
        <f>ROUNDUP(((USD_per_GBP*('UK-R-Console Tables'!G168/(1+'Exchange rate'!UK_vat_rate)))+1)/10,0)*10</f>
      </c>
      <c r="I167" s="62">
        <f>ROUNDUP(((USD_per_GBP*('UK-R-Console Tables'!H168/(1+'Exchange rate'!UK_vat_rate)))+1)/10,0)*10</f>
      </c>
      <c r="J167" s="62">
        <f>ROUNDUP(((USD_per_GBP*('UK-R-Console Tables'!I168/(1+'Exchange rate'!UK_vat_rate)))+1)/10,0)*10</f>
      </c>
      <c r="K167" s="5"/>
    </row>
    <row x14ac:dyDescent="0.25" r="168" customHeight="1" ht="17.25">
      <c r="A168" s="3"/>
      <c r="B168" s="3"/>
      <c r="C168" s="3"/>
      <c r="D168" s="3"/>
      <c r="E168" s="74" t="s">
        <v>15</v>
      </c>
      <c r="F168" s="28" t="s">
        <v>513</v>
      </c>
      <c r="G168" s="28" t="s">
        <v>480</v>
      </c>
      <c r="H168" s="62">
        <f>ROUNDUP(((USD_per_GBP*('UK-R-Console Tables'!G169/(1+'Exchange rate'!UK_vat_rate)))+1)/10,0)*10</f>
      </c>
      <c r="I168" s="62">
        <f>ROUNDUP(((USD_per_GBP*('UK-R-Console Tables'!H169/(1+'Exchange rate'!UK_vat_rate)))+1)/10,0)*10</f>
      </c>
      <c r="J168" s="62">
        <f>ROUNDUP(((USD_per_GBP*('UK-R-Console Tables'!I169/(1+'Exchange rate'!UK_vat_rate)))+1)/10,0)*10</f>
      </c>
      <c r="K168" s="5"/>
    </row>
    <row x14ac:dyDescent="0.25" r="169" customHeight="1" ht="17.25">
      <c r="A169" s="3"/>
      <c r="B169" s="3"/>
      <c r="C169" s="3"/>
      <c r="D169" s="3"/>
      <c r="E169" s="74" t="s">
        <v>120</v>
      </c>
      <c r="F169" s="28" t="s">
        <v>510</v>
      </c>
      <c r="G169" s="28" t="s">
        <v>482</v>
      </c>
      <c r="H169" s="62">
        <f>ROUNDUP(((USD_per_GBP*('UK-R-Console Tables'!G170/(1+'Exchange rate'!UK_vat_rate)))+1)/10,0)*10</f>
      </c>
      <c r="I169" s="62">
        <f>ROUNDUP(((USD_per_GBP*('UK-R-Console Tables'!H170/(1+'Exchange rate'!UK_vat_rate)))+1)/10,0)*10</f>
      </c>
      <c r="J169" s="62">
        <f>ROUNDUP(((USD_per_GBP*('UK-R-Console Tables'!I170/(1+'Exchange rate'!UK_vat_rate)))+1)/10,0)*10</f>
      </c>
      <c r="K169" s="5"/>
    </row>
    <row x14ac:dyDescent="0.25" r="170" customHeight="1" ht="17.25">
      <c r="A170" s="3"/>
      <c r="B170" s="3"/>
      <c r="C170" s="3"/>
      <c r="D170" s="3"/>
      <c r="E170" s="74"/>
      <c r="F170" s="74"/>
      <c r="G170" s="23"/>
      <c r="H170" s="103"/>
      <c r="I170" s="62"/>
      <c r="J170" s="82"/>
      <c r="K170" s="5"/>
    </row>
    <row x14ac:dyDescent="0.25" r="171" customHeight="1" ht="17.25">
      <c r="A171" s="3"/>
      <c r="B171" s="3"/>
      <c r="C171" s="3"/>
      <c r="D171" s="3"/>
      <c r="E171" s="3"/>
      <c r="F171" s="3"/>
      <c r="G171" s="74"/>
      <c r="H171" s="136"/>
      <c r="I171" s="136"/>
      <c r="J171" s="82"/>
      <c r="K171" s="5"/>
    </row>
    <row x14ac:dyDescent="0.25" r="172" customHeight="1" ht="17.25">
      <c r="A172" s="3"/>
      <c r="B172" s="3"/>
      <c r="C172" s="3"/>
      <c r="D172" s="3"/>
      <c r="E172" s="138" t="s">
        <v>18</v>
      </c>
      <c r="F172" s="138"/>
      <c r="G172" s="23"/>
      <c r="H172" s="103"/>
      <c r="I172" s="82"/>
      <c r="J172" s="82"/>
      <c r="K172" s="5"/>
    </row>
    <row x14ac:dyDescent="0.25" r="173" customHeight="1" ht="17.25">
      <c r="A173" s="3"/>
      <c r="B173" s="3"/>
      <c r="C173" s="3"/>
      <c r="D173" s="3"/>
      <c r="E173" s="243"/>
      <c r="F173" s="243"/>
      <c r="G173" s="23"/>
      <c r="H173" s="103"/>
      <c r="I173" s="82"/>
      <c r="J173" s="82"/>
      <c r="K173" s="5"/>
    </row>
    <row x14ac:dyDescent="0.25" r="174" customHeight="1" ht="17.25">
      <c r="A174" s="3"/>
      <c r="B174" s="3"/>
      <c r="C174" s="3"/>
      <c r="D174" s="3"/>
      <c r="E174" s="3"/>
      <c r="F174" s="3"/>
      <c r="G174" s="23"/>
      <c r="H174" s="103"/>
      <c r="I174" s="82"/>
      <c r="J174" s="82"/>
      <c r="K174" s="5"/>
    </row>
    <row x14ac:dyDescent="0.25" r="175" customHeight="1" ht="17.25">
      <c r="A175" s="3"/>
      <c r="B175" s="3"/>
      <c r="C175" s="3"/>
      <c r="D175" s="3"/>
      <c r="E175" s="139" t="s">
        <v>280</v>
      </c>
      <c r="F175" s="139"/>
      <c r="G175" s="140"/>
      <c r="H175" s="141"/>
      <c r="I175" s="188">
        <f>ROUNDUP(((USD_per_GBP*('UK-R-Console Tables'!H176/(1+'Exchange rate'!UK_vat_rate)))+1)/10,0)*10</f>
      </c>
      <c r="J175" s="82"/>
      <c r="K175" s="5"/>
    </row>
    <row x14ac:dyDescent="0.25" r="176" customHeight="1" ht="17.25">
      <c r="A176" s="3"/>
      <c r="B176" s="3"/>
      <c r="C176" s="3"/>
      <c r="D176" s="3"/>
      <c r="E176" s="243"/>
      <c r="F176" s="243"/>
      <c r="G176" s="23"/>
      <c r="H176" s="103"/>
      <c r="I176" s="82"/>
      <c r="J176" s="82"/>
      <c r="K176" s="5"/>
    </row>
    <row x14ac:dyDescent="0.25" r="177" customHeight="1" ht="17.25">
      <c r="A177" s="3"/>
      <c r="B177" s="3"/>
      <c r="C177" s="3"/>
      <c r="D177" s="3"/>
      <c r="E177" s="243"/>
      <c r="F177" s="243"/>
      <c r="G177" s="23"/>
      <c r="H177" s="103"/>
      <c r="I177" s="82"/>
      <c r="J177" s="82"/>
      <c r="K177" s="5"/>
    </row>
    <row x14ac:dyDescent="0.25" r="178" customHeight="1" ht="17.25">
      <c r="A178" s="3"/>
      <c r="B178" s="3"/>
      <c r="C178" s="3"/>
      <c r="D178" s="3"/>
      <c r="E178" s="3"/>
      <c r="F178" s="3"/>
      <c r="G178" s="23"/>
      <c r="H178" s="103"/>
      <c r="I178" s="82"/>
      <c r="J178" s="82"/>
      <c r="K178" s="5"/>
    </row>
    <row x14ac:dyDescent="0.25" r="179" customHeight="1" ht="17.25">
      <c r="A179" s="3"/>
      <c r="B179" s="3"/>
      <c r="C179" s="3"/>
      <c r="D179" s="3"/>
      <c r="E179" s="28"/>
      <c r="F179" s="28"/>
      <c r="G179" s="23"/>
      <c r="H179" s="103"/>
      <c r="I179" s="63"/>
      <c r="J179" s="82"/>
      <c r="K179" s="5"/>
    </row>
    <row x14ac:dyDescent="0.25" r="180" customHeight="1" ht="21.75">
      <c r="A180" s="3"/>
      <c r="B180" s="3"/>
      <c r="C180" s="3"/>
      <c r="D180" s="3"/>
      <c r="E180" s="3"/>
      <c r="F180" s="3"/>
      <c r="G180" s="114"/>
      <c r="H180" s="103"/>
      <c r="I180" s="82"/>
      <c r="J180" s="82"/>
      <c r="K180" s="5"/>
    </row>
    <row x14ac:dyDescent="0.25" r="181" customHeight="1" ht="49.35">
      <c r="A181" s="347"/>
      <c r="B181" s="288" t="s">
        <v>148</v>
      </c>
      <c r="C181" s="345"/>
      <c r="D181" s="9"/>
      <c r="E181" s="348"/>
      <c r="F181" s="348"/>
      <c r="G181" s="116"/>
      <c r="H181" s="128"/>
      <c r="I181" s="128"/>
      <c r="J181" s="128"/>
      <c r="K181" s="5"/>
    </row>
    <row x14ac:dyDescent="0.25" r="182" customHeight="1" ht="17.25">
      <c r="A182" s="15"/>
      <c r="B182" s="15" t="s">
        <v>318</v>
      </c>
      <c r="C182" s="15"/>
      <c r="D182" s="15"/>
      <c r="E182" s="112" t="s">
        <v>58</v>
      </c>
      <c r="F182" s="237" t="s">
        <v>319</v>
      </c>
      <c r="G182" s="217"/>
      <c r="H182" s="73" t="s">
        <v>362</v>
      </c>
      <c r="I182" s="73" t="s">
        <v>327</v>
      </c>
      <c r="J182" s="238"/>
      <c r="K182" s="5"/>
    </row>
    <row x14ac:dyDescent="0.25" r="183" customHeight="1" ht="17.25">
      <c r="A183" s="3"/>
      <c r="B183" s="3"/>
      <c r="C183" s="3"/>
      <c r="D183" s="3"/>
      <c r="E183" s="74"/>
      <c r="F183" s="150" t="s">
        <v>476</v>
      </c>
      <c r="G183" s="150" t="s">
        <v>509</v>
      </c>
      <c r="H183" s="91"/>
      <c r="I183" s="91"/>
      <c r="J183" s="244"/>
      <c r="K183" s="5"/>
    </row>
    <row x14ac:dyDescent="0.25" r="184" customHeight="1" ht="17.25">
      <c r="A184" s="3"/>
      <c r="B184" s="3"/>
      <c r="C184" s="3"/>
      <c r="D184" s="3"/>
      <c r="E184" s="74" t="s">
        <v>11</v>
      </c>
      <c r="F184" s="28" t="s">
        <v>516</v>
      </c>
      <c r="G184" s="114" t="s">
        <v>517</v>
      </c>
      <c r="H184" s="62">
        <f>ROUNDUP(((USD_per_GBP*('UK-R-Console Tables'!G186/(1+'Exchange rate'!UK_vat_rate)))+1)/10,0)*10</f>
      </c>
      <c r="I184" s="62">
        <f>ROUNDUP(((USD_per_GBP*('UK-R-Console Tables'!H186/(1+'Exchange rate'!UK_vat_rate)))+1)/10,0)*10</f>
      </c>
      <c r="J184" s="82"/>
      <c r="K184" s="5"/>
    </row>
    <row x14ac:dyDescent="0.25" r="185" customHeight="1" ht="17.25">
      <c r="A185" s="3"/>
      <c r="B185" s="3"/>
      <c r="C185" s="3"/>
      <c r="D185" s="3"/>
      <c r="E185" s="74" t="s">
        <v>13</v>
      </c>
      <c r="F185" s="28" t="s">
        <v>512</v>
      </c>
      <c r="G185" s="28" t="s">
        <v>478</v>
      </c>
      <c r="H185" s="62">
        <f>ROUNDUP(((USD_per_GBP*('UK-R-Console Tables'!G187/(1+'Exchange rate'!UK_vat_rate)))+1)/10,0)*10</f>
      </c>
      <c r="I185" s="62">
        <f>ROUNDUP(((USD_per_GBP*('UK-R-Console Tables'!H187/(1+'Exchange rate'!UK_vat_rate)))+1)/10,0)*10</f>
      </c>
      <c r="J185" s="82"/>
      <c r="K185" s="5"/>
    </row>
    <row x14ac:dyDescent="0.25" r="186" customHeight="1" ht="17.25">
      <c r="A186" s="3"/>
      <c r="B186" s="3"/>
      <c r="C186" s="3"/>
      <c r="D186" s="3"/>
      <c r="E186" s="74" t="s">
        <v>15</v>
      </c>
      <c r="F186" s="28" t="s">
        <v>513</v>
      </c>
      <c r="G186" s="28" t="s">
        <v>480</v>
      </c>
      <c r="H186" s="62">
        <f>ROUNDUP(((USD_per_GBP*('UK-R-Console Tables'!G188/(1+'Exchange rate'!UK_vat_rate)))+1)/10,0)*10</f>
      </c>
      <c r="I186" s="62">
        <f>ROUNDUP(((USD_per_GBP*('UK-R-Console Tables'!H188/(1+'Exchange rate'!UK_vat_rate)))+1)/10,0)*10</f>
      </c>
      <c r="J186" s="82"/>
      <c r="K186" s="5"/>
    </row>
    <row x14ac:dyDescent="0.25" r="187" customHeight="1" ht="17.25">
      <c r="A187" s="3"/>
      <c r="B187" s="3"/>
      <c r="C187" s="3"/>
      <c r="D187" s="3"/>
      <c r="E187" s="74" t="s">
        <v>120</v>
      </c>
      <c r="F187" s="28" t="s">
        <v>510</v>
      </c>
      <c r="G187" s="28" t="s">
        <v>482</v>
      </c>
      <c r="H187" s="62">
        <f>ROUNDUP(((USD_per_GBP*('UK-R-Console Tables'!G189/(1+'Exchange rate'!UK_vat_rate)))+1)/10,0)*10</f>
      </c>
      <c r="I187" s="62">
        <f>ROUNDUP(((USD_per_GBP*('UK-R-Console Tables'!H189/(1+'Exchange rate'!UK_vat_rate)))+1)/10,0)*10</f>
      </c>
      <c r="J187" s="82"/>
      <c r="K187" s="5"/>
    </row>
    <row x14ac:dyDescent="0.25" r="188" customHeight="1" ht="17.25">
      <c r="A188" s="3"/>
      <c r="B188" s="3"/>
      <c r="C188" s="3"/>
      <c r="D188" s="3"/>
      <c r="E188" s="74"/>
      <c r="F188" s="4"/>
      <c r="G188" s="23"/>
      <c r="H188" s="62"/>
      <c r="I188" s="62"/>
      <c r="J188" s="82"/>
      <c r="K188" s="5"/>
    </row>
    <row x14ac:dyDescent="0.25" r="189" customHeight="1" ht="17.25">
      <c r="A189" s="3"/>
      <c r="B189" s="3"/>
      <c r="C189" s="3"/>
      <c r="D189" s="3"/>
      <c r="E189" s="3"/>
      <c r="F189" s="3"/>
      <c r="G189" s="74"/>
      <c r="H189" s="136"/>
      <c r="I189" s="136"/>
      <c r="J189" s="82"/>
      <c r="K189" s="5"/>
    </row>
    <row x14ac:dyDescent="0.25" r="190" customHeight="1" ht="17.25">
      <c r="A190" s="3"/>
      <c r="B190" s="3"/>
      <c r="C190" s="3"/>
      <c r="D190" s="3"/>
      <c r="E190" s="138" t="s">
        <v>18</v>
      </c>
      <c r="F190" s="138"/>
      <c r="G190" s="23"/>
      <c r="H190" s="103"/>
      <c r="I190" s="82"/>
      <c r="J190" s="82"/>
      <c r="K190" s="5"/>
    </row>
    <row x14ac:dyDescent="0.25" r="191" customHeight="1" ht="17.25">
      <c r="A191" s="3"/>
      <c r="B191" s="3"/>
      <c r="C191" s="3"/>
      <c r="D191" s="3"/>
      <c r="E191" s="243"/>
      <c r="F191" s="243"/>
      <c r="G191" s="23"/>
      <c r="H191" s="103"/>
      <c r="I191" s="82"/>
      <c r="J191" s="82"/>
      <c r="K191" s="5"/>
    </row>
    <row x14ac:dyDescent="0.25" r="192" customHeight="1" ht="17.25">
      <c r="A192" s="3"/>
      <c r="B192" s="3"/>
      <c r="C192" s="3"/>
      <c r="D192" s="3"/>
      <c r="E192" s="3"/>
      <c r="F192" s="3"/>
      <c r="G192" s="23"/>
      <c r="H192" s="103"/>
      <c r="I192" s="82"/>
      <c r="J192" s="82"/>
      <c r="K192" s="5"/>
    </row>
    <row x14ac:dyDescent="0.25" r="193" customHeight="1" ht="17.25">
      <c r="A193" s="3"/>
      <c r="B193" s="3"/>
      <c r="C193" s="3"/>
      <c r="D193" s="3"/>
      <c r="E193" s="139" t="s">
        <v>280</v>
      </c>
      <c r="F193" s="139"/>
      <c r="G193" s="140"/>
      <c r="H193" s="141"/>
      <c r="I193" s="188">
        <f>ROUNDUP(((USD_per_GBP*('UK-R-Console Tables'!H195/(1+'Exchange rate'!UK_vat_rate)))+1)/10,0)*10</f>
      </c>
      <c r="J193" s="82"/>
      <c r="K193" s="5"/>
    </row>
    <row x14ac:dyDescent="0.25" r="194" customHeight="1" ht="17.25">
      <c r="A194" s="3"/>
      <c r="B194" s="3"/>
      <c r="C194" s="3"/>
      <c r="D194" s="3"/>
      <c r="E194" s="243"/>
      <c r="F194" s="243"/>
      <c r="G194" s="23"/>
      <c r="H194" s="103"/>
      <c r="I194" s="82"/>
      <c r="J194" s="82"/>
      <c r="K194" s="5"/>
    </row>
    <row x14ac:dyDescent="0.25" r="195" customHeight="1" ht="63">
      <c r="A195" s="3"/>
      <c r="B195" s="3"/>
      <c r="C195" s="3"/>
      <c r="D195" s="3"/>
      <c r="E195" s="243"/>
      <c r="F195" s="243"/>
      <c r="G195" s="23"/>
      <c r="H195" s="103"/>
      <c r="I195" s="82"/>
      <c r="J195" s="82"/>
      <c r="K195" s="5"/>
    </row>
    <row x14ac:dyDescent="0.25" r="196" customHeight="1" ht="49.35">
      <c r="A196" s="126"/>
      <c r="B196" s="96" t="s">
        <v>132</v>
      </c>
      <c r="C196" s="236"/>
      <c r="D196" s="236"/>
      <c r="E196" s="127"/>
      <c r="F196" s="127"/>
      <c r="G196" s="116"/>
      <c r="H196" s="128"/>
      <c r="I196" s="128"/>
      <c r="J196" s="128"/>
      <c r="K196" s="158"/>
    </row>
    <row x14ac:dyDescent="0.25" r="197" customHeight="1" ht="17.25">
      <c r="A197" s="15"/>
      <c r="B197" s="15" t="s">
        <v>484</v>
      </c>
      <c r="C197" s="15"/>
      <c r="D197" s="15"/>
      <c r="E197" s="112" t="s">
        <v>58</v>
      </c>
      <c r="F197" s="237" t="s">
        <v>319</v>
      </c>
      <c r="G197" s="217"/>
      <c r="H197" s="73" t="s">
        <v>362</v>
      </c>
      <c r="I197" s="18" t="s">
        <v>350</v>
      </c>
      <c r="J197" s="238"/>
      <c r="K197" s="27"/>
    </row>
    <row x14ac:dyDescent="0.25" r="198" customHeight="1" ht="17.25">
      <c r="A198" s="3"/>
      <c r="B198" s="3"/>
      <c r="C198" s="3"/>
      <c r="D198" s="3"/>
      <c r="E198" s="74"/>
      <c r="F198" s="119" t="s">
        <v>5</v>
      </c>
      <c r="G198" s="150" t="s">
        <v>84</v>
      </c>
      <c r="H198" s="244"/>
      <c r="I198" s="287" t="s">
        <v>471</v>
      </c>
      <c r="J198" s="82"/>
      <c r="K198" s="27"/>
    </row>
    <row x14ac:dyDescent="0.25" r="199" customHeight="1" ht="17.25">
      <c r="A199" s="3"/>
      <c r="B199" s="3"/>
      <c r="C199" s="3"/>
      <c r="D199" s="3"/>
      <c r="E199" s="74" t="s">
        <v>11</v>
      </c>
      <c r="F199" s="4" t="s">
        <v>526</v>
      </c>
      <c r="G199" s="114" t="s">
        <v>527</v>
      </c>
      <c r="H199" s="62">
        <f>ROUNDUP(((USD_per_GBP*('UK-R-Console Tables'!G201/(1+'Exchange rate'!UK_vat_rate)))+1)/10,0)*10</f>
      </c>
      <c r="I199" s="62">
        <f>ROUNDUP(((USD_per_GBP*('UK-R-Console Tables'!H201/(1+'Exchange rate'!UK_vat_rate)))+1)/10,0)*10</f>
      </c>
      <c r="J199" s="82"/>
      <c r="K199" s="27"/>
    </row>
    <row x14ac:dyDescent="0.25" r="200" customHeight="1" ht="17.25">
      <c r="A200" s="3"/>
      <c r="B200" s="3"/>
      <c r="C200" s="3"/>
      <c r="D200" s="3"/>
      <c r="E200" s="74" t="s">
        <v>13</v>
      </c>
      <c r="F200" s="4" t="s">
        <v>528</v>
      </c>
      <c r="G200" s="4" t="s">
        <v>529</v>
      </c>
      <c r="H200" s="62">
        <f>ROUNDUP(((USD_per_GBP*('UK-R-Console Tables'!G202/(1+'Exchange rate'!UK_vat_rate)))+1)/10,0)*10</f>
      </c>
      <c r="I200" s="62">
        <f>ROUNDUP(((USD_per_GBP*('UK-R-Console Tables'!H202/(1+'Exchange rate'!UK_vat_rate)))+1)/10,0)*10</f>
      </c>
      <c r="J200" s="137"/>
      <c r="K200" s="27"/>
    </row>
    <row x14ac:dyDescent="0.25" r="201" customHeight="1" ht="17.25">
      <c r="A201" s="3"/>
      <c r="B201" s="3"/>
      <c r="C201" s="3"/>
      <c r="D201" s="3"/>
      <c r="E201" s="4" t="s">
        <v>15</v>
      </c>
      <c r="F201" s="74" t="s">
        <v>530</v>
      </c>
      <c r="G201" s="114" t="s">
        <v>531</v>
      </c>
      <c r="H201" s="62">
        <f>ROUNDUP(((USD_per_GBP*('UK-R-Console Tables'!G203/(1+'Exchange rate'!UK_vat_rate)))+1)/10,0)*10</f>
      </c>
      <c r="I201" s="62">
        <f>ROUNDUP(((USD_per_GBP*('UK-R-Console Tables'!H203/(1+'Exchange rate'!UK_vat_rate)))+1)/10,0)*10</f>
      </c>
      <c r="J201" s="137"/>
      <c r="K201" s="27"/>
    </row>
    <row x14ac:dyDescent="0.25" r="202" customHeight="1" ht="17.25">
      <c r="A202" s="3"/>
      <c r="B202" s="3"/>
      <c r="C202" s="3"/>
      <c r="D202" s="3"/>
      <c r="E202" s="138" t="s">
        <v>18</v>
      </c>
      <c r="F202" s="138"/>
      <c r="G202" s="4"/>
      <c r="H202" s="101"/>
      <c r="I202" s="92"/>
      <c r="J202" s="82"/>
      <c r="K202" s="27"/>
    </row>
    <row x14ac:dyDescent="0.25" r="203" customHeight="1" ht="17.25">
      <c r="A203" s="3"/>
      <c r="B203" s="3"/>
      <c r="C203" s="3"/>
      <c r="D203" s="3"/>
      <c r="E203" s="108"/>
      <c r="F203" s="108"/>
      <c r="G203" s="4"/>
      <c r="H203" s="101"/>
      <c r="I203" s="92"/>
      <c r="J203" s="82"/>
      <c r="K203" s="27"/>
    </row>
    <row x14ac:dyDescent="0.25" r="204" customHeight="1" ht="17.25">
      <c r="A204" s="3"/>
      <c r="B204" s="3"/>
      <c r="C204" s="3"/>
      <c r="D204" s="3"/>
      <c r="E204" s="139" t="s">
        <v>280</v>
      </c>
      <c r="F204" s="139"/>
      <c r="G204" s="140"/>
      <c r="H204" s="152"/>
      <c r="I204" s="188">
        <f>ROUNDUP(((USD_per_GBP*('UK-R-Console Tables'!H207/(1+'Exchange rate'!UK_vat_rate)))+1)/10,0)*10</f>
      </c>
      <c r="J204" s="82"/>
      <c r="K204" s="27"/>
    </row>
    <row x14ac:dyDescent="0.25" r="205" customHeight="1" ht="17.25">
      <c r="A205" s="3"/>
      <c r="B205" s="3"/>
      <c r="C205" s="3"/>
      <c r="D205" s="3"/>
      <c r="E205" s="28"/>
      <c r="F205" s="28"/>
      <c r="G205" s="4"/>
      <c r="H205" s="101"/>
      <c r="I205" s="63"/>
      <c r="J205" s="82"/>
      <c r="K205" s="27"/>
    </row>
    <row x14ac:dyDescent="0.25" r="206" customHeight="1" ht="17.25">
      <c r="A206" s="3"/>
      <c r="B206" s="3"/>
      <c r="C206" s="3"/>
      <c r="D206" s="3"/>
      <c r="E206" s="28" t="s">
        <v>437</v>
      </c>
      <c r="F206" s="28"/>
      <c r="G206" s="4"/>
      <c r="H206" s="101"/>
      <c r="I206" s="62"/>
      <c r="J206" s="82"/>
      <c r="K206" s="27"/>
    </row>
    <row x14ac:dyDescent="0.25" r="207" customHeight="1" ht="17.25">
      <c r="A207" s="3"/>
      <c r="B207" s="3"/>
      <c r="C207" s="3"/>
      <c r="D207" s="3"/>
      <c r="E207" s="139" t="s">
        <v>450</v>
      </c>
      <c r="F207" s="349"/>
      <c r="G207" s="140"/>
      <c r="H207" s="141"/>
      <c r="I207" s="188">
        <f>ROUNDUP(((USD_per_GBP*('UK-R-Console Tables'!H210/(1+'Exchange rate'!UK_vat_rate)))+1)/10,0)*10</f>
      </c>
      <c r="J207" s="82"/>
      <c r="K207" s="27"/>
    </row>
    <row x14ac:dyDescent="0.25" r="208" customHeight="1" ht="17.25">
      <c r="A208" s="3"/>
      <c r="B208" s="3"/>
      <c r="C208" s="3"/>
      <c r="D208" s="3"/>
      <c r="E208" s="28"/>
      <c r="F208" s="28"/>
      <c r="G208" s="23"/>
      <c r="H208" s="103"/>
      <c r="I208" s="63"/>
      <c r="J208" s="82"/>
      <c r="K208" s="27"/>
    </row>
    <row x14ac:dyDescent="0.25" r="209" customHeight="1" ht="97.5">
      <c r="A209" s="3"/>
      <c r="B209" s="3"/>
      <c r="C209" s="3"/>
      <c r="D209" s="3"/>
      <c r="E209" s="243"/>
      <c r="F209" s="243"/>
      <c r="G209" s="23"/>
      <c r="H209" s="103"/>
      <c r="I209" s="63"/>
      <c r="J209" s="82"/>
      <c r="K209" s="27"/>
    </row>
    <row x14ac:dyDescent="0.25" r="210" customHeight="1" ht="17.25">
      <c r="A210" s="3"/>
      <c r="B210" s="3"/>
      <c r="C210" s="3"/>
      <c r="D210" s="3"/>
      <c r="E210" s="28"/>
      <c r="F210" s="28"/>
      <c r="G210" s="23"/>
      <c r="H210" s="103"/>
      <c r="I210" s="63"/>
      <c r="J210" s="82"/>
      <c r="K210" s="27"/>
    </row>
    <row x14ac:dyDescent="0.25" r="211" customHeight="1" ht="49.35">
      <c r="A211" s="126"/>
      <c r="B211" s="96" t="s">
        <v>333</v>
      </c>
      <c r="C211" s="236"/>
      <c r="D211" s="236"/>
      <c r="E211" s="127"/>
      <c r="F211" s="127"/>
      <c r="G211" s="116"/>
      <c r="H211" s="128"/>
      <c r="I211" s="128"/>
      <c r="J211" s="128"/>
      <c r="K211" s="158"/>
    </row>
    <row x14ac:dyDescent="0.25" r="212" customHeight="1" ht="26.100000000000005">
      <c r="A212" s="15"/>
      <c r="B212" s="15" t="s">
        <v>318</v>
      </c>
      <c r="C212" s="15"/>
      <c r="D212" s="15"/>
      <c r="E212" s="112" t="s">
        <v>58</v>
      </c>
      <c r="F212" s="237" t="s">
        <v>319</v>
      </c>
      <c r="G212" s="217"/>
      <c r="H212" s="73" t="s">
        <v>362</v>
      </c>
      <c r="I212" s="131" t="s">
        <v>388</v>
      </c>
      <c r="J212" s="238"/>
      <c r="K212" s="72"/>
    </row>
    <row x14ac:dyDescent="0.25" r="213" customHeight="1" ht="17.25">
      <c r="A213" s="3"/>
      <c r="B213" s="3"/>
      <c r="C213" s="3"/>
      <c r="D213" s="3"/>
      <c r="E213" s="74"/>
      <c r="F213" s="150" t="s">
        <v>476</v>
      </c>
      <c r="G213" s="150" t="s">
        <v>509</v>
      </c>
      <c r="H213" s="244"/>
      <c r="I213" s="303" t="s">
        <v>471</v>
      </c>
      <c r="J213" s="303"/>
      <c r="K213" s="239"/>
    </row>
    <row x14ac:dyDescent="0.25" r="214" customHeight="1" ht="17.25">
      <c r="A214" s="3"/>
      <c r="B214" s="3"/>
      <c r="C214" s="3"/>
      <c r="D214" s="3"/>
      <c r="E214" s="74" t="s">
        <v>11</v>
      </c>
      <c r="F214" s="28" t="s">
        <v>516</v>
      </c>
      <c r="G214" s="114" t="s">
        <v>517</v>
      </c>
      <c r="H214" s="62">
        <f>ROUNDUP(((USD_per_GBP*('UK-R-Console Tables'!G217/(1+'Exchange rate'!UK_vat_rate)))+1)/10,0)*10</f>
      </c>
      <c r="I214" s="62">
        <f>ROUNDUP(((USD_per_GBP*('UK-R-Console Tables'!H217/(1+'Exchange rate'!UK_vat_rate)))+1)/10,0)*10</f>
      </c>
      <c r="J214" s="82"/>
      <c r="K214" s="300">
        <f>I214-H214</f>
      </c>
    </row>
    <row x14ac:dyDescent="0.25" r="215" customHeight="1" ht="17.25">
      <c r="A215" s="3"/>
      <c r="B215" s="3"/>
      <c r="C215" s="3"/>
      <c r="D215" s="3"/>
      <c r="E215" s="74" t="s">
        <v>13</v>
      </c>
      <c r="F215" s="28" t="s">
        <v>512</v>
      </c>
      <c r="G215" s="28" t="s">
        <v>478</v>
      </c>
      <c r="H215" s="62">
        <f>ROUNDUP(((USD_per_GBP*('UK-R-Console Tables'!G218/(1+'Exchange rate'!UK_vat_rate)))+1)/10,0)*10</f>
      </c>
      <c r="I215" s="62">
        <f>ROUNDUP(((USD_per_GBP*('UK-R-Console Tables'!H218/(1+'Exchange rate'!UK_vat_rate)))+1)/10,0)*10</f>
      </c>
      <c r="J215" s="82"/>
      <c r="K215" s="300">
        <f>I215-H215</f>
      </c>
    </row>
    <row x14ac:dyDescent="0.25" r="216" customHeight="1" ht="17.25">
      <c r="A216" s="3"/>
      <c r="B216" s="3"/>
      <c r="C216" s="3"/>
      <c r="D216" s="3"/>
      <c r="E216" s="74" t="s">
        <v>15</v>
      </c>
      <c r="F216" s="28" t="s">
        <v>513</v>
      </c>
      <c r="G216" s="28" t="s">
        <v>480</v>
      </c>
      <c r="H216" s="62">
        <f>ROUNDUP(((USD_per_GBP*('UK-R-Console Tables'!G219/(1+'Exchange rate'!UK_vat_rate)))+1)/10,0)*10</f>
      </c>
      <c r="I216" s="62">
        <f>ROUNDUP(((USD_per_GBP*('UK-R-Console Tables'!H219/(1+'Exchange rate'!UK_vat_rate)))+1)/10,0)*10</f>
      </c>
      <c r="J216" s="82"/>
      <c r="K216" s="300">
        <f>I216-H216</f>
      </c>
    </row>
    <row x14ac:dyDescent="0.25" r="217" customHeight="1" ht="17.25">
      <c r="A217" s="3"/>
      <c r="B217" s="3"/>
      <c r="C217" s="3"/>
      <c r="D217" s="3"/>
      <c r="E217" s="74" t="s">
        <v>120</v>
      </c>
      <c r="F217" s="28" t="s">
        <v>510</v>
      </c>
      <c r="G217" s="28" t="s">
        <v>482</v>
      </c>
      <c r="H217" s="62">
        <f>ROUNDUP(((USD_per_GBP*('UK-R-Console Tables'!G220/(1+'Exchange rate'!UK_vat_rate)))+1)/10,0)*10</f>
      </c>
      <c r="I217" s="62">
        <f>ROUNDUP(((USD_per_GBP*('UK-R-Console Tables'!H220/(1+'Exchange rate'!UK_vat_rate)))+1)/10,0)*10</f>
      </c>
      <c r="J217" s="82"/>
      <c r="K217" s="300">
        <f>I217-H217</f>
      </c>
    </row>
    <row x14ac:dyDescent="0.25" r="218" customHeight="1" ht="17.25">
      <c r="A218" s="3"/>
      <c r="B218" s="3"/>
      <c r="C218" s="3"/>
      <c r="D218" s="3"/>
      <c r="E218" s="3"/>
      <c r="F218" s="3"/>
      <c r="G218" s="74"/>
      <c r="H218" s="136"/>
      <c r="I218" s="136"/>
      <c r="J218" s="137"/>
      <c r="K218" s="27"/>
    </row>
    <row x14ac:dyDescent="0.25" r="219" customHeight="1" ht="17.25">
      <c r="A219" s="3"/>
      <c r="B219" s="3"/>
      <c r="C219" s="3"/>
      <c r="D219" s="3"/>
      <c r="E219" s="138" t="s">
        <v>18</v>
      </c>
      <c r="F219" s="138"/>
      <c r="G219" s="23"/>
      <c r="H219" s="103"/>
      <c r="I219" s="82"/>
      <c r="J219" s="82"/>
      <c r="K219" s="27"/>
    </row>
    <row x14ac:dyDescent="0.25" r="220" customHeight="1" ht="17.25">
      <c r="A220" s="3"/>
      <c r="B220" s="3"/>
      <c r="C220" s="3"/>
      <c r="D220" s="3"/>
      <c r="E220" s="243"/>
      <c r="F220" s="243"/>
      <c r="G220" s="23"/>
      <c r="H220" s="103"/>
      <c r="I220" s="82"/>
      <c r="J220" s="82"/>
      <c r="K220" s="27"/>
    </row>
    <row x14ac:dyDescent="0.25" r="221" customHeight="1" ht="17.25">
      <c r="A221" s="3"/>
      <c r="B221" s="3"/>
      <c r="C221" s="3"/>
      <c r="D221" s="3"/>
      <c r="E221" s="3"/>
      <c r="F221" s="3"/>
      <c r="G221" s="23"/>
      <c r="H221" s="103"/>
      <c r="I221" s="82"/>
      <c r="J221" s="82"/>
      <c r="K221" s="27"/>
    </row>
    <row x14ac:dyDescent="0.25" r="222" customHeight="1" ht="17.25">
      <c r="A222" s="3"/>
      <c r="B222" s="3"/>
      <c r="C222" s="3"/>
      <c r="D222" s="3"/>
      <c r="E222" s="139" t="s">
        <v>394</v>
      </c>
      <c r="F222" s="139"/>
      <c r="G222" s="140"/>
      <c r="H222" s="141"/>
      <c r="I222" s="188">
        <f>ROUNDUP(((USD_per_GBP*('UK-R-Console Tables'!H225/(1+'Exchange rate'!UK_vat_rate)))+1)/10,0)*10</f>
      </c>
      <c r="J222" s="82"/>
      <c r="K222" s="27"/>
    </row>
    <row x14ac:dyDescent="0.25" r="223" customHeight="1" ht="17.25">
      <c r="A223" s="3"/>
      <c r="B223" s="3"/>
      <c r="C223" s="3"/>
      <c r="D223" s="3"/>
      <c r="E223" s="243"/>
      <c r="F223" s="243"/>
      <c r="G223" s="23"/>
      <c r="H223" s="103"/>
      <c r="I223" s="82"/>
      <c r="J223" s="82"/>
      <c r="K223" s="27"/>
    </row>
    <row x14ac:dyDescent="0.25" r="224" customHeight="1" ht="17.25">
      <c r="A224" s="3"/>
      <c r="B224" s="3"/>
      <c r="C224" s="3"/>
      <c r="D224" s="3"/>
      <c r="E224" s="243"/>
      <c r="F224" s="243"/>
      <c r="G224" s="23"/>
      <c r="H224" s="103"/>
      <c r="I224" s="82"/>
      <c r="J224" s="82"/>
      <c r="K224" s="27"/>
    </row>
    <row x14ac:dyDescent="0.25" r="225" customHeight="1" ht="17.25">
      <c r="A225" s="3"/>
      <c r="B225" s="3"/>
      <c r="C225" s="3"/>
      <c r="D225" s="3"/>
      <c r="E225" s="3"/>
      <c r="F225" s="3"/>
      <c r="G225" s="23"/>
      <c r="H225" s="103"/>
      <c r="I225" s="82"/>
      <c r="J225" s="82"/>
      <c r="K225" s="27"/>
    </row>
    <row x14ac:dyDescent="0.25" r="226" customHeight="1" ht="17.25">
      <c r="A226" s="3"/>
      <c r="B226" s="3"/>
      <c r="C226" s="3"/>
      <c r="D226" s="3"/>
      <c r="E226" s="28"/>
      <c r="F226" s="28"/>
      <c r="G226" s="23"/>
      <c r="H226" s="103"/>
      <c r="I226" s="63"/>
      <c r="J226" s="82"/>
      <c r="K226" s="27"/>
    </row>
    <row x14ac:dyDescent="0.25" r="227" customHeight="1" ht="17.25">
      <c r="A227" s="3"/>
      <c r="B227" s="3"/>
      <c r="C227" s="3"/>
      <c r="D227" s="3"/>
      <c r="E227" s="28"/>
      <c r="F227" s="28"/>
      <c r="G227" s="23"/>
      <c r="H227" s="103"/>
      <c r="I227" s="63"/>
      <c r="J227" s="82"/>
      <c r="K227" s="27"/>
    </row>
    <row x14ac:dyDescent="0.25" r="228" customHeight="1" ht="17.25">
      <c r="A228" s="3"/>
      <c r="B228" s="3"/>
      <c r="C228" s="3"/>
      <c r="D228" s="3"/>
      <c r="E228" s="28"/>
      <c r="F228" s="28"/>
      <c r="G228" s="23"/>
      <c r="H228" s="103"/>
      <c r="I228" s="63"/>
      <c r="J228" s="82"/>
      <c r="K228" s="27"/>
    </row>
    <row x14ac:dyDescent="0.25" r="229" customHeight="1" ht="17.1">
      <c r="A229" s="3"/>
      <c r="B229" s="3"/>
      <c r="C229" s="3"/>
      <c r="D229" s="3"/>
      <c r="E229" s="28"/>
      <c r="F229" s="28"/>
      <c r="G229" s="23"/>
      <c r="H229" s="103"/>
      <c r="I229" s="63"/>
      <c r="J229" s="82"/>
      <c r="K229" s="27"/>
    </row>
    <row x14ac:dyDescent="0.25" r="230" customHeight="1" ht="49.35">
      <c r="A230" s="126"/>
      <c r="B230" s="96" t="s">
        <v>532</v>
      </c>
      <c r="C230" s="236"/>
      <c r="D230" s="236"/>
      <c r="E230" s="127"/>
      <c r="F230" s="127"/>
      <c r="G230" s="116"/>
      <c r="H230" s="128"/>
      <c r="I230" s="128"/>
      <c r="J230" s="128"/>
      <c r="K230" s="158"/>
    </row>
    <row x14ac:dyDescent="0.25" r="231" customHeight="1" ht="26.100000000000005">
      <c r="A231" s="15"/>
      <c r="B231" s="15" t="s">
        <v>318</v>
      </c>
      <c r="C231" s="15"/>
      <c r="D231" s="15"/>
      <c r="E231" s="112" t="s">
        <v>58</v>
      </c>
      <c r="F231" s="237" t="s">
        <v>319</v>
      </c>
      <c r="G231" s="217"/>
      <c r="H231" s="73" t="s">
        <v>362</v>
      </c>
      <c r="I231" s="73" t="s">
        <v>388</v>
      </c>
      <c r="J231" s="238"/>
      <c r="K231" s="72"/>
    </row>
    <row x14ac:dyDescent="0.25" r="232" customHeight="1" ht="17.25">
      <c r="A232" s="3"/>
      <c r="B232" s="3"/>
      <c r="C232" s="3"/>
      <c r="D232" s="3"/>
      <c r="E232" s="74"/>
      <c r="F232" s="185" t="s">
        <v>72</v>
      </c>
      <c r="G232" s="150" t="s">
        <v>84</v>
      </c>
      <c r="H232" s="105"/>
      <c r="I232" s="303" t="s">
        <v>471</v>
      </c>
      <c r="J232" s="303"/>
      <c r="K232" s="5"/>
    </row>
    <row x14ac:dyDescent="0.25" r="233" customHeight="1" ht="17.25">
      <c r="A233" s="3"/>
      <c r="B233" s="3"/>
      <c r="C233" s="3"/>
      <c r="D233" s="3"/>
      <c r="E233" s="4" t="s">
        <v>11</v>
      </c>
      <c r="F233" s="28" t="s">
        <v>496</v>
      </c>
      <c r="G233" s="28" t="s">
        <v>497</v>
      </c>
      <c r="H233" s="62">
        <f>ROUNDUP(((USD_per_GBP*('UK-R-Console Tables'!G236/(1+'Exchange rate'!UK_vat_rate)))+1)/10,0)*10</f>
      </c>
      <c r="I233" s="62">
        <f>ROUNDUP(((USD_per_GBP*('UK-R-Console Tables'!H236/(1+'Exchange rate'!UK_vat_rate)))+1)/10,0)*10</f>
      </c>
      <c r="J233" s="82"/>
      <c r="K233" s="5"/>
    </row>
    <row x14ac:dyDescent="0.25" r="234" customHeight="1" ht="17.25">
      <c r="A234" s="3"/>
      <c r="B234" s="3"/>
      <c r="C234" s="3"/>
      <c r="D234" s="3"/>
      <c r="E234" s="74" t="s">
        <v>13</v>
      </c>
      <c r="F234" s="28" t="s">
        <v>498</v>
      </c>
      <c r="G234" s="28" t="s">
        <v>499</v>
      </c>
      <c r="H234" s="62">
        <f>ROUNDUP(((USD_per_GBP*('UK-R-Console Tables'!G237/(1+'Exchange rate'!UK_vat_rate)))+1)/10,0)*10</f>
      </c>
      <c r="I234" s="62">
        <f>ROUNDUP(((USD_per_GBP*('UK-R-Console Tables'!H237/(1+'Exchange rate'!UK_vat_rate)))+1)/10,0)*10</f>
      </c>
      <c r="J234" s="82"/>
      <c r="K234" s="5"/>
    </row>
    <row x14ac:dyDescent="0.25" r="235" customHeight="1" ht="17.25">
      <c r="A235" s="3"/>
      <c r="B235" s="3"/>
      <c r="C235" s="3"/>
      <c r="D235" s="3"/>
      <c r="E235" s="74" t="s">
        <v>15</v>
      </c>
      <c r="F235" s="28" t="s">
        <v>500</v>
      </c>
      <c r="G235" s="28" t="s">
        <v>501</v>
      </c>
      <c r="H235" s="62">
        <f>ROUNDUP(((USD_per_GBP*('UK-R-Console Tables'!G238/(1+'Exchange rate'!UK_vat_rate)))+1)/10,0)*10</f>
      </c>
      <c r="I235" s="62">
        <f>ROUNDUP(((USD_per_GBP*('UK-R-Console Tables'!H238/(1+'Exchange rate'!UK_vat_rate)))+1)/10,0)*10</f>
      </c>
      <c r="J235" s="82"/>
      <c r="K235" s="5"/>
    </row>
    <row x14ac:dyDescent="0.25" r="236" customHeight="1" ht="17.25">
      <c r="A236" s="3"/>
      <c r="B236" s="3"/>
      <c r="C236" s="3"/>
      <c r="D236" s="3"/>
      <c r="E236" s="74"/>
      <c r="F236" s="74"/>
      <c r="G236" s="23"/>
      <c r="H236" s="103"/>
      <c r="I236" s="82"/>
      <c r="J236" s="82"/>
      <c r="K236" s="27"/>
    </row>
    <row x14ac:dyDescent="0.25" r="237" customHeight="1" ht="17.25">
      <c r="A237" s="3"/>
      <c r="B237" s="3"/>
      <c r="C237" s="3"/>
      <c r="D237" s="3"/>
      <c r="E237" s="3"/>
      <c r="F237" s="3"/>
      <c r="G237" s="74"/>
      <c r="H237" s="136"/>
      <c r="I237" s="136"/>
      <c r="J237" s="137"/>
      <c r="K237" s="27"/>
    </row>
    <row x14ac:dyDescent="0.25" r="238" customHeight="1" ht="17.25">
      <c r="A238" s="3"/>
      <c r="B238" s="3"/>
      <c r="C238" s="3"/>
      <c r="D238" s="3"/>
      <c r="E238" s="138" t="s">
        <v>18</v>
      </c>
      <c r="F238" s="138"/>
      <c r="G238" s="23"/>
      <c r="H238" s="103"/>
      <c r="I238" s="82"/>
      <c r="J238" s="82"/>
      <c r="K238" s="27"/>
    </row>
    <row x14ac:dyDescent="0.25" r="239" customHeight="1" ht="17.25">
      <c r="A239" s="3"/>
      <c r="B239" s="3"/>
      <c r="C239" s="3"/>
      <c r="D239" s="3"/>
      <c r="E239" s="243"/>
      <c r="F239" s="243"/>
      <c r="G239" s="23"/>
      <c r="H239" s="103"/>
      <c r="I239" s="82"/>
      <c r="J239" s="82"/>
      <c r="K239" s="27"/>
    </row>
    <row x14ac:dyDescent="0.25" r="240" customHeight="1" ht="17.25">
      <c r="A240" s="3"/>
      <c r="B240" s="3"/>
      <c r="C240" s="3"/>
      <c r="D240" s="3"/>
      <c r="E240" s="3"/>
      <c r="F240" s="3"/>
      <c r="G240" s="114"/>
      <c r="H240" s="103"/>
      <c r="I240" s="82"/>
      <c r="J240" s="82"/>
      <c r="K240" s="27"/>
    </row>
    <row x14ac:dyDescent="0.25" r="241" customHeight="1" ht="17.25">
      <c r="A241" s="3"/>
      <c r="B241" s="3"/>
      <c r="C241" s="3"/>
      <c r="D241" s="3"/>
      <c r="E241" s="139" t="s">
        <v>505</v>
      </c>
      <c r="F241" s="139"/>
      <c r="G241" s="140"/>
      <c r="H241" s="141"/>
      <c r="I241" s="188">
        <f>ROUNDUP(((USD_per_GBP*('UK-R-Console Tables'!H244/(1+'Exchange rate'!UK_vat_rate)))+1)/10,0)*10</f>
      </c>
      <c r="J241" s="82"/>
      <c r="K241" s="5"/>
    </row>
    <row x14ac:dyDescent="0.25" r="242" customHeight="1" ht="17.25">
      <c r="A242" s="3"/>
      <c r="B242" s="3"/>
      <c r="C242" s="3"/>
      <c r="D242" s="3"/>
      <c r="E242" s="3"/>
      <c r="F242" s="3"/>
      <c r="G242" s="23"/>
      <c r="H242" s="103"/>
      <c r="I242" s="82"/>
      <c r="J242" s="82"/>
      <c r="K242" s="5"/>
    </row>
    <row x14ac:dyDescent="0.25" r="243" customHeight="1" ht="17.25">
      <c r="A243" s="3"/>
      <c r="B243" s="3"/>
      <c r="C243" s="3"/>
      <c r="D243" s="3"/>
      <c r="E243" s="3"/>
      <c r="F243" s="3"/>
      <c r="G243" s="23"/>
      <c r="H243" s="103"/>
      <c r="I243" s="82"/>
      <c r="J243" s="82"/>
      <c r="K243" s="5"/>
    </row>
    <row x14ac:dyDescent="0.25" r="244" customHeight="1" ht="17.25">
      <c r="A244" s="3"/>
      <c r="B244" s="3"/>
      <c r="C244" s="3"/>
      <c r="D244" s="3"/>
      <c r="E244" s="3"/>
      <c r="F244" s="3"/>
      <c r="G244" s="23"/>
      <c r="H244" s="103"/>
      <c r="I244" s="82"/>
      <c r="J244" s="82"/>
      <c r="K244" s="5"/>
    </row>
    <row x14ac:dyDescent="0.25" r="245" customHeight="1" ht="17.25">
      <c r="A245" s="3"/>
      <c r="B245" s="3"/>
      <c r="C245" s="3"/>
      <c r="D245" s="3"/>
      <c r="E245" s="3"/>
      <c r="F245" s="3"/>
      <c r="G245" s="23"/>
      <c r="H245" s="103"/>
      <c r="I245" s="82"/>
      <c r="J245" s="82"/>
      <c r="K245" s="5"/>
    </row>
    <row x14ac:dyDescent="0.25" r="246" customHeight="1" ht="17.25">
      <c r="A246" s="3"/>
      <c r="B246" s="3"/>
      <c r="C246" s="3"/>
      <c r="D246" s="3"/>
      <c r="E246" s="3"/>
      <c r="F246" s="3"/>
      <c r="G246" s="23"/>
      <c r="H246" s="103"/>
      <c r="I246" s="82"/>
      <c r="J246" s="82"/>
      <c r="K246" s="5"/>
    </row>
    <row x14ac:dyDescent="0.25" r="247" customHeight="1" ht="17.25">
      <c r="A247" s="3"/>
      <c r="B247" s="3"/>
      <c r="C247" s="3"/>
      <c r="D247" s="3"/>
      <c r="E247" s="3"/>
      <c r="F247" s="3"/>
      <c r="G247" s="23"/>
      <c r="H247" s="103"/>
      <c r="I247" s="82"/>
      <c r="J247" s="82"/>
      <c r="K247" s="5"/>
    </row>
    <row x14ac:dyDescent="0.25" r="248" customHeight="1" ht="17.25">
      <c r="A248" s="3"/>
      <c r="B248" s="3"/>
      <c r="C248" s="3"/>
      <c r="D248" s="3"/>
      <c r="E248" s="3"/>
      <c r="F248" s="3"/>
      <c r="G248" s="23"/>
      <c r="H248" s="103"/>
      <c r="I248" s="82"/>
      <c r="J248" s="82"/>
      <c r="K248" s="5"/>
    </row>
    <row x14ac:dyDescent="0.25" r="249" customHeight="1" ht="17.25">
      <c r="A249" s="3"/>
      <c r="B249" s="3"/>
      <c r="C249" s="3"/>
      <c r="D249" s="3"/>
      <c r="E249" s="3"/>
      <c r="F249" s="3"/>
      <c r="G249" s="23"/>
      <c r="H249" s="103"/>
      <c r="I249" s="82"/>
      <c r="J249" s="82"/>
      <c r="K249" s="5"/>
    </row>
    <row x14ac:dyDescent="0.25" r="250" customHeight="1" ht="17.25">
      <c r="A250" s="3"/>
      <c r="B250" s="3"/>
      <c r="C250" s="3"/>
      <c r="D250" s="3"/>
      <c r="E250" s="3"/>
      <c r="F250" s="3"/>
      <c r="G250" s="23"/>
      <c r="H250" s="103"/>
      <c r="I250" s="82"/>
      <c r="J250" s="82"/>
      <c r="K250" s="5"/>
    </row>
    <row x14ac:dyDescent="0.25" r="251" customHeight="1" ht="17.25">
      <c r="A251" s="3"/>
      <c r="B251" s="3"/>
      <c r="C251" s="3"/>
      <c r="D251" s="3"/>
      <c r="E251" s="3"/>
      <c r="F251" s="3"/>
      <c r="G251" s="23"/>
      <c r="H251" s="103"/>
      <c r="I251" s="82"/>
      <c r="J251" s="82"/>
      <c r="K251" s="5"/>
    </row>
    <row x14ac:dyDescent="0.25" r="252" customHeight="1" ht="17.25">
      <c r="A252" s="3"/>
      <c r="B252" s="3"/>
      <c r="C252" s="3"/>
      <c r="D252" s="3"/>
      <c r="E252" s="3"/>
      <c r="F252" s="3"/>
      <c r="G252" s="23"/>
      <c r="H252" s="103"/>
      <c r="I252" s="82"/>
      <c r="J252" s="82"/>
      <c r="K252" s="5"/>
    </row>
    <row x14ac:dyDescent="0.25" r="253" customHeight="1" ht="17.25">
      <c r="A253" s="3"/>
      <c r="B253" s="3"/>
      <c r="C253" s="3"/>
      <c r="D253" s="3"/>
      <c r="E253" s="3"/>
      <c r="F253" s="3"/>
      <c r="G253" s="23"/>
      <c r="H253" s="103"/>
      <c r="I253" s="82"/>
      <c r="J253" s="82"/>
      <c r="K253" s="5"/>
    </row>
    <row x14ac:dyDescent="0.25" r="254" customHeight="1" ht="17.25">
      <c r="A254" s="3"/>
      <c r="B254" s="3"/>
      <c r="C254" s="3"/>
      <c r="D254" s="3"/>
      <c r="E254" s="3"/>
      <c r="F254" s="3"/>
      <c r="G254" s="23"/>
      <c r="H254" s="103"/>
      <c r="I254" s="82"/>
      <c r="J254" s="82"/>
      <c r="K254" s="5"/>
    </row>
    <row x14ac:dyDescent="0.25" r="255" customHeight="1" ht="17.25">
      <c r="A255" s="3"/>
      <c r="B255" s="3"/>
      <c r="C255" s="3"/>
      <c r="D255" s="3"/>
      <c r="E255" s="3"/>
      <c r="F255" s="3"/>
      <c r="G255" s="23"/>
      <c r="H255" s="103"/>
      <c r="I255" s="82"/>
      <c r="J255" s="82"/>
      <c r="K255" s="5"/>
    </row>
    <row x14ac:dyDescent="0.25" r="256" customHeight="1" ht="17.25">
      <c r="A256" s="3"/>
      <c r="B256" s="3"/>
      <c r="C256" s="3"/>
      <c r="D256" s="3"/>
      <c r="E256" s="3"/>
      <c r="F256" s="3"/>
      <c r="G256" s="23"/>
      <c r="H256" s="103"/>
      <c r="I256" s="82"/>
      <c r="J256" s="82"/>
      <c r="K256" s="5"/>
    </row>
    <row x14ac:dyDescent="0.25" r="257" customHeight="1" ht="17.25">
      <c r="A257" s="3"/>
      <c r="B257" s="3"/>
      <c r="C257" s="3"/>
      <c r="D257" s="3"/>
      <c r="E257" s="3"/>
      <c r="F257" s="3"/>
      <c r="G257" s="23"/>
      <c r="H257" s="103"/>
      <c r="I257" s="82"/>
      <c r="J257" s="82"/>
      <c r="K257" s="5"/>
    </row>
    <row x14ac:dyDescent="0.25" r="258" customHeight="1" ht="17.25">
      <c r="A258" s="3"/>
      <c r="B258" s="3"/>
      <c r="C258" s="3"/>
      <c r="D258" s="3"/>
      <c r="E258" s="3"/>
      <c r="F258" s="3"/>
      <c r="G258" s="23"/>
      <c r="H258" s="103"/>
      <c r="I258" s="82"/>
      <c r="J258" s="82"/>
      <c r="K258" s="5"/>
    </row>
    <row x14ac:dyDescent="0.25" r="259" customHeight="1" ht="17.25">
      <c r="A259" s="3"/>
      <c r="B259" s="3"/>
      <c r="C259" s="3"/>
      <c r="D259" s="3"/>
      <c r="E259" s="3"/>
      <c r="F259" s="3"/>
      <c r="G259" s="23"/>
      <c r="H259" s="103"/>
      <c r="I259" s="82"/>
      <c r="J259" s="82"/>
      <c r="K259" s="5"/>
    </row>
    <row x14ac:dyDescent="0.25" r="260" customHeight="1" ht="17.25">
      <c r="A260" s="3"/>
      <c r="B260" s="3"/>
      <c r="C260" s="3"/>
      <c r="D260" s="3"/>
      <c r="E260" s="3"/>
      <c r="F260" s="3"/>
      <c r="G260" s="23"/>
      <c r="H260" s="103"/>
      <c r="I260" s="82"/>
      <c r="J260" s="82"/>
      <c r="K260" s="5"/>
    </row>
    <row x14ac:dyDescent="0.25" r="261" customHeight="1" ht="17.25">
      <c r="A261" s="3"/>
      <c r="B261" s="3"/>
      <c r="C261" s="3"/>
      <c r="D261" s="3"/>
      <c r="E261" s="3"/>
      <c r="F261" s="3"/>
      <c r="G261" s="23"/>
      <c r="H261" s="103"/>
      <c r="I261" s="82"/>
      <c r="J261" s="82"/>
      <c r="K261" s="5"/>
    </row>
    <row x14ac:dyDescent="0.25" r="262" customHeight="1" ht="17.25">
      <c r="A262" s="3"/>
      <c r="B262" s="3"/>
      <c r="C262" s="3"/>
      <c r="D262" s="3"/>
      <c r="E262" s="3"/>
      <c r="F262" s="3"/>
      <c r="G262" s="23"/>
      <c r="H262" s="103"/>
      <c r="I262" s="82"/>
      <c r="J262" s="82"/>
      <c r="K262" s="5"/>
    </row>
    <row x14ac:dyDescent="0.25" r="263" customHeight="1" ht="17.25">
      <c r="A263" s="3"/>
      <c r="B263" s="3"/>
      <c r="C263" s="3"/>
      <c r="D263" s="3"/>
      <c r="E263" s="3"/>
      <c r="F263" s="3"/>
      <c r="G263" s="23"/>
      <c r="H263" s="103"/>
      <c r="I263" s="82"/>
      <c r="J263" s="82"/>
      <c r="K263" s="5"/>
    </row>
    <row x14ac:dyDescent="0.25" r="264" customHeight="1" ht="17.25">
      <c r="A264" s="3"/>
      <c r="B264" s="3"/>
      <c r="C264" s="3"/>
      <c r="D264" s="3"/>
      <c r="E264" s="3"/>
      <c r="F264" s="3"/>
      <c r="G264" s="23"/>
      <c r="H264" s="103"/>
      <c r="I264" s="82"/>
      <c r="J264" s="82"/>
      <c r="K264" s="5"/>
    </row>
    <row x14ac:dyDescent="0.25" r="265" customHeight="1" ht="17.25">
      <c r="A265" s="3"/>
      <c r="B265" s="3"/>
      <c r="C265" s="3"/>
      <c r="D265" s="3"/>
      <c r="E265" s="3"/>
      <c r="F265" s="3"/>
      <c r="G265" s="23"/>
      <c r="H265" s="103"/>
      <c r="I265" s="82"/>
      <c r="J265" s="82"/>
      <c r="K265" s="5"/>
    </row>
    <row x14ac:dyDescent="0.25" r="266" customHeight="1" ht="17.25">
      <c r="A266" s="3"/>
      <c r="B266" s="3"/>
      <c r="C266" s="3"/>
      <c r="D266" s="3"/>
      <c r="E266" s="3"/>
      <c r="F266" s="3"/>
      <c r="G266" s="23"/>
      <c r="H266" s="103"/>
      <c r="I266" s="82"/>
      <c r="J266" s="82"/>
      <c r="K266" s="5"/>
    </row>
    <row x14ac:dyDescent="0.25" r="267" customHeight="1" ht="17.25">
      <c r="A267" s="3"/>
      <c r="B267" s="3"/>
      <c r="C267" s="3"/>
      <c r="D267" s="3"/>
      <c r="E267" s="3"/>
      <c r="F267" s="3"/>
      <c r="G267" s="23"/>
      <c r="H267" s="103"/>
      <c r="I267" s="82"/>
      <c r="J267" s="82"/>
      <c r="K267" s="5"/>
    </row>
    <row x14ac:dyDescent="0.25" r="268" customHeight="1" ht="17.25">
      <c r="A268" s="3"/>
      <c r="B268" s="3"/>
      <c r="C268" s="3"/>
      <c r="D268" s="3"/>
      <c r="E268" s="3"/>
      <c r="F268" s="3"/>
      <c r="G268" s="23"/>
      <c r="H268" s="103"/>
      <c r="I268" s="82"/>
      <c r="J268" s="82"/>
      <c r="K268" s="5"/>
    </row>
    <row x14ac:dyDescent="0.25" r="269" customHeight="1" ht="17.25">
      <c r="A269" s="3"/>
      <c r="B269" s="3"/>
      <c r="C269" s="3"/>
      <c r="D269" s="3"/>
      <c r="E269" s="3"/>
      <c r="F269" s="3"/>
      <c r="G269" s="23"/>
      <c r="H269" s="103"/>
      <c r="I269" s="82"/>
      <c r="J269" s="82"/>
      <c r="K269" s="5"/>
    </row>
    <row x14ac:dyDescent="0.25" r="270" customHeight="1" ht="17.25">
      <c r="A270" s="3"/>
      <c r="B270" s="3"/>
      <c r="C270" s="3"/>
      <c r="D270" s="3"/>
      <c r="E270" s="3"/>
      <c r="F270" s="3"/>
      <c r="G270" s="23"/>
      <c r="H270" s="103"/>
      <c r="I270" s="82"/>
      <c r="J270" s="82"/>
      <c r="K270" s="5"/>
    </row>
    <row x14ac:dyDescent="0.25" r="271" customHeight="1" ht="17.25">
      <c r="A271" s="3"/>
      <c r="B271" s="3"/>
      <c r="C271" s="3"/>
      <c r="D271" s="3"/>
      <c r="E271" s="3"/>
      <c r="F271" s="3"/>
      <c r="G271" s="23"/>
      <c r="H271" s="103"/>
      <c r="I271" s="82"/>
      <c r="J271" s="82"/>
      <c r="K271" s="5"/>
    </row>
    <row x14ac:dyDescent="0.25" r="272" customHeight="1" ht="17.25">
      <c r="A272" s="3"/>
      <c r="B272" s="3"/>
      <c r="C272" s="3"/>
      <c r="D272" s="3"/>
      <c r="E272" s="3"/>
      <c r="F272" s="3"/>
      <c r="G272" s="23"/>
      <c r="H272" s="103"/>
      <c r="I272" s="82"/>
      <c r="J272" s="82"/>
      <c r="K272" s="5"/>
    </row>
    <row x14ac:dyDescent="0.25" r="273" customHeight="1" ht="17.25">
      <c r="A273" s="3"/>
      <c r="B273" s="3"/>
      <c r="C273" s="3"/>
      <c r="D273" s="3"/>
      <c r="E273" s="3"/>
      <c r="F273" s="3"/>
      <c r="G273" s="23"/>
      <c r="H273" s="103"/>
      <c r="I273" s="82"/>
      <c r="J273" s="82"/>
      <c r="K273" s="5"/>
    </row>
    <row x14ac:dyDescent="0.25" r="274" customHeight="1" ht="17.25">
      <c r="A274" s="3"/>
      <c r="B274" s="3"/>
      <c r="C274" s="3"/>
      <c r="D274" s="3"/>
      <c r="E274" s="3"/>
      <c r="F274" s="3"/>
      <c r="G274" s="23"/>
      <c r="H274" s="103"/>
      <c r="I274" s="82"/>
      <c r="J274" s="82"/>
      <c r="K274" s="5"/>
    </row>
    <row x14ac:dyDescent="0.25" r="275" customHeight="1" ht="17.25">
      <c r="A275" s="3"/>
      <c r="B275" s="3"/>
      <c r="C275" s="3"/>
      <c r="D275" s="3"/>
      <c r="E275" s="3"/>
      <c r="F275" s="3"/>
      <c r="G275" s="23"/>
      <c r="H275" s="103"/>
      <c r="I275" s="82"/>
      <c r="J275" s="82"/>
      <c r="K275" s="5"/>
    </row>
    <row x14ac:dyDescent="0.25" r="276" customHeight="1" ht="17.25">
      <c r="A276" s="3"/>
      <c r="B276" s="3"/>
      <c r="C276" s="3"/>
      <c r="D276" s="3"/>
      <c r="E276" s="3"/>
      <c r="F276" s="3"/>
      <c r="G276" s="23"/>
      <c r="H276" s="103"/>
      <c r="I276" s="82"/>
      <c r="J276" s="82"/>
      <c r="K276" s="5"/>
    </row>
    <row x14ac:dyDescent="0.25" r="277" customHeight="1" ht="17.25">
      <c r="A277" s="3"/>
      <c r="B277" s="3"/>
      <c r="C277" s="3"/>
      <c r="D277" s="3"/>
      <c r="E277" s="3"/>
      <c r="F277" s="3"/>
      <c r="G277" s="23"/>
      <c r="H277" s="103"/>
      <c r="I277" s="82"/>
      <c r="J277" s="82"/>
      <c r="K277" s="5"/>
    </row>
    <row x14ac:dyDescent="0.25" r="278" customHeight="1" ht="17.25">
      <c r="A278" s="3"/>
      <c r="B278" s="3"/>
      <c r="C278" s="3"/>
      <c r="D278" s="3"/>
      <c r="E278" s="3"/>
      <c r="F278" s="3"/>
      <c r="G278" s="23"/>
      <c r="H278" s="103"/>
      <c r="I278" s="82"/>
      <c r="J278" s="82"/>
      <c r="K278" s="5"/>
    </row>
    <row x14ac:dyDescent="0.25" r="279" customHeight="1" ht="17.25">
      <c r="A279" s="3"/>
      <c r="B279" s="3"/>
      <c r="C279" s="3"/>
      <c r="D279" s="3"/>
      <c r="E279" s="3"/>
      <c r="F279" s="3"/>
      <c r="G279" s="23"/>
      <c r="H279" s="103"/>
      <c r="I279" s="82"/>
      <c r="J279" s="82"/>
      <c r="K279" s="5"/>
    </row>
    <row x14ac:dyDescent="0.25" r="280" customHeight="1" ht="17.25">
      <c r="A280" s="3"/>
      <c r="B280" s="3"/>
      <c r="C280" s="3"/>
      <c r="D280" s="3"/>
      <c r="E280" s="3"/>
      <c r="F280" s="3"/>
      <c r="G280" s="23"/>
      <c r="H280" s="103"/>
      <c r="I280" s="82"/>
      <c r="J280" s="82"/>
      <c r="K280" s="5"/>
    </row>
    <row x14ac:dyDescent="0.25" r="281" customHeight="1" ht="17.25">
      <c r="A281" s="3"/>
      <c r="B281" s="3"/>
      <c r="C281" s="3"/>
      <c r="D281" s="3"/>
      <c r="E281" s="3"/>
      <c r="F281" s="3"/>
      <c r="G281" s="23"/>
      <c r="H281" s="103"/>
      <c r="I281" s="82"/>
      <c r="J281" s="82"/>
      <c r="K281" s="5"/>
    </row>
    <row x14ac:dyDescent="0.25" r="282" customHeight="1" ht="17.25">
      <c r="A282" s="3"/>
      <c r="B282" s="3"/>
      <c r="C282" s="3"/>
      <c r="D282" s="3"/>
      <c r="E282" s="3"/>
      <c r="F282" s="3"/>
      <c r="G282" s="23"/>
      <c r="H282" s="103"/>
      <c r="I282" s="82"/>
      <c r="J282" s="82"/>
      <c r="K282" s="5"/>
    </row>
    <row x14ac:dyDescent="0.25" r="283" customHeight="1" ht="17.25">
      <c r="A283" s="3"/>
      <c r="B283" s="3"/>
      <c r="C283" s="3"/>
      <c r="D283" s="3"/>
      <c r="E283" s="3"/>
      <c r="F283" s="3"/>
      <c r="G283" s="23"/>
      <c r="H283" s="103"/>
      <c r="I283" s="82"/>
      <c r="J283" s="82"/>
      <c r="K283" s="5"/>
    </row>
    <row x14ac:dyDescent="0.25" r="284" customHeight="1" ht="17.25">
      <c r="A284" s="3"/>
      <c r="B284" s="3"/>
      <c r="C284" s="3"/>
      <c r="D284" s="3"/>
      <c r="E284" s="3"/>
      <c r="F284" s="3"/>
      <c r="G284" s="23"/>
      <c r="H284" s="103"/>
      <c r="I284" s="82"/>
      <c r="J284" s="82"/>
      <c r="K284" s="5"/>
    </row>
    <row x14ac:dyDescent="0.25" r="285" customHeight="1" ht="17.25">
      <c r="A285" s="3"/>
      <c r="B285" s="3"/>
      <c r="C285" s="3"/>
      <c r="D285" s="3"/>
      <c r="E285" s="3"/>
      <c r="F285" s="3"/>
      <c r="G285" s="23"/>
      <c r="H285" s="103"/>
      <c r="I285" s="82"/>
      <c r="J285" s="82"/>
      <c r="K285" s="5"/>
    </row>
    <row x14ac:dyDescent="0.25" r="286" customHeight="1" ht="17.25">
      <c r="A286" s="3"/>
      <c r="B286" s="3"/>
      <c r="C286" s="3"/>
      <c r="D286" s="3"/>
      <c r="E286" s="3"/>
      <c r="F286" s="3"/>
      <c r="G286" s="23"/>
      <c r="H286" s="103"/>
      <c r="I286" s="82"/>
      <c r="J286" s="82"/>
      <c r="K286" s="5"/>
    </row>
    <row x14ac:dyDescent="0.25" r="287" customHeight="1" ht="17.25">
      <c r="A287" s="3"/>
      <c r="B287" s="3"/>
      <c r="C287" s="3"/>
      <c r="D287" s="3"/>
      <c r="E287" s="3"/>
      <c r="F287" s="3"/>
      <c r="G287" s="23"/>
      <c r="H287" s="103"/>
      <c r="I287" s="82"/>
      <c r="J287" s="82"/>
      <c r="K287" s="5"/>
    </row>
    <row x14ac:dyDescent="0.25" r="288" customHeight="1" ht="17.25">
      <c r="A288" s="3"/>
      <c r="B288" s="3"/>
      <c r="C288" s="3"/>
      <c r="D288" s="3"/>
      <c r="E288" s="3"/>
      <c r="F288" s="3"/>
      <c r="G288" s="23"/>
      <c r="H288" s="103"/>
      <c r="I288" s="82"/>
      <c r="J288" s="82"/>
      <c r="K288" s="5"/>
    </row>
    <row x14ac:dyDescent="0.25" r="289" customHeight="1" ht="17.25">
      <c r="A289" s="3"/>
      <c r="B289" s="3"/>
      <c r="C289" s="3"/>
      <c r="D289" s="3"/>
      <c r="E289" s="3"/>
      <c r="F289" s="3"/>
      <c r="G289" s="23"/>
      <c r="H289" s="103"/>
      <c r="I289" s="82"/>
      <c r="J289" s="82"/>
      <c r="K289" s="5"/>
    </row>
    <row x14ac:dyDescent="0.25" r="290" customHeight="1" ht="17.25">
      <c r="A290" s="3"/>
      <c r="B290" s="3"/>
      <c r="C290" s="3"/>
      <c r="D290" s="3"/>
      <c r="E290" s="3"/>
      <c r="F290" s="3"/>
      <c r="G290" s="23"/>
      <c r="H290" s="103"/>
      <c r="I290" s="82"/>
      <c r="J290" s="82"/>
      <c r="K290" s="5"/>
    </row>
    <row x14ac:dyDescent="0.25" r="291" customHeight="1" ht="17.25">
      <c r="A291" s="3"/>
      <c r="B291" s="3"/>
      <c r="C291" s="3"/>
      <c r="D291" s="3"/>
      <c r="E291" s="3"/>
      <c r="F291" s="3"/>
      <c r="G291" s="23"/>
      <c r="H291" s="103"/>
      <c r="I291" s="82"/>
      <c r="J291" s="82"/>
      <c r="K291" s="5"/>
    </row>
    <row x14ac:dyDescent="0.25" r="292" customHeight="1" ht="17.25">
      <c r="A292" s="3"/>
      <c r="B292" s="3"/>
      <c r="C292" s="3"/>
      <c r="D292" s="3"/>
      <c r="E292" s="3"/>
      <c r="F292" s="3"/>
      <c r="G292" s="23"/>
      <c r="H292" s="103"/>
      <c r="I292" s="82"/>
      <c r="J292" s="82"/>
      <c r="K292" s="5"/>
    </row>
    <row x14ac:dyDescent="0.25" r="293" customHeight="1" ht="17.25">
      <c r="A293" s="3"/>
      <c r="B293" s="3"/>
      <c r="C293" s="3"/>
      <c r="D293" s="3"/>
      <c r="E293" s="3"/>
      <c r="F293" s="3"/>
      <c r="G293" s="23"/>
      <c r="H293" s="103"/>
      <c r="I293" s="82"/>
      <c r="J293" s="82"/>
      <c r="K293" s="5"/>
    </row>
    <row x14ac:dyDescent="0.25" r="294" customHeight="1" ht="17.25">
      <c r="A294" s="3"/>
      <c r="B294" s="3"/>
      <c r="C294" s="3"/>
      <c r="D294" s="3"/>
      <c r="E294" s="3"/>
      <c r="F294" s="3"/>
      <c r="G294" s="23"/>
      <c r="H294" s="103"/>
      <c r="I294" s="82"/>
      <c r="J294" s="82"/>
      <c r="K294" s="5"/>
    </row>
    <row x14ac:dyDescent="0.25" r="295" customHeight="1" ht="17.25">
      <c r="A295" s="3"/>
      <c r="B295" s="3"/>
      <c r="C295" s="3"/>
      <c r="D295" s="3"/>
      <c r="E295" s="3"/>
      <c r="F295" s="3"/>
      <c r="G295" s="23"/>
      <c r="H295" s="103"/>
      <c r="I295" s="82"/>
      <c r="J295" s="82"/>
      <c r="K295" s="5"/>
    </row>
    <row x14ac:dyDescent="0.25" r="296" customHeight="1" ht="17.25">
      <c r="A296" s="3"/>
      <c r="B296" s="3"/>
      <c r="C296" s="3"/>
      <c r="D296" s="3"/>
      <c r="E296" s="3"/>
      <c r="F296" s="3"/>
      <c r="G296" s="23"/>
      <c r="H296" s="103"/>
      <c r="I296" s="82"/>
      <c r="J296" s="82"/>
      <c r="K296" s="5"/>
    </row>
    <row x14ac:dyDescent="0.25" r="297" customHeight="1" ht="17.25">
      <c r="A297" s="3"/>
      <c r="B297" s="3"/>
      <c r="C297" s="3"/>
      <c r="D297" s="3"/>
      <c r="E297" s="3"/>
      <c r="F297" s="3"/>
      <c r="G297" s="23"/>
      <c r="H297" s="103"/>
      <c r="I297" s="82"/>
      <c r="J297" s="82"/>
      <c r="K297" s="5"/>
    </row>
    <row x14ac:dyDescent="0.25" r="298" customHeight="1" ht="17.25">
      <c r="A298" s="3"/>
      <c r="B298" s="3"/>
      <c r="C298" s="3"/>
      <c r="D298" s="3"/>
      <c r="E298" s="3"/>
      <c r="F298" s="3"/>
      <c r="G298" s="23"/>
      <c r="H298" s="103"/>
      <c r="I298" s="82"/>
      <c r="J298" s="82"/>
      <c r="K298" s="5"/>
    </row>
    <row x14ac:dyDescent="0.25" r="299" customHeight="1" ht="17.25">
      <c r="A299" s="3"/>
      <c r="B299" s="3"/>
      <c r="C299" s="3"/>
      <c r="D299" s="3"/>
      <c r="E299" s="3"/>
      <c r="F299" s="3"/>
      <c r="G299" s="23"/>
      <c r="H299" s="103"/>
      <c r="I299" s="82"/>
      <c r="J299" s="82"/>
      <c r="K299" s="5"/>
    </row>
    <row x14ac:dyDescent="0.25" r="300" customHeight="1" ht="17.25">
      <c r="A300" s="3"/>
      <c r="B300" s="3"/>
      <c r="C300" s="3"/>
      <c r="D300" s="3"/>
      <c r="E300" s="3"/>
      <c r="F300" s="3"/>
      <c r="G300" s="23"/>
      <c r="H300" s="103"/>
      <c r="I300" s="82"/>
      <c r="J300" s="82"/>
      <c r="K300" s="5"/>
    </row>
    <row x14ac:dyDescent="0.25" r="301" customHeight="1" ht="17.25">
      <c r="A301" s="3"/>
      <c r="B301" s="3"/>
      <c r="C301" s="3"/>
      <c r="D301" s="3"/>
      <c r="E301" s="3"/>
      <c r="F301" s="3"/>
      <c r="G301" s="23"/>
      <c r="H301" s="103"/>
      <c r="I301" s="82"/>
      <c r="J301" s="82"/>
      <c r="K301" s="5"/>
    </row>
    <row x14ac:dyDescent="0.25" r="302" customHeight="1" ht="17.25">
      <c r="A302" s="3"/>
      <c r="B302" s="3"/>
      <c r="C302" s="3"/>
      <c r="D302" s="3"/>
      <c r="E302" s="3"/>
      <c r="F302" s="3"/>
      <c r="G302" s="23"/>
      <c r="H302" s="103"/>
      <c r="I302" s="82"/>
      <c r="J302" s="82"/>
      <c r="K302" s="5"/>
    </row>
    <row x14ac:dyDescent="0.25" r="303" customHeight="1" ht="17.25">
      <c r="A303" s="3"/>
      <c r="B303" s="3"/>
      <c r="C303" s="3"/>
      <c r="D303" s="3"/>
      <c r="E303" s="3"/>
      <c r="F303" s="3"/>
      <c r="G303" s="114"/>
      <c r="H303" s="101"/>
      <c r="I303" s="82"/>
      <c r="J303" s="82"/>
      <c r="K303" s="35"/>
    </row>
  </sheetData>
  <mergeCells count="24">
    <mergeCell ref="A1:K1"/>
    <mergeCell ref="F4:G4"/>
    <mergeCell ref="F20:G20"/>
    <mergeCell ref="F36:G36"/>
    <mergeCell ref="F52:G52"/>
    <mergeCell ref="F67:G67"/>
    <mergeCell ref="F84:G84"/>
    <mergeCell ref="F101:G101"/>
    <mergeCell ref="I101:J101"/>
    <mergeCell ref="I102:J102"/>
    <mergeCell ref="F118:G118"/>
    <mergeCell ref="I118:J118"/>
    <mergeCell ref="I119:J119"/>
    <mergeCell ref="F132:G132"/>
    <mergeCell ref="I132:J132"/>
    <mergeCell ref="I133:J133"/>
    <mergeCell ref="F147:G147"/>
    <mergeCell ref="F164:G164"/>
    <mergeCell ref="F182:G182"/>
    <mergeCell ref="F197:G197"/>
    <mergeCell ref="F212:G212"/>
    <mergeCell ref="I213:J213"/>
    <mergeCell ref="F231:G231"/>
    <mergeCell ref="I232:J2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48"/>
  <sheetViews>
    <sheetView workbookViewId="0"/>
  </sheetViews>
  <sheetFormatPr defaultRowHeight="15" x14ac:dyDescent="0.25"/>
  <cols>
    <col min="1" max="1" style="76" width="1.5764285714285713" customWidth="1" bestFit="1"/>
    <col min="2" max="2" style="77" width="14.005" customWidth="1" bestFit="1"/>
    <col min="3" max="3" style="77" width="27.576428571428572" customWidth="1" bestFit="1"/>
    <col min="4" max="4" style="77" width="26.576428571428572" customWidth="1" bestFit="1"/>
    <col min="5" max="5" style="77" width="11.147857142857141" customWidth="1" bestFit="1"/>
    <col min="6" max="6" style="77" width="17.14785714285714" customWidth="1" bestFit="1"/>
    <col min="7" max="7" style="80" width="22.14785714285714" customWidth="1" bestFit="1"/>
    <col min="8" max="8" style="80" width="32.14785714285715" customWidth="1" bestFit="1"/>
    <col min="9" max="9" style="80" width="32.57642857142857" customWidth="1" bestFit="1"/>
    <col min="10" max="10" style="80" width="25.576428571428572" customWidth="1" bestFit="1"/>
  </cols>
  <sheetData>
    <row x14ac:dyDescent="0.25" r="1" customHeight="1" ht="17.25">
      <c r="A1" s="1" t="s">
        <v>625</v>
      </c>
      <c r="B1" s="1"/>
      <c r="C1" s="1"/>
      <c r="D1" s="1"/>
      <c r="E1" s="1"/>
      <c r="F1" s="1"/>
      <c r="G1" s="81"/>
      <c r="H1" s="81"/>
      <c r="I1" s="81"/>
      <c r="J1" s="81"/>
    </row>
    <row x14ac:dyDescent="0.25" r="2" customHeight="1" ht="17.25">
      <c r="A2" s="163"/>
      <c r="B2" s="163"/>
      <c r="C2" s="163"/>
      <c r="D2" s="163"/>
      <c r="E2" s="163"/>
      <c r="F2" s="163"/>
      <c r="G2" s="197"/>
      <c r="H2" s="197"/>
      <c r="I2" s="197"/>
      <c r="J2" s="197"/>
    </row>
    <row x14ac:dyDescent="0.25" r="3" customHeight="1" ht="17.25">
      <c r="A3" s="8" t="s">
        <v>1</v>
      </c>
      <c r="B3" s="96" t="s">
        <v>626</v>
      </c>
      <c r="C3" s="10"/>
      <c r="D3" s="10"/>
      <c r="E3" s="10"/>
      <c r="F3" s="10"/>
      <c r="G3" s="382"/>
      <c r="H3" s="199"/>
      <c r="I3" s="199"/>
      <c r="J3" s="199"/>
    </row>
    <row x14ac:dyDescent="0.25" r="4" customHeight="1" ht="17.25">
      <c r="A4" s="15"/>
      <c r="B4" s="15" t="s">
        <v>484</v>
      </c>
      <c r="C4" s="15"/>
      <c r="D4" s="15"/>
      <c r="E4" s="112" t="s">
        <v>58</v>
      </c>
      <c r="F4" s="237" t="s">
        <v>319</v>
      </c>
      <c r="G4" s="383"/>
      <c r="H4" s="131" t="s">
        <v>508</v>
      </c>
      <c r="I4" s="131" t="s">
        <v>378</v>
      </c>
      <c r="J4" s="85"/>
    </row>
    <row x14ac:dyDescent="0.25" r="5" customHeight="1" ht="17.25">
      <c r="A5" s="22"/>
      <c r="B5" s="114"/>
      <c r="C5" s="114"/>
      <c r="D5" s="114"/>
      <c r="E5" s="4"/>
      <c r="F5" s="150" t="s">
        <v>627</v>
      </c>
      <c r="G5" s="86" t="s">
        <v>162</v>
      </c>
      <c r="H5" s="289"/>
      <c r="I5" s="287" t="s">
        <v>628</v>
      </c>
      <c r="J5" s="103"/>
    </row>
    <row x14ac:dyDescent="0.25" r="6" customHeight="1" ht="17.25">
      <c r="A6" s="22"/>
      <c r="B6" s="114"/>
      <c r="C6" s="114"/>
      <c r="D6" s="114"/>
      <c r="E6" s="74" t="s">
        <v>11</v>
      </c>
      <c r="F6" s="28" t="s">
        <v>629</v>
      </c>
      <c r="G6" s="384" t="s">
        <v>630</v>
      </c>
      <c r="H6" s="62">
        <v>12570</v>
      </c>
      <c r="I6" s="63">
        <v>16460</v>
      </c>
      <c r="J6" s="103"/>
    </row>
    <row x14ac:dyDescent="0.25" r="7" customHeight="1" ht="17.25">
      <c r="A7" s="22"/>
      <c r="B7" s="114"/>
      <c r="C7" s="114"/>
      <c r="D7" s="114"/>
      <c r="E7" s="74" t="s">
        <v>13</v>
      </c>
      <c r="F7" s="74" t="s">
        <v>631</v>
      </c>
      <c r="G7" s="384" t="s">
        <v>632</v>
      </c>
      <c r="H7" s="62">
        <v>14460</v>
      </c>
      <c r="I7" s="63">
        <v>18940</v>
      </c>
      <c r="J7" s="45"/>
    </row>
    <row x14ac:dyDescent="0.25" r="8" customHeight="1" ht="17.25">
      <c r="A8" s="22"/>
      <c r="B8" s="114"/>
      <c r="C8" s="114"/>
      <c r="D8" s="114"/>
      <c r="E8" s="74" t="s">
        <v>15</v>
      </c>
      <c r="F8" s="74" t="s">
        <v>633</v>
      </c>
      <c r="G8" s="384" t="s">
        <v>634</v>
      </c>
      <c r="H8" s="62">
        <v>16620</v>
      </c>
      <c r="I8" s="63">
        <v>21770</v>
      </c>
      <c r="J8" s="45"/>
    </row>
    <row x14ac:dyDescent="0.25" r="9" customHeight="1" ht="17.25">
      <c r="A9" s="22"/>
      <c r="B9" s="114"/>
      <c r="C9" s="114"/>
      <c r="D9" s="114"/>
      <c r="E9" s="74" t="s">
        <v>120</v>
      </c>
      <c r="F9" s="74" t="s">
        <v>635</v>
      </c>
      <c r="G9" s="384" t="s">
        <v>636</v>
      </c>
      <c r="H9" s="62">
        <v>20780</v>
      </c>
      <c r="I9" s="63">
        <v>27220</v>
      </c>
      <c r="J9" s="45"/>
    </row>
    <row x14ac:dyDescent="0.25" r="10" customHeight="1" ht="25.350000000000005">
      <c r="A10" s="3"/>
      <c r="B10" s="114"/>
      <c r="C10" s="114"/>
      <c r="D10" s="114"/>
      <c r="E10" s="4"/>
      <c r="F10" s="4"/>
      <c r="G10" s="101"/>
      <c r="H10" s="101"/>
      <c r="I10" s="101"/>
      <c r="J10" s="103"/>
    </row>
    <row x14ac:dyDescent="0.25" r="11" customHeight="1" ht="25.350000000000005">
      <c r="A11" s="3"/>
      <c r="B11" s="114"/>
      <c r="C11" s="114"/>
      <c r="D11" s="114"/>
      <c r="E11" s="107" t="s">
        <v>637</v>
      </c>
      <c r="F11" s="107"/>
      <c r="G11" s="101"/>
      <c r="H11" s="101"/>
      <c r="I11" s="101"/>
      <c r="J11" s="103"/>
    </row>
    <row x14ac:dyDescent="0.25" r="12" customHeight="1" ht="25.350000000000005">
      <c r="A12" s="3"/>
      <c r="B12" s="114"/>
      <c r="C12" s="114"/>
      <c r="D12" s="114"/>
      <c r="E12" s="108"/>
      <c r="F12" s="108"/>
      <c r="G12" s="230"/>
      <c r="H12" s="230"/>
      <c r="I12" s="101"/>
      <c r="J12" s="103"/>
    </row>
    <row x14ac:dyDescent="0.25" r="13" customHeight="1" ht="24.75">
      <c r="A13" s="3"/>
      <c r="B13" s="114"/>
      <c r="C13" s="114"/>
      <c r="D13" s="114"/>
      <c r="E13" s="229"/>
      <c r="F13" s="229"/>
      <c r="G13" s="230"/>
      <c r="H13" s="230"/>
      <c r="I13" s="230"/>
      <c r="J13" s="103"/>
    </row>
    <row x14ac:dyDescent="0.25" r="14" customHeight="1" ht="25.350000000000005">
      <c r="A14" s="3"/>
      <c r="B14" s="114"/>
      <c r="C14" s="114"/>
      <c r="D14" s="114"/>
      <c r="E14" s="110" t="s">
        <v>280</v>
      </c>
      <c r="F14" s="110"/>
      <c r="G14" s="152"/>
      <c r="H14" s="152"/>
      <c r="I14" s="188">
        <v>1500</v>
      </c>
      <c r="J14" s="103"/>
    </row>
    <row x14ac:dyDescent="0.25" r="15" customHeight="1" ht="25.350000000000005">
      <c r="A15" s="3"/>
      <c r="B15" s="114"/>
      <c r="C15" s="114"/>
      <c r="D15" s="114"/>
      <c r="E15" s="108"/>
      <c r="F15" s="108"/>
      <c r="G15" s="101"/>
      <c r="H15" s="101"/>
      <c r="I15" s="101"/>
      <c r="J15" s="103"/>
    </row>
    <row x14ac:dyDescent="0.25" r="16" customHeight="1" ht="25.350000000000005">
      <c r="A16" s="3"/>
      <c r="B16" s="23"/>
      <c r="C16" s="23"/>
      <c r="D16" s="23"/>
      <c r="E16" s="108"/>
      <c r="F16" s="108"/>
      <c r="G16" s="103"/>
      <c r="H16" s="290"/>
      <c r="I16" s="291"/>
      <c r="J16" s="291"/>
    </row>
    <row x14ac:dyDescent="0.25" r="17" customHeight="1" ht="25.350000000000005">
      <c r="A17" s="3"/>
      <c r="B17" s="23"/>
      <c r="C17" s="23"/>
      <c r="D17" s="23"/>
      <c r="E17" s="108"/>
      <c r="F17" s="108"/>
      <c r="G17" s="103"/>
      <c r="H17" s="290"/>
      <c r="I17" s="291"/>
      <c r="J17" s="291"/>
    </row>
    <row x14ac:dyDescent="0.25" r="18" customHeight="1" ht="25.350000000000005">
      <c r="A18" s="3"/>
      <c r="B18" s="23"/>
      <c r="C18" s="23"/>
      <c r="D18" s="23"/>
      <c r="E18" s="108"/>
      <c r="F18" s="108"/>
      <c r="G18" s="103"/>
      <c r="H18" s="290"/>
      <c r="I18" s="291"/>
      <c r="J18" s="291"/>
    </row>
    <row x14ac:dyDescent="0.25" r="19" customHeight="1" ht="17.25">
      <c r="A19" s="8" t="s">
        <v>1</v>
      </c>
      <c r="B19" s="96" t="s">
        <v>626</v>
      </c>
      <c r="C19" s="10"/>
      <c r="D19" s="10"/>
      <c r="E19" s="10"/>
      <c r="F19" s="227"/>
      <c r="G19" s="199"/>
      <c r="H19" s="199"/>
      <c r="I19" s="199"/>
      <c r="J19" s="103"/>
    </row>
    <row x14ac:dyDescent="0.25" r="20" customHeight="1" ht="17.25">
      <c r="A20" s="15"/>
      <c r="B20" s="15" t="s">
        <v>106</v>
      </c>
      <c r="C20" s="15"/>
      <c r="D20" s="15"/>
      <c r="E20" s="112" t="s">
        <v>58</v>
      </c>
      <c r="F20" s="237" t="s">
        <v>319</v>
      </c>
      <c r="G20" s="18"/>
      <c r="H20" s="131" t="s">
        <v>507</v>
      </c>
      <c r="I20" s="131" t="s">
        <v>638</v>
      </c>
      <c r="J20" s="85" t="s">
        <v>378</v>
      </c>
    </row>
    <row x14ac:dyDescent="0.25" r="21" customHeight="1" ht="17.25">
      <c r="A21" s="22"/>
      <c r="B21" s="114"/>
      <c r="C21" s="114"/>
      <c r="D21" s="114"/>
      <c r="E21" s="4"/>
      <c r="F21" s="119" t="s">
        <v>627</v>
      </c>
      <c r="G21" s="289" t="s">
        <v>162</v>
      </c>
      <c r="H21" s="287"/>
      <c r="I21" s="103"/>
      <c r="J21" s="338" t="s">
        <v>628</v>
      </c>
    </row>
    <row x14ac:dyDescent="0.25" r="22" customHeight="1" ht="17.25">
      <c r="A22" s="22"/>
      <c r="B22" s="114"/>
      <c r="C22" s="114"/>
      <c r="D22" s="114"/>
      <c r="E22" s="74" t="s">
        <v>11</v>
      </c>
      <c r="F22" s="74" t="s">
        <v>574</v>
      </c>
      <c r="G22" s="172" t="s">
        <v>575</v>
      </c>
      <c r="H22" s="62">
        <f>roundup((('Exchange rate'!$B$2*('UK-R-Dining Tables'!H20/(1+'Exchange rate'!$A$7)))+1)/10, 0)*10</f>
      </c>
      <c r="I22" s="62">
        <f>roundup((('Exchange rate'!$B$2*('UK-R-Dining Tables'!I20/(1+'Exchange rate'!$A$7)))+1)/10, 0)*10</f>
      </c>
      <c r="J22" s="62">
        <f>roundup((('Exchange rate'!$B$2*('UK-R-Dining Tables'!J20/(1+'Exchange rate'!$A$7)))+1)/10, 0)*10</f>
      </c>
    </row>
    <row x14ac:dyDescent="0.25" r="23" customHeight="1" ht="17.25">
      <c r="A23" s="22"/>
      <c r="B23" s="114"/>
      <c r="C23" s="114"/>
      <c r="D23" s="114"/>
      <c r="E23" s="74" t="s">
        <v>13</v>
      </c>
      <c r="F23" s="74" t="s">
        <v>576</v>
      </c>
      <c r="G23" s="172" t="s">
        <v>639</v>
      </c>
      <c r="H23" s="62">
        <f>roundup((('Exchange rate'!$B$2*('UK-R-Dining Tables'!H21/(1+'Exchange rate'!$A$7)))+1)/10, 0)*10</f>
      </c>
      <c r="I23" s="62">
        <f>roundup((('Exchange rate'!$B$2*('UK-R-Dining Tables'!I21/(1+'Exchange rate'!$A$7)))+1)/10, 0)*10</f>
      </c>
      <c r="J23" s="62">
        <f>roundup((('Exchange rate'!$B$2*('UK-R-Dining Tables'!J21/(1+'Exchange rate'!$A$7)))+1)/10, 0)*10</f>
      </c>
    </row>
    <row x14ac:dyDescent="0.25" r="24" customHeight="1" ht="17.25">
      <c r="A24" s="22"/>
      <c r="B24" s="114"/>
      <c r="C24" s="114"/>
      <c r="D24" s="114"/>
      <c r="E24" s="74" t="s">
        <v>15</v>
      </c>
      <c r="F24" s="74" t="s">
        <v>640</v>
      </c>
      <c r="G24" s="172" t="s">
        <v>140</v>
      </c>
      <c r="H24" s="62">
        <f>roundup((('Exchange rate'!$B$2*('UK-R-Dining Tables'!H22/(1+'Exchange rate'!$A$7)))+1)/10, 0)*10</f>
      </c>
      <c r="I24" s="62">
        <f>roundup((('Exchange rate'!$B$2*('UK-R-Dining Tables'!I22/(1+'Exchange rate'!$A$7)))+1)/10, 0)*10</f>
      </c>
      <c r="J24" s="62">
        <f>roundup((('Exchange rate'!$B$2*('UK-R-Dining Tables'!J22/(1+'Exchange rate'!$A$7)))+1)/10, 0)*10</f>
      </c>
    </row>
    <row x14ac:dyDescent="0.25" r="25" customHeight="1" ht="17.25">
      <c r="A25" s="22"/>
      <c r="B25" s="114"/>
      <c r="C25" s="114"/>
      <c r="D25" s="114"/>
      <c r="E25" s="74" t="s">
        <v>120</v>
      </c>
      <c r="F25" s="74" t="s">
        <v>658</v>
      </c>
      <c r="G25" s="172" t="s">
        <v>642</v>
      </c>
      <c r="H25" s="62">
        <v>9170</v>
      </c>
      <c r="I25" s="62">
        <v>13300</v>
      </c>
      <c r="J25" s="62">
        <v>17430</v>
      </c>
    </row>
    <row x14ac:dyDescent="0.25" r="26" customHeight="1" ht="25.350000000000005">
      <c r="A26" s="3"/>
      <c r="B26" s="114"/>
      <c r="C26" s="114"/>
      <c r="D26" s="114"/>
      <c r="E26" s="4"/>
      <c r="F26" s="4"/>
      <c r="G26" s="101"/>
      <c r="H26" s="101"/>
      <c r="I26" s="103"/>
      <c r="J26" s="103"/>
    </row>
    <row x14ac:dyDescent="0.25" r="27" customHeight="1" ht="25.350000000000005">
      <c r="A27" s="3"/>
      <c r="B27" s="114"/>
      <c r="C27" s="114"/>
      <c r="D27" s="114"/>
      <c r="E27" s="107" t="s">
        <v>637</v>
      </c>
      <c r="F27" s="4"/>
      <c r="G27" s="101"/>
      <c r="H27" s="101"/>
      <c r="I27" s="103"/>
      <c r="J27" s="103"/>
    </row>
    <row x14ac:dyDescent="0.25" r="28" customHeight="1" ht="25.350000000000005">
      <c r="A28" s="3"/>
      <c r="B28" s="114"/>
      <c r="C28" s="114"/>
      <c r="D28" s="114"/>
      <c r="E28" s="108"/>
      <c r="F28" s="228"/>
      <c r="G28" s="230"/>
      <c r="H28" s="101"/>
      <c r="I28" s="103"/>
      <c r="J28" s="103"/>
    </row>
    <row x14ac:dyDescent="0.25" r="29" customHeight="1" ht="24.75">
      <c r="A29" s="3"/>
      <c r="B29" s="114"/>
      <c r="C29" s="114"/>
      <c r="D29" s="114"/>
      <c r="E29" s="229"/>
      <c r="F29" s="228"/>
      <c r="G29" s="230"/>
      <c r="H29" s="230"/>
      <c r="I29" s="103"/>
      <c r="J29" s="103"/>
    </row>
    <row x14ac:dyDescent="0.25" r="30" customHeight="1" ht="25.350000000000005">
      <c r="A30" s="3"/>
      <c r="B30" s="114"/>
      <c r="C30" s="114"/>
      <c r="D30" s="114"/>
      <c r="E30" s="110" t="s">
        <v>280</v>
      </c>
      <c r="F30" s="140"/>
      <c r="G30" s="152"/>
      <c r="H30" s="153"/>
      <c r="I30" s="188">
        <v>1500</v>
      </c>
      <c r="J30" s="103"/>
    </row>
    <row x14ac:dyDescent="0.25" r="31" customHeight="1" ht="25.350000000000005">
      <c r="A31" s="3"/>
      <c r="B31" s="114"/>
      <c r="C31" s="114"/>
      <c r="D31" s="114"/>
      <c r="E31" s="114"/>
      <c r="F31" s="4"/>
      <c r="G31" s="101"/>
      <c r="H31" s="63"/>
      <c r="I31" s="103"/>
      <c r="J31" s="103"/>
    </row>
    <row x14ac:dyDescent="0.25" r="32" customHeight="1" ht="25.350000000000005">
      <c r="A32" s="3"/>
      <c r="B32" s="114"/>
      <c r="C32" s="114"/>
      <c r="D32" s="114"/>
      <c r="E32" s="114"/>
      <c r="F32" s="4"/>
      <c r="G32" s="101"/>
      <c r="H32" s="63"/>
      <c r="I32" s="103"/>
      <c r="J32" s="103"/>
    </row>
    <row x14ac:dyDescent="0.25" r="33" customHeight="1" ht="25.350000000000005">
      <c r="A33" s="3"/>
      <c r="B33" s="114"/>
      <c r="C33" s="114"/>
      <c r="D33" s="114"/>
      <c r="E33" s="114"/>
      <c r="F33" s="4"/>
      <c r="G33" s="101"/>
      <c r="H33" s="63"/>
      <c r="I33" s="103"/>
      <c r="J33" s="103"/>
    </row>
    <row x14ac:dyDescent="0.25" r="34" customHeight="1" ht="25.350000000000005">
      <c r="A34" s="3"/>
      <c r="B34" s="114"/>
      <c r="C34" s="114"/>
      <c r="D34" s="114"/>
      <c r="E34" s="108"/>
      <c r="F34" s="4"/>
      <c r="G34" s="101"/>
      <c r="H34" s="101"/>
      <c r="I34" s="103"/>
      <c r="J34" s="103"/>
    </row>
    <row x14ac:dyDescent="0.25" r="35" customHeight="1" ht="25.350000000000005">
      <c r="A35" s="3"/>
      <c r="B35" s="23"/>
      <c r="C35" s="23"/>
      <c r="D35" s="23"/>
      <c r="E35" s="108"/>
      <c r="F35" s="122"/>
      <c r="G35" s="290"/>
      <c r="H35" s="291"/>
      <c r="I35" s="291"/>
      <c r="J35" s="103"/>
    </row>
    <row x14ac:dyDescent="0.25" r="36" customHeight="1" ht="17.25">
      <c r="A36" s="8" t="s">
        <v>1</v>
      </c>
      <c r="B36" s="96" t="s">
        <v>704</v>
      </c>
      <c r="C36" s="10"/>
      <c r="D36" s="10"/>
      <c r="E36" s="10"/>
      <c r="F36" s="10"/>
      <c r="G36" s="382"/>
      <c r="H36" s="199"/>
      <c r="I36" s="199"/>
      <c r="J36" s="199"/>
    </row>
    <row x14ac:dyDescent="0.25" r="37" customHeight="1" ht="17.25">
      <c r="A37" s="15"/>
      <c r="B37" s="15" t="s">
        <v>106</v>
      </c>
      <c r="C37" s="15"/>
      <c r="D37" s="15"/>
      <c r="E37" s="112" t="s">
        <v>58</v>
      </c>
      <c r="F37" s="237" t="s">
        <v>36</v>
      </c>
      <c r="G37" s="383"/>
      <c r="H37" s="131" t="s">
        <v>644</v>
      </c>
      <c r="I37" s="146" t="s">
        <v>508</v>
      </c>
      <c r="J37" s="146" t="s">
        <v>350</v>
      </c>
    </row>
    <row x14ac:dyDescent="0.25" r="38" customHeight="1" ht="17.25">
      <c r="A38" s="22"/>
      <c r="B38" s="114"/>
      <c r="C38" s="114"/>
      <c r="D38" s="114"/>
      <c r="E38" s="74"/>
      <c r="F38" s="185" t="s">
        <v>627</v>
      </c>
      <c r="G38" s="86" t="s">
        <v>162</v>
      </c>
      <c r="H38" s="385"/>
      <c r="I38" s="103"/>
      <c r="J38" s="103"/>
    </row>
    <row x14ac:dyDescent="0.25" r="39" customHeight="1" ht="17.25">
      <c r="A39" s="22"/>
      <c r="B39" s="114"/>
      <c r="C39" s="114"/>
      <c r="D39" s="114"/>
      <c r="E39" s="74" t="s">
        <v>379</v>
      </c>
      <c r="F39" s="285" t="s">
        <v>574</v>
      </c>
      <c r="G39" s="172" t="s">
        <v>575</v>
      </c>
      <c r="H39" s="62">
        <v>5550</v>
      </c>
      <c r="I39" s="62">
        <v>8050</v>
      </c>
      <c r="J39" s="62">
        <v>10550</v>
      </c>
    </row>
    <row x14ac:dyDescent="0.25" r="40" customHeight="1" ht="17.25">
      <c r="A40" s="22"/>
      <c r="B40" s="114"/>
      <c r="C40" s="114"/>
      <c r="D40" s="114"/>
      <c r="E40" s="74" t="s">
        <v>13</v>
      </c>
      <c r="F40" s="28" t="s">
        <v>576</v>
      </c>
      <c r="G40" s="384" t="s">
        <v>639</v>
      </c>
      <c r="H40" s="62">
        <v>6380</v>
      </c>
      <c r="I40" s="62">
        <v>9260</v>
      </c>
      <c r="J40" s="62">
        <v>12130</v>
      </c>
    </row>
    <row x14ac:dyDescent="0.25" r="41" customHeight="1" ht="17.25">
      <c r="A41" s="22"/>
      <c r="B41" s="114"/>
      <c r="C41" s="114"/>
      <c r="D41" s="114"/>
      <c r="E41" s="74" t="s">
        <v>15</v>
      </c>
      <c r="F41" s="28" t="s">
        <v>645</v>
      </c>
      <c r="G41" s="384" t="s">
        <v>140</v>
      </c>
      <c r="H41" s="62">
        <v>7980</v>
      </c>
      <c r="I41" s="62">
        <v>11570</v>
      </c>
      <c r="J41" s="62">
        <v>15160</v>
      </c>
    </row>
    <row x14ac:dyDescent="0.25" r="42" customHeight="1" ht="17.25">
      <c r="A42" s="22"/>
      <c r="B42" s="114"/>
      <c r="C42" s="114"/>
      <c r="D42" s="114"/>
      <c r="E42" s="74" t="s">
        <v>120</v>
      </c>
      <c r="F42" s="28" t="s">
        <v>641</v>
      </c>
      <c r="G42" s="384" t="s">
        <v>642</v>
      </c>
      <c r="H42" s="62">
        <v>9170</v>
      </c>
      <c r="I42" s="62">
        <v>13300</v>
      </c>
      <c r="J42" s="62">
        <v>17430</v>
      </c>
    </row>
    <row x14ac:dyDescent="0.25" r="43" customHeight="1" ht="25.350000000000005">
      <c r="A43" s="3"/>
      <c r="B43" s="114"/>
      <c r="C43" s="114"/>
      <c r="D43" s="114"/>
      <c r="E43" s="74"/>
      <c r="F43" s="74"/>
      <c r="G43" s="91"/>
      <c r="H43" s="91"/>
      <c r="I43" s="103"/>
      <c r="J43" s="103"/>
    </row>
    <row x14ac:dyDescent="0.25" r="44" customHeight="1" ht="25.350000000000005">
      <c r="A44" s="3"/>
      <c r="B44" s="114"/>
      <c r="C44" s="114"/>
      <c r="D44" s="114"/>
      <c r="E44" s="74"/>
      <c r="F44" s="74"/>
      <c r="G44" s="91"/>
      <c r="H44" s="91"/>
      <c r="I44" s="103"/>
      <c r="J44" s="103"/>
    </row>
    <row x14ac:dyDescent="0.25" r="45" customHeight="1" ht="25.350000000000005">
      <c r="A45" s="3"/>
      <c r="B45" s="114"/>
      <c r="C45" s="114"/>
      <c r="D45" s="114"/>
      <c r="E45" s="74"/>
      <c r="F45" s="74"/>
      <c r="G45" s="101"/>
      <c r="H45" s="101"/>
      <c r="I45" s="103"/>
      <c r="J45" s="103"/>
    </row>
    <row x14ac:dyDescent="0.25" r="46" customHeight="1" ht="25.350000000000005">
      <c r="A46" s="3"/>
      <c r="B46" s="114"/>
      <c r="C46" s="114"/>
      <c r="D46" s="114"/>
      <c r="E46" s="138" t="s">
        <v>325</v>
      </c>
      <c r="F46" s="23"/>
      <c r="G46" s="101"/>
      <c r="H46" s="101"/>
      <c r="I46" s="103"/>
      <c r="J46" s="103"/>
    </row>
    <row x14ac:dyDescent="0.25" r="47" customHeight="1" ht="25.350000000000005">
      <c r="A47" s="3"/>
      <c r="B47" s="114"/>
      <c r="C47" s="114"/>
      <c r="D47" s="114"/>
      <c r="E47" s="243"/>
      <c r="F47" s="243"/>
      <c r="G47" s="101"/>
      <c r="H47" s="101"/>
      <c r="I47" s="103"/>
      <c r="J47" s="103"/>
    </row>
    <row x14ac:dyDescent="0.25" r="48" customHeight="1" ht="25.350000000000005">
      <c r="A48" s="3"/>
      <c r="B48" s="114"/>
      <c r="C48" s="114"/>
      <c r="D48" s="114"/>
      <c r="E48" s="243"/>
      <c r="F48" s="243"/>
      <c r="G48" s="103"/>
      <c r="H48" s="103"/>
      <c r="I48" s="103"/>
      <c r="J48" s="103"/>
    </row>
    <row x14ac:dyDescent="0.25" r="49" customHeight="1" ht="25.350000000000005">
      <c r="A49" s="3"/>
      <c r="B49" s="114"/>
      <c r="C49" s="114"/>
      <c r="D49" s="114"/>
      <c r="E49" s="23"/>
      <c r="F49" s="23"/>
      <c r="G49" s="103"/>
      <c r="H49" s="103"/>
      <c r="I49" s="103"/>
      <c r="J49" s="103"/>
    </row>
    <row x14ac:dyDescent="0.25" r="50" customHeight="1" ht="25.350000000000005">
      <c r="A50" s="3"/>
      <c r="B50" s="114"/>
      <c r="C50" s="114"/>
      <c r="D50" s="114"/>
      <c r="E50" s="139" t="s">
        <v>280</v>
      </c>
      <c r="F50" s="139"/>
      <c r="G50" s="152"/>
      <c r="H50" s="152"/>
      <c r="I50" s="188">
        <v>1500</v>
      </c>
      <c r="J50" s="103"/>
    </row>
    <row x14ac:dyDescent="0.25" r="51" customHeight="1" ht="25.350000000000005">
      <c r="A51" s="3"/>
      <c r="B51" s="114"/>
      <c r="C51" s="114"/>
      <c r="D51" s="114"/>
      <c r="E51" s="108"/>
      <c r="F51" s="108"/>
      <c r="G51" s="101"/>
      <c r="H51" s="101"/>
      <c r="I51" s="103"/>
      <c r="J51" s="103"/>
    </row>
    <row x14ac:dyDescent="0.25" r="52" customHeight="1" ht="25.350000000000005">
      <c r="A52" s="3"/>
      <c r="B52" s="114"/>
      <c r="C52" s="114"/>
      <c r="D52" s="114"/>
      <c r="E52" s="23"/>
      <c r="F52" s="23"/>
      <c r="G52" s="103"/>
      <c r="H52" s="103"/>
      <c r="I52" s="103"/>
      <c r="J52" s="103"/>
    </row>
    <row x14ac:dyDescent="0.25" r="53" customHeight="1" ht="25.350000000000005">
      <c r="A53" s="3"/>
      <c r="B53" s="114"/>
      <c r="C53" s="114"/>
      <c r="D53" s="114"/>
      <c r="E53" s="28"/>
      <c r="F53" s="28"/>
      <c r="G53" s="101"/>
      <c r="H53" s="101"/>
      <c r="I53" s="63"/>
      <c r="J53" s="101"/>
    </row>
    <row x14ac:dyDescent="0.25" r="54" customHeight="1" ht="17.25">
      <c r="A54" s="8" t="s">
        <v>1</v>
      </c>
      <c r="B54" s="96" t="s">
        <v>646</v>
      </c>
      <c r="C54" s="10"/>
      <c r="D54" s="10"/>
      <c r="E54" s="10"/>
      <c r="F54" s="10"/>
      <c r="G54" s="382"/>
      <c r="H54" s="199"/>
      <c r="I54" s="199"/>
      <c r="J54" s="199"/>
    </row>
    <row x14ac:dyDescent="0.25" r="55" customHeight="1" ht="17.25">
      <c r="A55" s="15"/>
      <c r="B55" s="15" t="s">
        <v>82</v>
      </c>
      <c r="C55" s="15"/>
      <c r="D55" s="15"/>
      <c r="E55" s="112" t="s">
        <v>58</v>
      </c>
      <c r="F55" s="237" t="s">
        <v>36</v>
      </c>
      <c r="G55" s="383"/>
      <c r="H55" s="131" t="s">
        <v>647</v>
      </c>
      <c r="I55" s="146"/>
      <c r="J55" s="85"/>
    </row>
    <row x14ac:dyDescent="0.25" r="56" customHeight="1" ht="17.25">
      <c r="A56" s="22"/>
      <c r="B56" s="114"/>
      <c r="C56" s="114"/>
      <c r="D56" s="114"/>
      <c r="E56" s="74"/>
      <c r="F56" s="185" t="s">
        <v>627</v>
      </c>
      <c r="G56" s="86" t="s">
        <v>162</v>
      </c>
      <c r="H56" s="385"/>
      <c r="I56" s="103"/>
      <c r="J56" s="103"/>
    </row>
    <row x14ac:dyDescent="0.25" r="57" customHeight="1" ht="17.25">
      <c r="A57" s="22"/>
      <c r="B57" s="114"/>
      <c r="C57" s="114"/>
      <c r="D57" s="114"/>
      <c r="E57" s="74" t="s">
        <v>379</v>
      </c>
      <c r="F57" s="28" t="s">
        <v>629</v>
      </c>
      <c r="G57" s="384" t="s">
        <v>648</v>
      </c>
      <c r="H57" s="62">
        <v>5640</v>
      </c>
      <c r="I57" s="103"/>
      <c r="J57" s="103"/>
    </row>
    <row x14ac:dyDescent="0.25" r="58" customHeight="1" ht="17.25">
      <c r="A58" s="22"/>
      <c r="B58" s="114"/>
      <c r="C58" s="114"/>
      <c r="D58" s="114"/>
      <c r="E58" s="74" t="s">
        <v>13</v>
      </c>
      <c r="F58" s="28" t="s">
        <v>649</v>
      </c>
      <c r="G58" s="384" t="s">
        <v>650</v>
      </c>
      <c r="H58" s="62">
        <v>6770</v>
      </c>
      <c r="I58" s="103"/>
      <c r="J58" s="103"/>
    </row>
    <row x14ac:dyDescent="0.25" r="59" customHeight="1" ht="17.25">
      <c r="A59" s="22"/>
      <c r="B59" s="114"/>
      <c r="C59" s="114"/>
      <c r="D59" s="114"/>
      <c r="E59" s="74" t="s">
        <v>15</v>
      </c>
      <c r="F59" s="28" t="s">
        <v>705</v>
      </c>
      <c r="G59" s="384" t="s">
        <v>651</v>
      </c>
      <c r="H59" s="62">
        <v>7890</v>
      </c>
      <c r="I59" s="103"/>
      <c r="J59" s="103"/>
    </row>
    <row x14ac:dyDescent="0.25" r="60" customHeight="1" ht="25.350000000000005">
      <c r="A60" s="3"/>
      <c r="B60" s="114"/>
      <c r="C60" s="114"/>
      <c r="D60" s="114"/>
      <c r="E60" s="74" t="s">
        <v>120</v>
      </c>
      <c r="F60" s="74" t="s">
        <v>652</v>
      </c>
      <c r="G60" s="384" t="s">
        <v>653</v>
      </c>
      <c r="H60" s="25">
        <v>9020</v>
      </c>
      <c r="I60" s="103"/>
      <c r="J60" s="103"/>
    </row>
    <row x14ac:dyDescent="0.25" r="61" customHeight="1" ht="25.350000000000005">
      <c r="A61" s="3"/>
      <c r="B61" s="114"/>
      <c r="C61" s="114"/>
      <c r="D61" s="114"/>
      <c r="E61" s="74"/>
      <c r="F61" s="74"/>
      <c r="G61" s="91"/>
      <c r="H61" s="91"/>
      <c r="I61" s="103"/>
      <c r="J61" s="103"/>
    </row>
    <row x14ac:dyDescent="0.25" r="62" customHeight="1" ht="25.350000000000005">
      <c r="A62" s="3"/>
      <c r="B62" s="114"/>
      <c r="C62" s="114"/>
      <c r="D62" s="114"/>
      <c r="E62" s="74"/>
      <c r="F62" s="74"/>
      <c r="G62" s="101"/>
      <c r="H62" s="101"/>
      <c r="I62" s="103"/>
      <c r="J62" s="103"/>
    </row>
    <row x14ac:dyDescent="0.25" r="63" customHeight="1" ht="25.350000000000005">
      <c r="A63" s="3"/>
      <c r="B63" s="114"/>
      <c r="C63" s="114"/>
      <c r="D63" s="114"/>
      <c r="E63" s="138" t="s">
        <v>325</v>
      </c>
      <c r="F63" s="23"/>
      <c r="G63" s="101"/>
      <c r="H63" s="101"/>
      <c r="I63" s="103"/>
      <c r="J63" s="103"/>
    </row>
    <row x14ac:dyDescent="0.25" r="64" customHeight="1" ht="25.350000000000005">
      <c r="A64" s="3"/>
      <c r="B64" s="114"/>
      <c r="C64" s="114"/>
      <c r="D64" s="114"/>
      <c r="E64" s="243"/>
      <c r="F64" s="243"/>
      <c r="G64" s="101"/>
      <c r="H64" s="101"/>
      <c r="I64" s="103"/>
      <c r="J64" s="103"/>
    </row>
    <row x14ac:dyDescent="0.25" r="65" customHeight="1" ht="25.350000000000005">
      <c r="A65" s="3"/>
      <c r="B65" s="114"/>
      <c r="C65" s="114"/>
      <c r="D65" s="114"/>
      <c r="E65" s="23" t="s">
        <v>713</v>
      </c>
      <c r="F65" s="243"/>
      <c r="G65" s="103"/>
      <c r="H65" s="103"/>
      <c r="I65" s="103"/>
      <c r="J65" s="103"/>
    </row>
    <row x14ac:dyDescent="0.25" r="66" customHeight="1" ht="25.350000000000005">
      <c r="A66" s="3"/>
      <c r="B66" s="114"/>
      <c r="C66" s="114"/>
      <c r="D66" s="114"/>
      <c r="E66" s="23"/>
      <c r="F66" s="23"/>
      <c r="G66" s="103"/>
      <c r="H66" s="103"/>
      <c r="I66" s="103"/>
      <c r="J66" s="103"/>
    </row>
    <row x14ac:dyDescent="0.25" r="67" customHeight="1" ht="25.350000000000005">
      <c r="A67" s="3"/>
      <c r="B67" s="114"/>
      <c r="C67" s="114"/>
      <c r="D67" s="114"/>
      <c r="E67" s="108"/>
      <c r="F67" s="108"/>
      <c r="G67" s="101"/>
      <c r="H67" s="101"/>
      <c r="I67" s="103"/>
      <c r="J67" s="103"/>
    </row>
    <row x14ac:dyDescent="0.25" r="68" customHeight="1" ht="25.350000000000005">
      <c r="A68" s="3"/>
      <c r="B68" s="114"/>
      <c r="C68" s="114"/>
      <c r="D68" s="114"/>
      <c r="E68" s="23"/>
      <c r="F68" s="23"/>
      <c r="G68" s="103"/>
      <c r="H68" s="103"/>
      <c r="I68" s="103"/>
      <c r="J68" s="103"/>
    </row>
    <row x14ac:dyDescent="0.25" r="69" customHeight="1" ht="25.350000000000005">
      <c r="A69" s="3"/>
      <c r="B69" s="114"/>
      <c r="C69" s="114"/>
      <c r="D69" s="114"/>
      <c r="E69" s="23"/>
      <c r="F69" s="23"/>
      <c r="G69" s="103"/>
      <c r="H69" s="103"/>
      <c r="I69" s="103"/>
      <c r="J69" s="103"/>
    </row>
    <row x14ac:dyDescent="0.25" r="70" customHeight="1" ht="25.350000000000005">
      <c r="A70" s="3"/>
      <c r="B70" s="114"/>
      <c r="C70" s="114"/>
      <c r="D70" s="114"/>
      <c r="E70" s="23"/>
      <c r="F70" s="23"/>
      <c r="G70" s="103"/>
      <c r="H70" s="103"/>
      <c r="I70" s="103"/>
      <c r="J70" s="103"/>
    </row>
    <row x14ac:dyDescent="0.25" r="71" customHeight="1" ht="25.350000000000005">
      <c r="A71" s="3"/>
      <c r="B71" s="114"/>
      <c r="C71" s="114"/>
      <c r="D71" s="114"/>
      <c r="E71" s="23"/>
      <c r="F71" s="23"/>
      <c r="G71" s="103"/>
      <c r="H71" s="103"/>
      <c r="I71" s="103"/>
      <c r="J71" s="103"/>
    </row>
    <row x14ac:dyDescent="0.25" r="72" customHeight="1" ht="25.350000000000005">
      <c r="A72" s="3"/>
      <c r="B72" s="114"/>
      <c r="C72" s="114"/>
      <c r="D72" s="114"/>
      <c r="E72" s="23"/>
      <c r="F72" s="23"/>
      <c r="G72" s="103"/>
      <c r="H72" s="103"/>
      <c r="I72" s="103"/>
      <c r="J72" s="103"/>
    </row>
    <row x14ac:dyDescent="0.25" r="73" customHeight="1" ht="25.350000000000005">
      <c r="A73" s="3"/>
      <c r="B73" s="114"/>
      <c r="C73" s="114"/>
      <c r="D73" s="114"/>
      <c r="E73" s="28"/>
      <c r="F73" s="28"/>
      <c r="G73" s="101"/>
      <c r="H73" s="101"/>
      <c r="I73" s="63"/>
      <c r="J73" s="101"/>
    </row>
    <row x14ac:dyDescent="0.25" r="74" customHeight="1" ht="25.350000000000005">
      <c r="A74" s="3"/>
      <c r="B74" s="19"/>
      <c r="C74" s="19"/>
      <c r="D74" s="19"/>
      <c r="E74" s="243"/>
      <c r="F74" s="243"/>
      <c r="G74" s="101"/>
      <c r="H74" s="101"/>
      <c r="I74" s="21"/>
      <c r="J74" s="386"/>
    </row>
    <row x14ac:dyDescent="0.25" r="75" customHeight="1" ht="25.350000000000005">
      <c r="A75" s="3"/>
      <c r="B75" s="19"/>
      <c r="C75" s="19"/>
      <c r="D75" s="19"/>
      <c r="E75" s="243"/>
      <c r="F75" s="243"/>
      <c r="G75" s="101"/>
      <c r="H75" s="101"/>
      <c r="I75" s="21"/>
      <c r="J75" s="386"/>
    </row>
    <row x14ac:dyDescent="0.25" r="76" customHeight="1" ht="52.35">
      <c r="A76" s="3"/>
      <c r="B76" s="96" t="s">
        <v>646</v>
      </c>
      <c r="C76" s="10"/>
      <c r="D76" s="10"/>
      <c r="E76" s="10"/>
      <c r="F76" s="227"/>
      <c r="G76" s="199"/>
      <c r="H76" s="199"/>
      <c r="I76" s="199"/>
      <c r="J76" s="103"/>
    </row>
    <row x14ac:dyDescent="0.25" r="77" customHeight="1" ht="25.350000000000005">
      <c r="A77" s="3"/>
      <c r="B77" s="15" t="s">
        <v>106</v>
      </c>
      <c r="C77" s="15"/>
      <c r="D77" s="15"/>
      <c r="E77" s="112" t="s">
        <v>58</v>
      </c>
      <c r="F77" s="237" t="s">
        <v>36</v>
      </c>
      <c r="G77" s="383"/>
      <c r="H77" s="131" t="s">
        <v>647</v>
      </c>
      <c r="I77" s="146"/>
      <c r="J77" s="85"/>
    </row>
    <row x14ac:dyDescent="0.25" r="78" customHeight="1" ht="25.350000000000005">
      <c r="A78" s="3"/>
      <c r="B78" s="114"/>
      <c r="C78" s="114"/>
      <c r="D78" s="114"/>
      <c r="E78" s="74"/>
      <c r="F78" s="185" t="s">
        <v>627</v>
      </c>
      <c r="G78" s="86" t="s">
        <v>162</v>
      </c>
      <c r="H78" s="103"/>
      <c r="I78" s="103"/>
      <c r="J78" s="103"/>
    </row>
    <row x14ac:dyDescent="0.25" r="79" customHeight="1" ht="25.350000000000005">
      <c r="A79" s="3"/>
      <c r="B79" s="114"/>
      <c r="C79" s="114"/>
      <c r="D79" s="114"/>
      <c r="E79" s="74" t="s">
        <v>13</v>
      </c>
      <c r="F79" s="28" t="s">
        <v>576</v>
      </c>
      <c r="G79" s="384" t="s">
        <v>639</v>
      </c>
      <c r="H79" s="62">
        <v>4510</v>
      </c>
      <c r="I79" s="103"/>
      <c r="J79" s="103"/>
    </row>
    <row x14ac:dyDescent="0.25" r="80" customHeight="1" ht="25.350000000000005">
      <c r="A80" s="3"/>
      <c r="B80" s="114"/>
      <c r="C80" s="114"/>
      <c r="D80" s="114"/>
      <c r="E80" s="74" t="s">
        <v>15</v>
      </c>
      <c r="F80" s="28" t="s">
        <v>645</v>
      </c>
      <c r="G80" s="86" t="s">
        <v>140</v>
      </c>
      <c r="H80" s="62">
        <v>5290</v>
      </c>
      <c r="I80" s="103"/>
      <c r="J80" s="103"/>
    </row>
    <row x14ac:dyDescent="0.25" r="81" customHeight="1" ht="25.350000000000005">
      <c r="A81" s="3"/>
      <c r="B81" s="114"/>
      <c r="C81" s="114"/>
      <c r="D81" s="114"/>
      <c r="E81" s="74" t="s">
        <v>120</v>
      </c>
      <c r="F81" s="114" t="s">
        <v>641</v>
      </c>
      <c r="G81" s="172" t="s">
        <v>642</v>
      </c>
      <c r="H81" s="62">
        <v>6270</v>
      </c>
      <c r="I81" s="103"/>
      <c r="J81" s="103"/>
    </row>
    <row x14ac:dyDescent="0.25" r="82" customHeight="1" ht="25.350000000000005">
      <c r="A82" s="3"/>
      <c r="B82" s="114"/>
      <c r="C82" s="114"/>
      <c r="D82" s="114"/>
      <c r="E82" s="74"/>
      <c r="F82" s="74"/>
      <c r="G82" s="91"/>
      <c r="H82" s="103"/>
      <c r="I82" s="103"/>
      <c r="J82" s="103"/>
    </row>
    <row x14ac:dyDescent="0.25" r="83" customHeight="1" ht="25.350000000000005">
      <c r="A83" s="3"/>
      <c r="B83" s="114"/>
      <c r="C83" s="114"/>
      <c r="D83" s="114"/>
      <c r="E83" s="74"/>
      <c r="F83" s="74"/>
      <c r="G83" s="91"/>
      <c r="H83" s="103"/>
      <c r="I83" s="103"/>
      <c r="J83" s="103"/>
    </row>
    <row x14ac:dyDescent="0.25" r="84" customHeight="1" ht="25.350000000000005">
      <c r="A84" s="3"/>
      <c r="B84" s="114"/>
      <c r="C84" s="114"/>
      <c r="D84" s="114"/>
      <c r="E84" s="74"/>
      <c r="F84" s="4"/>
      <c r="G84" s="101"/>
      <c r="H84" s="103"/>
      <c r="I84" s="103"/>
      <c r="J84" s="103"/>
    </row>
    <row x14ac:dyDescent="0.25" r="85" customHeight="1" ht="25.350000000000005">
      <c r="A85" s="3"/>
      <c r="B85" s="114"/>
      <c r="C85" s="114"/>
      <c r="D85" s="114"/>
      <c r="E85" s="138" t="s">
        <v>325</v>
      </c>
      <c r="F85" s="4"/>
      <c r="G85" s="101"/>
      <c r="H85" s="103"/>
      <c r="I85" s="103"/>
      <c r="J85" s="103"/>
    </row>
    <row x14ac:dyDescent="0.25" r="86" customHeight="1" ht="25.350000000000005">
      <c r="A86" s="3"/>
      <c r="B86" s="114"/>
      <c r="C86" s="114"/>
      <c r="D86" s="114"/>
      <c r="E86" s="243"/>
      <c r="F86" s="4"/>
      <c r="G86" s="101"/>
      <c r="H86" s="103"/>
      <c r="I86" s="103"/>
      <c r="J86" s="103"/>
    </row>
    <row x14ac:dyDescent="0.25" r="87" customHeight="1" ht="25.350000000000005">
      <c r="A87" s="3"/>
      <c r="B87" s="114"/>
      <c r="C87" s="114"/>
      <c r="D87" s="114"/>
      <c r="E87" s="243" t="s">
        <v>654</v>
      </c>
      <c r="F87" s="122"/>
      <c r="G87" s="103"/>
      <c r="H87" s="103"/>
      <c r="I87" s="103"/>
      <c r="J87" s="103"/>
    </row>
    <row x14ac:dyDescent="0.25" r="88" customHeight="1" ht="25.350000000000005">
      <c r="A88" s="3"/>
      <c r="B88" s="114"/>
      <c r="C88" s="114"/>
      <c r="D88" s="114"/>
      <c r="E88" s="108"/>
      <c r="F88" s="4"/>
      <c r="G88" s="101"/>
      <c r="H88" s="103"/>
      <c r="I88" s="103"/>
      <c r="J88" s="103"/>
    </row>
    <row x14ac:dyDescent="0.25" r="89" customHeight="1" ht="25.350000000000005">
      <c r="A89" s="3"/>
      <c r="B89" s="114"/>
      <c r="C89" s="114"/>
      <c r="D89" s="114"/>
      <c r="E89" s="108"/>
      <c r="F89" s="4"/>
      <c r="G89" s="101"/>
      <c r="H89" s="103"/>
      <c r="I89" s="103"/>
      <c r="J89" s="103"/>
    </row>
    <row x14ac:dyDescent="0.25" r="90" customHeight="1" ht="25.350000000000005">
      <c r="A90" s="3"/>
      <c r="B90" s="114"/>
      <c r="C90" s="114"/>
      <c r="D90" s="114"/>
      <c r="E90" s="108"/>
      <c r="F90" s="4"/>
      <c r="G90" s="101"/>
      <c r="H90" s="103"/>
      <c r="I90" s="103"/>
      <c r="J90" s="103"/>
    </row>
    <row x14ac:dyDescent="0.25" r="91" customHeight="1" ht="25.350000000000005">
      <c r="A91" s="3"/>
      <c r="B91" s="114"/>
      <c r="C91" s="114"/>
      <c r="D91" s="114"/>
      <c r="E91" s="28"/>
      <c r="F91" s="4"/>
      <c r="G91" s="101"/>
      <c r="H91" s="63"/>
      <c r="I91" s="101"/>
      <c r="J91" s="103"/>
    </row>
    <row x14ac:dyDescent="0.25" r="92" customHeight="1" ht="25.350000000000005">
      <c r="A92" s="3"/>
      <c r="B92" s="114"/>
      <c r="C92" s="114"/>
      <c r="D92" s="114"/>
      <c r="E92" s="28"/>
      <c r="F92" s="4"/>
      <c r="G92" s="101"/>
      <c r="H92" s="63"/>
      <c r="I92" s="101"/>
      <c r="J92" s="103"/>
    </row>
    <row x14ac:dyDescent="0.25" r="93" customHeight="1" ht="25.350000000000005">
      <c r="A93" s="3"/>
      <c r="B93" s="19"/>
      <c r="C93" s="19"/>
      <c r="D93" s="19"/>
      <c r="E93" s="243"/>
      <c r="F93" s="4"/>
      <c r="G93" s="101"/>
      <c r="H93" s="21"/>
      <c r="I93" s="386"/>
      <c r="J93" s="103"/>
    </row>
    <row x14ac:dyDescent="0.25" r="94" customHeight="1" ht="17.25">
      <c r="A94" s="8" t="s">
        <v>1</v>
      </c>
      <c r="B94" s="9" t="s">
        <v>655</v>
      </c>
      <c r="C94" s="10"/>
      <c r="D94" s="10"/>
      <c r="E94" s="10"/>
      <c r="F94" s="10"/>
      <c r="G94" s="382"/>
      <c r="H94" s="199"/>
      <c r="I94" s="199"/>
      <c r="J94" s="199"/>
    </row>
    <row x14ac:dyDescent="0.25" r="95" customHeight="1" ht="17.25">
      <c r="A95" s="15"/>
      <c r="B95" s="15" t="s">
        <v>106</v>
      </c>
      <c r="C95" s="15"/>
      <c r="D95" s="15"/>
      <c r="E95" s="112" t="s">
        <v>58</v>
      </c>
      <c r="F95" s="237" t="s">
        <v>36</v>
      </c>
      <c r="G95" s="383"/>
      <c r="H95" s="131" t="s">
        <v>644</v>
      </c>
      <c r="I95" s="146"/>
      <c r="J95" s="85"/>
    </row>
    <row x14ac:dyDescent="0.25" r="96" customHeight="1" ht="28.350000000000005">
      <c r="A96" s="22"/>
      <c r="B96" s="114"/>
      <c r="C96" s="114"/>
      <c r="D96" s="114"/>
      <c r="E96" s="74"/>
      <c r="F96" s="185" t="s">
        <v>627</v>
      </c>
      <c r="G96" s="86" t="s">
        <v>162</v>
      </c>
      <c r="H96" s="385"/>
      <c r="I96" s="103"/>
      <c r="J96" s="103"/>
    </row>
    <row x14ac:dyDescent="0.25" r="97" customHeight="1" ht="17.25">
      <c r="A97" s="22"/>
      <c r="B97" s="114"/>
      <c r="C97" s="114"/>
      <c r="D97" s="114"/>
      <c r="E97" s="74" t="s">
        <v>11</v>
      </c>
      <c r="F97" s="28" t="s">
        <v>574</v>
      </c>
      <c r="G97" s="384" t="s">
        <v>575</v>
      </c>
      <c r="H97" s="62">
        <v>4760</v>
      </c>
      <c r="I97" s="103"/>
      <c r="J97" s="103"/>
    </row>
    <row x14ac:dyDescent="0.25" r="98" customHeight="1" ht="17.25">
      <c r="A98" s="22"/>
      <c r="B98" s="114"/>
      <c r="C98" s="114"/>
      <c r="D98" s="114"/>
      <c r="E98" s="74" t="s">
        <v>13</v>
      </c>
      <c r="F98" s="28" t="s">
        <v>576</v>
      </c>
      <c r="G98" s="384" t="s">
        <v>639</v>
      </c>
      <c r="H98" s="62">
        <v>6800</v>
      </c>
      <c r="I98" s="103"/>
      <c r="J98" s="103"/>
    </row>
    <row x14ac:dyDescent="0.25" r="99" customHeight="1" ht="17.25">
      <c r="A99" s="22"/>
      <c r="B99" s="114"/>
      <c r="C99" s="114"/>
      <c r="D99" s="114"/>
      <c r="E99" s="74" t="s">
        <v>15</v>
      </c>
      <c r="F99" s="28" t="s">
        <v>645</v>
      </c>
      <c r="G99" s="384" t="s">
        <v>140</v>
      </c>
      <c r="H99" s="62">
        <v>9280</v>
      </c>
      <c r="I99" s="103"/>
      <c r="J99" s="103"/>
    </row>
    <row x14ac:dyDescent="0.25" r="100" customHeight="1" ht="17.25">
      <c r="A100" s="3"/>
      <c r="B100" s="114"/>
      <c r="C100" s="114"/>
      <c r="D100" s="114"/>
      <c r="E100" s="74" t="s">
        <v>120</v>
      </c>
      <c r="F100" s="28" t="s">
        <v>658</v>
      </c>
      <c r="G100" s="86" t="s">
        <v>642</v>
      </c>
      <c r="H100" s="25">
        <v>9770</v>
      </c>
      <c r="I100" s="103"/>
      <c r="J100" s="103"/>
    </row>
    <row x14ac:dyDescent="0.25" r="101" customHeight="1" ht="25.350000000000005">
      <c r="A101" s="3"/>
      <c r="B101" s="114"/>
      <c r="C101" s="114"/>
      <c r="D101" s="114"/>
      <c r="E101" s="74"/>
      <c r="F101" s="74"/>
      <c r="G101" s="91"/>
      <c r="H101" s="91"/>
      <c r="I101" s="103"/>
      <c r="J101" s="103"/>
    </row>
    <row x14ac:dyDescent="0.25" r="102" customHeight="1" ht="25.350000000000005">
      <c r="A102" s="3"/>
      <c r="B102" s="114"/>
      <c r="C102" s="114"/>
      <c r="D102" s="114"/>
      <c r="E102" s="74"/>
      <c r="F102" s="74"/>
      <c r="G102" s="101"/>
      <c r="H102" s="101"/>
      <c r="I102" s="103"/>
      <c r="J102" s="103"/>
    </row>
    <row x14ac:dyDescent="0.25" r="103" customHeight="1" ht="25.350000000000005">
      <c r="A103" s="3"/>
      <c r="B103" s="114"/>
      <c r="C103" s="114"/>
      <c r="D103" s="114"/>
      <c r="E103" s="138" t="s">
        <v>489</v>
      </c>
      <c r="F103" s="138"/>
      <c r="G103" s="101"/>
      <c r="H103" s="101"/>
      <c r="I103" s="103"/>
      <c r="J103" s="103"/>
    </row>
    <row x14ac:dyDescent="0.25" r="104" customHeight="1" ht="25.350000000000005">
      <c r="A104" s="3"/>
      <c r="B104" s="114"/>
      <c r="C104" s="114"/>
      <c r="D104" s="114"/>
      <c r="E104" s="243" t="s">
        <v>490</v>
      </c>
      <c r="F104" s="243"/>
      <c r="G104" s="101"/>
      <c r="H104" s="101"/>
      <c r="I104" s="103"/>
      <c r="J104" s="103"/>
    </row>
    <row x14ac:dyDescent="0.25" r="105" customHeight="1" ht="25.350000000000005">
      <c r="A105" s="3"/>
      <c r="B105" s="114"/>
      <c r="C105" s="114"/>
      <c r="D105" s="114"/>
      <c r="E105" s="243"/>
      <c r="F105" s="243"/>
      <c r="G105" s="103"/>
      <c r="H105" s="103"/>
      <c r="I105" s="103"/>
      <c r="J105" s="103"/>
    </row>
    <row x14ac:dyDescent="0.25" r="106" customHeight="1" ht="25.350000000000005">
      <c r="A106" s="3"/>
      <c r="B106" s="114"/>
      <c r="C106" s="114"/>
      <c r="D106" s="114"/>
      <c r="E106" s="23"/>
      <c r="F106" s="23"/>
      <c r="G106" s="103"/>
      <c r="H106" s="103"/>
      <c r="I106" s="103"/>
      <c r="J106" s="103"/>
    </row>
    <row x14ac:dyDescent="0.25" r="107" customHeight="1" ht="25.350000000000005">
      <c r="A107" s="3"/>
      <c r="B107" s="114"/>
      <c r="C107" s="114"/>
      <c r="D107" s="114"/>
      <c r="E107" s="139" t="s">
        <v>280</v>
      </c>
      <c r="F107" s="139"/>
      <c r="G107" s="152"/>
      <c r="H107" s="152"/>
      <c r="I107" s="188">
        <v>1360</v>
      </c>
      <c r="J107" s="103"/>
    </row>
    <row x14ac:dyDescent="0.25" r="108" customHeight="1" ht="25.350000000000005">
      <c r="A108" s="3"/>
      <c r="B108" s="114"/>
      <c r="C108" s="114"/>
      <c r="D108" s="114"/>
      <c r="E108" s="108"/>
      <c r="F108" s="108"/>
      <c r="G108" s="101"/>
      <c r="H108" s="101"/>
      <c r="I108" s="103"/>
      <c r="J108" s="103"/>
    </row>
    <row x14ac:dyDescent="0.25" r="109" customHeight="1" ht="25.350000000000005">
      <c r="A109" s="3"/>
      <c r="B109" s="114"/>
      <c r="C109" s="114"/>
      <c r="D109" s="114"/>
      <c r="E109" s="23"/>
      <c r="F109" s="23"/>
      <c r="G109" s="103"/>
      <c r="H109" s="103"/>
      <c r="I109" s="103"/>
      <c r="J109" s="103"/>
    </row>
    <row x14ac:dyDescent="0.25" r="110" customHeight="1" ht="25.350000000000005">
      <c r="A110" s="3"/>
      <c r="B110" s="114"/>
      <c r="C110" s="114"/>
      <c r="D110" s="114"/>
      <c r="E110" s="139" t="s">
        <v>656</v>
      </c>
      <c r="F110" s="139"/>
      <c r="G110" s="152"/>
      <c r="H110" s="152"/>
      <c r="I110" s="188">
        <v>5570</v>
      </c>
      <c r="J110" s="101"/>
    </row>
    <row x14ac:dyDescent="0.25" r="111" customHeight="1" ht="30">
      <c r="A111" s="3"/>
      <c r="B111" s="19"/>
      <c r="C111" s="19"/>
      <c r="D111" s="19"/>
      <c r="E111" s="243" t="s">
        <v>492</v>
      </c>
      <c r="F111" s="243"/>
      <c r="G111" s="101"/>
      <c r="H111" s="101"/>
      <c r="I111" s="21"/>
      <c r="J111" s="386"/>
    </row>
    <row x14ac:dyDescent="0.25" r="112" customHeight="1" ht="37.35">
      <c r="A112" s="3"/>
      <c r="B112" s="23"/>
      <c r="C112" s="23"/>
      <c r="D112" s="23"/>
      <c r="E112" s="23"/>
      <c r="F112" s="23"/>
      <c r="G112" s="103"/>
      <c r="H112" s="290"/>
      <c r="I112" s="291"/>
      <c r="J112" s="291"/>
    </row>
    <row x14ac:dyDescent="0.25" r="113" customHeight="1" ht="17.25">
      <c r="A113" s="8" t="s">
        <v>1</v>
      </c>
      <c r="B113" s="9" t="s">
        <v>657</v>
      </c>
      <c r="C113" s="10"/>
      <c r="D113" s="10"/>
      <c r="E113" s="10"/>
      <c r="F113" s="10"/>
      <c r="G113" s="382"/>
      <c r="H113" s="199"/>
      <c r="I113" s="199"/>
      <c r="J113" s="199"/>
    </row>
    <row x14ac:dyDescent="0.25" r="114" customHeight="1" ht="17.25">
      <c r="A114" s="387"/>
      <c r="B114" s="15" t="s">
        <v>106</v>
      </c>
      <c r="C114" s="15"/>
      <c r="D114" s="15"/>
      <c r="E114" s="112" t="s">
        <v>58</v>
      </c>
      <c r="F114" s="237" t="s">
        <v>36</v>
      </c>
      <c r="G114" s="383"/>
      <c r="H114" s="131" t="s">
        <v>388</v>
      </c>
      <c r="I114" s="388"/>
      <c r="J114" s="388"/>
    </row>
    <row x14ac:dyDescent="0.25" r="115" customHeight="1" ht="17.25">
      <c r="A115" s="22"/>
      <c r="B115" s="114"/>
      <c r="C115" s="114"/>
      <c r="D115" s="114"/>
      <c r="E115" s="74"/>
      <c r="F115" s="185" t="s">
        <v>627</v>
      </c>
      <c r="G115" s="86" t="s">
        <v>162</v>
      </c>
      <c r="H115" s="287" t="s">
        <v>628</v>
      </c>
      <c r="I115" s="103"/>
      <c r="J115" s="103"/>
    </row>
    <row x14ac:dyDescent="0.25" r="116" customHeight="1" ht="17.25">
      <c r="A116" s="22"/>
      <c r="B116" s="114"/>
      <c r="C116" s="114"/>
      <c r="D116" s="114"/>
      <c r="E116" s="74" t="s">
        <v>11</v>
      </c>
      <c r="F116" s="28" t="s">
        <v>574</v>
      </c>
      <c r="G116" s="384" t="s">
        <v>575</v>
      </c>
      <c r="H116" s="62">
        <v>11230</v>
      </c>
      <c r="I116" s="103"/>
      <c r="J116" s="389"/>
    </row>
    <row x14ac:dyDescent="0.25" r="117" customHeight="1" ht="17.25">
      <c r="A117" s="22"/>
      <c r="B117" s="114"/>
      <c r="C117" s="114"/>
      <c r="D117" s="114"/>
      <c r="E117" s="74" t="s">
        <v>13</v>
      </c>
      <c r="F117" s="28" t="s">
        <v>576</v>
      </c>
      <c r="G117" s="384" t="s">
        <v>639</v>
      </c>
      <c r="H117" s="62">
        <v>12910</v>
      </c>
      <c r="I117" s="103"/>
      <c r="J117" s="389"/>
    </row>
    <row x14ac:dyDescent="0.25" r="118" customHeight="1" ht="25.350000000000005">
      <c r="A118" s="22"/>
      <c r="B118" s="114"/>
      <c r="C118" s="114"/>
      <c r="D118" s="114"/>
      <c r="E118" s="74" t="s">
        <v>15</v>
      </c>
      <c r="F118" s="28" t="s">
        <v>645</v>
      </c>
      <c r="G118" s="384" t="s">
        <v>140</v>
      </c>
      <c r="H118" s="62">
        <v>16140</v>
      </c>
      <c r="I118" s="103"/>
      <c r="J118" s="389"/>
    </row>
    <row x14ac:dyDescent="0.25" r="119" customHeight="1" ht="25.350000000000005">
      <c r="A119" s="3"/>
      <c r="B119" s="114"/>
      <c r="C119" s="114"/>
      <c r="D119" s="114"/>
      <c r="E119" s="74" t="s">
        <v>120</v>
      </c>
      <c r="F119" s="28" t="s">
        <v>658</v>
      </c>
      <c r="G119" s="86" t="s">
        <v>642</v>
      </c>
      <c r="H119" s="62">
        <v>18560</v>
      </c>
      <c r="I119" s="101"/>
      <c r="J119" s="103"/>
    </row>
    <row x14ac:dyDescent="0.25" r="120" customHeight="1" ht="26.25">
      <c r="A120" s="3"/>
      <c r="B120" s="114"/>
      <c r="C120" s="114"/>
      <c r="D120" s="114"/>
      <c r="E120" s="28"/>
      <c r="F120" s="28"/>
      <c r="G120" s="101"/>
      <c r="H120" s="101"/>
      <c r="I120" s="101"/>
      <c r="J120" s="103"/>
    </row>
    <row x14ac:dyDescent="0.25" r="121" customHeight="1" ht="26.25">
      <c r="A121" s="3"/>
      <c r="B121" s="114"/>
      <c r="C121" s="114"/>
      <c r="D121" s="114"/>
      <c r="E121" s="138" t="s">
        <v>18</v>
      </c>
      <c r="F121" s="138"/>
      <c r="G121" s="101"/>
      <c r="H121" s="101"/>
      <c r="I121" s="101"/>
      <c r="J121" s="103"/>
    </row>
    <row x14ac:dyDescent="0.25" r="122" customHeight="1" ht="26.25">
      <c r="A122" s="3"/>
      <c r="B122" s="114"/>
      <c r="C122" s="114"/>
      <c r="D122" s="114"/>
      <c r="E122" s="108"/>
      <c r="F122" s="108"/>
      <c r="G122" s="101"/>
      <c r="H122" s="101"/>
      <c r="I122" s="101"/>
      <c r="J122" s="103"/>
    </row>
    <row x14ac:dyDescent="0.25" r="123" customHeight="1" ht="26.25">
      <c r="A123" s="3"/>
      <c r="B123" s="114"/>
      <c r="C123" s="114"/>
      <c r="D123" s="114"/>
      <c r="E123" s="243"/>
      <c r="F123" s="243"/>
      <c r="G123" s="103"/>
      <c r="H123" s="101"/>
      <c r="I123" s="101"/>
      <c r="J123" s="103"/>
    </row>
    <row x14ac:dyDescent="0.25" r="124" customHeight="1" ht="26.25">
      <c r="A124" s="3"/>
      <c r="B124" s="114"/>
      <c r="C124" s="114"/>
      <c r="D124" s="114"/>
      <c r="E124" s="139" t="s">
        <v>505</v>
      </c>
      <c r="F124" s="139"/>
      <c r="G124" s="152"/>
      <c r="H124" s="152"/>
      <c r="I124" s="188">
        <v>1360</v>
      </c>
      <c r="J124" s="103"/>
    </row>
    <row x14ac:dyDescent="0.25" r="125" customHeight="1" ht="26.25">
      <c r="A125" s="3"/>
      <c r="B125" s="114"/>
      <c r="C125" s="114"/>
      <c r="D125" s="114"/>
      <c r="E125" s="243"/>
      <c r="F125" s="243"/>
      <c r="G125" s="103"/>
      <c r="H125" s="103"/>
      <c r="I125" s="103"/>
      <c r="J125" s="103"/>
    </row>
    <row x14ac:dyDescent="0.25" r="126" customHeight="1" ht="26.25">
      <c r="A126" s="3"/>
      <c r="B126" s="114"/>
      <c r="C126" s="114"/>
      <c r="D126" s="114"/>
      <c r="E126" s="23"/>
      <c r="F126" s="23"/>
      <c r="G126" s="103"/>
      <c r="H126" s="103"/>
      <c r="I126" s="103"/>
      <c r="J126" s="103"/>
    </row>
    <row x14ac:dyDescent="0.25" r="127" customHeight="1" ht="25.350000000000005">
      <c r="A127" s="3"/>
      <c r="B127" s="114"/>
      <c r="C127" s="114"/>
      <c r="D127" s="114"/>
      <c r="E127" s="139" t="s">
        <v>656</v>
      </c>
      <c r="F127" s="139"/>
      <c r="G127" s="152"/>
      <c r="H127" s="152"/>
      <c r="I127" s="188">
        <v>5570</v>
      </c>
      <c r="J127" s="103"/>
    </row>
    <row x14ac:dyDescent="0.25" r="128" customHeight="1" ht="25.350000000000005">
      <c r="A128" s="3"/>
      <c r="B128" s="114"/>
      <c r="C128" s="114"/>
      <c r="D128" s="114"/>
      <c r="E128" s="28"/>
      <c r="F128" s="28"/>
      <c r="G128" s="101"/>
      <c r="H128" s="101"/>
      <c r="I128" s="62"/>
      <c r="J128" s="103"/>
    </row>
    <row x14ac:dyDescent="0.25" r="129" customHeight="1" ht="25.350000000000005">
      <c r="A129" s="3"/>
      <c r="B129" s="114"/>
      <c r="C129" s="114"/>
      <c r="D129" s="114"/>
      <c r="E129" s="28"/>
      <c r="F129" s="28"/>
      <c r="G129" s="101"/>
      <c r="H129" s="101"/>
      <c r="I129" s="62"/>
      <c r="J129" s="103"/>
    </row>
    <row x14ac:dyDescent="0.25" r="130" customHeight="1" ht="17.25">
      <c r="A130" s="8" t="s">
        <v>1</v>
      </c>
      <c r="B130" s="9" t="s">
        <v>706</v>
      </c>
      <c r="C130" s="10"/>
      <c r="D130" s="10"/>
      <c r="E130" s="10"/>
      <c r="F130" s="10"/>
      <c r="G130" s="382"/>
      <c r="H130" s="199"/>
      <c r="I130" s="199"/>
      <c r="J130" s="199"/>
    </row>
    <row x14ac:dyDescent="0.25" r="131" customHeight="1" ht="25.350000000000005">
      <c r="A131" s="387"/>
      <c r="B131" s="15" t="s">
        <v>106</v>
      </c>
      <c r="C131" s="15"/>
      <c r="D131" s="15"/>
      <c r="E131" s="112" t="s">
        <v>58</v>
      </c>
      <c r="F131" s="237" t="s">
        <v>36</v>
      </c>
      <c r="G131" s="383"/>
      <c r="H131" s="131" t="s">
        <v>495</v>
      </c>
      <c r="I131" s="388"/>
      <c r="J131" s="388"/>
    </row>
    <row x14ac:dyDescent="0.25" r="132" customHeight="1" ht="25.350000000000005">
      <c r="A132" s="22"/>
      <c r="B132" s="114"/>
      <c r="C132" s="114"/>
      <c r="D132" s="114"/>
      <c r="E132" s="74"/>
      <c r="F132" s="185" t="s">
        <v>627</v>
      </c>
      <c r="G132" s="86" t="s">
        <v>162</v>
      </c>
      <c r="H132" s="287"/>
      <c r="I132" s="103"/>
      <c r="J132" s="103"/>
    </row>
    <row x14ac:dyDescent="0.25" r="133" customHeight="1" ht="25.350000000000005">
      <c r="A133" s="22"/>
      <c r="B133" s="114"/>
      <c r="C133" s="114"/>
      <c r="D133" s="114"/>
      <c r="E133" s="74" t="s">
        <v>11</v>
      </c>
      <c r="F133" s="28" t="s">
        <v>574</v>
      </c>
      <c r="G133" s="384" t="s">
        <v>575</v>
      </c>
      <c r="H133" s="62">
        <v>8570</v>
      </c>
      <c r="I133" s="103"/>
      <c r="J133" s="389"/>
    </row>
    <row x14ac:dyDescent="0.25" r="134" customHeight="1" ht="25.350000000000005">
      <c r="A134" s="22"/>
      <c r="B134" s="114"/>
      <c r="C134" s="114"/>
      <c r="D134" s="114"/>
      <c r="E134" s="74" t="s">
        <v>13</v>
      </c>
      <c r="F134" s="28" t="s">
        <v>576</v>
      </c>
      <c r="G134" s="384" t="s">
        <v>639</v>
      </c>
      <c r="H134" s="62">
        <v>9860</v>
      </c>
      <c r="I134" s="103"/>
      <c r="J134" s="389"/>
    </row>
    <row x14ac:dyDescent="0.25" r="135" customHeight="1" ht="25.350000000000005">
      <c r="A135" s="22"/>
      <c r="B135" s="114"/>
      <c r="C135" s="114"/>
      <c r="D135" s="114"/>
      <c r="E135" s="74" t="s">
        <v>15</v>
      </c>
      <c r="F135" s="28" t="s">
        <v>645</v>
      </c>
      <c r="G135" s="384" t="s">
        <v>140</v>
      </c>
      <c r="H135" s="62">
        <v>12310</v>
      </c>
      <c r="I135" s="103"/>
      <c r="J135" s="389"/>
    </row>
    <row x14ac:dyDescent="0.25" r="136" customHeight="1" ht="25.350000000000005">
      <c r="A136" s="3"/>
      <c r="B136" s="114"/>
      <c r="C136" s="114"/>
      <c r="D136" s="114"/>
      <c r="E136" s="74" t="s">
        <v>120</v>
      </c>
      <c r="F136" s="28" t="s">
        <v>658</v>
      </c>
      <c r="G136" s="86" t="s">
        <v>642</v>
      </c>
      <c r="H136" s="62">
        <v>14160</v>
      </c>
      <c r="I136" s="101"/>
      <c r="J136" s="103"/>
    </row>
    <row x14ac:dyDescent="0.25" r="137" customHeight="1" ht="25.350000000000005">
      <c r="A137" s="3"/>
      <c r="B137" s="114"/>
      <c r="C137" s="114"/>
      <c r="D137" s="114"/>
      <c r="E137" s="28"/>
      <c r="F137" s="28"/>
      <c r="G137" s="101"/>
      <c r="H137" s="101"/>
      <c r="I137" s="101"/>
      <c r="J137" s="103"/>
    </row>
    <row x14ac:dyDescent="0.25" r="138" customHeight="1" ht="25.350000000000005">
      <c r="A138" s="3"/>
      <c r="B138" s="114"/>
      <c r="C138" s="114"/>
      <c r="D138" s="114"/>
      <c r="E138" s="138" t="s">
        <v>18</v>
      </c>
      <c r="F138" s="138"/>
      <c r="G138" s="101"/>
      <c r="H138" s="101"/>
      <c r="I138" s="101"/>
      <c r="J138" s="103"/>
    </row>
    <row x14ac:dyDescent="0.25" r="139" customHeight="1" ht="25.350000000000005">
      <c r="A139" s="3"/>
      <c r="B139" s="114"/>
      <c r="C139" s="114"/>
      <c r="D139" s="114"/>
      <c r="E139" s="108"/>
      <c r="F139" s="108"/>
      <c r="G139" s="101"/>
      <c r="H139" s="101"/>
      <c r="I139" s="101"/>
      <c r="J139" s="103"/>
    </row>
    <row x14ac:dyDescent="0.25" r="140" customHeight="1" ht="25.350000000000005">
      <c r="A140" s="3"/>
      <c r="B140" s="114"/>
      <c r="C140" s="114"/>
      <c r="D140" s="114"/>
      <c r="E140" s="243"/>
      <c r="F140" s="243"/>
      <c r="G140" s="103"/>
      <c r="H140" s="101"/>
      <c r="I140" s="101"/>
      <c r="J140" s="103"/>
    </row>
    <row x14ac:dyDescent="0.25" r="141" customHeight="1" ht="25.350000000000005">
      <c r="A141" s="3"/>
      <c r="B141" s="114"/>
      <c r="C141" s="114"/>
      <c r="D141" s="114"/>
      <c r="E141" s="139" t="s">
        <v>505</v>
      </c>
      <c r="F141" s="139"/>
      <c r="G141" s="152"/>
      <c r="H141" s="152"/>
      <c r="I141" s="188">
        <v>1360</v>
      </c>
      <c r="J141" s="103"/>
    </row>
    <row x14ac:dyDescent="0.25" r="142" customHeight="1" ht="25.350000000000005">
      <c r="A142" s="3"/>
      <c r="B142" s="114"/>
      <c r="C142" s="114"/>
      <c r="D142" s="114"/>
      <c r="E142" s="243"/>
      <c r="F142" s="243"/>
      <c r="G142" s="103"/>
      <c r="H142" s="103"/>
      <c r="I142" s="103"/>
      <c r="J142" s="103"/>
    </row>
    <row x14ac:dyDescent="0.25" r="143" customHeight="1" ht="25.350000000000005">
      <c r="A143" s="3"/>
      <c r="B143" s="114"/>
      <c r="C143" s="114"/>
      <c r="D143" s="114"/>
      <c r="E143" s="23"/>
      <c r="F143" s="23"/>
      <c r="G143" s="103"/>
      <c r="H143" s="103"/>
      <c r="I143" s="103"/>
      <c r="J143" s="103"/>
    </row>
    <row x14ac:dyDescent="0.25" r="144" customHeight="1" ht="25.350000000000005">
      <c r="A144" s="3"/>
      <c r="B144" s="114"/>
      <c r="C144" s="114"/>
      <c r="D144" s="114"/>
      <c r="E144" s="139" t="s">
        <v>656</v>
      </c>
      <c r="F144" s="139"/>
      <c r="G144" s="152"/>
      <c r="H144" s="152"/>
      <c r="I144" s="188">
        <v>5570</v>
      </c>
      <c r="J144" s="103"/>
    </row>
    <row x14ac:dyDescent="0.25" r="145" customHeight="1" ht="25.350000000000005">
      <c r="A145" s="3"/>
      <c r="B145" s="114"/>
      <c r="C145" s="114"/>
      <c r="D145" s="114"/>
      <c r="E145" s="28"/>
      <c r="F145" s="28"/>
      <c r="G145" s="101"/>
      <c r="H145" s="101"/>
      <c r="I145" s="62"/>
      <c r="J145" s="103"/>
    </row>
    <row x14ac:dyDescent="0.25" r="146" customHeight="1" ht="25.350000000000005">
      <c r="A146" s="3"/>
      <c r="B146" s="114"/>
      <c r="C146" s="114"/>
      <c r="D146" s="114"/>
      <c r="E146" s="28"/>
      <c r="F146" s="28"/>
      <c r="G146" s="101"/>
      <c r="H146" s="101"/>
      <c r="I146" s="62"/>
      <c r="J146" s="103"/>
    </row>
    <row x14ac:dyDescent="0.25" r="147" customHeight="1" ht="25.350000000000005">
      <c r="A147" s="3"/>
      <c r="B147" s="114"/>
      <c r="C147" s="114"/>
      <c r="D147" s="114"/>
      <c r="E147" s="28"/>
      <c r="F147" s="28"/>
      <c r="G147" s="101"/>
      <c r="H147" s="101"/>
      <c r="I147" s="62"/>
      <c r="J147" s="103"/>
    </row>
    <row x14ac:dyDescent="0.25" r="148" customHeight="1" ht="25.350000000000005">
      <c r="A148" s="3"/>
      <c r="B148" s="114"/>
      <c r="C148" s="114"/>
      <c r="D148" s="114"/>
      <c r="E148" s="28"/>
      <c r="F148" s="28"/>
      <c r="G148" s="101"/>
      <c r="H148" s="101"/>
      <c r="I148" s="62"/>
      <c r="J148" s="103"/>
    </row>
    <row x14ac:dyDescent="0.25" r="149" customHeight="1" ht="25.350000000000005">
      <c r="A149" s="3"/>
      <c r="B149" s="114"/>
      <c r="C149" s="114"/>
      <c r="D149" s="114"/>
      <c r="E149" s="28"/>
      <c r="F149" s="28"/>
      <c r="G149" s="101"/>
      <c r="H149" s="101"/>
      <c r="I149" s="62"/>
      <c r="J149" s="103"/>
    </row>
    <row x14ac:dyDescent="0.25" r="150" customHeight="1" ht="32.1">
      <c r="A150" s="3"/>
      <c r="B150" s="114"/>
      <c r="C150" s="114"/>
      <c r="D150" s="114"/>
      <c r="E150" s="28"/>
      <c r="F150" s="28"/>
      <c r="G150" s="101"/>
      <c r="H150" s="101"/>
      <c r="I150" s="62"/>
      <c r="J150" s="103"/>
    </row>
    <row x14ac:dyDescent="0.25" r="151" customHeight="1" ht="25.350000000000005">
      <c r="A151" s="3"/>
      <c r="B151" s="114"/>
      <c r="C151" s="114"/>
      <c r="D151" s="114"/>
      <c r="E151" s="28"/>
      <c r="F151" s="28"/>
      <c r="G151" s="101"/>
      <c r="H151" s="101"/>
      <c r="I151" s="62"/>
      <c r="J151" s="103"/>
    </row>
    <row x14ac:dyDescent="0.25" r="152" customHeight="1" ht="17.25">
      <c r="A152" s="8" t="s">
        <v>1</v>
      </c>
      <c r="B152" s="245" t="s">
        <v>660</v>
      </c>
      <c r="C152" s="10"/>
      <c r="D152" s="10"/>
      <c r="E152" s="10"/>
      <c r="F152" s="10"/>
      <c r="G152" s="382"/>
      <c r="H152" s="199"/>
      <c r="I152" s="199"/>
      <c r="J152" s="199"/>
    </row>
    <row x14ac:dyDescent="0.25" r="153" customHeight="1" ht="25.350000000000005">
      <c r="A153" s="15"/>
      <c r="B153" s="15" t="s">
        <v>318</v>
      </c>
      <c r="C153" s="15"/>
      <c r="D153" s="15"/>
      <c r="E153" s="112" t="s">
        <v>58</v>
      </c>
      <c r="F153" s="237" t="s">
        <v>36</v>
      </c>
      <c r="G153" s="383"/>
      <c r="H153" s="131" t="s">
        <v>644</v>
      </c>
      <c r="I153" s="146"/>
      <c r="J153" s="85"/>
    </row>
    <row x14ac:dyDescent="0.25" r="154" customHeight="1" ht="25.350000000000005">
      <c r="A154" s="22"/>
      <c r="B154" s="114"/>
      <c r="C154" s="114"/>
      <c r="D154" s="114"/>
      <c r="E154" s="74"/>
      <c r="F154" s="185" t="s">
        <v>627</v>
      </c>
      <c r="G154" s="86" t="s">
        <v>162</v>
      </c>
      <c r="H154" s="385"/>
      <c r="I154" s="103"/>
      <c r="J154" s="91"/>
    </row>
    <row x14ac:dyDescent="0.25" r="155" customHeight="1" ht="25.350000000000005">
      <c r="A155" s="22"/>
      <c r="B155" s="114"/>
      <c r="C155" s="114"/>
      <c r="D155" s="114"/>
      <c r="E155" s="74" t="s">
        <v>379</v>
      </c>
      <c r="F155" s="285" t="s">
        <v>629</v>
      </c>
      <c r="G155" s="172" t="s">
        <v>661</v>
      </c>
      <c r="H155" s="401">
        <v>8060</v>
      </c>
      <c r="I155" s="103"/>
      <c r="J155" s="91"/>
    </row>
    <row x14ac:dyDescent="0.25" r="156" customHeight="1" ht="25.350000000000005">
      <c r="A156" s="22"/>
      <c r="B156" s="114"/>
      <c r="C156" s="114"/>
      <c r="D156" s="114"/>
      <c r="E156" s="74" t="s">
        <v>13</v>
      </c>
      <c r="F156" s="28" t="s">
        <v>662</v>
      </c>
      <c r="G156" s="384" t="s">
        <v>663</v>
      </c>
      <c r="H156" s="62">
        <v>8690</v>
      </c>
      <c r="I156" s="103"/>
      <c r="J156" s="24"/>
    </row>
    <row x14ac:dyDescent="0.25" r="157" customHeight="1" ht="25.350000000000005">
      <c r="A157" s="22"/>
      <c r="B157" s="114"/>
      <c r="C157" s="114"/>
      <c r="D157" s="114"/>
      <c r="E157" s="74" t="s">
        <v>15</v>
      </c>
      <c r="F157" s="28" t="s">
        <v>664</v>
      </c>
      <c r="G157" s="384" t="s">
        <v>665</v>
      </c>
      <c r="H157" s="62">
        <v>10400</v>
      </c>
      <c r="I157" s="103"/>
      <c r="J157" s="24"/>
    </row>
    <row x14ac:dyDescent="0.25" r="158" customHeight="1" ht="25.350000000000005">
      <c r="A158" s="22"/>
      <c r="B158" s="114"/>
      <c r="C158" s="114"/>
      <c r="D158" s="114"/>
      <c r="E158" s="74" t="s">
        <v>120</v>
      </c>
      <c r="F158" s="28" t="s">
        <v>666</v>
      </c>
      <c r="G158" s="384" t="s">
        <v>653</v>
      </c>
      <c r="H158" s="62">
        <v>12380</v>
      </c>
      <c r="I158" s="103"/>
      <c r="J158" s="24"/>
    </row>
    <row x14ac:dyDescent="0.25" r="159" customHeight="1" ht="25.350000000000005">
      <c r="A159" s="3"/>
      <c r="B159" s="114"/>
      <c r="C159" s="114"/>
      <c r="D159" s="114"/>
      <c r="E159" s="28"/>
      <c r="F159" s="28"/>
      <c r="G159" s="101"/>
      <c r="H159" s="101"/>
      <c r="I159" s="103"/>
      <c r="J159" s="101"/>
    </row>
    <row x14ac:dyDescent="0.25" r="160" customHeight="1" ht="25.350000000000005">
      <c r="A160" s="3"/>
      <c r="B160" s="114"/>
      <c r="C160" s="114"/>
      <c r="D160" s="114"/>
      <c r="E160" s="138" t="s">
        <v>489</v>
      </c>
      <c r="F160" s="138"/>
      <c r="G160" s="101"/>
      <c r="H160" s="101"/>
      <c r="I160" s="103"/>
      <c r="J160" s="101"/>
    </row>
    <row x14ac:dyDescent="0.25" r="161" customHeight="1" ht="25.350000000000005">
      <c r="A161" s="3"/>
      <c r="B161" s="114"/>
      <c r="C161" s="114"/>
      <c r="D161" s="114"/>
      <c r="E161" s="243" t="s">
        <v>490</v>
      </c>
      <c r="F161" s="243"/>
      <c r="G161" s="101"/>
      <c r="H161" s="101"/>
      <c r="I161" s="103"/>
      <c r="J161" s="101"/>
    </row>
    <row x14ac:dyDescent="0.25" r="162" customHeight="1" ht="25.350000000000005">
      <c r="A162" s="3"/>
      <c r="B162" s="114"/>
      <c r="C162" s="114"/>
      <c r="D162" s="114"/>
      <c r="E162" s="243"/>
      <c r="F162" s="243"/>
      <c r="G162" s="103"/>
      <c r="H162" s="103"/>
      <c r="I162" s="103"/>
      <c r="J162" s="101"/>
    </row>
    <row x14ac:dyDescent="0.25" r="163" customHeight="1" ht="25.350000000000005">
      <c r="A163" s="3"/>
      <c r="B163" s="114"/>
      <c r="C163" s="114"/>
      <c r="D163" s="114"/>
      <c r="E163" s="243"/>
      <c r="F163" s="243"/>
      <c r="G163" s="103"/>
      <c r="H163" s="103"/>
      <c r="I163" s="103"/>
      <c r="J163" s="101"/>
    </row>
    <row x14ac:dyDescent="0.25" r="164" customHeight="1" ht="25.350000000000005">
      <c r="A164" s="3"/>
      <c r="B164" s="114"/>
      <c r="C164" s="114"/>
      <c r="D164" s="114"/>
      <c r="E164" s="139" t="s">
        <v>280</v>
      </c>
      <c r="F164" s="139"/>
      <c r="G164" s="152"/>
      <c r="H164" s="152"/>
      <c r="I164" s="188">
        <v>2150</v>
      </c>
      <c r="J164" s="101"/>
    </row>
    <row x14ac:dyDescent="0.25" r="165" customHeight="1" ht="25.350000000000005">
      <c r="A165" s="3"/>
      <c r="B165" s="114"/>
      <c r="C165" s="114"/>
      <c r="D165" s="114"/>
      <c r="E165" s="243"/>
      <c r="F165" s="243"/>
      <c r="G165" s="101"/>
      <c r="H165" s="101"/>
      <c r="I165" s="103"/>
      <c r="J165" s="101"/>
    </row>
    <row x14ac:dyDescent="0.25" r="166" customHeight="1" ht="25.350000000000005">
      <c r="A166" s="3"/>
      <c r="B166" s="114"/>
      <c r="C166" s="114"/>
      <c r="D166" s="114"/>
      <c r="E166" s="23"/>
      <c r="F166" s="23"/>
      <c r="G166" s="101"/>
      <c r="H166" s="101"/>
      <c r="I166" s="103"/>
      <c r="J166" s="101"/>
    </row>
    <row x14ac:dyDescent="0.25" r="167" customHeight="1" ht="48">
      <c r="A167" s="3"/>
      <c r="B167" s="114"/>
      <c r="C167" s="114"/>
      <c r="D167" s="114"/>
      <c r="E167" s="139" t="s">
        <v>491</v>
      </c>
      <c r="F167" s="139"/>
      <c r="G167" s="152"/>
      <c r="H167" s="152"/>
      <c r="I167" s="188">
        <v>7430</v>
      </c>
      <c r="J167" s="101"/>
    </row>
    <row x14ac:dyDescent="0.25" r="168" customHeight="1" ht="17.25">
      <c r="A168" s="3"/>
      <c r="B168" s="114"/>
      <c r="C168" s="114"/>
      <c r="D168" s="114"/>
      <c r="E168" s="243" t="s">
        <v>492</v>
      </c>
      <c r="F168" s="243"/>
      <c r="G168" s="101"/>
      <c r="H168" s="101"/>
      <c r="I168" s="103"/>
      <c r="J168" s="101"/>
    </row>
    <row x14ac:dyDescent="0.25" r="169" customHeight="1" ht="17.25">
      <c r="A169" s="8" t="s">
        <v>1</v>
      </c>
      <c r="B169" s="245" t="s">
        <v>708</v>
      </c>
      <c r="C169" s="10"/>
      <c r="D169" s="10"/>
      <c r="E169" s="10"/>
      <c r="F169" s="10"/>
      <c r="G169" s="382"/>
      <c r="H169" s="199"/>
      <c r="I169" s="199"/>
      <c r="J169" s="199"/>
    </row>
    <row x14ac:dyDescent="0.25" r="170" customHeight="1" ht="25.350000000000005">
      <c r="A170" s="15"/>
      <c r="B170" s="15" t="s">
        <v>318</v>
      </c>
      <c r="C170" s="15"/>
      <c r="D170" s="15"/>
      <c r="E170" s="112" t="s">
        <v>58</v>
      </c>
      <c r="F170" s="237" t="s">
        <v>36</v>
      </c>
      <c r="G170" s="383"/>
      <c r="H170" s="131" t="s">
        <v>508</v>
      </c>
      <c r="I170" s="146" t="s">
        <v>350</v>
      </c>
      <c r="J170" s="85"/>
    </row>
    <row x14ac:dyDescent="0.25" r="171" customHeight="1" ht="25.350000000000005">
      <c r="A171" s="22"/>
      <c r="B171" s="114"/>
      <c r="C171" s="114"/>
      <c r="D171" s="114"/>
      <c r="E171" s="74"/>
      <c r="F171" s="185" t="s">
        <v>627</v>
      </c>
      <c r="G171" s="86" t="s">
        <v>162</v>
      </c>
      <c r="H171" s="385"/>
      <c r="I171" s="287" t="s">
        <v>336</v>
      </c>
      <c r="J171" s="91"/>
    </row>
    <row x14ac:dyDescent="0.25" r="172" customHeight="1" ht="25.350000000000005">
      <c r="A172" s="22"/>
      <c r="B172" s="114"/>
      <c r="C172" s="114"/>
      <c r="D172" s="114"/>
      <c r="E172" s="74" t="s">
        <v>379</v>
      </c>
      <c r="F172" s="285" t="s">
        <v>629</v>
      </c>
      <c r="G172" s="172" t="s">
        <v>661</v>
      </c>
      <c r="H172" s="401">
        <v>8060</v>
      </c>
      <c r="I172" s="62">
        <v>15310</v>
      </c>
      <c r="J172" s="91"/>
    </row>
    <row x14ac:dyDescent="0.25" r="173" customHeight="1" ht="25.350000000000005">
      <c r="A173" s="22"/>
      <c r="B173" s="114"/>
      <c r="C173" s="114"/>
      <c r="D173" s="114"/>
      <c r="E173" s="74" t="s">
        <v>13</v>
      </c>
      <c r="F173" s="28" t="s">
        <v>662</v>
      </c>
      <c r="G173" s="384" t="s">
        <v>663</v>
      </c>
      <c r="H173" s="62">
        <v>8690</v>
      </c>
      <c r="I173" s="62">
        <v>17600</v>
      </c>
      <c r="J173" s="24"/>
    </row>
    <row x14ac:dyDescent="0.25" r="174" customHeight="1" ht="25.350000000000005">
      <c r="A174" s="22"/>
      <c r="B174" s="114"/>
      <c r="C174" s="114"/>
      <c r="D174" s="114"/>
      <c r="E174" s="74" t="s">
        <v>15</v>
      </c>
      <c r="F174" s="28" t="s">
        <v>664</v>
      </c>
      <c r="G174" s="384" t="s">
        <v>665</v>
      </c>
      <c r="H174" s="62">
        <v>10400</v>
      </c>
      <c r="I174" s="62">
        <v>20230</v>
      </c>
      <c r="J174" s="24"/>
    </row>
    <row x14ac:dyDescent="0.25" r="175" customHeight="1" ht="25.350000000000005">
      <c r="A175" s="22"/>
      <c r="B175" s="114"/>
      <c r="C175" s="114"/>
      <c r="D175" s="114"/>
      <c r="E175" s="74" t="s">
        <v>120</v>
      </c>
      <c r="F175" s="28" t="s">
        <v>666</v>
      </c>
      <c r="G175" s="384" t="s">
        <v>653</v>
      </c>
      <c r="H175" s="62">
        <v>12380</v>
      </c>
      <c r="I175" s="62">
        <v>25300</v>
      </c>
      <c r="J175" s="24"/>
    </row>
    <row x14ac:dyDescent="0.25" r="176" customHeight="1" ht="25.350000000000005">
      <c r="A176" s="3"/>
      <c r="B176" s="114"/>
      <c r="C176" s="114"/>
      <c r="D176" s="114"/>
      <c r="E176" s="28"/>
      <c r="F176" s="28"/>
      <c r="G176" s="101"/>
      <c r="H176" s="101"/>
      <c r="I176" s="103"/>
      <c r="J176" s="101"/>
    </row>
    <row x14ac:dyDescent="0.25" r="177" customHeight="1" ht="25.350000000000005">
      <c r="A177" s="3"/>
      <c r="B177" s="114"/>
      <c r="C177" s="114"/>
      <c r="D177" s="114"/>
      <c r="E177" s="138" t="s">
        <v>714</v>
      </c>
      <c r="F177" s="138"/>
      <c r="G177" s="101"/>
      <c r="H177" s="101"/>
      <c r="I177" s="103"/>
      <c r="J177" s="101"/>
    </row>
    <row x14ac:dyDescent="0.25" r="178" customHeight="1" ht="25.350000000000005">
      <c r="A178" s="3"/>
      <c r="B178" s="114"/>
      <c r="C178" s="114"/>
      <c r="D178" s="114"/>
      <c r="E178" s="243"/>
      <c r="F178" s="243"/>
      <c r="G178" s="103"/>
      <c r="H178" s="103"/>
      <c r="I178" s="103"/>
      <c r="J178" s="101"/>
    </row>
    <row x14ac:dyDescent="0.25" r="179" customHeight="1" ht="25.350000000000005">
      <c r="A179" s="3"/>
      <c r="B179" s="114"/>
      <c r="C179" s="114"/>
      <c r="D179" s="114"/>
      <c r="E179" s="243"/>
      <c r="F179" s="243"/>
      <c r="G179" s="103"/>
      <c r="H179" s="103"/>
      <c r="I179" s="103"/>
      <c r="J179" s="101"/>
    </row>
    <row x14ac:dyDescent="0.25" r="180" customHeight="1" ht="25.350000000000005">
      <c r="A180" s="3"/>
      <c r="B180" s="114"/>
      <c r="C180" s="114"/>
      <c r="D180" s="114"/>
      <c r="E180" s="139" t="s">
        <v>280</v>
      </c>
      <c r="F180" s="139"/>
      <c r="G180" s="152"/>
      <c r="H180" s="152"/>
      <c r="I180" s="188">
        <v>2150</v>
      </c>
      <c r="J180" s="101"/>
    </row>
    <row x14ac:dyDescent="0.25" r="181" customHeight="1" ht="25.350000000000005">
      <c r="A181" s="3"/>
      <c r="B181" s="114"/>
      <c r="C181" s="114"/>
      <c r="D181" s="114"/>
      <c r="E181" s="243"/>
      <c r="F181" s="243"/>
      <c r="G181" s="101"/>
      <c r="H181" s="101"/>
      <c r="I181" s="103"/>
      <c r="J181" s="101"/>
    </row>
    <row x14ac:dyDescent="0.25" r="182" customHeight="1" ht="48">
      <c r="A182" s="3"/>
      <c r="B182" s="114"/>
      <c r="C182" s="114"/>
      <c r="D182" s="114"/>
      <c r="E182" s="139" t="s">
        <v>491</v>
      </c>
      <c r="F182" s="139"/>
      <c r="G182" s="152"/>
      <c r="H182" s="152"/>
      <c r="I182" s="188">
        <v>7430</v>
      </c>
      <c r="J182" s="101"/>
    </row>
    <row x14ac:dyDescent="0.25" r="183" customHeight="1" ht="17.25">
      <c r="A183" s="3"/>
      <c r="B183" s="114"/>
      <c r="C183" s="114"/>
      <c r="D183" s="114"/>
      <c r="E183" s="243"/>
      <c r="F183" s="243"/>
      <c r="G183" s="101"/>
      <c r="H183" s="101"/>
      <c r="I183" s="103"/>
      <c r="J183" s="101"/>
    </row>
    <row x14ac:dyDescent="0.25" r="184" customHeight="1" ht="17.25">
      <c r="A184" s="8" t="s">
        <v>1</v>
      </c>
      <c r="B184" s="96" t="s">
        <v>667</v>
      </c>
      <c r="C184" s="10"/>
      <c r="D184" s="10"/>
      <c r="E184" s="10"/>
      <c r="F184" s="10"/>
      <c r="G184" s="382"/>
      <c r="H184" s="199"/>
      <c r="I184" s="199"/>
      <c r="J184" s="199"/>
    </row>
    <row x14ac:dyDescent="0.25" r="185" customHeight="1" ht="25.350000000000005">
      <c r="A185" s="15"/>
      <c r="B185" s="15" t="s">
        <v>594</v>
      </c>
      <c r="C185" s="15"/>
      <c r="D185" s="15"/>
      <c r="E185" s="112" t="s">
        <v>58</v>
      </c>
      <c r="F185" s="237" t="s">
        <v>36</v>
      </c>
      <c r="G185" s="383"/>
      <c r="H185" s="131" t="s">
        <v>508</v>
      </c>
      <c r="I185" s="146" t="s">
        <v>388</v>
      </c>
      <c r="J185" s="18"/>
    </row>
    <row x14ac:dyDescent="0.25" r="186" customHeight="1" ht="25.350000000000005">
      <c r="A186" s="22"/>
      <c r="B186" s="114"/>
      <c r="C186" s="114"/>
      <c r="D186" s="114"/>
      <c r="E186" s="74"/>
      <c r="F186" s="185" t="s">
        <v>627</v>
      </c>
      <c r="G186" s="86" t="s">
        <v>162</v>
      </c>
      <c r="H186" s="385"/>
      <c r="I186" s="287" t="s">
        <v>336</v>
      </c>
      <c r="J186" s="91"/>
    </row>
    <row x14ac:dyDescent="0.25" r="187" customHeight="1" ht="17.25">
      <c r="A187" s="22"/>
      <c r="B187" s="114"/>
      <c r="C187" s="114"/>
      <c r="D187" s="114"/>
      <c r="E187" s="74" t="s">
        <v>11</v>
      </c>
      <c r="F187" s="28" t="s">
        <v>668</v>
      </c>
      <c r="G187" s="172" t="s">
        <v>669</v>
      </c>
      <c r="H187" s="62">
        <v>12990</v>
      </c>
      <c r="I187" s="62">
        <v>17000</v>
      </c>
      <c r="J187" s="24"/>
    </row>
    <row x14ac:dyDescent="0.25" r="188" customHeight="1" ht="17.25">
      <c r="A188" s="22"/>
      <c r="B188" s="114"/>
      <c r="C188" s="114"/>
      <c r="D188" s="114"/>
      <c r="E188" s="74" t="s">
        <v>13</v>
      </c>
      <c r="F188" s="28" t="s">
        <v>670</v>
      </c>
      <c r="G188" s="172" t="s">
        <v>671</v>
      </c>
      <c r="H188" s="62">
        <v>14930</v>
      </c>
      <c r="I188" s="62">
        <v>19560</v>
      </c>
      <c r="J188" s="24"/>
    </row>
    <row x14ac:dyDescent="0.25" r="189" customHeight="1" ht="17.25">
      <c r="A189" s="22"/>
      <c r="B189" s="114"/>
      <c r="C189" s="114"/>
      <c r="D189" s="114"/>
      <c r="E189" s="74" t="s">
        <v>15</v>
      </c>
      <c r="F189" s="28" t="s">
        <v>633</v>
      </c>
      <c r="G189" s="172" t="s">
        <v>651</v>
      </c>
      <c r="H189" s="62">
        <v>17180</v>
      </c>
      <c r="I189" s="62">
        <v>22480</v>
      </c>
      <c r="J189" s="24"/>
    </row>
    <row x14ac:dyDescent="0.25" r="190" customHeight="1" ht="25.350000000000005">
      <c r="A190" s="3"/>
      <c r="B190" s="114"/>
      <c r="C190" s="114"/>
      <c r="D190" s="114"/>
      <c r="E190" s="74" t="s">
        <v>120</v>
      </c>
      <c r="F190" s="28" t="s">
        <v>672</v>
      </c>
      <c r="G190" s="86" t="s">
        <v>673</v>
      </c>
      <c r="H190" s="63">
        <v>21460</v>
      </c>
      <c r="I190" s="34">
        <v>28110</v>
      </c>
      <c r="J190" s="101"/>
    </row>
    <row x14ac:dyDescent="0.25" r="191" customHeight="1" ht="25.350000000000005">
      <c r="A191" s="3"/>
      <c r="B191" s="114"/>
      <c r="C191" s="114"/>
      <c r="D191" s="114"/>
      <c r="E191" s="28"/>
      <c r="F191" s="28"/>
      <c r="G191" s="101"/>
      <c r="H191" s="103"/>
      <c r="I191" s="103"/>
      <c r="J191" s="101"/>
    </row>
    <row x14ac:dyDescent="0.25" r="192" customHeight="1" ht="25.350000000000005">
      <c r="A192" s="3"/>
      <c r="B192" s="114"/>
      <c r="C192" s="114"/>
      <c r="D192" s="114"/>
      <c r="E192" s="138" t="s">
        <v>18</v>
      </c>
      <c r="F192" s="138"/>
      <c r="G192" s="101"/>
      <c r="H192" s="101"/>
      <c r="I192" s="103"/>
      <c r="J192" s="101"/>
    </row>
    <row x14ac:dyDescent="0.25" r="193" customHeight="1" ht="25.350000000000005">
      <c r="A193" s="3"/>
      <c r="B193" s="114"/>
      <c r="C193" s="114"/>
      <c r="D193" s="114"/>
      <c r="E193" s="108"/>
      <c r="F193" s="108"/>
      <c r="G193" s="101"/>
      <c r="H193" s="101"/>
      <c r="I193" s="103"/>
      <c r="J193" s="101"/>
    </row>
    <row x14ac:dyDescent="0.25" r="194" customHeight="1" ht="25.350000000000005">
      <c r="A194" s="3"/>
      <c r="B194" s="114"/>
      <c r="C194" s="114"/>
      <c r="D194" s="114"/>
      <c r="E194" s="23"/>
      <c r="F194" s="23"/>
      <c r="G194" s="103"/>
      <c r="H194" s="103"/>
      <c r="I194" s="103"/>
      <c r="J194" s="101"/>
    </row>
    <row x14ac:dyDescent="0.25" r="195" customHeight="1" ht="25.350000000000005">
      <c r="A195" s="3"/>
      <c r="B195" s="114"/>
      <c r="C195" s="114"/>
      <c r="D195" s="114"/>
      <c r="E195" s="139" t="s">
        <v>505</v>
      </c>
      <c r="F195" s="139"/>
      <c r="G195" s="152"/>
      <c r="H195" s="152"/>
      <c r="I195" s="188">
        <v>1360</v>
      </c>
      <c r="J195" s="101"/>
    </row>
    <row x14ac:dyDescent="0.25" r="196" customHeight="1" ht="25.350000000000005">
      <c r="A196" s="3"/>
      <c r="B196" s="114"/>
      <c r="C196" s="114"/>
      <c r="D196" s="114"/>
      <c r="E196" s="243"/>
      <c r="F196" s="243"/>
      <c r="G196" s="101"/>
      <c r="H196" s="101"/>
      <c r="I196" s="103"/>
      <c r="J196" s="101"/>
    </row>
    <row x14ac:dyDescent="0.25" r="197" customHeight="1" ht="25.350000000000005">
      <c r="A197" s="3"/>
      <c r="B197" s="114"/>
      <c r="C197" s="114"/>
      <c r="D197" s="114"/>
      <c r="E197" s="23"/>
      <c r="F197" s="23"/>
      <c r="G197" s="103"/>
      <c r="H197" s="103"/>
      <c r="I197" s="103"/>
      <c r="J197" s="101"/>
    </row>
    <row x14ac:dyDescent="0.25" r="198" customHeight="1" ht="25.350000000000005">
      <c r="A198" s="3"/>
      <c r="B198" s="114"/>
      <c r="C198" s="114"/>
      <c r="D198" s="114"/>
      <c r="E198" s="139" t="s">
        <v>491</v>
      </c>
      <c r="F198" s="139"/>
      <c r="G198" s="152"/>
      <c r="H198" s="152"/>
      <c r="I198" s="188">
        <v>5570</v>
      </c>
      <c r="J198" s="101"/>
    </row>
    <row x14ac:dyDescent="0.25" r="199" customHeight="1" ht="25.350000000000005">
      <c r="A199" s="3"/>
      <c r="B199" s="114"/>
      <c r="C199" s="114"/>
      <c r="D199" s="114"/>
      <c r="E199" s="243"/>
      <c r="F199" s="243"/>
      <c r="G199" s="101"/>
      <c r="H199" s="101"/>
      <c r="I199" s="103"/>
      <c r="J199" s="101"/>
    </row>
    <row x14ac:dyDescent="0.25" r="200" customHeight="1" ht="17.25">
      <c r="A200" s="390"/>
      <c r="B200" s="245" t="s">
        <v>674</v>
      </c>
      <c r="C200" s="361"/>
      <c r="D200" s="361"/>
      <c r="E200" s="361"/>
      <c r="F200" s="361"/>
      <c r="G200" s="391"/>
      <c r="H200" s="392"/>
      <c r="I200" s="392"/>
      <c r="J200" s="392"/>
    </row>
    <row x14ac:dyDescent="0.25" r="201" customHeight="1" ht="17.25">
      <c r="A201" s="15"/>
      <c r="B201" s="15" t="s">
        <v>318</v>
      </c>
      <c r="C201" s="15"/>
      <c r="D201" s="15"/>
      <c r="E201" s="112" t="s">
        <v>58</v>
      </c>
      <c r="F201" s="237" t="s">
        <v>36</v>
      </c>
      <c r="G201" s="383"/>
      <c r="H201" s="131" t="s">
        <v>601</v>
      </c>
      <c r="I201" s="18"/>
      <c r="J201" s="146"/>
    </row>
    <row x14ac:dyDescent="0.25" r="202" customHeight="1" ht="25.350000000000005">
      <c r="A202" s="22"/>
      <c r="B202" s="114"/>
      <c r="C202" s="114"/>
      <c r="D202" s="114"/>
      <c r="E202" s="74"/>
      <c r="F202" s="185" t="s">
        <v>627</v>
      </c>
      <c r="G202" s="86" t="s">
        <v>162</v>
      </c>
      <c r="H202" s="91"/>
      <c r="I202" s="91"/>
      <c r="J202" s="101"/>
    </row>
    <row x14ac:dyDescent="0.25" r="203" customHeight="1" ht="25.350000000000005">
      <c r="A203" s="22"/>
      <c r="B203" s="114"/>
      <c r="C203" s="114"/>
      <c r="D203" s="114"/>
      <c r="E203" s="74" t="s">
        <v>11</v>
      </c>
      <c r="F203" s="28" t="s">
        <v>629</v>
      </c>
      <c r="G203" s="172" t="s">
        <v>661</v>
      </c>
      <c r="H203" s="62">
        <v>8060</v>
      </c>
      <c r="I203" s="63"/>
      <c r="J203" s="101"/>
    </row>
    <row x14ac:dyDescent="0.25" r="204" customHeight="1" ht="17.25">
      <c r="A204" s="22"/>
      <c r="B204" s="114"/>
      <c r="C204" s="114"/>
      <c r="D204" s="114"/>
      <c r="E204" s="74" t="s">
        <v>13</v>
      </c>
      <c r="F204" s="28" t="s">
        <v>662</v>
      </c>
      <c r="G204" s="384" t="s">
        <v>663</v>
      </c>
      <c r="H204" s="62">
        <v>9260</v>
      </c>
      <c r="I204" s="63"/>
      <c r="J204" s="101"/>
    </row>
    <row x14ac:dyDescent="0.25" r="205" customHeight="1" ht="17.25">
      <c r="A205" s="22"/>
      <c r="B205" s="114"/>
      <c r="C205" s="114"/>
      <c r="D205" s="114"/>
      <c r="E205" s="74" t="s">
        <v>15</v>
      </c>
      <c r="F205" s="28" t="s">
        <v>664</v>
      </c>
      <c r="G205" s="384" t="s">
        <v>665</v>
      </c>
      <c r="H205" s="62">
        <v>10660</v>
      </c>
      <c r="I205" s="63"/>
      <c r="J205" s="101"/>
    </row>
    <row x14ac:dyDescent="0.25" r="206" customHeight="1" ht="17.25">
      <c r="A206" s="3"/>
      <c r="B206" s="114"/>
      <c r="C206" s="114"/>
      <c r="D206" s="114"/>
      <c r="E206" s="74" t="s">
        <v>120</v>
      </c>
      <c r="F206" s="28" t="s">
        <v>666</v>
      </c>
      <c r="G206" s="384" t="s">
        <v>653</v>
      </c>
      <c r="H206" s="62">
        <v>12810</v>
      </c>
      <c r="I206" s="63"/>
      <c r="J206" s="101"/>
    </row>
    <row x14ac:dyDescent="0.25" r="207" customHeight="1" ht="25.350000000000005">
      <c r="A207" s="3"/>
      <c r="B207" s="114"/>
      <c r="C207" s="114"/>
      <c r="D207" s="114"/>
      <c r="E207" s="28"/>
      <c r="F207" s="28"/>
      <c r="G207" s="101"/>
      <c r="H207" s="101"/>
      <c r="I207" s="101"/>
      <c r="J207" s="101"/>
    </row>
    <row x14ac:dyDescent="0.25" r="208" customHeight="1" ht="25.350000000000005">
      <c r="A208" s="3"/>
      <c r="B208" s="114"/>
      <c r="C208" s="114"/>
      <c r="D208" s="114"/>
      <c r="E208" s="138" t="s">
        <v>18</v>
      </c>
      <c r="F208" s="138"/>
      <c r="G208" s="101"/>
      <c r="H208" s="101"/>
      <c r="I208" s="101"/>
      <c r="J208" s="101"/>
    </row>
    <row x14ac:dyDescent="0.25" r="209" customHeight="1" ht="25.350000000000005">
      <c r="A209" s="3"/>
      <c r="B209" s="114"/>
      <c r="C209" s="114"/>
      <c r="D209" s="114"/>
      <c r="E209" s="108"/>
      <c r="F209" s="108"/>
      <c r="G209" s="101"/>
      <c r="H209" s="101"/>
      <c r="I209" s="101"/>
      <c r="J209" s="101"/>
    </row>
    <row x14ac:dyDescent="0.25" r="210" customHeight="1" ht="25.350000000000005">
      <c r="A210" s="3"/>
      <c r="B210" s="114"/>
      <c r="C210" s="114"/>
      <c r="D210" s="114"/>
      <c r="E210" s="23"/>
      <c r="F210" s="23"/>
      <c r="G210" s="103"/>
      <c r="H210" s="103"/>
      <c r="I210" s="103"/>
      <c r="J210" s="101"/>
    </row>
    <row x14ac:dyDescent="0.25" r="211" customHeight="1" ht="25.350000000000005">
      <c r="A211" s="3"/>
      <c r="B211" s="114"/>
      <c r="C211" s="114"/>
      <c r="D211" s="114"/>
      <c r="E211" s="139" t="s">
        <v>280</v>
      </c>
      <c r="F211" s="139"/>
      <c r="G211" s="152"/>
      <c r="H211" s="152"/>
      <c r="I211" s="153"/>
      <c r="J211" s="188">
        <v>1500</v>
      </c>
    </row>
    <row x14ac:dyDescent="0.25" r="212" customHeight="1" ht="25.350000000000005">
      <c r="A212" s="3"/>
      <c r="B212" s="114"/>
      <c r="C212" s="114"/>
      <c r="D212" s="114"/>
      <c r="E212" s="108"/>
      <c r="F212" s="108"/>
      <c r="G212" s="101"/>
      <c r="H212" s="101"/>
      <c r="I212" s="101"/>
      <c r="J212" s="101"/>
    </row>
    <row x14ac:dyDescent="0.25" r="213" customHeight="1" ht="25.350000000000005">
      <c r="A213" s="3"/>
      <c r="B213" s="114"/>
      <c r="C213" s="114"/>
      <c r="D213" s="114"/>
      <c r="E213" s="108"/>
      <c r="F213" s="108"/>
      <c r="G213" s="103"/>
      <c r="H213" s="103"/>
      <c r="I213" s="103"/>
      <c r="J213" s="101"/>
    </row>
    <row x14ac:dyDescent="0.25" r="214" customHeight="1" ht="25.350000000000005">
      <c r="A214" s="3"/>
      <c r="B214" s="114"/>
      <c r="C214" s="114"/>
      <c r="D214" s="114"/>
      <c r="E214" s="139" t="s">
        <v>675</v>
      </c>
      <c r="F214" s="139"/>
      <c r="G214" s="152"/>
      <c r="H214" s="152"/>
      <c r="I214" s="393"/>
      <c r="J214" s="188">
        <v>4780</v>
      </c>
    </row>
    <row x14ac:dyDescent="0.25" r="215" customHeight="1" ht="25.350000000000005">
      <c r="A215" s="3"/>
      <c r="B215" s="114"/>
      <c r="C215" s="114"/>
      <c r="D215" s="114"/>
      <c r="E215" s="28"/>
      <c r="F215" s="28"/>
      <c r="G215" s="101"/>
      <c r="H215" s="101"/>
      <c r="I215" s="103"/>
      <c r="J215" s="63"/>
    </row>
    <row x14ac:dyDescent="0.25" r="216" customHeight="1" ht="25.350000000000005">
      <c r="A216" s="3"/>
      <c r="B216" s="114"/>
      <c r="C216" s="114"/>
      <c r="D216" s="114"/>
      <c r="E216" s="28"/>
      <c r="F216" s="28"/>
      <c r="G216" s="101"/>
      <c r="H216" s="101"/>
      <c r="I216" s="103"/>
      <c r="J216" s="63"/>
    </row>
    <row x14ac:dyDescent="0.25" r="217" customHeight="1" ht="25.350000000000005">
      <c r="A217" s="3"/>
      <c r="B217" s="114"/>
      <c r="C217" s="114"/>
      <c r="D217" s="114"/>
      <c r="E217" s="139" t="s">
        <v>676</v>
      </c>
      <c r="F217" s="139"/>
      <c r="G217" s="152"/>
      <c r="H217" s="152"/>
      <c r="I217" s="393"/>
      <c r="J217" s="188">
        <v>1790</v>
      </c>
    </row>
    <row x14ac:dyDescent="0.25" r="218" customHeight="1" ht="25.350000000000005">
      <c r="A218" s="3"/>
      <c r="B218" s="114"/>
      <c r="C218" s="114"/>
      <c r="D218" s="114"/>
      <c r="E218" s="28"/>
      <c r="F218" s="28"/>
      <c r="G218" s="101"/>
      <c r="H218" s="101"/>
      <c r="I218" s="103"/>
      <c r="J218" s="62"/>
    </row>
    <row x14ac:dyDescent="0.25" r="219" customHeight="1" ht="25.350000000000005">
      <c r="A219" s="3"/>
      <c r="B219" s="114"/>
      <c r="C219" s="114"/>
      <c r="D219" s="114"/>
      <c r="E219" s="28"/>
      <c r="F219" s="28"/>
      <c r="G219" s="101"/>
      <c r="H219" s="101"/>
      <c r="I219" s="103"/>
      <c r="J219" s="62"/>
    </row>
    <row x14ac:dyDescent="0.25" r="220" customHeight="1" ht="47.25">
      <c r="A220" s="3"/>
      <c r="B220" s="114"/>
      <c r="C220" s="114"/>
      <c r="D220" s="114"/>
      <c r="E220" s="28"/>
      <c r="F220" s="28"/>
      <c r="G220" s="101"/>
      <c r="H220" s="101"/>
      <c r="I220" s="92"/>
      <c r="J220" s="63"/>
    </row>
    <row x14ac:dyDescent="0.25" r="221" customHeight="1" ht="17.25">
      <c r="A221" s="390"/>
      <c r="B221" s="288" t="s">
        <v>677</v>
      </c>
      <c r="C221" s="361"/>
      <c r="D221" s="361"/>
      <c r="E221" s="361"/>
      <c r="F221" s="361"/>
      <c r="G221" s="391"/>
      <c r="H221" s="392"/>
      <c r="I221" s="392"/>
      <c r="J221" s="392"/>
    </row>
    <row x14ac:dyDescent="0.25" r="222" customHeight="1" ht="17.25">
      <c r="A222" s="15"/>
      <c r="B222" s="15" t="s">
        <v>318</v>
      </c>
      <c r="C222" s="15"/>
      <c r="D222" s="15"/>
      <c r="E222" s="112" t="s">
        <v>58</v>
      </c>
      <c r="F222" s="237" t="s">
        <v>36</v>
      </c>
      <c r="G222" s="383"/>
      <c r="H222" s="131" t="s">
        <v>508</v>
      </c>
      <c r="I222" s="18" t="s">
        <v>388</v>
      </c>
      <c r="J222" s="18"/>
    </row>
    <row x14ac:dyDescent="0.25" r="223" customHeight="1" ht="25.350000000000005">
      <c r="A223" s="22"/>
      <c r="B223" s="114"/>
      <c r="C223" s="114"/>
      <c r="D223" s="114"/>
      <c r="E223" s="74"/>
      <c r="F223" s="185" t="s">
        <v>627</v>
      </c>
      <c r="G223" s="86" t="s">
        <v>162</v>
      </c>
      <c r="H223" s="103"/>
      <c r="I223" s="316" t="s">
        <v>336</v>
      </c>
      <c r="J223" s="101"/>
    </row>
    <row x14ac:dyDescent="0.25" r="224" customHeight="1" ht="25.350000000000005">
      <c r="A224" s="22"/>
      <c r="B224" s="114"/>
      <c r="C224" s="114"/>
      <c r="D224" s="114"/>
      <c r="E224" s="74" t="s">
        <v>11</v>
      </c>
      <c r="F224" s="28" t="s">
        <v>629</v>
      </c>
      <c r="G224" s="172" t="s">
        <v>661</v>
      </c>
      <c r="H224" s="62">
        <v>11680</v>
      </c>
      <c r="I224" s="62">
        <v>15310</v>
      </c>
      <c r="J224" s="101"/>
    </row>
    <row x14ac:dyDescent="0.25" r="225" customHeight="1" ht="17.25">
      <c r="A225" s="22"/>
      <c r="B225" s="114"/>
      <c r="C225" s="114"/>
      <c r="D225" s="114"/>
      <c r="E225" s="74" t="s">
        <v>13</v>
      </c>
      <c r="F225" s="28" t="s">
        <v>662</v>
      </c>
      <c r="G225" s="384" t="s">
        <v>663</v>
      </c>
      <c r="H225" s="62">
        <v>13440</v>
      </c>
      <c r="I225" s="62">
        <v>17600</v>
      </c>
      <c r="J225" s="101"/>
    </row>
    <row x14ac:dyDescent="0.25" r="226" customHeight="1" ht="28.350000000000005">
      <c r="A226" s="22"/>
      <c r="B226" s="23"/>
      <c r="C226" s="23"/>
      <c r="D226" s="23"/>
      <c r="E226" s="74" t="s">
        <v>15</v>
      </c>
      <c r="F226" s="28" t="s">
        <v>664</v>
      </c>
      <c r="G226" s="384" t="s">
        <v>665</v>
      </c>
      <c r="H226" s="62">
        <v>15450</v>
      </c>
      <c r="I226" s="62">
        <v>20230</v>
      </c>
      <c r="J226" s="101"/>
    </row>
    <row x14ac:dyDescent="0.25" r="227" customHeight="1" ht="17.25">
      <c r="A227" s="3"/>
      <c r="B227" s="114"/>
      <c r="C227" s="114"/>
      <c r="D227" s="114"/>
      <c r="E227" s="74" t="s">
        <v>120</v>
      </c>
      <c r="F227" s="28" t="s">
        <v>666</v>
      </c>
      <c r="G227" s="384" t="s">
        <v>653</v>
      </c>
      <c r="H227" s="62">
        <v>19310</v>
      </c>
      <c r="I227" s="62">
        <v>25300</v>
      </c>
      <c r="J227" s="101"/>
    </row>
    <row x14ac:dyDescent="0.25" r="228" customHeight="1" ht="17.25">
      <c r="A228" s="3"/>
      <c r="B228" s="114"/>
      <c r="C228" s="114"/>
      <c r="D228" s="114"/>
      <c r="E228" s="28"/>
      <c r="F228" s="28"/>
      <c r="G228" s="101"/>
      <c r="H228" s="101"/>
      <c r="I228" s="101"/>
      <c r="J228" s="101"/>
    </row>
    <row x14ac:dyDescent="0.25" r="229" customHeight="1" ht="17.25">
      <c r="A229" s="3"/>
      <c r="B229" s="114"/>
      <c r="C229" s="114"/>
      <c r="D229" s="114"/>
      <c r="E229" s="138" t="s">
        <v>18</v>
      </c>
      <c r="F229" s="138"/>
      <c r="G229" s="101"/>
      <c r="H229" s="101"/>
      <c r="I229" s="101"/>
      <c r="J229" s="101"/>
    </row>
    <row x14ac:dyDescent="0.25" r="230" customHeight="1" ht="17.25">
      <c r="A230" s="3"/>
      <c r="B230" s="114"/>
      <c r="C230" s="114"/>
      <c r="D230" s="114"/>
      <c r="E230" s="108"/>
      <c r="F230" s="108"/>
      <c r="G230" s="101"/>
      <c r="H230" s="101"/>
      <c r="I230" s="101"/>
      <c r="J230" s="101"/>
    </row>
    <row x14ac:dyDescent="0.25" r="231" customHeight="1" ht="17.25">
      <c r="A231" s="3"/>
      <c r="B231" s="114"/>
      <c r="C231" s="114"/>
      <c r="D231" s="114"/>
      <c r="E231" s="23"/>
      <c r="F231" s="23"/>
      <c r="G231" s="103"/>
      <c r="H231" s="103"/>
      <c r="I231" s="103"/>
      <c r="J231" s="101"/>
    </row>
    <row x14ac:dyDescent="0.25" r="232" customHeight="1" ht="25.350000000000005">
      <c r="A232" s="3"/>
      <c r="B232" s="114"/>
      <c r="C232" s="114"/>
      <c r="D232" s="114"/>
      <c r="E232" s="139" t="s">
        <v>280</v>
      </c>
      <c r="F232" s="139"/>
      <c r="G232" s="152"/>
      <c r="H232" s="152"/>
      <c r="I232" s="153"/>
      <c r="J232" s="188">
        <v>1500</v>
      </c>
    </row>
    <row x14ac:dyDescent="0.25" r="233" customHeight="1" ht="25.350000000000005">
      <c r="A233" s="3"/>
      <c r="B233" s="114"/>
      <c r="C233" s="114"/>
      <c r="D233" s="114"/>
      <c r="E233" s="108"/>
      <c r="F233" s="108"/>
      <c r="G233" s="101"/>
      <c r="H233" s="101"/>
      <c r="I233" s="101"/>
      <c r="J233" s="101"/>
    </row>
    <row x14ac:dyDescent="0.25" r="234" customHeight="1" ht="25.350000000000005">
      <c r="A234" s="3"/>
      <c r="B234" s="114"/>
      <c r="C234" s="114"/>
      <c r="D234" s="114"/>
      <c r="E234" s="108"/>
      <c r="F234" s="108"/>
      <c r="G234" s="103"/>
      <c r="H234" s="103"/>
      <c r="I234" s="103"/>
      <c r="J234" s="101"/>
    </row>
    <row x14ac:dyDescent="0.25" r="235" customHeight="1" ht="25.350000000000005">
      <c r="A235" s="3"/>
      <c r="B235" s="114"/>
      <c r="C235" s="114"/>
      <c r="D235" s="114"/>
      <c r="E235" s="139" t="s">
        <v>675</v>
      </c>
      <c r="F235" s="139"/>
      <c r="G235" s="152"/>
      <c r="H235" s="152"/>
      <c r="I235" s="393"/>
      <c r="J235" s="188">
        <v>4780</v>
      </c>
    </row>
    <row x14ac:dyDescent="0.25" r="236" customHeight="1" ht="25.350000000000005">
      <c r="A236" s="3"/>
      <c r="B236" s="114"/>
      <c r="C236" s="114"/>
      <c r="D236" s="114"/>
      <c r="E236" s="28"/>
      <c r="F236" s="28"/>
      <c r="G236" s="101"/>
      <c r="H236" s="101"/>
      <c r="I236" s="103"/>
      <c r="J236" s="63"/>
    </row>
    <row x14ac:dyDescent="0.25" r="237" customHeight="1" ht="17.25">
      <c r="A237" s="390"/>
      <c r="B237" s="288" t="s">
        <v>678</v>
      </c>
      <c r="C237" s="361"/>
      <c r="D237" s="361"/>
      <c r="E237" s="361"/>
      <c r="F237" s="361"/>
      <c r="G237" s="391"/>
      <c r="H237" s="392"/>
      <c r="I237" s="392"/>
      <c r="J237" s="392"/>
    </row>
    <row x14ac:dyDescent="0.25" r="238" customHeight="1" ht="17.25">
      <c r="A238" s="15"/>
      <c r="B238" s="15" t="s">
        <v>606</v>
      </c>
      <c r="C238" s="15"/>
      <c r="D238" s="15"/>
      <c r="E238" s="112" t="s">
        <v>58</v>
      </c>
      <c r="F238" s="237" t="s">
        <v>36</v>
      </c>
      <c r="G238" s="383"/>
      <c r="H238" s="131" t="s">
        <v>601</v>
      </c>
      <c r="I238" s="18" t="s">
        <v>679</v>
      </c>
      <c r="J238" s="18"/>
    </row>
    <row x14ac:dyDescent="0.25" r="239" customHeight="1" ht="17.25">
      <c r="A239" s="22"/>
      <c r="B239" s="114"/>
      <c r="C239" s="114"/>
      <c r="D239" s="114"/>
      <c r="E239" s="74"/>
      <c r="F239" s="185" t="s">
        <v>627</v>
      </c>
      <c r="G239" s="394" t="s">
        <v>162</v>
      </c>
      <c r="H239" s="91"/>
      <c r="I239" s="91"/>
      <c r="J239" s="101"/>
    </row>
    <row x14ac:dyDescent="0.25" r="240" customHeight="1" ht="17.25">
      <c r="A240" s="22"/>
      <c r="B240" s="114"/>
      <c r="C240" s="114"/>
      <c r="D240" s="114"/>
      <c r="E240" s="74" t="s">
        <v>11</v>
      </c>
      <c r="F240" s="285" t="s">
        <v>668</v>
      </c>
      <c r="G240" s="172" t="s">
        <v>669</v>
      </c>
      <c r="H240" s="62">
        <v>8780</v>
      </c>
      <c r="I240" s="63"/>
      <c r="J240" s="101"/>
    </row>
    <row x14ac:dyDescent="0.25" r="241" customHeight="1" ht="25.350000000000005">
      <c r="A241" s="22"/>
      <c r="B241" s="114"/>
      <c r="C241" s="114"/>
      <c r="D241" s="114"/>
      <c r="E241" s="74" t="s">
        <v>13</v>
      </c>
      <c r="F241" s="285" t="s">
        <v>670</v>
      </c>
      <c r="G241" s="172" t="s">
        <v>671</v>
      </c>
      <c r="H241" s="62">
        <v>10100</v>
      </c>
      <c r="I241" s="63"/>
      <c r="J241" s="101"/>
    </row>
    <row x14ac:dyDescent="0.25" r="242" customHeight="1" ht="25.350000000000005">
      <c r="A242" s="22"/>
      <c r="B242" s="114"/>
      <c r="C242" s="114"/>
      <c r="D242" s="114"/>
      <c r="E242" s="74" t="s">
        <v>15</v>
      </c>
      <c r="F242" s="285" t="s">
        <v>633</v>
      </c>
      <c r="G242" s="172" t="s">
        <v>651</v>
      </c>
      <c r="H242" s="62">
        <v>11600</v>
      </c>
      <c r="I242" s="63"/>
      <c r="J242" s="101"/>
    </row>
    <row x14ac:dyDescent="0.25" r="243" customHeight="1" ht="17.25">
      <c r="A243" s="22"/>
      <c r="B243" s="114"/>
      <c r="C243" s="114"/>
      <c r="D243" s="114"/>
      <c r="E243" s="74" t="s">
        <v>120</v>
      </c>
      <c r="F243" s="28" t="s">
        <v>672</v>
      </c>
      <c r="G243" s="86" t="s">
        <v>673</v>
      </c>
      <c r="H243" s="62">
        <v>14510</v>
      </c>
      <c r="I243" s="63"/>
      <c r="J243" s="101"/>
    </row>
    <row x14ac:dyDescent="0.25" r="244" customHeight="1" ht="28.350000000000005">
      <c r="A244" s="3"/>
      <c r="B244" s="23"/>
      <c r="C244" s="23"/>
      <c r="D244" s="23"/>
      <c r="E244" s="28"/>
      <c r="F244" s="28"/>
      <c r="G244" s="101"/>
      <c r="H244" s="101"/>
      <c r="I244" s="101"/>
      <c r="J244" s="101"/>
    </row>
    <row x14ac:dyDescent="0.25" r="245" customHeight="1" ht="17.25">
      <c r="A245" s="3"/>
      <c r="B245" s="114"/>
      <c r="C245" s="114"/>
      <c r="D245" s="114"/>
      <c r="E245" s="138" t="s">
        <v>680</v>
      </c>
      <c r="F245" s="138"/>
      <c r="G245" s="101"/>
      <c r="H245" s="101"/>
      <c r="I245" s="101"/>
      <c r="J245" s="101"/>
    </row>
    <row x14ac:dyDescent="0.25" r="246" customHeight="1" ht="17.25">
      <c r="A246" s="3"/>
      <c r="B246" s="114"/>
      <c r="C246" s="114"/>
      <c r="D246" s="114"/>
      <c r="E246" s="108"/>
      <c r="F246" s="108"/>
      <c r="G246" s="103"/>
      <c r="H246" s="101"/>
      <c r="I246" s="101"/>
      <c r="J246" s="101"/>
    </row>
    <row x14ac:dyDescent="0.25" r="247" customHeight="1" ht="17.25">
      <c r="A247" s="3"/>
      <c r="B247" s="114"/>
      <c r="C247" s="114"/>
      <c r="D247" s="114"/>
      <c r="E247" s="23"/>
      <c r="F247" s="23"/>
      <c r="G247" s="103"/>
      <c r="H247" s="103"/>
      <c r="I247" s="103"/>
      <c r="J247" s="101"/>
    </row>
    <row x14ac:dyDescent="0.25" r="248" customHeight="1" ht="17.25">
      <c r="A248" s="3"/>
      <c r="B248" s="114"/>
      <c r="C248" s="114"/>
      <c r="D248" s="114"/>
      <c r="E248" s="139" t="s">
        <v>280</v>
      </c>
      <c r="F248" s="139"/>
      <c r="G248" s="152"/>
      <c r="H248" s="152"/>
      <c r="I248" s="153"/>
      <c r="J248" s="188">
        <v>1500</v>
      </c>
    </row>
    <row x14ac:dyDescent="0.25" r="249" customHeight="1" ht="17.25">
      <c r="A249" s="3"/>
      <c r="B249" s="114"/>
      <c r="C249" s="114"/>
      <c r="D249" s="114"/>
      <c r="E249" s="108"/>
      <c r="F249" s="108"/>
      <c r="G249" s="101"/>
      <c r="H249" s="101"/>
      <c r="I249" s="101"/>
      <c r="J249" s="101"/>
    </row>
    <row x14ac:dyDescent="0.25" r="250" customHeight="1" ht="25.350000000000005">
      <c r="A250" s="3"/>
      <c r="B250" s="114"/>
      <c r="C250" s="114"/>
      <c r="D250" s="114"/>
      <c r="E250" s="108"/>
      <c r="F250" s="108"/>
      <c r="G250" s="103"/>
      <c r="H250" s="103"/>
      <c r="I250" s="103"/>
      <c r="J250" s="101"/>
    </row>
    <row x14ac:dyDescent="0.25" r="251" customHeight="1" ht="25.350000000000005">
      <c r="A251" s="3"/>
      <c r="B251" s="114"/>
      <c r="C251" s="114"/>
      <c r="D251" s="114"/>
      <c r="E251" s="139" t="s">
        <v>675</v>
      </c>
      <c r="F251" s="139"/>
      <c r="G251" s="152"/>
      <c r="H251" s="152"/>
      <c r="I251" s="393"/>
      <c r="J251" s="188">
        <v>4780</v>
      </c>
    </row>
    <row x14ac:dyDescent="0.25" r="252" customHeight="1" ht="25.350000000000005">
      <c r="A252" s="3"/>
      <c r="B252" s="114"/>
      <c r="C252" s="114"/>
      <c r="D252" s="114"/>
      <c r="E252" s="28"/>
      <c r="F252" s="28"/>
      <c r="G252" s="101"/>
      <c r="H252" s="101"/>
      <c r="I252" s="103"/>
      <c r="J252" s="63"/>
    </row>
    <row x14ac:dyDescent="0.25" r="253" customHeight="1" ht="25.350000000000005">
      <c r="A253" s="3"/>
      <c r="B253" s="114"/>
      <c r="C253" s="114"/>
      <c r="D253" s="114"/>
      <c r="E253" s="139" t="s">
        <v>676</v>
      </c>
      <c r="F253" s="139"/>
      <c r="G253" s="152"/>
      <c r="H253" s="152"/>
      <c r="I253" s="393"/>
      <c r="J253" s="188">
        <v>1790</v>
      </c>
    </row>
    <row x14ac:dyDescent="0.25" r="254" customHeight="1" ht="25.350000000000005">
      <c r="A254" s="3"/>
      <c r="B254" s="23"/>
      <c r="C254" s="23"/>
      <c r="D254" s="23"/>
      <c r="E254" s="23"/>
      <c r="F254" s="23"/>
      <c r="G254" s="103"/>
      <c r="H254" s="290"/>
      <c r="I254" s="103"/>
      <c r="J254" s="291"/>
    </row>
    <row x14ac:dyDescent="0.25" r="255" customHeight="1" ht="42.75">
      <c r="A255" s="390"/>
      <c r="B255" s="288" t="s">
        <v>677</v>
      </c>
      <c r="C255" s="361"/>
      <c r="D255" s="361"/>
      <c r="E255" s="361"/>
      <c r="F255" s="361"/>
      <c r="G255" s="391"/>
      <c r="H255" s="392"/>
      <c r="I255" s="392"/>
      <c r="J255" s="392"/>
    </row>
    <row x14ac:dyDescent="0.25" r="256" customHeight="1" ht="17.25">
      <c r="A256" s="15"/>
      <c r="B256" s="15" t="s">
        <v>606</v>
      </c>
      <c r="C256" s="15"/>
      <c r="D256" s="15"/>
      <c r="E256" s="112" t="s">
        <v>58</v>
      </c>
      <c r="F256" s="237" t="s">
        <v>36</v>
      </c>
      <c r="G256" s="383"/>
      <c r="H256" s="131" t="s">
        <v>508</v>
      </c>
      <c r="I256" s="18" t="s">
        <v>388</v>
      </c>
      <c r="J256" s="18"/>
    </row>
    <row x14ac:dyDescent="0.25" r="257" customHeight="1" ht="17.25">
      <c r="A257" s="22"/>
      <c r="B257" s="114"/>
      <c r="C257" s="114"/>
      <c r="D257" s="114"/>
      <c r="E257" s="74"/>
      <c r="F257" s="185" t="s">
        <v>627</v>
      </c>
      <c r="G257" s="394" t="s">
        <v>162</v>
      </c>
      <c r="H257" s="103"/>
      <c r="I257" s="316" t="s">
        <v>336</v>
      </c>
      <c r="J257" s="101"/>
    </row>
    <row x14ac:dyDescent="0.25" r="258" customHeight="1" ht="17.25">
      <c r="A258" s="22"/>
      <c r="B258" s="114"/>
      <c r="C258" s="114"/>
      <c r="D258" s="114"/>
      <c r="E258" s="74" t="s">
        <v>11</v>
      </c>
      <c r="F258" s="285" t="s">
        <v>668</v>
      </c>
      <c r="G258" s="395" t="s">
        <v>669</v>
      </c>
      <c r="H258" s="62">
        <v>12720</v>
      </c>
      <c r="I258" s="62">
        <v>16670</v>
      </c>
      <c r="J258" s="101"/>
    </row>
    <row x14ac:dyDescent="0.25" r="259" customHeight="1" ht="28.350000000000005">
      <c r="A259" s="22"/>
      <c r="B259" s="23"/>
      <c r="C259" s="23"/>
      <c r="D259" s="23"/>
      <c r="E259" s="74" t="s">
        <v>13</v>
      </c>
      <c r="F259" s="285" t="s">
        <v>670</v>
      </c>
      <c r="G259" s="172" t="s">
        <v>671</v>
      </c>
      <c r="H259" s="62">
        <v>14630</v>
      </c>
      <c r="I259" s="62">
        <v>19160</v>
      </c>
      <c r="J259" s="101"/>
    </row>
    <row x14ac:dyDescent="0.25" r="260" customHeight="1" ht="17.25">
      <c r="A260" s="22"/>
      <c r="B260" s="114"/>
      <c r="C260" s="114"/>
      <c r="D260" s="114"/>
      <c r="E260" s="74" t="s">
        <v>15</v>
      </c>
      <c r="F260" s="285" t="s">
        <v>633</v>
      </c>
      <c r="G260" s="172" t="s">
        <v>651</v>
      </c>
      <c r="H260" s="62">
        <v>16820</v>
      </c>
      <c r="I260" s="62">
        <v>22030</v>
      </c>
      <c r="J260" s="101"/>
    </row>
    <row x14ac:dyDescent="0.25" r="261" customHeight="1" ht="17.25">
      <c r="A261" s="22"/>
      <c r="B261" s="114"/>
      <c r="C261" s="114"/>
      <c r="D261" s="114"/>
      <c r="E261" s="74" t="s">
        <v>120</v>
      </c>
      <c r="F261" s="28" t="s">
        <v>672</v>
      </c>
      <c r="G261" s="86" t="s">
        <v>673</v>
      </c>
      <c r="H261" s="62">
        <v>21020</v>
      </c>
      <c r="I261" s="62">
        <v>27550</v>
      </c>
      <c r="J261" s="101"/>
    </row>
    <row x14ac:dyDescent="0.25" r="262" customHeight="1" ht="17.25">
      <c r="A262" s="3"/>
      <c r="B262" s="114"/>
      <c r="C262" s="114"/>
      <c r="D262" s="114"/>
      <c r="E262" s="28"/>
      <c r="F262" s="28"/>
      <c r="G262" s="101"/>
      <c r="H262" s="101"/>
      <c r="I262" s="101"/>
      <c r="J262" s="101"/>
    </row>
    <row x14ac:dyDescent="0.25" r="263" customHeight="1" ht="17.25">
      <c r="A263" s="3"/>
      <c r="B263" s="114"/>
      <c r="C263" s="114"/>
      <c r="D263" s="114"/>
      <c r="E263" s="138" t="s">
        <v>680</v>
      </c>
      <c r="F263" s="138"/>
      <c r="G263" s="101"/>
      <c r="H263" s="101"/>
      <c r="I263" s="101"/>
      <c r="J263" s="101"/>
    </row>
    <row x14ac:dyDescent="0.25" r="264" customHeight="1" ht="25.350000000000005">
      <c r="A264" s="3"/>
      <c r="B264" s="114"/>
      <c r="C264" s="114"/>
      <c r="D264" s="114"/>
      <c r="E264" s="108"/>
      <c r="F264" s="108"/>
      <c r="G264" s="103"/>
      <c r="H264" s="101"/>
      <c r="I264" s="101"/>
      <c r="J264" s="101"/>
    </row>
    <row x14ac:dyDescent="0.25" r="265" customHeight="1" ht="25.350000000000005">
      <c r="A265" s="3"/>
      <c r="B265" s="114"/>
      <c r="C265" s="114"/>
      <c r="D265" s="114"/>
      <c r="E265" s="23"/>
      <c r="F265" s="23"/>
      <c r="G265" s="103"/>
      <c r="H265" s="103"/>
      <c r="I265" s="103"/>
      <c r="J265" s="101"/>
    </row>
    <row x14ac:dyDescent="0.25" r="266" customHeight="1" ht="25.350000000000005">
      <c r="A266" s="3"/>
      <c r="B266" s="114"/>
      <c r="C266" s="114"/>
      <c r="D266" s="114"/>
      <c r="E266" s="139" t="s">
        <v>280</v>
      </c>
      <c r="F266" s="139"/>
      <c r="G266" s="152"/>
      <c r="H266" s="152"/>
      <c r="I266" s="153"/>
      <c r="J266" s="188">
        <v>1500</v>
      </c>
    </row>
    <row x14ac:dyDescent="0.25" r="267" customHeight="1" ht="25.350000000000005">
      <c r="A267" s="3"/>
      <c r="B267" s="114"/>
      <c r="C267" s="114"/>
      <c r="D267" s="114"/>
      <c r="E267" s="108"/>
      <c r="F267" s="108"/>
      <c r="G267" s="101"/>
      <c r="H267" s="101"/>
      <c r="I267" s="101"/>
      <c r="J267" s="101"/>
    </row>
    <row x14ac:dyDescent="0.25" r="268" customHeight="1" ht="25.350000000000005">
      <c r="A268" s="3"/>
      <c r="B268" s="114"/>
      <c r="C268" s="114"/>
      <c r="D268" s="114"/>
      <c r="E268" s="108"/>
      <c r="F268" s="108"/>
      <c r="G268" s="103"/>
      <c r="H268" s="103"/>
      <c r="I268" s="103"/>
      <c r="J268" s="101"/>
    </row>
    <row x14ac:dyDescent="0.25" r="269" customHeight="1" ht="24.75">
      <c r="A269" s="3"/>
      <c r="B269" s="114"/>
      <c r="C269" s="114"/>
      <c r="D269" s="114"/>
      <c r="E269" s="108"/>
      <c r="F269" s="108"/>
      <c r="G269" s="103"/>
      <c r="H269" s="103"/>
      <c r="I269" s="103"/>
      <c r="J269" s="101"/>
    </row>
    <row x14ac:dyDescent="0.25" r="270" customHeight="1" ht="25.350000000000005">
      <c r="A270" s="3"/>
      <c r="B270" s="114"/>
      <c r="C270" s="114"/>
      <c r="D270" s="114"/>
      <c r="E270" s="139" t="s">
        <v>675</v>
      </c>
      <c r="F270" s="139"/>
      <c r="G270" s="152"/>
      <c r="H270" s="152"/>
      <c r="I270" s="393"/>
      <c r="J270" s="188">
        <v>4780</v>
      </c>
    </row>
    <row x14ac:dyDescent="0.25" r="271" customHeight="1" ht="17.25">
      <c r="A271" s="390"/>
      <c r="B271" s="288" t="s">
        <v>678</v>
      </c>
      <c r="C271" s="361"/>
      <c r="D271" s="361"/>
      <c r="E271" s="361"/>
      <c r="F271" s="361"/>
      <c r="G271" s="391"/>
      <c r="H271" s="392"/>
      <c r="I271" s="392"/>
      <c r="J271" s="392"/>
    </row>
    <row x14ac:dyDescent="0.25" r="272" customHeight="1" ht="17.25">
      <c r="A272" s="15"/>
      <c r="B272" s="15" t="s">
        <v>681</v>
      </c>
      <c r="C272" s="15"/>
      <c r="D272" s="15"/>
      <c r="E272" s="112" t="s">
        <v>58</v>
      </c>
      <c r="F272" s="237" t="s">
        <v>36</v>
      </c>
      <c r="G272" s="383"/>
      <c r="H272" s="131" t="s">
        <v>601</v>
      </c>
      <c r="I272" s="18"/>
      <c r="J272" s="18"/>
    </row>
    <row x14ac:dyDescent="0.25" r="273" customHeight="1" ht="17.25">
      <c r="A273" s="22"/>
      <c r="B273" s="114"/>
      <c r="C273" s="114"/>
      <c r="D273" s="114"/>
      <c r="E273" s="74"/>
      <c r="F273" s="185" t="s">
        <v>627</v>
      </c>
      <c r="G273" s="394" t="s">
        <v>162</v>
      </c>
      <c r="H273" s="91"/>
      <c r="I273" s="91"/>
      <c r="J273" s="101"/>
    </row>
    <row x14ac:dyDescent="0.25" r="274" customHeight="1" ht="17.25">
      <c r="A274" s="22"/>
      <c r="B274" s="114"/>
      <c r="C274" s="114"/>
      <c r="D274" s="114"/>
      <c r="E274" s="74" t="s">
        <v>379</v>
      </c>
      <c r="F274" s="285" t="s">
        <v>683</v>
      </c>
      <c r="G274" s="384" t="s">
        <v>575</v>
      </c>
      <c r="H274" s="62">
        <v>5550</v>
      </c>
      <c r="I274" s="91"/>
      <c r="J274" s="101"/>
    </row>
    <row x14ac:dyDescent="0.25" r="275" customHeight="1" ht="28.350000000000005">
      <c r="A275" s="22"/>
      <c r="B275" s="23"/>
      <c r="C275" s="23"/>
      <c r="D275" s="23"/>
      <c r="E275" s="74" t="s">
        <v>13</v>
      </c>
      <c r="F275" s="285" t="s">
        <v>576</v>
      </c>
      <c r="G275" s="384" t="s">
        <v>639</v>
      </c>
      <c r="H275" s="62">
        <v>6380</v>
      </c>
      <c r="I275" s="63"/>
      <c r="J275" s="101"/>
    </row>
    <row x14ac:dyDescent="0.25" r="276" customHeight="1" ht="17.25">
      <c r="A276" s="22"/>
      <c r="B276" s="114"/>
      <c r="C276" s="114"/>
      <c r="D276" s="114"/>
      <c r="E276" s="74" t="s">
        <v>15</v>
      </c>
      <c r="F276" s="285" t="s">
        <v>645</v>
      </c>
      <c r="G276" s="384" t="s">
        <v>140</v>
      </c>
      <c r="H276" s="62">
        <v>7980</v>
      </c>
      <c r="I276" s="63"/>
      <c r="J276" s="101"/>
    </row>
    <row x14ac:dyDescent="0.25" r="277" customHeight="1" ht="17.25">
      <c r="A277" s="22"/>
      <c r="B277" s="114"/>
      <c r="C277" s="114"/>
      <c r="D277" s="114"/>
      <c r="E277" s="74" t="s">
        <v>120</v>
      </c>
      <c r="F277" s="285" t="s">
        <v>658</v>
      </c>
      <c r="G277" s="384" t="s">
        <v>642</v>
      </c>
      <c r="H277" s="62">
        <v>9170</v>
      </c>
      <c r="I277" s="63"/>
      <c r="J277" s="101"/>
    </row>
    <row x14ac:dyDescent="0.25" r="278" customHeight="1" ht="17.25">
      <c r="A278" s="3"/>
      <c r="B278" s="114"/>
      <c r="C278" s="114"/>
      <c r="D278" s="114"/>
      <c r="E278" s="28"/>
      <c r="F278" s="28"/>
      <c r="G278" s="101"/>
      <c r="H278" s="101"/>
      <c r="I278" s="101"/>
      <c r="J278" s="101"/>
    </row>
    <row x14ac:dyDescent="0.25" r="279" customHeight="1" ht="17.25">
      <c r="A279" s="3"/>
      <c r="B279" s="114"/>
      <c r="C279" s="114"/>
      <c r="D279" s="114"/>
      <c r="E279" s="138" t="s">
        <v>18</v>
      </c>
      <c r="F279" s="138"/>
      <c r="G279" s="101"/>
      <c r="H279" s="101"/>
      <c r="I279" s="101"/>
      <c r="J279" s="101"/>
    </row>
    <row x14ac:dyDescent="0.25" r="280" customHeight="1" ht="17.25">
      <c r="A280" s="3"/>
      <c r="B280" s="114"/>
      <c r="C280" s="114"/>
      <c r="D280" s="114"/>
      <c r="E280" s="108"/>
      <c r="F280" s="108"/>
      <c r="G280" s="101"/>
      <c r="H280" s="101"/>
      <c r="I280" s="101"/>
      <c r="J280" s="101"/>
    </row>
    <row x14ac:dyDescent="0.25" r="281" customHeight="1" ht="25.350000000000005">
      <c r="A281" s="3"/>
      <c r="B281" s="114"/>
      <c r="C281" s="114"/>
      <c r="D281" s="114"/>
      <c r="E281" s="23"/>
      <c r="F281" s="23"/>
      <c r="G281" s="103"/>
      <c r="H281" s="103"/>
      <c r="I281" s="103"/>
      <c r="J281" s="101"/>
    </row>
    <row x14ac:dyDescent="0.25" r="282" customHeight="1" ht="25.350000000000005">
      <c r="A282" s="3"/>
      <c r="B282" s="114"/>
      <c r="C282" s="114"/>
      <c r="D282" s="114"/>
      <c r="E282" s="139" t="s">
        <v>280</v>
      </c>
      <c r="F282" s="139"/>
      <c r="G282" s="152"/>
      <c r="H282" s="152"/>
      <c r="I282" s="153"/>
      <c r="J282" s="188">
        <v>1500</v>
      </c>
    </row>
    <row x14ac:dyDescent="0.25" r="283" customHeight="1" ht="25.350000000000005">
      <c r="A283" s="3"/>
      <c r="B283" s="114"/>
      <c r="C283" s="114"/>
      <c r="D283" s="114"/>
      <c r="E283" s="108"/>
      <c r="F283" s="108"/>
      <c r="G283" s="101"/>
      <c r="H283" s="101"/>
      <c r="I283" s="101"/>
      <c r="J283" s="101"/>
    </row>
    <row x14ac:dyDescent="0.25" r="284" customHeight="1" ht="25.350000000000005">
      <c r="A284" s="3"/>
      <c r="B284" s="114"/>
      <c r="C284" s="114"/>
      <c r="D284" s="114"/>
      <c r="E284" s="108"/>
      <c r="F284" s="108"/>
      <c r="G284" s="103"/>
      <c r="H284" s="103"/>
      <c r="I284" s="103"/>
      <c r="J284" s="101"/>
    </row>
    <row x14ac:dyDescent="0.25" r="285" customHeight="1" ht="25.350000000000005">
      <c r="A285" s="3"/>
      <c r="B285" s="114"/>
      <c r="C285" s="114"/>
      <c r="D285" s="114"/>
      <c r="E285" s="139" t="s">
        <v>684</v>
      </c>
      <c r="F285" s="139"/>
      <c r="G285" s="152"/>
      <c r="H285" s="152"/>
      <c r="I285" s="393"/>
      <c r="J285" s="188">
        <v>4780</v>
      </c>
    </row>
    <row x14ac:dyDescent="0.25" r="286" customHeight="1" ht="25.350000000000005">
      <c r="A286" s="3"/>
      <c r="B286" s="114"/>
      <c r="C286" s="114"/>
      <c r="D286" s="114"/>
      <c r="E286" s="114"/>
      <c r="F286" s="114"/>
      <c r="G286" s="101"/>
      <c r="H286" s="91"/>
      <c r="I286" s="101"/>
      <c r="J286" s="101"/>
    </row>
    <row x14ac:dyDescent="0.25" r="287" customHeight="1" ht="25.350000000000005">
      <c r="A287" s="3"/>
      <c r="B287" s="114"/>
      <c r="C287" s="114"/>
      <c r="D287" s="114"/>
      <c r="E287" s="139" t="s">
        <v>676</v>
      </c>
      <c r="F287" s="139"/>
      <c r="G287" s="152"/>
      <c r="H287" s="152"/>
      <c r="I287" s="393"/>
      <c r="J287" s="188">
        <v>1790</v>
      </c>
    </row>
    <row x14ac:dyDescent="0.25" r="288" customHeight="1" ht="75">
      <c r="A288" s="3"/>
      <c r="B288" s="114"/>
      <c r="C288" s="114"/>
      <c r="D288" s="114"/>
      <c r="E288" s="28"/>
      <c r="F288" s="28"/>
      <c r="G288" s="101"/>
      <c r="H288" s="101"/>
      <c r="I288" s="103"/>
      <c r="J288" s="63"/>
    </row>
    <row x14ac:dyDescent="0.25" r="289" customHeight="1" ht="17.25">
      <c r="A289" s="390"/>
      <c r="B289" s="288" t="s">
        <v>677</v>
      </c>
      <c r="C289" s="361"/>
      <c r="D289" s="361"/>
      <c r="E289" s="361"/>
      <c r="F289" s="361"/>
      <c r="G289" s="391"/>
      <c r="H289" s="392"/>
      <c r="I289" s="392"/>
      <c r="J289" s="392"/>
    </row>
    <row x14ac:dyDescent="0.25" r="290" customHeight="1" ht="17.25">
      <c r="A290" s="15"/>
      <c r="B290" s="15" t="s">
        <v>681</v>
      </c>
      <c r="C290" s="15"/>
      <c r="D290" s="15"/>
      <c r="E290" s="112" t="s">
        <v>58</v>
      </c>
      <c r="F290" s="237" t="s">
        <v>36</v>
      </c>
      <c r="G290" s="383"/>
      <c r="H290" s="131" t="s">
        <v>508</v>
      </c>
      <c r="I290" s="18" t="s">
        <v>388</v>
      </c>
      <c r="J290" s="18"/>
    </row>
    <row x14ac:dyDescent="0.25" r="291" customHeight="1" ht="17.25">
      <c r="A291" s="22"/>
      <c r="B291" s="114"/>
      <c r="C291" s="114"/>
      <c r="D291" s="114"/>
      <c r="E291" s="74"/>
      <c r="F291" s="185" t="s">
        <v>627</v>
      </c>
      <c r="G291" s="394" t="s">
        <v>162</v>
      </c>
      <c r="H291" s="103"/>
      <c r="I291" s="316" t="s">
        <v>336</v>
      </c>
      <c r="J291" s="103"/>
    </row>
    <row x14ac:dyDescent="0.25" r="292" customHeight="1" ht="17.25">
      <c r="A292" s="22"/>
      <c r="B292" s="114"/>
      <c r="C292" s="114"/>
      <c r="D292" s="114"/>
      <c r="E292" s="74" t="s">
        <v>379</v>
      </c>
      <c r="F292" s="285" t="s">
        <v>683</v>
      </c>
      <c r="G292" s="384" t="s">
        <v>575</v>
      </c>
      <c r="H292" s="62">
        <v>8050</v>
      </c>
      <c r="I292" s="62">
        <v>10550</v>
      </c>
      <c r="J292" s="103"/>
    </row>
    <row x14ac:dyDescent="0.25" r="293" customHeight="1" ht="17.25">
      <c r="A293" s="22"/>
      <c r="B293" s="114"/>
      <c r="C293" s="114"/>
      <c r="D293" s="114"/>
      <c r="E293" s="74" t="s">
        <v>13</v>
      </c>
      <c r="F293" s="285" t="s">
        <v>576</v>
      </c>
      <c r="G293" s="384" t="s">
        <v>639</v>
      </c>
      <c r="H293" s="62">
        <v>9260</v>
      </c>
      <c r="I293" s="62">
        <v>12130</v>
      </c>
      <c r="J293" s="34"/>
    </row>
    <row x14ac:dyDescent="0.25" r="294" customHeight="1" ht="17.25">
      <c r="A294" s="22"/>
      <c r="B294" s="114"/>
      <c r="C294" s="114"/>
      <c r="D294" s="114"/>
      <c r="E294" s="74" t="s">
        <v>15</v>
      </c>
      <c r="F294" s="285" t="s">
        <v>645</v>
      </c>
      <c r="G294" s="384" t="s">
        <v>140</v>
      </c>
      <c r="H294" s="62">
        <v>11570</v>
      </c>
      <c r="I294" s="62">
        <v>15160</v>
      </c>
      <c r="J294" s="34"/>
    </row>
    <row x14ac:dyDescent="0.25" r="295" customHeight="1" ht="17.25">
      <c r="A295" s="22"/>
      <c r="B295" s="114"/>
      <c r="C295" s="114"/>
      <c r="D295" s="114"/>
      <c r="E295" s="74" t="s">
        <v>120</v>
      </c>
      <c r="F295" s="285" t="s">
        <v>641</v>
      </c>
      <c r="G295" s="384" t="s">
        <v>642</v>
      </c>
      <c r="H295" s="62">
        <v>13300</v>
      </c>
      <c r="I295" s="62">
        <v>17430</v>
      </c>
      <c r="J295" s="34"/>
    </row>
    <row x14ac:dyDescent="0.25" r="296" customHeight="1" ht="17.25">
      <c r="A296" s="3"/>
      <c r="B296" s="114"/>
      <c r="C296" s="114"/>
      <c r="D296" s="114"/>
      <c r="E296" s="23"/>
      <c r="F296" s="23"/>
      <c r="G296" s="103"/>
      <c r="H296" s="101"/>
      <c r="I296" s="101"/>
      <c r="J296" s="101"/>
    </row>
    <row x14ac:dyDescent="0.25" r="297" customHeight="1" ht="17.25">
      <c r="A297" s="3"/>
      <c r="B297" s="114"/>
      <c r="C297" s="114"/>
      <c r="D297" s="114"/>
      <c r="E297" s="138" t="s">
        <v>18</v>
      </c>
      <c r="F297" s="138"/>
      <c r="G297" s="101"/>
      <c r="H297" s="101"/>
      <c r="I297" s="101"/>
      <c r="J297" s="101"/>
    </row>
    <row x14ac:dyDescent="0.25" r="298" customHeight="1" ht="17.25">
      <c r="A298" s="3"/>
      <c r="B298" s="114"/>
      <c r="C298" s="114"/>
      <c r="D298" s="114"/>
      <c r="E298" s="108"/>
      <c r="F298" s="108"/>
      <c r="G298" s="101"/>
      <c r="H298" s="101"/>
      <c r="I298" s="101"/>
      <c r="J298" s="101"/>
    </row>
    <row x14ac:dyDescent="0.25" r="299" customHeight="1" ht="17.25">
      <c r="A299" s="3"/>
      <c r="B299" s="114"/>
      <c r="C299" s="114"/>
      <c r="D299" s="114"/>
      <c r="E299" s="23"/>
      <c r="F299" s="23"/>
      <c r="G299" s="103"/>
      <c r="H299" s="103"/>
      <c r="I299" s="103"/>
      <c r="J299" s="101"/>
    </row>
    <row x14ac:dyDescent="0.25" r="300" customHeight="1" ht="25.350000000000005">
      <c r="A300" s="3"/>
      <c r="B300" s="114"/>
      <c r="C300" s="114"/>
      <c r="D300" s="114"/>
      <c r="E300" s="139" t="s">
        <v>280</v>
      </c>
      <c r="F300" s="139"/>
      <c r="G300" s="152"/>
      <c r="H300" s="152"/>
      <c r="I300" s="153"/>
      <c r="J300" s="188">
        <v>1370</v>
      </c>
    </row>
    <row x14ac:dyDescent="0.25" r="301" customHeight="1" ht="25.350000000000005">
      <c r="A301" s="3"/>
      <c r="B301" s="114"/>
      <c r="C301" s="114"/>
      <c r="D301" s="114"/>
      <c r="E301" s="108"/>
      <c r="F301" s="108"/>
      <c r="G301" s="101"/>
      <c r="H301" s="101"/>
      <c r="I301" s="101"/>
      <c r="J301" s="101"/>
    </row>
    <row x14ac:dyDescent="0.25" r="302" customHeight="1" ht="25.350000000000005">
      <c r="A302" s="3"/>
      <c r="B302" s="114"/>
      <c r="C302" s="114"/>
      <c r="D302" s="114"/>
      <c r="E302" s="108"/>
      <c r="F302" s="108"/>
      <c r="G302" s="103"/>
      <c r="H302" s="103"/>
      <c r="I302" s="103"/>
      <c r="J302" s="101"/>
    </row>
    <row x14ac:dyDescent="0.25" r="303" customHeight="1" ht="25.350000000000005">
      <c r="A303" s="3"/>
      <c r="B303" s="114"/>
      <c r="C303" s="114"/>
      <c r="D303" s="114"/>
      <c r="E303" s="139" t="s">
        <v>684</v>
      </c>
      <c r="F303" s="139"/>
      <c r="G303" s="152"/>
      <c r="H303" s="152"/>
      <c r="I303" s="393"/>
      <c r="J303" s="188">
        <v>4780</v>
      </c>
    </row>
    <row x14ac:dyDescent="0.25" r="304" customHeight="1" ht="25.350000000000005">
      <c r="A304" s="3"/>
      <c r="B304" s="114"/>
      <c r="C304" s="114"/>
      <c r="D304" s="114"/>
      <c r="E304" s="114"/>
      <c r="F304" s="114"/>
      <c r="G304" s="101"/>
      <c r="H304" s="91"/>
      <c r="I304" s="101"/>
      <c r="J304" s="101"/>
    </row>
    <row x14ac:dyDescent="0.25" r="305" customHeight="1" ht="25.350000000000005">
      <c r="A305" s="3"/>
      <c r="B305" s="114"/>
      <c r="C305" s="114"/>
      <c r="D305" s="114"/>
      <c r="E305" s="114"/>
      <c r="F305" s="114"/>
      <c r="G305" s="101"/>
      <c r="H305" s="91"/>
      <c r="I305" s="101"/>
      <c r="J305" s="101"/>
    </row>
    <row x14ac:dyDescent="0.25" r="306" customHeight="1" ht="25.350000000000005">
      <c r="A306" s="3"/>
      <c r="B306" s="114"/>
      <c r="C306" s="114"/>
      <c r="D306" s="114"/>
      <c r="E306" s="114"/>
      <c r="F306" s="114"/>
      <c r="G306" s="101"/>
      <c r="H306" s="91"/>
      <c r="I306" s="101"/>
      <c r="J306" s="101"/>
    </row>
    <row x14ac:dyDescent="0.25" r="307" customHeight="1" ht="25.350000000000005">
      <c r="A307" s="3"/>
      <c r="B307" s="114"/>
      <c r="C307" s="114"/>
      <c r="D307" s="114"/>
      <c r="E307" s="114"/>
      <c r="F307" s="114"/>
      <c r="G307" s="101"/>
      <c r="H307" s="91"/>
      <c r="I307" s="101"/>
      <c r="J307" s="101"/>
    </row>
    <row x14ac:dyDescent="0.25" r="308" customHeight="1" ht="25.350000000000005">
      <c r="A308" s="3"/>
      <c r="B308" s="114"/>
      <c r="C308" s="114"/>
      <c r="D308" s="114"/>
      <c r="E308" s="114"/>
      <c r="F308" s="114"/>
      <c r="G308" s="101"/>
      <c r="H308" s="91"/>
      <c r="I308" s="101"/>
      <c r="J308" s="101"/>
    </row>
    <row x14ac:dyDescent="0.25" r="309" customHeight="1" ht="17.25">
      <c r="A309" s="8"/>
      <c r="B309" s="96" t="s">
        <v>503</v>
      </c>
      <c r="C309" s="10"/>
      <c r="D309" s="10"/>
      <c r="E309" s="10"/>
      <c r="F309" s="10"/>
      <c r="G309" s="382"/>
      <c r="H309" s="199"/>
      <c r="I309" s="199"/>
      <c r="J309" s="199"/>
    </row>
    <row x14ac:dyDescent="0.25" r="310" customHeight="1" ht="17.25">
      <c r="A310" s="155"/>
      <c r="B310" s="15" t="s">
        <v>318</v>
      </c>
      <c r="C310" s="15"/>
      <c r="D310" s="15"/>
      <c r="E310" s="112" t="s">
        <v>58</v>
      </c>
      <c r="F310" s="237" t="s">
        <v>36</v>
      </c>
      <c r="G310" s="383"/>
      <c r="H310" s="131" t="s">
        <v>601</v>
      </c>
      <c r="I310" s="396"/>
      <c r="J310" s="146"/>
    </row>
    <row x14ac:dyDescent="0.25" r="311" customHeight="1" ht="17.25">
      <c r="A311" s="22"/>
      <c r="B311" s="114"/>
      <c r="C311" s="114"/>
      <c r="D311" s="114"/>
      <c r="E311" s="74"/>
      <c r="F311" s="185" t="s">
        <v>627</v>
      </c>
      <c r="G311" s="86" t="s">
        <v>162</v>
      </c>
      <c r="H311" s="91"/>
      <c r="I311" s="92"/>
      <c r="J311" s="101"/>
    </row>
    <row x14ac:dyDescent="0.25" r="312" customHeight="1" ht="17.25">
      <c r="A312" s="22"/>
      <c r="B312" s="114"/>
      <c r="C312" s="114"/>
      <c r="D312" s="114"/>
      <c r="E312" s="74" t="s">
        <v>11</v>
      </c>
      <c r="F312" s="28" t="s">
        <v>629</v>
      </c>
      <c r="G312" s="172" t="s">
        <v>661</v>
      </c>
      <c r="H312" s="62">
        <v>7170</v>
      </c>
      <c r="I312" s="103"/>
      <c r="J312" s="101"/>
    </row>
    <row x14ac:dyDescent="0.25" r="313" customHeight="1" ht="17.25">
      <c r="A313" s="22"/>
      <c r="B313" s="114"/>
      <c r="C313" s="114"/>
      <c r="D313" s="114"/>
      <c r="E313" s="74" t="s">
        <v>13</v>
      </c>
      <c r="F313" s="28" t="s">
        <v>662</v>
      </c>
      <c r="G313" s="384" t="s">
        <v>663</v>
      </c>
      <c r="H313" s="62">
        <v>8240</v>
      </c>
      <c r="I313" s="103"/>
      <c r="J313" s="101"/>
    </row>
    <row x14ac:dyDescent="0.25" r="314" customHeight="1" ht="17.25">
      <c r="A314" s="22"/>
      <c r="B314" s="114"/>
      <c r="C314" s="114"/>
      <c r="D314" s="114"/>
      <c r="E314" s="74" t="s">
        <v>15</v>
      </c>
      <c r="F314" s="28" t="s">
        <v>664</v>
      </c>
      <c r="G314" s="384" t="s">
        <v>665</v>
      </c>
      <c r="H314" s="62">
        <v>9480</v>
      </c>
      <c r="I314" s="103"/>
      <c r="J314" s="101"/>
    </row>
    <row x14ac:dyDescent="0.25" r="315" customHeight="1" ht="17.25">
      <c r="A315" s="22"/>
      <c r="B315" s="114"/>
      <c r="C315" s="114"/>
      <c r="D315" s="114"/>
      <c r="E315" s="74" t="s">
        <v>120</v>
      </c>
      <c r="F315" s="28" t="s">
        <v>666</v>
      </c>
      <c r="G315" s="384" t="s">
        <v>653</v>
      </c>
      <c r="H315" s="62">
        <v>11840</v>
      </c>
      <c r="I315" s="103"/>
      <c r="J315" s="101"/>
    </row>
    <row x14ac:dyDescent="0.25" r="316" customHeight="1" ht="17.25">
      <c r="A316" s="3"/>
      <c r="B316" s="114"/>
      <c r="C316" s="114"/>
      <c r="D316" s="114"/>
      <c r="E316" s="28"/>
      <c r="F316" s="28"/>
      <c r="G316" s="101"/>
      <c r="H316" s="101"/>
      <c r="I316" s="101"/>
      <c r="J316" s="101"/>
    </row>
    <row x14ac:dyDescent="0.25" r="317" customHeight="1" ht="25.350000000000005">
      <c r="A317" s="3"/>
      <c r="B317" s="114"/>
      <c r="C317" s="114"/>
      <c r="D317" s="114"/>
      <c r="E317" s="28"/>
      <c r="F317" s="28"/>
      <c r="G317" s="101"/>
      <c r="H317" s="101"/>
      <c r="I317" s="101"/>
      <c r="J317" s="101"/>
    </row>
    <row x14ac:dyDescent="0.25" r="318" customHeight="1" ht="25.350000000000005">
      <c r="A318" s="3"/>
      <c r="B318" s="114"/>
      <c r="C318" s="114"/>
      <c r="D318" s="114"/>
      <c r="E318" s="138" t="s">
        <v>686</v>
      </c>
      <c r="F318" s="138"/>
      <c r="G318" s="101"/>
      <c r="H318" s="101"/>
      <c r="I318" s="101"/>
      <c r="J318" s="101"/>
    </row>
    <row x14ac:dyDescent="0.25" r="319" customHeight="1" ht="25.350000000000005">
      <c r="A319" s="3"/>
      <c r="B319" s="114"/>
      <c r="C319" s="114"/>
      <c r="D319" s="114"/>
      <c r="E319" s="108"/>
      <c r="F319" s="108"/>
      <c r="G319" s="101"/>
      <c r="H319" s="101"/>
      <c r="I319" s="101"/>
      <c r="J319" s="101"/>
    </row>
    <row x14ac:dyDescent="0.25" r="320" customHeight="1" ht="25.350000000000005">
      <c r="A320" s="3"/>
      <c r="B320" s="114"/>
      <c r="C320" s="114"/>
      <c r="D320" s="114"/>
      <c r="E320" s="139" t="s">
        <v>280</v>
      </c>
      <c r="F320" s="139"/>
      <c r="G320" s="152"/>
      <c r="H320" s="152"/>
      <c r="I320" s="188">
        <v>1360</v>
      </c>
      <c r="J320" s="101"/>
    </row>
    <row x14ac:dyDescent="0.25" r="321" customHeight="1" ht="25.350000000000005">
      <c r="A321" s="3"/>
      <c r="B321" s="114"/>
      <c r="C321" s="114"/>
      <c r="D321" s="114"/>
      <c r="E321" s="28"/>
      <c r="F321" s="28"/>
      <c r="G321" s="101"/>
      <c r="H321" s="101"/>
      <c r="I321" s="62"/>
      <c r="J321" s="101"/>
    </row>
    <row x14ac:dyDescent="0.25" r="322" customHeight="1" ht="17.25">
      <c r="A322" s="8"/>
      <c r="B322" s="96" t="s">
        <v>689</v>
      </c>
      <c r="C322" s="10"/>
      <c r="D322" s="10"/>
      <c r="E322" s="10"/>
      <c r="F322" s="10"/>
      <c r="G322" s="382"/>
      <c r="H322" s="199"/>
      <c r="I322" s="199"/>
      <c r="J322" s="199"/>
    </row>
    <row x14ac:dyDescent="0.25" r="323" customHeight="1" ht="17.25">
      <c r="A323" s="155"/>
      <c r="B323" s="15" t="s">
        <v>318</v>
      </c>
      <c r="C323" s="15"/>
      <c r="D323" s="15"/>
      <c r="E323" s="112" t="s">
        <v>58</v>
      </c>
      <c r="F323" s="237" t="s">
        <v>36</v>
      </c>
      <c r="G323" s="383"/>
      <c r="H323" s="131" t="s">
        <v>690</v>
      </c>
      <c r="I323" s="397"/>
      <c r="J323" s="146"/>
    </row>
    <row x14ac:dyDescent="0.25" r="324" customHeight="1" ht="28.350000000000005">
      <c r="A324" s="22"/>
      <c r="B324" s="23"/>
      <c r="C324" s="23"/>
      <c r="D324" s="23"/>
      <c r="E324" s="74"/>
      <c r="F324" s="185" t="s">
        <v>627</v>
      </c>
      <c r="G324" s="86" t="s">
        <v>162</v>
      </c>
      <c r="H324" s="91"/>
      <c r="I324" s="92"/>
      <c r="J324" s="101"/>
    </row>
    <row x14ac:dyDescent="0.25" r="325" customHeight="1" ht="17.25">
      <c r="A325" s="22"/>
      <c r="B325" s="114"/>
      <c r="C325" s="114"/>
      <c r="D325" s="114"/>
      <c r="E325" s="74" t="s">
        <v>11</v>
      </c>
      <c r="F325" s="28" t="s">
        <v>629</v>
      </c>
      <c r="G325" s="172" t="s">
        <v>661</v>
      </c>
      <c r="H325" s="62">
        <v>7170</v>
      </c>
      <c r="I325" s="63"/>
      <c r="J325" s="101"/>
    </row>
    <row x14ac:dyDescent="0.25" r="326" customHeight="1" ht="17.25">
      <c r="A326" s="22"/>
      <c r="B326" s="114"/>
      <c r="C326" s="114"/>
      <c r="D326" s="114"/>
      <c r="E326" s="74" t="s">
        <v>13</v>
      </c>
      <c r="F326" s="28" t="s">
        <v>662</v>
      </c>
      <c r="G326" s="384" t="s">
        <v>663</v>
      </c>
      <c r="H326" s="62">
        <v>8240</v>
      </c>
      <c r="I326" s="63"/>
      <c r="J326" s="101"/>
    </row>
    <row x14ac:dyDescent="0.25" r="327" customHeight="1" ht="17.25">
      <c r="A327" s="22"/>
      <c r="B327" s="114"/>
      <c r="C327" s="114"/>
      <c r="D327" s="114"/>
      <c r="E327" s="74" t="s">
        <v>15</v>
      </c>
      <c r="F327" s="28" t="s">
        <v>664</v>
      </c>
      <c r="G327" s="384" t="s">
        <v>665</v>
      </c>
      <c r="H327" s="62">
        <v>9480</v>
      </c>
      <c r="I327" s="63"/>
      <c r="J327" s="101"/>
    </row>
    <row x14ac:dyDescent="0.25" r="328" customHeight="1" ht="25.350000000000005">
      <c r="A328" s="22"/>
      <c r="B328" s="114"/>
      <c r="C328" s="114"/>
      <c r="D328" s="114"/>
      <c r="E328" s="74" t="s">
        <v>120</v>
      </c>
      <c r="F328" s="28" t="s">
        <v>666</v>
      </c>
      <c r="G328" s="384" t="s">
        <v>653</v>
      </c>
      <c r="H328" s="62">
        <v>11840</v>
      </c>
      <c r="I328" s="63"/>
      <c r="J328" s="101"/>
    </row>
    <row x14ac:dyDescent="0.25" r="329" customHeight="1" ht="25.350000000000005">
      <c r="A329" s="3"/>
      <c r="B329" s="114"/>
      <c r="C329" s="114"/>
      <c r="D329" s="114"/>
      <c r="E329" s="28"/>
      <c r="F329" s="28"/>
      <c r="G329" s="101"/>
      <c r="H329" s="101"/>
      <c r="I329" s="101"/>
      <c r="J329" s="101"/>
    </row>
    <row x14ac:dyDescent="0.25" r="330" customHeight="1" ht="25.350000000000005">
      <c r="A330" s="3"/>
      <c r="B330" s="114"/>
      <c r="C330" s="114"/>
      <c r="D330" s="114"/>
      <c r="E330" s="28"/>
      <c r="F330" s="28"/>
      <c r="G330" s="101"/>
      <c r="H330" s="101"/>
      <c r="I330" s="101"/>
      <c r="J330" s="101"/>
    </row>
    <row x14ac:dyDescent="0.25" r="331" customHeight="1" ht="25.350000000000005">
      <c r="A331" s="3"/>
      <c r="B331" s="114"/>
      <c r="C331" s="114"/>
      <c r="D331" s="114"/>
      <c r="E331" s="138" t="s">
        <v>18</v>
      </c>
      <c r="F331" s="138"/>
      <c r="G331" s="101"/>
      <c r="H331" s="101"/>
      <c r="I331" s="101"/>
      <c r="J331" s="101"/>
    </row>
    <row x14ac:dyDescent="0.25" r="332" customHeight="1" ht="25.350000000000005">
      <c r="A332" s="3"/>
      <c r="B332" s="114"/>
      <c r="C332" s="114"/>
      <c r="D332" s="114"/>
      <c r="E332" s="138"/>
      <c r="F332" s="138"/>
      <c r="G332" s="101"/>
      <c r="H332" s="101"/>
      <c r="I332" s="101"/>
      <c r="J332" s="101"/>
    </row>
    <row x14ac:dyDescent="0.25" r="333" customHeight="1" ht="25.350000000000005">
      <c r="A333" s="3"/>
      <c r="B333" s="114"/>
      <c r="C333" s="114"/>
      <c r="D333" s="114"/>
      <c r="E333" s="139" t="s">
        <v>280</v>
      </c>
      <c r="F333" s="139"/>
      <c r="G333" s="152"/>
      <c r="H333" s="152"/>
      <c r="I333" s="188">
        <v>1360</v>
      </c>
      <c r="J333" s="101"/>
    </row>
    <row x14ac:dyDescent="0.25" r="334" customHeight="1" ht="25.350000000000005">
      <c r="A334" s="3"/>
      <c r="B334" s="114"/>
      <c r="C334" s="114"/>
      <c r="D334" s="114"/>
      <c r="E334" s="28"/>
      <c r="F334" s="28"/>
      <c r="G334" s="101"/>
      <c r="H334" s="101"/>
      <c r="I334" s="62"/>
      <c r="J334" s="101"/>
    </row>
    <row x14ac:dyDescent="0.25" r="335" customHeight="1" ht="25.350000000000005">
      <c r="A335" s="3"/>
      <c r="B335" s="114"/>
      <c r="C335" s="114"/>
      <c r="D335" s="114"/>
      <c r="E335" s="139" t="s">
        <v>691</v>
      </c>
      <c r="F335" s="139"/>
      <c r="G335" s="152"/>
      <c r="H335" s="152"/>
      <c r="I335" s="188">
        <v>5550</v>
      </c>
      <c r="J335" s="101"/>
    </row>
    <row x14ac:dyDescent="0.25" r="336" customHeight="1" ht="17.25">
      <c r="A336" s="8"/>
      <c r="B336" s="96" t="s">
        <v>692</v>
      </c>
      <c r="C336" s="10"/>
      <c r="D336" s="10"/>
      <c r="E336" s="10"/>
      <c r="F336" s="227"/>
      <c r="G336" s="199"/>
      <c r="H336" s="199"/>
      <c r="I336" s="199"/>
      <c r="J336" s="103"/>
    </row>
    <row x14ac:dyDescent="0.25" r="337" customHeight="1" ht="17.25">
      <c r="A337" s="155"/>
      <c r="B337" s="15" t="s">
        <v>318</v>
      </c>
      <c r="C337" s="15"/>
      <c r="D337" s="15"/>
      <c r="E337" s="112" t="s">
        <v>58</v>
      </c>
      <c r="F337" s="237" t="s">
        <v>36</v>
      </c>
      <c r="G337" s="131" t="s">
        <v>688</v>
      </c>
      <c r="H337" s="397" t="s">
        <v>378</v>
      </c>
      <c r="I337" s="146"/>
      <c r="J337" s="103"/>
    </row>
    <row x14ac:dyDescent="0.25" r="338" customHeight="1" ht="28.350000000000005">
      <c r="A338" s="22"/>
      <c r="B338" s="23"/>
      <c r="C338" s="23"/>
      <c r="D338" s="23"/>
      <c r="E338" s="74"/>
      <c r="F338" s="262" t="s">
        <v>627</v>
      </c>
      <c r="G338" s="91"/>
      <c r="H338" s="287" t="s">
        <v>628</v>
      </c>
      <c r="I338" s="101"/>
      <c r="J338" s="103"/>
    </row>
    <row x14ac:dyDescent="0.25" r="339" customHeight="1" ht="17.25">
      <c r="A339" s="22"/>
      <c r="B339" s="114"/>
      <c r="C339" s="114"/>
      <c r="D339" s="114"/>
      <c r="E339" s="74" t="s">
        <v>11</v>
      </c>
      <c r="F339" s="74" t="s">
        <v>629</v>
      </c>
      <c r="G339" s="25">
        <v>10390</v>
      </c>
      <c r="H339" s="62">
        <v>13610</v>
      </c>
      <c r="I339" s="101"/>
      <c r="J339" s="103"/>
    </row>
    <row x14ac:dyDescent="0.25" r="340" customHeight="1" ht="17.25">
      <c r="A340" s="22"/>
      <c r="B340" s="114"/>
      <c r="C340" s="114"/>
      <c r="D340" s="114"/>
      <c r="E340" s="74" t="s">
        <v>13</v>
      </c>
      <c r="F340" s="74" t="s">
        <v>662</v>
      </c>
      <c r="G340" s="25">
        <v>11940</v>
      </c>
      <c r="H340" s="62">
        <v>15640</v>
      </c>
      <c r="I340" s="101"/>
      <c r="J340" s="103"/>
    </row>
    <row x14ac:dyDescent="0.25" r="341" customHeight="1" ht="17.25">
      <c r="A341" s="22"/>
      <c r="B341" s="114"/>
      <c r="C341" s="114"/>
      <c r="D341" s="114"/>
      <c r="E341" s="74" t="s">
        <v>15</v>
      </c>
      <c r="F341" s="74" t="s">
        <v>664</v>
      </c>
      <c r="G341" s="25">
        <v>13730</v>
      </c>
      <c r="H341" s="62">
        <v>17990</v>
      </c>
      <c r="I341" s="101"/>
      <c r="J341" s="103"/>
    </row>
    <row x14ac:dyDescent="0.25" r="342" customHeight="1" ht="25.350000000000005">
      <c r="A342" s="22"/>
      <c r="B342" s="114"/>
      <c r="C342" s="114"/>
      <c r="D342" s="114"/>
      <c r="E342" s="74" t="s">
        <v>120</v>
      </c>
      <c r="F342" s="74" t="s">
        <v>652</v>
      </c>
      <c r="G342" s="25">
        <v>17160</v>
      </c>
      <c r="H342" s="62">
        <v>22480</v>
      </c>
      <c r="I342" s="101"/>
      <c r="J342" s="103"/>
    </row>
    <row x14ac:dyDescent="0.25" r="343" customHeight="1" ht="25.350000000000005">
      <c r="A343" s="3"/>
      <c r="B343" s="114"/>
      <c r="C343" s="114"/>
      <c r="D343" s="114"/>
      <c r="E343" s="28"/>
      <c r="F343" s="4"/>
      <c r="G343" s="101"/>
      <c r="H343" s="101"/>
      <c r="I343" s="101"/>
      <c r="J343" s="103"/>
    </row>
    <row x14ac:dyDescent="0.25" r="344" customHeight="1" ht="25.350000000000005">
      <c r="A344" s="3"/>
      <c r="B344" s="114"/>
      <c r="C344" s="114"/>
      <c r="D344" s="114"/>
      <c r="E344" s="28"/>
      <c r="F344" s="4"/>
      <c r="G344" s="101"/>
      <c r="H344" s="101"/>
      <c r="I344" s="101"/>
      <c r="J344" s="103"/>
    </row>
    <row x14ac:dyDescent="0.25" r="345" customHeight="1" ht="25.350000000000005">
      <c r="A345" s="3"/>
      <c r="B345" s="114"/>
      <c r="C345" s="114"/>
      <c r="D345" s="114"/>
      <c r="E345" s="138" t="s">
        <v>18</v>
      </c>
      <c r="F345" s="4"/>
      <c r="G345" s="101"/>
      <c r="H345" s="101"/>
      <c r="I345" s="101"/>
      <c r="J345" s="103"/>
    </row>
    <row x14ac:dyDescent="0.25" r="346" customHeight="1" ht="25.350000000000005">
      <c r="A346" s="3"/>
      <c r="B346" s="114"/>
      <c r="C346" s="114"/>
      <c r="D346" s="114"/>
      <c r="E346" s="138"/>
      <c r="F346" s="4"/>
      <c r="G346" s="101"/>
      <c r="H346" s="101"/>
      <c r="I346" s="101"/>
      <c r="J346" s="103"/>
    </row>
    <row x14ac:dyDescent="0.25" r="347" customHeight="1" ht="25.350000000000005">
      <c r="A347" s="3"/>
      <c r="B347" s="114"/>
      <c r="C347" s="114"/>
      <c r="D347" s="114"/>
      <c r="E347" s="108"/>
      <c r="F347" s="4"/>
      <c r="G347" s="101"/>
      <c r="H347" s="101"/>
      <c r="I347" s="101"/>
      <c r="J347" s="103"/>
    </row>
    <row x14ac:dyDescent="0.25" r="348" customHeight="1" ht="25.350000000000005">
      <c r="A348" s="3"/>
      <c r="B348" s="114"/>
      <c r="C348" s="114"/>
      <c r="D348" s="114"/>
      <c r="E348" s="139" t="s">
        <v>280</v>
      </c>
      <c r="F348" s="140"/>
      <c r="G348" s="152"/>
      <c r="H348" s="188"/>
      <c r="I348" s="188">
        <v>1360</v>
      </c>
      <c r="J348" s="103"/>
    </row>
    <row x14ac:dyDescent="0.25" r="349" customHeight="1" ht="25.350000000000005">
      <c r="A349" s="3"/>
      <c r="B349" s="114"/>
      <c r="C349" s="114"/>
      <c r="D349" s="114"/>
      <c r="E349" s="28"/>
      <c r="F349" s="4"/>
      <c r="G349" s="101"/>
      <c r="H349" s="62"/>
      <c r="I349" s="62"/>
      <c r="J349" s="103"/>
    </row>
    <row x14ac:dyDescent="0.25" r="350" customHeight="1" ht="25.350000000000005">
      <c r="A350" s="3"/>
      <c r="B350" s="114"/>
      <c r="C350" s="114"/>
      <c r="D350" s="114"/>
      <c r="E350" s="139" t="s">
        <v>691</v>
      </c>
      <c r="F350" s="140"/>
      <c r="G350" s="152"/>
      <c r="H350" s="188"/>
      <c r="I350" s="188">
        <v>5550</v>
      </c>
      <c r="J350" s="103"/>
    </row>
    <row x14ac:dyDescent="0.25" r="351" customHeight="1" ht="25.350000000000005">
      <c r="A351" s="3"/>
      <c r="B351" s="114"/>
      <c r="C351" s="114"/>
      <c r="D351" s="114"/>
      <c r="E351" s="28"/>
      <c r="F351" s="4"/>
      <c r="G351" s="101"/>
      <c r="H351" s="62"/>
      <c r="I351" s="62"/>
      <c r="J351" s="103"/>
    </row>
    <row x14ac:dyDescent="0.25" r="352" customHeight="1" ht="25.350000000000005">
      <c r="A352" s="3"/>
      <c r="B352" s="114"/>
      <c r="C352" s="114"/>
      <c r="D352" s="114"/>
      <c r="E352" s="28"/>
      <c r="F352" s="4"/>
      <c r="G352" s="101"/>
      <c r="H352" s="62"/>
      <c r="I352" s="62"/>
      <c r="J352" s="103"/>
    </row>
    <row x14ac:dyDescent="0.25" r="353" customHeight="1" ht="25.350000000000005">
      <c r="A353" s="3"/>
      <c r="B353" s="114"/>
      <c r="C353" s="114"/>
      <c r="D353" s="114"/>
      <c r="E353" s="28"/>
      <c r="F353" s="4"/>
      <c r="G353" s="101"/>
      <c r="H353" s="62"/>
      <c r="I353" s="62"/>
      <c r="J353" s="103"/>
    </row>
    <row x14ac:dyDescent="0.25" r="354" customHeight="1" ht="25.350000000000005">
      <c r="A354" s="3"/>
      <c r="B354" s="114"/>
      <c r="C354" s="114"/>
      <c r="D354" s="114"/>
      <c r="E354" s="28"/>
      <c r="F354" s="4"/>
      <c r="G354" s="101"/>
      <c r="H354" s="62"/>
      <c r="I354" s="62"/>
      <c r="J354" s="103"/>
    </row>
    <row x14ac:dyDescent="0.25" r="355" customHeight="1" ht="25.350000000000005">
      <c r="A355" s="3"/>
      <c r="B355" s="114"/>
      <c r="C355" s="114"/>
      <c r="D355" s="114"/>
      <c r="E355" s="28"/>
      <c r="F355" s="4"/>
      <c r="G355" s="101"/>
      <c r="H355" s="62"/>
      <c r="I355" s="62"/>
      <c r="J355" s="103"/>
    </row>
    <row x14ac:dyDescent="0.25" r="356" customHeight="1" ht="25.350000000000005">
      <c r="A356" s="3"/>
      <c r="B356" s="114"/>
      <c r="C356" s="114"/>
      <c r="D356" s="114"/>
      <c r="E356" s="28"/>
      <c r="F356" s="4"/>
      <c r="G356" s="101"/>
      <c r="H356" s="62"/>
      <c r="I356" s="62"/>
      <c r="J356" s="103"/>
    </row>
    <row x14ac:dyDescent="0.25" r="357" customHeight="1" ht="25.350000000000005">
      <c r="A357" s="3"/>
      <c r="B357" s="114"/>
      <c r="C357" s="114"/>
      <c r="D357" s="114"/>
      <c r="E357" s="28"/>
      <c r="F357" s="4"/>
      <c r="G357" s="101"/>
      <c r="H357" s="63"/>
      <c r="I357" s="101"/>
      <c r="J357" s="103"/>
    </row>
    <row x14ac:dyDescent="0.25" r="358" customHeight="1" ht="25.350000000000005">
      <c r="A358" s="3"/>
      <c r="B358" s="114"/>
      <c r="C358" s="114"/>
      <c r="D358" s="114"/>
      <c r="E358" s="28"/>
      <c r="F358" s="4"/>
      <c r="G358" s="101"/>
      <c r="H358" s="63"/>
      <c r="I358" s="101"/>
      <c r="J358" s="103"/>
    </row>
    <row x14ac:dyDescent="0.25" r="359" customHeight="1" ht="25.350000000000005">
      <c r="A359" s="3"/>
      <c r="B359" s="114"/>
      <c r="C359" s="114"/>
      <c r="D359" s="114"/>
      <c r="E359" s="28"/>
      <c r="F359" s="28"/>
      <c r="G359" s="101"/>
      <c r="H359" s="101"/>
      <c r="I359" s="63"/>
      <c r="J359" s="101"/>
    </row>
    <row x14ac:dyDescent="0.25" r="360" customHeight="1" ht="17.25">
      <c r="A360" s="8"/>
      <c r="B360" s="9" t="s">
        <v>693</v>
      </c>
      <c r="C360" s="10"/>
      <c r="D360" s="10"/>
      <c r="E360" s="10"/>
      <c r="F360" s="10"/>
      <c r="G360" s="382"/>
      <c r="H360" s="199"/>
      <c r="I360" s="199"/>
      <c r="J360" s="199"/>
    </row>
    <row x14ac:dyDescent="0.25" r="361" customHeight="1" ht="17.25">
      <c r="A361" s="155"/>
      <c r="B361" s="15" t="s">
        <v>594</v>
      </c>
      <c r="C361" s="15"/>
      <c r="D361" s="15"/>
      <c r="E361" s="112" t="s">
        <v>58</v>
      </c>
      <c r="F361" s="237" t="s">
        <v>36</v>
      </c>
      <c r="G361" s="383"/>
      <c r="H361" s="131" t="s">
        <v>644</v>
      </c>
      <c r="I361" s="396"/>
      <c r="J361" s="396"/>
    </row>
    <row x14ac:dyDescent="0.25" r="362" customHeight="1" ht="17.25">
      <c r="A362" s="22"/>
      <c r="B362" s="114"/>
      <c r="C362" s="114"/>
      <c r="D362" s="114"/>
      <c r="E362" s="74"/>
      <c r="F362" s="185" t="s">
        <v>627</v>
      </c>
      <c r="G362" s="394" t="s">
        <v>162</v>
      </c>
      <c r="H362" s="25"/>
      <c r="I362" s="103"/>
      <c r="J362" s="103"/>
    </row>
    <row x14ac:dyDescent="0.25" r="363" customHeight="1" ht="17.25">
      <c r="A363" s="22"/>
      <c r="B363" s="114"/>
      <c r="C363" s="114"/>
      <c r="D363" s="114"/>
      <c r="E363" s="74" t="s">
        <v>11</v>
      </c>
      <c r="F363" s="285" t="s">
        <v>668</v>
      </c>
      <c r="G363" s="172" t="s">
        <v>669</v>
      </c>
      <c r="H363" s="62">
        <v>8780</v>
      </c>
      <c r="I363" s="103"/>
      <c r="J363" s="103"/>
    </row>
    <row x14ac:dyDescent="0.25" r="364" customHeight="1" ht="17.25">
      <c r="A364" s="22"/>
      <c r="B364" s="114"/>
      <c r="C364" s="114"/>
      <c r="D364" s="114"/>
      <c r="E364" s="74" t="s">
        <v>13</v>
      </c>
      <c r="F364" s="285" t="s">
        <v>670</v>
      </c>
      <c r="G364" s="172" t="s">
        <v>671</v>
      </c>
      <c r="H364" s="62">
        <v>10100</v>
      </c>
      <c r="I364" s="103"/>
      <c r="J364" s="103"/>
    </row>
    <row x14ac:dyDescent="0.25" r="365" customHeight="1" ht="17.25">
      <c r="A365" s="22"/>
      <c r="B365" s="114"/>
      <c r="C365" s="114"/>
      <c r="D365" s="114"/>
      <c r="E365" s="74" t="s">
        <v>15</v>
      </c>
      <c r="F365" s="285" t="s">
        <v>633</v>
      </c>
      <c r="G365" s="172" t="s">
        <v>651</v>
      </c>
      <c r="H365" s="62">
        <v>11600</v>
      </c>
      <c r="I365" s="103"/>
      <c r="J365" s="103"/>
    </row>
    <row x14ac:dyDescent="0.25" r="366" customHeight="1" ht="17.25">
      <c r="A366" s="22"/>
      <c r="B366" s="114"/>
      <c r="C366" s="114"/>
      <c r="D366" s="114"/>
      <c r="E366" s="74" t="s">
        <v>120</v>
      </c>
      <c r="F366" s="28" t="s">
        <v>672</v>
      </c>
      <c r="G366" s="172" t="s">
        <v>673</v>
      </c>
      <c r="H366" s="62">
        <v>14510</v>
      </c>
      <c r="I366" s="103"/>
      <c r="J366" s="103"/>
    </row>
    <row x14ac:dyDescent="0.25" r="367" customHeight="1" ht="25.350000000000005">
      <c r="A367" s="3"/>
      <c r="B367" s="114"/>
      <c r="C367" s="114"/>
      <c r="D367" s="114"/>
      <c r="E367" s="28"/>
      <c r="F367" s="28"/>
      <c r="G367" s="101"/>
      <c r="H367" s="101"/>
      <c r="I367" s="103"/>
      <c r="J367" s="101"/>
    </row>
    <row x14ac:dyDescent="0.25" r="368" customHeight="1" ht="25.350000000000005">
      <c r="A368" s="3"/>
      <c r="B368" s="114"/>
      <c r="C368" s="114"/>
      <c r="D368" s="114"/>
      <c r="E368" s="138" t="s">
        <v>680</v>
      </c>
      <c r="F368" s="138"/>
      <c r="G368" s="101"/>
      <c r="H368" s="101"/>
      <c r="I368" s="103"/>
      <c r="J368" s="101"/>
    </row>
    <row x14ac:dyDescent="0.25" r="369" customHeight="1" ht="25.350000000000005">
      <c r="A369" s="3"/>
      <c r="B369" s="114"/>
      <c r="C369" s="114"/>
      <c r="D369" s="114"/>
      <c r="E369" s="108"/>
      <c r="F369" s="108"/>
      <c r="G369" s="101"/>
      <c r="H369" s="101"/>
      <c r="I369" s="103"/>
      <c r="J369" s="101"/>
    </row>
    <row x14ac:dyDescent="0.25" r="370" customHeight="1" ht="25.350000000000005">
      <c r="A370" s="3"/>
      <c r="B370" s="114"/>
      <c r="C370" s="114"/>
      <c r="D370" s="114"/>
      <c r="E370" s="23"/>
      <c r="F370" s="23"/>
      <c r="G370" s="103"/>
      <c r="H370" s="103"/>
      <c r="I370" s="103"/>
      <c r="J370" s="101"/>
    </row>
    <row x14ac:dyDescent="0.25" r="371" customHeight="1" ht="25.350000000000005">
      <c r="A371" s="3"/>
      <c r="B371" s="114"/>
      <c r="C371" s="114"/>
      <c r="D371" s="114"/>
      <c r="E371" s="203"/>
      <c r="F371" s="203"/>
      <c r="G371" s="101"/>
      <c r="H371" s="101"/>
      <c r="I371" s="63"/>
      <c r="J371" s="101"/>
    </row>
    <row x14ac:dyDescent="0.25" r="372" customHeight="1" ht="17.25">
      <c r="A372" s="3"/>
      <c r="B372" s="114"/>
      <c r="C372" s="114"/>
      <c r="D372" s="114"/>
      <c r="E372" s="203"/>
      <c r="F372" s="203"/>
      <c r="G372" s="101"/>
      <c r="H372" s="101"/>
      <c r="I372" s="63"/>
      <c r="J372" s="101"/>
    </row>
    <row x14ac:dyDescent="0.25" r="373" customHeight="1" ht="17.25">
      <c r="A373" s="3"/>
      <c r="B373" s="114"/>
      <c r="C373" s="114"/>
      <c r="D373" s="114"/>
      <c r="E373" s="203"/>
      <c r="F373" s="203"/>
      <c r="G373" s="101"/>
      <c r="H373" s="101"/>
      <c r="I373" s="63"/>
      <c r="J373" s="101"/>
    </row>
    <row x14ac:dyDescent="0.25" r="374" customHeight="1" ht="17.25">
      <c r="A374" s="8"/>
      <c r="B374" s="9" t="s">
        <v>694</v>
      </c>
      <c r="C374" s="10"/>
      <c r="D374" s="10"/>
      <c r="E374" s="10"/>
      <c r="F374" s="10"/>
      <c r="G374" s="382"/>
      <c r="H374" s="199"/>
      <c r="I374" s="199"/>
      <c r="J374" s="199"/>
    </row>
    <row x14ac:dyDescent="0.25" r="375" customHeight="1" ht="17.25">
      <c r="A375" s="155"/>
      <c r="B375" s="15" t="s">
        <v>594</v>
      </c>
      <c r="C375" s="15"/>
      <c r="D375" s="15"/>
      <c r="E375" s="112" t="s">
        <v>58</v>
      </c>
      <c r="F375" s="237" t="s">
        <v>36</v>
      </c>
      <c r="G375" s="383"/>
      <c r="H375" s="131" t="s">
        <v>495</v>
      </c>
      <c r="I375" s="396"/>
      <c r="J375" s="396"/>
    </row>
    <row x14ac:dyDescent="0.25" r="376" customHeight="1" ht="17.25">
      <c r="A376" s="22"/>
      <c r="B376" s="114"/>
      <c r="C376" s="114"/>
      <c r="D376" s="114"/>
      <c r="E376" s="74"/>
      <c r="F376" s="185" t="s">
        <v>627</v>
      </c>
      <c r="G376" s="394" t="s">
        <v>162</v>
      </c>
      <c r="H376" s="25"/>
      <c r="I376" s="103"/>
      <c r="J376" s="103"/>
    </row>
    <row x14ac:dyDescent="0.25" r="377" customHeight="1" ht="17.25">
      <c r="A377" s="22"/>
      <c r="B377" s="114"/>
      <c r="C377" s="114"/>
      <c r="D377" s="114"/>
      <c r="E377" s="74" t="s">
        <v>11</v>
      </c>
      <c r="F377" s="285" t="s">
        <v>668</v>
      </c>
      <c r="G377" s="172" t="s">
        <v>669</v>
      </c>
      <c r="H377" s="62">
        <v>12720</v>
      </c>
      <c r="I377" s="103"/>
      <c r="J377" s="103"/>
    </row>
    <row x14ac:dyDescent="0.25" r="378" customHeight="1" ht="17.25">
      <c r="A378" s="22"/>
      <c r="B378" s="114"/>
      <c r="C378" s="114"/>
      <c r="D378" s="114"/>
      <c r="E378" s="74" t="s">
        <v>13</v>
      </c>
      <c r="F378" s="285" t="s">
        <v>670</v>
      </c>
      <c r="G378" s="172" t="s">
        <v>671</v>
      </c>
      <c r="H378" s="62">
        <v>14630</v>
      </c>
      <c r="I378" s="103"/>
      <c r="J378" s="103"/>
    </row>
    <row x14ac:dyDescent="0.25" r="379" customHeight="1" ht="17.25">
      <c r="A379" s="22"/>
      <c r="B379" s="114"/>
      <c r="C379" s="114"/>
      <c r="D379" s="114"/>
      <c r="E379" s="74" t="s">
        <v>15</v>
      </c>
      <c r="F379" s="285" t="s">
        <v>633</v>
      </c>
      <c r="G379" s="172" t="s">
        <v>651</v>
      </c>
      <c r="H379" s="62">
        <v>16820</v>
      </c>
      <c r="I379" s="103"/>
      <c r="J379" s="103"/>
    </row>
    <row x14ac:dyDescent="0.25" r="380" customHeight="1" ht="17.25">
      <c r="A380" s="22"/>
      <c r="B380" s="114"/>
      <c r="C380" s="114"/>
      <c r="D380" s="114"/>
      <c r="E380" s="74" t="s">
        <v>120</v>
      </c>
      <c r="F380" s="28" t="s">
        <v>672</v>
      </c>
      <c r="G380" s="172" t="s">
        <v>673</v>
      </c>
      <c r="H380" s="62">
        <v>21020</v>
      </c>
      <c r="I380" s="103"/>
      <c r="J380" s="103"/>
    </row>
    <row x14ac:dyDescent="0.25" r="381" customHeight="1" ht="25.350000000000005">
      <c r="A381" s="3"/>
      <c r="B381" s="114"/>
      <c r="C381" s="114"/>
      <c r="D381" s="114"/>
      <c r="E381" s="28"/>
      <c r="F381" s="28"/>
      <c r="G381" s="101"/>
      <c r="H381" s="101"/>
      <c r="I381" s="103"/>
      <c r="J381" s="101"/>
    </row>
    <row x14ac:dyDescent="0.25" r="382" customHeight="1" ht="25.350000000000005">
      <c r="A382" s="3"/>
      <c r="B382" s="114"/>
      <c r="C382" s="114"/>
      <c r="D382" s="114"/>
      <c r="E382" s="138" t="s">
        <v>680</v>
      </c>
      <c r="F382" s="138"/>
      <c r="G382" s="101"/>
      <c r="H382" s="101"/>
      <c r="I382" s="103"/>
      <c r="J382" s="101"/>
    </row>
    <row x14ac:dyDescent="0.25" r="383" customHeight="1" ht="25.350000000000005">
      <c r="A383" s="3"/>
      <c r="B383" s="114"/>
      <c r="C383" s="114"/>
      <c r="D383" s="114"/>
      <c r="E383" s="108"/>
      <c r="F383" s="108"/>
      <c r="G383" s="101"/>
      <c r="H383" s="101"/>
      <c r="I383" s="103"/>
      <c r="J383" s="101"/>
    </row>
    <row x14ac:dyDescent="0.25" r="384" customHeight="1" ht="49.5">
      <c r="A384" s="3"/>
      <c r="B384" s="114"/>
      <c r="C384" s="114"/>
      <c r="D384" s="114"/>
      <c r="E384" s="23"/>
      <c r="F384" s="23"/>
      <c r="G384" s="103"/>
      <c r="H384" s="103"/>
      <c r="I384" s="103"/>
      <c r="J384" s="101"/>
    </row>
    <row x14ac:dyDescent="0.25" r="385" customHeight="1" ht="25.350000000000005">
      <c r="A385" s="3"/>
      <c r="B385" s="114"/>
      <c r="C385" s="114"/>
      <c r="D385" s="114"/>
      <c r="E385" s="203"/>
      <c r="F385" s="203"/>
      <c r="G385" s="101"/>
      <c r="H385" s="101"/>
      <c r="I385" s="63"/>
      <c r="J385" s="101"/>
    </row>
    <row x14ac:dyDescent="0.25" r="386" customHeight="1" ht="36">
      <c r="A386" s="3"/>
      <c r="B386" s="114"/>
      <c r="C386" s="114"/>
      <c r="D386" s="114"/>
      <c r="E386" s="203"/>
      <c r="F386" s="203"/>
      <c r="G386" s="101"/>
      <c r="H386" s="101"/>
      <c r="I386" s="63"/>
      <c r="J386" s="101"/>
    </row>
    <row x14ac:dyDescent="0.25" r="387" customHeight="1" ht="17.25">
      <c r="A387" s="8"/>
      <c r="B387" s="9" t="s">
        <v>695</v>
      </c>
      <c r="C387" s="10"/>
      <c r="D387" s="10"/>
      <c r="E387" s="10"/>
      <c r="F387" s="10"/>
      <c r="G387" s="382"/>
      <c r="H387" s="199"/>
      <c r="I387" s="199"/>
      <c r="J387" s="199"/>
    </row>
    <row x14ac:dyDescent="0.25" r="388" customHeight="1" ht="17.25">
      <c r="A388" s="155"/>
      <c r="B388" s="15" t="s">
        <v>318</v>
      </c>
      <c r="C388" s="15"/>
      <c r="D388" s="15"/>
      <c r="E388" s="112" t="s">
        <v>58</v>
      </c>
      <c r="F388" s="237" t="s">
        <v>36</v>
      </c>
      <c r="G388" s="383"/>
      <c r="H388" s="131" t="s">
        <v>644</v>
      </c>
      <c r="I388" s="396"/>
      <c r="J388" s="396"/>
    </row>
    <row x14ac:dyDescent="0.25" r="389" customHeight="1" ht="17.25">
      <c r="A389" s="22"/>
      <c r="B389" s="114"/>
      <c r="C389" s="114"/>
      <c r="D389" s="114"/>
      <c r="E389" s="74"/>
      <c r="F389" s="185" t="s">
        <v>627</v>
      </c>
      <c r="G389" s="86" t="s">
        <v>162</v>
      </c>
      <c r="H389" s="25"/>
      <c r="I389" s="103"/>
      <c r="J389" s="103"/>
    </row>
    <row x14ac:dyDescent="0.25" r="390" customHeight="1" ht="17.25">
      <c r="A390" s="22"/>
      <c r="B390" s="114"/>
      <c r="C390" s="114"/>
      <c r="D390" s="114"/>
      <c r="E390" s="74" t="s">
        <v>11</v>
      </c>
      <c r="F390" s="28" t="s">
        <v>629</v>
      </c>
      <c r="G390" s="172" t="s">
        <v>661</v>
      </c>
      <c r="H390" s="62">
        <v>8060</v>
      </c>
      <c r="I390" s="103"/>
      <c r="J390" s="103"/>
    </row>
    <row x14ac:dyDescent="0.25" r="391" customHeight="1" ht="17.25">
      <c r="A391" s="22"/>
      <c r="B391" s="114"/>
      <c r="C391" s="114"/>
      <c r="D391" s="114"/>
      <c r="E391" s="74" t="s">
        <v>13</v>
      </c>
      <c r="F391" s="28" t="s">
        <v>662</v>
      </c>
      <c r="G391" s="384" t="s">
        <v>663</v>
      </c>
      <c r="H391" s="62">
        <v>9260</v>
      </c>
      <c r="I391" s="103"/>
      <c r="J391" s="103"/>
    </row>
    <row x14ac:dyDescent="0.25" r="392" customHeight="1" ht="17.25">
      <c r="A392" s="22"/>
      <c r="B392" s="114"/>
      <c r="C392" s="114"/>
      <c r="D392" s="114"/>
      <c r="E392" s="74" t="s">
        <v>15</v>
      </c>
      <c r="F392" s="28" t="s">
        <v>664</v>
      </c>
      <c r="G392" s="384" t="s">
        <v>665</v>
      </c>
      <c r="H392" s="62">
        <v>10660</v>
      </c>
      <c r="I392" s="103"/>
      <c r="J392" s="103"/>
    </row>
    <row x14ac:dyDescent="0.25" r="393" customHeight="1" ht="17.25">
      <c r="A393" s="22"/>
      <c r="B393" s="114"/>
      <c r="C393" s="114"/>
      <c r="D393" s="114"/>
      <c r="E393" s="74" t="s">
        <v>120</v>
      </c>
      <c r="F393" s="28" t="s">
        <v>666</v>
      </c>
      <c r="G393" s="384" t="s">
        <v>653</v>
      </c>
      <c r="H393" s="62">
        <v>13310</v>
      </c>
      <c r="I393" s="103"/>
      <c r="J393" s="103"/>
    </row>
    <row x14ac:dyDescent="0.25" r="394" customHeight="1" ht="17.25">
      <c r="A394" s="3"/>
      <c r="B394" s="114"/>
      <c r="C394" s="114"/>
      <c r="D394" s="114"/>
      <c r="E394" s="28"/>
      <c r="F394" s="28"/>
      <c r="G394" s="101"/>
      <c r="H394" s="101"/>
      <c r="I394" s="103"/>
      <c r="J394" s="101"/>
    </row>
    <row x14ac:dyDescent="0.25" r="395" customHeight="1" ht="17.25">
      <c r="A395" s="3"/>
      <c r="B395" s="114"/>
      <c r="C395" s="114"/>
      <c r="D395" s="114"/>
      <c r="E395" s="138" t="s">
        <v>680</v>
      </c>
      <c r="F395" s="138"/>
      <c r="G395" s="101"/>
      <c r="H395" s="101"/>
      <c r="I395" s="103"/>
      <c r="J395" s="101"/>
    </row>
    <row x14ac:dyDescent="0.25" r="396" customHeight="1" ht="17.25">
      <c r="A396" s="3"/>
      <c r="B396" s="114"/>
      <c r="C396" s="114"/>
      <c r="D396" s="114"/>
      <c r="E396" s="138"/>
      <c r="F396" s="138"/>
      <c r="G396" s="101"/>
      <c r="H396" s="101"/>
      <c r="I396" s="103"/>
      <c r="J396" s="101"/>
    </row>
    <row x14ac:dyDescent="0.25" r="397" customHeight="1" ht="75">
      <c r="A397" s="3"/>
      <c r="B397" s="114"/>
      <c r="C397" s="114"/>
      <c r="D397" s="114"/>
      <c r="E397" s="108"/>
      <c r="F397" s="108"/>
      <c r="G397" s="101"/>
      <c r="H397" s="101"/>
      <c r="I397" s="103"/>
      <c r="J397" s="101"/>
    </row>
    <row x14ac:dyDescent="0.25" r="398" customHeight="1" ht="17.25">
      <c r="A398" s="8"/>
      <c r="B398" s="9" t="s">
        <v>712</v>
      </c>
      <c r="C398" s="10"/>
      <c r="D398" s="10"/>
      <c r="E398" s="10"/>
      <c r="F398" s="10"/>
      <c r="G398" s="382"/>
      <c r="H398" s="199"/>
      <c r="I398" s="199"/>
      <c r="J398" s="199"/>
    </row>
    <row x14ac:dyDescent="0.25" r="399" customHeight="1" ht="17.25">
      <c r="A399" s="155"/>
      <c r="B399" s="15" t="s">
        <v>318</v>
      </c>
      <c r="C399" s="15"/>
      <c r="D399" s="15"/>
      <c r="E399" s="112" t="s">
        <v>58</v>
      </c>
      <c r="F399" s="237" t="s">
        <v>36</v>
      </c>
      <c r="G399" s="383"/>
      <c r="H399" s="131" t="s">
        <v>508</v>
      </c>
      <c r="I399" s="396"/>
      <c r="J399" s="396"/>
    </row>
    <row x14ac:dyDescent="0.25" r="400" customHeight="1" ht="17.25">
      <c r="A400" s="3"/>
      <c r="B400" s="114"/>
      <c r="C400" s="114"/>
      <c r="D400" s="114"/>
      <c r="E400" s="74"/>
      <c r="F400" s="185" t="s">
        <v>627</v>
      </c>
      <c r="G400" s="86" t="s">
        <v>162</v>
      </c>
      <c r="H400" s="91"/>
      <c r="I400" s="103"/>
      <c r="J400" s="103"/>
    </row>
    <row x14ac:dyDescent="0.25" r="401" customHeight="1" ht="17.25">
      <c r="A401" s="3"/>
      <c r="B401" s="114"/>
      <c r="C401" s="114"/>
      <c r="D401" s="114"/>
      <c r="E401" s="74" t="s">
        <v>11</v>
      </c>
      <c r="F401" s="28" t="s">
        <v>629</v>
      </c>
      <c r="G401" s="172" t="s">
        <v>661</v>
      </c>
      <c r="H401" s="62">
        <v>11680</v>
      </c>
      <c r="I401" s="103"/>
      <c r="J401" s="103"/>
    </row>
    <row x14ac:dyDescent="0.25" r="402" customHeight="1" ht="17.25">
      <c r="A402" s="3"/>
      <c r="B402" s="114"/>
      <c r="C402" s="114"/>
      <c r="D402" s="114"/>
      <c r="E402" s="74" t="s">
        <v>13</v>
      </c>
      <c r="F402" s="28" t="s">
        <v>662</v>
      </c>
      <c r="G402" s="384" t="s">
        <v>663</v>
      </c>
      <c r="H402" s="62">
        <v>13440</v>
      </c>
      <c r="I402" s="103"/>
      <c r="J402" s="103"/>
    </row>
    <row x14ac:dyDescent="0.25" r="403" customHeight="1" ht="17.25">
      <c r="A403" s="3"/>
      <c r="B403" s="114"/>
      <c r="C403" s="114"/>
      <c r="D403" s="114"/>
      <c r="E403" s="74" t="s">
        <v>15</v>
      </c>
      <c r="F403" s="28" t="s">
        <v>664</v>
      </c>
      <c r="G403" s="384" t="s">
        <v>665</v>
      </c>
      <c r="H403" s="62">
        <v>15450</v>
      </c>
      <c r="I403" s="103"/>
      <c r="J403" s="103"/>
    </row>
    <row x14ac:dyDescent="0.25" r="404" customHeight="1" ht="17.25">
      <c r="A404" s="3"/>
      <c r="B404" s="114"/>
      <c r="C404" s="114"/>
      <c r="D404" s="114"/>
      <c r="E404" s="74" t="s">
        <v>120</v>
      </c>
      <c r="F404" s="28" t="s">
        <v>666</v>
      </c>
      <c r="G404" s="384" t="s">
        <v>653</v>
      </c>
      <c r="H404" s="62">
        <v>19310</v>
      </c>
      <c r="I404" s="103"/>
      <c r="J404" s="103"/>
    </row>
    <row x14ac:dyDescent="0.25" r="405" customHeight="1" ht="17.25">
      <c r="A405" s="3"/>
      <c r="B405" s="114"/>
      <c r="C405" s="114"/>
      <c r="D405" s="114"/>
      <c r="E405" s="28"/>
      <c r="F405" s="28"/>
      <c r="G405" s="101"/>
      <c r="H405" s="63"/>
      <c r="I405" s="103"/>
      <c r="J405" s="101"/>
    </row>
    <row x14ac:dyDescent="0.25" r="406" customHeight="1" ht="17.25">
      <c r="A406" s="3"/>
      <c r="B406" s="114"/>
      <c r="C406" s="114"/>
      <c r="D406" s="114"/>
      <c r="E406" s="138" t="s">
        <v>680</v>
      </c>
      <c r="F406" s="138"/>
      <c r="G406" s="101"/>
      <c r="H406" s="101"/>
      <c r="I406" s="103"/>
      <c r="J406" s="101"/>
    </row>
    <row x14ac:dyDescent="0.25" r="407" customHeight="1" ht="17.25">
      <c r="A407" s="3"/>
      <c r="B407" s="114"/>
      <c r="C407" s="114"/>
      <c r="D407" s="114"/>
      <c r="E407" s="108"/>
      <c r="F407" s="108"/>
      <c r="G407" s="101"/>
      <c r="H407" s="101"/>
      <c r="I407" s="103"/>
      <c r="J407" s="101"/>
    </row>
    <row x14ac:dyDescent="0.25" r="408" customHeight="1" ht="17.25">
      <c r="A408" s="3"/>
      <c r="B408" s="114"/>
      <c r="C408" s="114"/>
      <c r="D408" s="114"/>
      <c r="E408" s="23"/>
      <c r="F408" s="23"/>
      <c r="G408" s="103"/>
      <c r="H408" s="103"/>
      <c r="I408" s="103"/>
      <c r="J408" s="101"/>
    </row>
    <row x14ac:dyDescent="0.25" r="409" customHeight="1" ht="17.25">
      <c r="A409" s="3"/>
      <c r="B409" s="114"/>
      <c r="C409" s="114"/>
      <c r="D409" s="114"/>
      <c r="E409" s="243"/>
      <c r="F409" s="243"/>
      <c r="G409" s="101"/>
      <c r="H409" s="101"/>
      <c r="I409" s="63"/>
      <c r="J409" s="101"/>
    </row>
    <row x14ac:dyDescent="0.25" r="410" customHeight="1" ht="17.25">
      <c r="A410" s="3"/>
      <c r="B410" s="114"/>
      <c r="C410" s="114"/>
      <c r="D410" s="114"/>
      <c r="E410" s="203"/>
      <c r="F410" s="203"/>
      <c r="G410" s="101"/>
      <c r="H410" s="101"/>
      <c r="I410" s="63"/>
      <c r="J410" s="101"/>
    </row>
    <row x14ac:dyDescent="0.25" r="411" customHeight="1" ht="17.25">
      <c r="A411" s="3"/>
      <c r="B411" s="114"/>
      <c r="C411" s="114"/>
      <c r="D411" s="114"/>
      <c r="E411" s="114"/>
      <c r="F411" s="114"/>
      <c r="G411" s="101"/>
      <c r="H411" s="91"/>
      <c r="I411" s="91"/>
      <c r="J411" s="24"/>
    </row>
    <row x14ac:dyDescent="0.25" r="412" customHeight="1" ht="17.25">
      <c r="A412" s="8"/>
      <c r="B412" s="9" t="s">
        <v>715</v>
      </c>
      <c r="C412" s="10"/>
      <c r="D412" s="10"/>
      <c r="E412" s="10"/>
      <c r="F412" s="10"/>
      <c r="G412" s="382"/>
      <c r="H412" s="199"/>
      <c r="I412" s="199"/>
      <c r="J412" s="199"/>
    </row>
    <row x14ac:dyDescent="0.25" r="413" customHeight="1" ht="17.25">
      <c r="A413" s="155"/>
      <c r="B413" s="15" t="s">
        <v>318</v>
      </c>
      <c r="C413" s="15"/>
      <c r="D413" s="15"/>
      <c r="E413" s="112" t="s">
        <v>58</v>
      </c>
      <c r="F413" s="237" t="s">
        <v>36</v>
      </c>
      <c r="G413" s="383"/>
      <c r="H413" s="131" t="s">
        <v>362</v>
      </c>
      <c r="I413" s="131"/>
      <c r="J413" s="396"/>
    </row>
    <row x14ac:dyDescent="0.25" r="414" customHeight="1" ht="17.25">
      <c r="A414" s="3"/>
      <c r="B414" s="114"/>
      <c r="C414" s="114"/>
      <c r="D414" s="114"/>
      <c r="E414" s="74"/>
      <c r="F414" s="185" t="s">
        <v>627</v>
      </c>
      <c r="G414" s="86" t="s">
        <v>162</v>
      </c>
      <c r="H414" s="91"/>
      <c r="I414" s="287"/>
      <c r="J414" s="103"/>
    </row>
    <row x14ac:dyDescent="0.25" r="415" customHeight="1" ht="17.25">
      <c r="A415" s="3"/>
      <c r="B415" s="114"/>
      <c r="C415" s="114"/>
      <c r="D415" s="114"/>
      <c r="E415" s="74" t="s">
        <v>11</v>
      </c>
      <c r="F415" s="28" t="s">
        <v>629</v>
      </c>
      <c r="G415" s="172" t="s">
        <v>661</v>
      </c>
      <c r="H415" s="62">
        <v>8060</v>
      </c>
      <c r="I415" s="62"/>
      <c r="J415" s="103"/>
    </row>
    <row x14ac:dyDescent="0.25" r="416" customHeight="1" ht="17.25">
      <c r="A416" s="3"/>
      <c r="B416" s="114"/>
      <c r="C416" s="114"/>
      <c r="D416" s="114"/>
      <c r="E416" s="74" t="s">
        <v>13</v>
      </c>
      <c r="F416" s="28" t="s">
        <v>662</v>
      </c>
      <c r="G416" s="384" t="s">
        <v>663</v>
      </c>
      <c r="H416" s="62">
        <v>9260</v>
      </c>
      <c r="I416" s="62"/>
      <c r="J416" s="103"/>
    </row>
    <row x14ac:dyDescent="0.25" r="417" customHeight="1" ht="17.25">
      <c r="A417" s="3"/>
      <c r="B417" s="114"/>
      <c r="C417" s="114"/>
      <c r="D417" s="114"/>
      <c r="E417" s="74" t="s">
        <v>15</v>
      </c>
      <c r="F417" s="28" t="s">
        <v>664</v>
      </c>
      <c r="G417" s="384" t="s">
        <v>665</v>
      </c>
      <c r="H417" s="62">
        <v>10660</v>
      </c>
      <c r="I417" s="62"/>
      <c r="J417" s="103"/>
    </row>
    <row x14ac:dyDescent="0.25" r="418" customHeight="1" ht="17.25">
      <c r="A418" s="3"/>
      <c r="B418" s="114"/>
      <c r="C418" s="114"/>
      <c r="D418" s="114"/>
      <c r="E418" s="74" t="s">
        <v>120</v>
      </c>
      <c r="F418" s="28" t="s">
        <v>666</v>
      </c>
      <c r="G418" s="384" t="s">
        <v>653</v>
      </c>
      <c r="H418" s="62">
        <v>13310</v>
      </c>
      <c r="I418" s="62"/>
      <c r="J418" s="103"/>
    </row>
    <row x14ac:dyDescent="0.25" r="419" customHeight="1" ht="17.25">
      <c r="A419" s="3"/>
      <c r="B419" s="114"/>
      <c r="C419" s="114"/>
      <c r="D419" s="114"/>
      <c r="E419" s="28"/>
      <c r="F419" s="28"/>
      <c r="G419" s="101"/>
      <c r="H419" s="63"/>
      <c r="I419" s="103"/>
      <c r="J419" s="101"/>
    </row>
    <row x14ac:dyDescent="0.25" r="420" customHeight="1" ht="17.25">
      <c r="A420" s="3"/>
      <c r="B420" s="114"/>
      <c r="C420" s="114"/>
      <c r="D420" s="114"/>
      <c r="E420" s="138" t="s">
        <v>680</v>
      </c>
      <c r="F420" s="138"/>
      <c r="G420" s="101"/>
      <c r="H420" s="101"/>
      <c r="I420" s="103"/>
      <c r="J420" s="101"/>
    </row>
    <row x14ac:dyDescent="0.25" r="421" customHeight="1" ht="17.25">
      <c r="A421" s="3"/>
      <c r="B421" s="114"/>
      <c r="C421" s="114"/>
      <c r="D421" s="114"/>
      <c r="E421" s="108"/>
      <c r="F421" s="108"/>
      <c r="G421" s="101"/>
      <c r="H421" s="101"/>
      <c r="I421" s="103"/>
      <c r="J421" s="101"/>
    </row>
    <row x14ac:dyDescent="0.25" r="422" customHeight="1" ht="17.25">
      <c r="A422" s="3"/>
      <c r="B422" s="114"/>
      <c r="C422" s="114"/>
      <c r="D422" s="114"/>
      <c r="E422" s="23"/>
      <c r="F422" s="23"/>
      <c r="G422" s="103"/>
      <c r="H422" s="103"/>
      <c r="I422" s="103"/>
      <c r="J422" s="101"/>
    </row>
    <row x14ac:dyDescent="0.25" r="423" customHeight="1" ht="17.25">
      <c r="A423" s="3"/>
      <c r="B423" s="114"/>
      <c r="C423" s="114"/>
      <c r="D423" s="114"/>
      <c r="E423" s="243"/>
      <c r="F423" s="243"/>
      <c r="G423" s="101"/>
      <c r="H423" s="101"/>
      <c r="I423" s="63"/>
      <c r="J423" s="101"/>
    </row>
    <row x14ac:dyDescent="0.25" r="424" customHeight="1" ht="17.25">
      <c r="A424" s="3"/>
      <c r="B424" s="114"/>
      <c r="C424" s="114"/>
      <c r="D424" s="114"/>
      <c r="E424" s="243"/>
      <c r="F424" s="243"/>
      <c r="G424" s="101"/>
      <c r="H424" s="101"/>
      <c r="I424" s="63"/>
      <c r="J424" s="101"/>
    </row>
    <row x14ac:dyDescent="0.25" r="425" customHeight="1" ht="17.25">
      <c r="A425" s="3"/>
      <c r="B425" s="114"/>
      <c r="C425" s="114"/>
      <c r="D425" s="114"/>
      <c r="E425" s="203"/>
      <c r="F425" s="203"/>
      <c r="G425" s="101"/>
      <c r="H425" s="101"/>
      <c r="I425" s="63"/>
      <c r="J425" s="101"/>
    </row>
    <row x14ac:dyDescent="0.25" r="426" customHeight="1" ht="17.25">
      <c r="A426" s="8"/>
      <c r="B426" s="9" t="s">
        <v>716</v>
      </c>
      <c r="C426" s="10"/>
      <c r="D426" s="10"/>
      <c r="E426" s="10"/>
      <c r="F426" s="10"/>
      <c r="G426" s="382"/>
      <c r="H426" s="199"/>
      <c r="I426" s="199"/>
      <c r="J426" s="199"/>
    </row>
    <row x14ac:dyDescent="0.25" r="427" customHeight="1" ht="17.25">
      <c r="A427" s="155"/>
      <c r="B427" s="15" t="s">
        <v>318</v>
      </c>
      <c r="C427" s="15"/>
      <c r="D427" s="15"/>
      <c r="E427" s="112" t="s">
        <v>58</v>
      </c>
      <c r="F427" s="237" t="s">
        <v>36</v>
      </c>
      <c r="G427" s="383"/>
      <c r="H427" s="131" t="s">
        <v>508</v>
      </c>
      <c r="I427" s="396"/>
      <c r="J427" s="396"/>
    </row>
    <row x14ac:dyDescent="0.25" r="428" customHeight="1" ht="17.25">
      <c r="A428" s="3"/>
      <c r="B428" s="114"/>
      <c r="C428" s="114"/>
      <c r="D428" s="114"/>
      <c r="E428" s="74"/>
      <c r="F428" s="185" t="s">
        <v>627</v>
      </c>
      <c r="G428" s="86" t="s">
        <v>162</v>
      </c>
      <c r="H428" s="91"/>
      <c r="I428" s="103"/>
      <c r="J428" s="103"/>
    </row>
    <row x14ac:dyDescent="0.25" r="429" customHeight="1" ht="17.25">
      <c r="A429" s="3"/>
      <c r="B429" s="114"/>
      <c r="C429" s="114"/>
      <c r="D429" s="114"/>
      <c r="E429" s="74" t="s">
        <v>11</v>
      </c>
      <c r="F429" s="28" t="s">
        <v>629</v>
      </c>
      <c r="G429" s="172" t="s">
        <v>661</v>
      </c>
      <c r="H429" s="62">
        <v>11680</v>
      </c>
      <c r="I429" s="103"/>
      <c r="J429" s="103"/>
    </row>
    <row x14ac:dyDescent="0.25" r="430" customHeight="1" ht="17.25">
      <c r="A430" s="3"/>
      <c r="B430" s="114"/>
      <c r="C430" s="114"/>
      <c r="D430" s="114"/>
      <c r="E430" s="74" t="s">
        <v>13</v>
      </c>
      <c r="F430" s="28" t="s">
        <v>662</v>
      </c>
      <c r="G430" s="384" t="s">
        <v>663</v>
      </c>
      <c r="H430" s="62">
        <v>13440</v>
      </c>
      <c r="I430" s="103"/>
      <c r="J430" s="103"/>
    </row>
    <row x14ac:dyDescent="0.25" r="431" customHeight="1" ht="17.25">
      <c r="A431" s="3"/>
      <c r="B431" s="114"/>
      <c r="C431" s="114"/>
      <c r="D431" s="114"/>
      <c r="E431" s="74" t="s">
        <v>15</v>
      </c>
      <c r="F431" s="28" t="s">
        <v>664</v>
      </c>
      <c r="G431" s="384" t="s">
        <v>665</v>
      </c>
      <c r="H431" s="62">
        <v>15450</v>
      </c>
      <c r="I431" s="103"/>
      <c r="J431" s="103"/>
    </row>
    <row x14ac:dyDescent="0.25" r="432" customHeight="1" ht="17.25">
      <c r="A432" s="3"/>
      <c r="B432" s="114"/>
      <c r="C432" s="114"/>
      <c r="D432" s="114"/>
      <c r="E432" s="74" t="s">
        <v>120</v>
      </c>
      <c r="F432" s="28" t="s">
        <v>666</v>
      </c>
      <c r="G432" s="384" t="s">
        <v>653</v>
      </c>
      <c r="H432" s="62">
        <v>19310</v>
      </c>
      <c r="I432" s="103"/>
      <c r="J432" s="103"/>
    </row>
    <row x14ac:dyDescent="0.25" r="433" customHeight="1" ht="17.25">
      <c r="A433" s="3"/>
      <c r="B433" s="114"/>
      <c r="C433" s="114"/>
      <c r="D433" s="114"/>
      <c r="E433" s="28"/>
      <c r="F433" s="28"/>
      <c r="G433" s="101"/>
      <c r="H433" s="63"/>
      <c r="I433" s="103"/>
      <c r="J433" s="101"/>
    </row>
    <row x14ac:dyDescent="0.25" r="434" customHeight="1" ht="17.25">
      <c r="A434" s="3"/>
      <c r="B434" s="114"/>
      <c r="C434" s="114"/>
      <c r="D434" s="114"/>
      <c r="E434" s="138" t="s">
        <v>680</v>
      </c>
      <c r="F434" s="138"/>
      <c r="G434" s="101"/>
      <c r="H434" s="101"/>
      <c r="I434" s="103"/>
      <c r="J434" s="101"/>
    </row>
    <row x14ac:dyDescent="0.25" r="435" customHeight="1" ht="17.25">
      <c r="A435" s="3"/>
      <c r="B435" s="114"/>
      <c r="C435" s="114"/>
      <c r="D435" s="114"/>
      <c r="E435" s="108"/>
      <c r="F435" s="108"/>
      <c r="G435" s="101"/>
      <c r="H435" s="101"/>
      <c r="I435" s="103"/>
      <c r="J435" s="101"/>
    </row>
    <row x14ac:dyDescent="0.25" r="436" customHeight="1" ht="17.25">
      <c r="A436" s="3"/>
      <c r="B436" s="114"/>
      <c r="C436" s="114"/>
      <c r="D436" s="114"/>
      <c r="E436" s="23"/>
      <c r="F436" s="23"/>
      <c r="G436" s="103"/>
      <c r="H436" s="103"/>
      <c r="I436" s="103"/>
      <c r="J436" s="101"/>
    </row>
    <row x14ac:dyDescent="0.25" r="437" customHeight="1" ht="17.25">
      <c r="A437" s="3"/>
      <c r="B437" s="114"/>
      <c r="C437" s="114"/>
      <c r="D437" s="114"/>
      <c r="E437" s="243"/>
      <c r="F437" s="243"/>
      <c r="G437" s="101"/>
      <c r="H437" s="101"/>
      <c r="I437" s="63"/>
      <c r="J437" s="101"/>
    </row>
    <row x14ac:dyDescent="0.25" r="438" customHeight="1" ht="17.25">
      <c r="A438" s="3"/>
      <c r="B438" s="114"/>
      <c r="C438" s="114"/>
      <c r="D438" s="114"/>
      <c r="E438" s="203"/>
      <c r="F438" s="203"/>
      <c r="G438" s="101"/>
      <c r="H438" s="101"/>
      <c r="I438" s="63"/>
      <c r="J438" s="101"/>
    </row>
    <row x14ac:dyDescent="0.25" r="439" customHeight="1" ht="17.25">
      <c r="A439" s="3"/>
      <c r="B439" s="114"/>
      <c r="C439" s="114"/>
      <c r="D439" s="114"/>
      <c r="E439" s="114"/>
      <c r="F439" s="114"/>
      <c r="G439" s="101"/>
      <c r="H439" s="91"/>
      <c r="I439" s="91"/>
      <c r="J439" s="24"/>
    </row>
    <row x14ac:dyDescent="0.25" r="440" customHeight="1" ht="17.25">
      <c r="A440" s="8" t="s">
        <v>1</v>
      </c>
      <c r="B440" s="96" t="s">
        <v>132</v>
      </c>
      <c r="C440" s="10"/>
      <c r="D440" s="10"/>
      <c r="E440" s="10"/>
      <c r="F440" s="10"/>
      <c r="G440" s="382"/>
      <c r="H440" s="199"/>
      <c r="I440" s="199"/>
      <c r="J440" s="199"/>
    </row>
    <row x14ac:dyDescent="0.25" r="441" customHeight="1" ht="17.25">
      <c r="A441" s="155"/>
      <c r="B441" s="15" t="s">
        <v>106</v>
      </c>
      <c r="C441" s="15"/>
      <c r="D441" s="15"/>
      <c r="E441" s="112" t="s">
        <v>58</v>
      </c>
      <c r="F441" s="237" t="s">
        <v>36</v>
      </c>
      <c r="G441" s="383"/>
      <c r="H441" s="131" t="s">
        <v>320</v>
      </c>
      <c r="I441" s="146" t="s">
        <v>508</v>
      </c>
      <c r="J441" s="146" t="s">
        <v>350</v>
      </c>
    </row>
    <row x14ac:dyDescent="0.25" r="442" customHeight="1" ht="17.25">
      <c r="A442" s="22"/>
      <c r="B442" s="114"/>
      <c r="C442" s="114"/>
      <c r="D442" s="114"/>
      <c r="E442" s="74"/>
      <c r="F442" s="185" t="s">
        <v>627</v>
      </c>
      <c r="G442" s="86" t="s">
        <v>162</v>
      </c>
      <c r="H442" s="91"/>
      <c r="I442" s="103"/>
      <c r="J442" s="224" t="s">
        <v>697</v>
      </c>
    </row>
    <row x14ac:dyDescent="0.25" r="443" customHeight="1" ht="17.25">
      <c r="A443" s="22"/>
      <c r="B443" s="114"/>
      <c r="C443" s="114"/>
      <c r="D443" s="114"/>
      <c r="E443" s="74" t="s">
        <v>379</v>
      </c>
      <c r="F443" s="285" t="s">
        <v>574</v>
      </c>
      <c r="G443" s="398" t="s">
        <v>575</v>
      </c>
      <c r="H443" s="25">
        <f>roundup((('Exchange rate'!$B$2*('UK-R-Dining Tables'!H448/(1+'Exchange rate'!$A$7)))+1)/10, 0)*10</f>
      </c>
      <c r="I443" s="25">
        <f>roundup((('Exchange rate'!$B$2*('UK-R-Dining Tables'!I448/(1+'Exchange rate'!$A$7)))+1)/10, 0)*10</f>
      </c>
      <c r="J443" s="25">
        <f>roundup((('Exchange rate'!$B$2*('UK-R-Dining Tables'!J448/(1+'Exchange rate'!$A$7)))+1)/10, 0)*10</f>
      </c>
    </row>
    <row x14ac:dyDescent="0.25" r="444" customHeight="1" ht="17.25">
      <c r="A444" s="22"/>
      <c r="B444" s="114"/>
      <c r="C444" s="114"/>
      <c r="D444" s="114"/>
      <c r="E444" s="74" t="s">
        <v>13</v>
      </c>
      <c r="F444" s="285" t="s">
        <v>576</v>
      </c>
      <c r="G444" s="398" t="s">
        <v>639</v>
      </c>
      <c r="H444" s="25">
        <f>roundup((('Exchange rate'!$B$2*('UK-R-Dining Tables'!H449/(1+'Exchange rate'!$A$7)))+1)/10, 0)*10</f>
      </c>
      <c r="I444" s="25">
        <f>roundup((('Exchange rate'!$B$2*('UK-R-Dining Tables'!I449/(1+'Exchange rate'!$A$7)))+1)/10, 0)*10</f>
      </c>
      <c r="J444" s="25">
        <f>roundup((('Exchange rate'!$B$2*('UK-R-Dining Tables'!J449/(1+'Exchange rate'!$A$7)))+1)/10, 0)*10</f>
      </c>
    </row>
    <row x14ac:dyDescent="0.25" r="445" customHeight="1" ht="17.25">
      <c r="A445" s="22"/>
      <c r="B445" s="114"/>
      <c r="C445" s="114"/>
      <c r="D445" s="114"/>
      <c r="E445" s="74" t="s">
        <v>15</v>
      </c>
      <c r="F445" s="285" t="s">
        <v>645</v>
      </c>
      <c r="G445" s="398" t="s">
        <v>140</v>
      </c>
      <c r="H445" s="25">
        <f>roundup((('Exchange rate'!$B$2*('UK-R-Dining Tables'!H450/(1+'Exchange rate'!$A$7)))+1)/10, 0)*10</f>
      </c>
      <c r="I445" s="25">
        <f>roundup((('Exchange rate'!$B$2*('UK-R-Dining Tables'!I450/(1+'Exchange rate'!$A$7)))+1)/10, 0)*10</f>
      </c>
      <c r="J445" s="25">
        <f>roundup((('Exchange rate'!$B$2*('UK-R-Dining Tables'!J450/(1+'Exchange rate'!$A$7)))+1)/10, 0)*10</f>
      </c>
    </row>
    <row x14ac:dyDescent="0.25" r="446" customHeight="1" ht="17.25">
      <c r="A446" s="22"/>
      <c r="B446" s="114"/>
      <c r="C446" s="114"/>
      <c r="D446" s="114"/>
      <c r="E446" s="74" t="s">
        <v>120</v>
      </c>
      <c r="F446" s="285" t="s">
        <v>641</v>
      </c>
      <c r="G446" s="91" t="s">
        <v>642</v>
      </c>
      <c r="H446" s="25">
        <f>roundup((('Exchange rate'!$B$2*('UK-R-Dining Tables'!H451/(1+'Exchange rate'!$A$7)))+1)/10, 0)*10</f>
      </c>
      <c r="I446" s="25">
        <f>roundup((('Exchange rate'!$B$2*('UK-R-Dining Tables'!I451/(1+'Exchange rate'!$A$7)))+1)/10, 0)*10</f>
      </c>
      <c r="J446" s="25">
        <f>roundup((('Exchange rate'!$B$2*('UK-R-Dining Tables'!J451/(1+'Exchange rate'!$A$7)))+1)/10, 0)*10</f>
      </c>
    </row>
    <row x14ac:dyDescent="0.25" r="447" customHeight="1" ht="17.25">
      <c r="A447" s="3"/>
      <c r="B447" s="114"/>
      <c r="C447" s="114"/>
      <c r="D447" s="114"/>
      <c r="E447" s="114"/>
      <c r="F447" s="114"/>
      <c r="G447" s="91"/>
      <c r="H447" s="91"/>
      <c r="I447" s="103"/>
      <c r="J447" s="24"/>
    </row>
    <row x14ac:dyDescent="0.25" r="448" customHeight="1" ht="17.25">
      <c r="A448" s="3"/>
      <c r="B448" s="114"/>
      <c r="C448" s="114"/>
      <c r="D448" s="114"/>
      <c r="E448" s="138" t="s">
        <v>18</v>
      </c>
      <c r="F448" s="138"/>
      <c r="G448" s="101"/>
      <c r="H448" s="101"/>
      <c r="I448" s="103"/>
      <c r="J448" s="101"/>
    </row>
    <row x14ac:dyDescent="0.25" r="449" customHeight="1" ht="17.25">
      <c r="A449" s="3"/>
      <c r="B449" s="114"/>
      <c r="C449" s="114"/>
      <c r="D449" s="114"/>
      <c r="E449" s="108"/>
      <c r="F449" s="108"/>
      <c r="G449" s="101"/>
      <c r="H449" s="101"/>
      <c r="I449" s="103"/>
      <c r="J449" s="101"/>
    </row>
    <row x14ac:dyDescent="0.25" r="450" customHeight="1" ht="17.25">
      <c r="A450" s="3"/>
      <c r="B450" s="114"/>
      <c r="C450" s="114"/>
      <c r="D450" s="114"/>
      <c r="E450" s="139" t="s">
        <v>280</v>
      </c>
      <c r="F450" s="139"/>
      <c r="G450" s="152"/>
      <c r="H450" s="152"/>
      <c r="I450" s="188">
        <v>1510</v>
      </c>
      <c r="J450" s="101"/>
    </row>
    <row x14ac:dyDescent="0.25" r="451" customHeight="1" ht="17.25">
      <c r="A451" s="3"/>
      <c r="B451" s="114"/>
      <c r="C451" s="114"/>
      <c r="D451" s="114"/>
      <c r="E451" s="28"/>
      <c r="F451" s="28"/>
      <c r="G451" s="101"/>
      <c r="H451" s="101"/>
      <c r="I451" s="63"/>
      <c r="J451" s="101"/>
    </row>
    <row x14ac:dyDescent="0.25" r="452" customHeight="1" ht="17.25">
      <c r="A452" s="3"/>
      <c r="B452" s="114"/>
      <c r="C452" s="114"/>
      <c r="D452" s="114"/>
      <c r="E452" s="28" t="s">
        <v>698</v>
      </c>
      <c r="F452" s="28"/>
      <c r="G452" s="101"/>
      <c r="H452" s="101"/>
      <c r="I452" s="62"/>
      <c r="J452" s="101"/>
    </row>
    <row x14ac:dyDescent="0.25" r="453" customHeight="1" ht="17.25">
      <c r="A453" s="3"/>
      <c r="B453" s="114"/>
      <c r="C453" s="114"/>
      <c r="D453" s="114"/>
      <c r="E453" s="139" t="s">
        <v>190</v>
      </c>
      <c r="F453" s="139"/>
      <c r="G453" s="152"/>
      <c r="H453" s="152"/>
      <c r="I453" s="188">
        <v>3180</v>
      </c>
      <c r="J453" s="101"/>
    </row>
    <row x14ac:dyDescent="0.25" r="454" customHeight="1" ht="17.25">
      <c r="A454" s="3"/>
      <c r="B454" s="114"/>
      <c r="C454" s="114"/>
      <c r="D454" s="114"/>
      <c r="E454" s="28"/>
      <c r="F454" s="28"/>
      <c r="G454" s="101"/>
      <c r="H454" s="101"/>
      <c r="I454" s="62"/>
      <c r="J454" s="101"/>
    </row>
    <row x14ac:dyDescent="0.25" r="455" customHeight="1" ht="46.35">
      <c r="A455" s="3"/>
      <c r="B455" s="114"/>
      <c r="C455" s="114"/>
      <c r="D455" s="114"/>
      <c r="E455" s="28"/>
      <c r="F455" s="28"/>
      <c r="G455" s="101"/>
      <c r="H455" s="101"/>
      <c r="I455" s="63"/>
      <c r="J455" s="101"/>
    </row>
    <row x14ac:dyDescent="0.25" r="456" customHeight="1" ht="17.25">
      <c r="A456" s="8" t="s">
        <v>1</v>
      </c>
      <c r="B456" s="96" t="s">
        <v>132</v>
      </c>
      <c r="C456" s="10"/>
      <c r="D456" s="10"/>
      <c r="E456" s="10"/>
      <c r="F456" s="10"/>
      <c r="G456" s="382"/>
      <c r="H456" s="199"/>
      <c r="I456" s="199"/>
      <c r="J456" s="199"/>
    </row>
    <row x14ac:dyDescent="0.25" r="457" customHeight="1" ht="17.25">
      <c r="A457" s="155"/>
      <c r="B457" s="15" t="s">
        <v>699</v>
      </c>
      <c r="C457" s="15"/>
      <c r="D457" s="15"/>
      <c r="E457" s="112" t="s">
        <v>58</v>
      </c>
      <c r="F457" s="237" t="s">
        <v>36</v>
      </c>
      <c r="G457" s="383"/>
      <c r="H457" s="146" t="s">
        <v>536</v>
      </c>
      <c r="I457" s="131" t="s">
        <v>495</v>
      </c>
      <c r="J457" s="146" t="s">
        <v>350</v>
      </c>
    </row>
    <row x14ac:dyDescent="0.25" r="458" customHeight="1" ht="17.25">
      <c r="A458" s="22"/>
      <c r="B458" s="114"/>
      <c r="C458" s="114"/>
      <c r="D458" s="114"/>
      <c r="E458" s="74"/>
      <c r="F458" s="185" t="s">
        <v>627</v>
      </c>
      <c r="G458" s="86" t="s">
        <v>162</v>
      </c>
      <c r="H458" s="103"/>
      <c r="I458" s="91"/>
      <c r="J458" s="224" t="s">
        <v>353</v>
      </c>
    </row>
    <row x14ac:dyDescent="0.25" r="459" customHeight="1" ht="17.25">
      <c r="A459" s="22"/>
      <c r="B459" s="114"/>
      <c r="C459" s="114"/>
      <c r="D459" s="114"/>
      <c r="E459" s="74" t="s">
        <v>11</v>
      </c>
      <c r="F459" s="285" t="s">
        <v>668</v>
      </c>
      <c r="G459" s="172" t="s">
        <v>669</v>
      </c>
      <c r="H459" s="62">
        <v>8780</v>
      </c>
      <c r="I459" s="62">
        <v>12720</v>
      </c>
      <c r="J459" s="62">
        <v>16670</v>
      </c>
    </row>
    <row x14ac:dyDescent="0.25" r="460" customHeight="1" ht="17.25">
      <c r="A460" s="22"/>
      <c r="B460" s="114"/>
      <c r="C460" s="114"/>
      <c r="D460" s="114"/>
      <c r="E460" s="74" t="s">
        <v>13</v>
      </c>
      <c r="F460" s="285" t="s">
        <v>670</v>
      </c>
      <c r="G460" s="172" t="s">
        <v>671</v>
      </c>
      <c r="H460" s="62">
        <v>10100</v>
      </c>
      <c r="I460" s="62">
        <v>14630</v>
      </c>
      <c r="J460" s="62">
        <v>19160</v>
      </c>
    </row>
    <row x14ac:dyDescent="0.25" r="461" customHeight="1" ht="17.25">
      <c r="A461" s="22"/>
      <c r="B461" s="114"/>
      <c r="C461" s="114"/>
      <c r="D461" s="114"/>
      <c r="E461" s="74" t="s">
        <v>15</v>
      </c>
      <c r="F461" s="285" t="s">
        <v>633</v>
      </c>
      <c r="G461" s="172" t="s">
        <v>651</v>
      </c>
      <c r="H461" s="62">
        <v>11600</v>
      </c>
      <c r="I461" s="62">
        <v>16670</v>
      </c>
      <c r="J461" s="62">
        <v>22030</v>
      </c>
    </row>
    <row x14ac:dyDescent="0.25" r="462" customHeight="1" ht="17.25">
      <c r="A462" s="3"/>
      <c r="B462" s="114"/>
      <c r="C462" s="114"/>
      <c r="D462" s="114"/>
      <c r="E462" s="74" t="s">
        <v>120</v>
      </c>
      <c r="F462" s="28" t="s">
        <v>672</v>
      </c>
      <c r="G462" s="172" t="s">
        <v>673</v>
      </c>
      <c r="H462" s="62">
        <v>14510</v>
      </c>
      <c r="I462" s="62">
        <v>21020</v>
      </c>
      <c r="J462" s="62">
        <v>27550</v>
      </c>
    </row>
    <row x14ac:dyDescent="0.25" r="463" customHeight="1" ht="17.25">
      <c r="A463" s="3"/>
      <c r="B463" s="114"/>
      <c r="C463" s="114"/>
      <c r="D463" s="114"/>
      <c r="E463" s="74"/>
      <c r="F463" s="28"/>
      <c r="G463" s="172"/>
      <c r="H463" s="62"/>
      <c r="I463" s="103"/>
      <c r="J463" s="24"/>
    </row>
    <row x14ac:dyDescent="0.25" r="464" customHeight="1" ht="17.25">
      <c r="A464" s="3"/>
      <c r="B464" s="114"/>
      <c r="C464" s="114"/>
      <c r="D464" s="114"/>
      <c r="E464" s="138" t="s">
        <v>18</v>
      </c>
      <c r="F464" s="138"/>
      <c r="G464" s="101"/>
      <c r="H464" s="101"/>
      <c r="I464" s="103"/>
      <c r="J464" s="101"/>
    </row>
    <row x14ac:dyDescent="0.25" r="465" customHeight="1" ht="17.25">
      <c r="A465" s="3"/>
      <c r="B465" s="114"/>
      <c r="C465" s="114"/>
      <c r="D465" s="114"/>
      <c r="E465" s="108"/>
      <c r="F465" s="108"/>
      <c r="G465" s="101"/>
      <c r="H465" s="101"/>
      <c r="I465" s="103"/>
      <c r="J465" s="101"/>
    </row>
    <row x14ac:dyDescent="0.25" r="466" customHeight="1" ht="17.25">
      <c r="A466" s="3"/>
      <c r="B466" s="114"/>
      <c r="C466" s="114"/>
      <c r="D466" s="114"/>
      <c r="E466" s="139" t="s">
        <v>280</v>
      </c>
      <c r="F466" s="139"/>
      <c r="G466" s="152"/>
      <c r="H466" s="152"/>
      <c r="I466" s="188">
        <v>1380</v>
      </c>
      <c r="J466" s="101"/>
    </row>
    <row x14ac:dyDescent="0.25" r="467" customHeight="1" ht="17.25">
      <c r="A467" s="3"/>
      <c r="B467" s="114"/>
      <c r="C467" s="114"/>
      <c r="D467" s="114"/>
      <c r="E467" s="28"/>
      <c r="F467" s="28"/>
      <c r="G467" s="101"/>
      <c r="H467" s="101"/>
      <c r="I467" s="63"/>
      <c r="J467" s="101"/>
    </row>
    <row x14ac:dyDescent="0.25" r="468" customHeight="1" ht="17.25">
      <c r="A468" s="3"/>
      <c r="B468" s="114"/>
      <c r="C468" s="114"/>
      <c r="D468" s="114"/>
      <c r="E468" s="28" t="s">
        <v>698</v>
      </c>
      <c r="F468" s="28"/>
      <c r="G468" s="101"/>
      <c r="H468" s="101"/>
      <c r="I468" s="62"/>
      <c r="J468" s="101"/>
    </row>
    <row x14ac:dyDescent="0.25" r="469" customHeight="1" ht="17.25">
      <c r="A469" s="3"/>
      <c r="B469" s="114"/>
      <c r="C469" s="114"/>
      <c r="D469" s="114"/>
      <c r="E469" s="139" t="s">
        <v>190</v>
      </c>
      <c r="F469" s="139"/>
      <c r="G469" s="152"/>
      <c r="H469" s="152"/>
      <c r="I469" s="188">
        <v>2890</v>
      </c>
      <c r="J469" s="101"/>
    </row>
    <row x14ac:dyDescent="0.25" r="470" customHeight="1" ht="17.25">
      <c r="A470" s="3"/>
      <c r="B470" s="114"/>
      <c r="C470" s="114"/>
      <c r="D470" s="114"/>
      <c r="E470" s="28"/>
      <c r="F470" s="28"/>
      <c r="G470" s="101"/>
      <c r="H470" s="101"/>
      <c r="I470" s="62"/>
      <c r="J470" s="101"/>
    </row>
    <row x14ac:dyDescent="0.25" r="471" customHeight="1" ht="17.25">
      <c r="A471" s="8" t="s">
        <v>1</v>
      </c>
      <c r="B471" s="96" t="s">
        <v>132</v>
      </c>
      <c r="C471" s="10"/>
      <c r="D471" s="10"/>
      <c r="E471" s="10"/>
      <c r="F471" s="10"/>
      <c r="G471" s="382"/>
      <c r="H471" s="199"/>
      <c r="I471" s="199"/>
      <c r="J471" s="199"/>
    </row>
    <row x14ac:dyDescent="0.25" r="472" customHeight="1" ht="17.25">
      <c r="A472" s="155"/>
      <c r="B472" s="15" t="s">
        <v>82</v>
      </c>
      <c r="C472" s="15"/>
      <c r="D472" s="15"/>
      <c r="E472" s="112" t="s">
        <v>58</v>
      </c>
      <c r="F472" s="237" t="s">
        <v>36</v>
      </c>
      <c r="G472" s="383"/>
      <c r="H472" s="131" t="s">
        <v>320</v>
      </c>
      <c r="I472" s="131" t="s">
        <v>495</v>
      </c>
      <c r="J472" s="146" t="s">
        <v>350</v>
      </c>
    </row>
    <row x14ac:dyDescent="0.25" r="473" customHeight="1" ht="17.25">
      <c r="A473" s="22"/>
      <c r="B473" s="114"/>
      <c r="C473" s="114"/>
      <c r="D473" s="114"/>
      <c r="E473" s="74"/>
      <c r="F473" s="185" t="s">
        <v>627</v>
      </c>
      <c r="G473" s="86" t="s">
        <v>162</v>
      </c>
      <c r="H473" s="91"/>
      <c r="I473" s="91"/>
      <c r="J473" s="224" t="s">
        <v>353</v>
      </c>
    </row>
    <row x14ac:dyDescent="0.25" r="474" customHeight="1" ht="17.25">
      <c r="A474" s="22"/>
      <c r="B474" s="114"/>
      <c r="C474" s="114"/>
      <c r="D474" s="114"/>
      <c r="E474" s="74" t="s">
        <v>11</v>
      </c>
      <c r="F474" s="285" t="s">
        <v>668</v>
      </c>
      <c r="G474" s="172" t="s">
        <v>669</v>
      </c>
      <c r="H474" s="25">
        <v>8780</v>
      </c>
      <c r="I474" s="25">
        <v>12720</v>
      </c>
      <c r="J474" s="25">
        <v>16670</v>
      </c>
    </row>
    <row x14ac:dyDescent="0.25" r="475" customHeight="1" ht="17.25">
      <c r="A475" s="22"/>
      <c r="B475" s="114"/>
      <c r="C475" s="114"/>
      <c r="D475" s="114"/>
      <c r="E475" s="74" t="s">
        <v>13</v>
      </c>
      <c r="F475" s="285" t="s">
        <v>670</v>
      </c>
      <c r="G475" s="172" t="s">
        <v>671</v>
      </c>
      <c r="H475" s="25">
        <v>10100</v>
      </c>
      <c r="I475" s="25">
        <v>14630</v>
      </c>
      <c r="J475" s="25">
        <v>19160</v>
      </c>
    </row>
    <row x14ac:dyDescent="0.25" r="476" customHeight="1" ht="17.25">
      <c r="A476" s="22"/>
      <c r="B476" s="114"/>
      <c r="C476" s="114"/>
      <c r="D476" s="114"/>
      <c r="E476" s="74" t="s">
        <v>15</v>
      </c>
      <c r="F476" s="285" t="s">
        <v>633</v>
      </c>
      <c r="G476" s="172" t="s">
        <v>651</v>
      </c>
      <c r="H476" s="25">
        <v>11600</v>
      </c>
      <c r="I476" s="25">
        <v>16670</v>
      </c>
      <c r="J476" s="25">
        <v>22030</v>
      </c>
    </row>
    <row x14ac:dyDescent="0.25" r="477" customHeight="1" ht="17.25">
      <c r="A477" s="3"/>
      <c r="B477" s="114"/>
      <c r="C477" s="114"/>
      <c r="D477" s="114"/>
      <c r="E477" s="74" t="s">
        <v>120</v>
      </c>
      <c r="F477" s="28" t="s">
        <v>672</v>
      </c>
      <c r="G477" s="172" t="s">
        <v>673</v>
      </c>
      <c r="H477" s="25">
        <v>14510</v>
      </c>
      <c r="I477" s="25">
        <v>21020</v>
      </c>
      <c r="J477" s="25">
        <v>27550</v>
      </c>
    </row>
    <row x14ac:dyDescent="0.25" r="478" customHeight="1" ht="17.25">
      <c r="A478" s="3"/>
      <c r="B478" s="114"/>
      <c r="C478" s="114"/>
      <c r="D478" s="114"/>
      <c r="E478" s="114"/>
      <c r="F478" s="114"/>
      <c r="G478" s="91"/>
      <c r="H478" s="91"/>
      <c r="I478" s="103"/>
      <c r="J478" s="24"/>
    </row>
    <row x14ac:dyDescent="0.25" r="479" customHeight="1" ht="17.25">
      <c r="A479" s="3"/>
      <c r="B479" s="114"/>
      <c r="C479" s="114"/>
      <c r="D479" s="114"/>
      <c r="E479" s="138" t="s">
        <v>18</v>
      </c>
      <c r="F479" s="138"/>
      <c r="G479" s="101"/>
      <c r="H479" s="101"/>
      <c r="I479" s="103"/>
      <c r="J479" s="101"/>
    </row>
    <row x14ac:dyDescent="0.25" r="480" customHeight="1" ht="17.25">
      <c r="A480" s="3"/>
      <c r="B480" s="114"/>
      <c r="C480" s="114"/>
      <c r="D480" s="114"/>
      <c r="E480" s="108"/>
      <c r="F480" s="108"/>
      <c r="G480" s="101"/>
      <c r="H480" s="101"/>
      <c r="I480" s="103"/>
      <c r="J480" s="101"/>
    </row>
    <row x14ac:dyDescent="0.25" r="481" customHeight="1" ht="17.25">
      <c r="A481" s="3"/>
      <c r="B481" s="114"/>
      <c r="C481" s="114"/>
      <c r="D481" s="114"/>
      <c r="E481" s="139" t="s">
        <v>280</v>
      </c>
      <c r="F481" s="139"/>
      <c r="G481" s="152"/>
      <c r="H481" s="152"/>
      <c r="I481" s="188">
        <v>1970</v>
      </c>
      <c r="J481" s="101"/>
    </row>
    <row x14ac:dyDescent="0.25" r="482" customHeight="1" ht="17.25">
      <c r="A482" s="3"/>
      <c r="B482" s="114"/>
      <c r="C482" s="114"/>
      <c r="D482" s="114"/>
      <c r="E482" s="28"/>
      <c r="F482" s="28"/>
      <c r="G482" s="101"/>
      <c r="H482" s="101"/>
      <c r="I482" s="63"/>
      <c r="J482" s="101"/>
    </row>
    <row x14ac:dyDescent="0.25" r="483" customHeight="1" ht="17.25">
      <c r="A483" s="3"/>
      <c r="B483" s="114"/>
      <c r="C483" s="114"/>
      <c r="D483" s="114"/>
      <c r="E483" s="28" t="s">
        <v>698</v>
      </c>
      <c r="F483" s="28"/>
      <c r="G483" s="101"/>
      <c r="H483" s="101"/>
      <c r="I483" s="62"/>
      <c r="J483" s="101"/>
    </row>
    <row x14ac:dyDescent="0.25" r="484" customHeight="1" ht="17.25">
      <c r="A484" s="3"/>
      <c r="B484" s="114"/>
      <c r="C484" s="114"/>
      <c r="D484" s="114"/>
      <c r="E484" s="139" t="s">
        <v>190</v>
      </c>
      <c r="F484" s="139"/>
      <c r="G484" s="152"/>
      <c r="H484" s="152"/>
      <c r="I484" s="188">
        <v>6520</v>
      </c>
      <c r="J484" s="101"/>
    </row>
    <row x14ac:dyDescent="0.25" r="485" customHeight="1" ht="17.25">
      <c r="A485" s="3"/>
      <c r="B485" s="114"/>
      <c r="C485" s="114"/>
      <c r="D485" s="114"/>
      <c r="E485" s="28"/>
      <c r="F485" s="28"/>
      <c r="G485" s="101"/>
      <c r="H485" s="101"/>
      <c r="I485" s="63"/>
      <c r="J485" s="101"/>
    </row>
    <row x14ac:dyDescent="0.25" r="486" customHeight="1" ht="17.25">
      <c r="A486" s="8" t="s">
        <v>1</v>
      </c>
      <c r="B486" s="96" t="s">
        <v>136</v>
      </c>
      <c r="C486" s="10"/>
      <c r="D486" s="10"/>
      <c r="E486" s="10"/>
      <c r="F486" s="10"/>
      <c r="G486" s="382"/>
      <c r="H486" s="199"/>
      <c r="I486" s="199"/>
      <c r="J486" s="199"/>
    </row>
    <row x14ac:dyDescent="0.25" r="487" customHeight="1" ht="17.25">
      <c r="A487" s="155"/>
      <c r="B487" s="15" t="s">
        <v>106</v>
      </c>
      <c r="C487" s="15"/>
      <c r="D487" s="15"/>
      <c r="E487" s="112" t="s">
        <v>58</v>
      </c>
      <c r="F487" s="237" t="s">
        <v>36</v>
      </c>
      <c r="G487" s="383"/>
      <c r="H487" s="131" t="s">
        <v>320</v>
      </c>
      <c r="I487" s="146" t="s">
        <v>495</v>
      </c>
      <c r="J487" s="146" t="s">
        <v>388</v>
      </c>
    </row>
    <row x14ac:dyDescent="0.25" r="488" customHeight="1" ht="17.25">
      <c r="A488" s="22"/>
      <c r="B488" s="114"/>
      <c r="C488" s="114"/>
      <c r="D488" s="114"/>
      <c r="E488" s="74"/>
      <c r="F488" s="185" t="s">
        <v>627</v>
      </c>
      <c r="G488" s="86" t="s">
        <v>162</v>
      </c>
      <c r="H488" s="91"/>
      <c r="I488" s="103"/>
      <c r="J488" s="224" t="s">
        <v>353</v>
      </c>
    </row>
    <row x14ac:dyDescent="0.25" r="489" customHeight="1" ht="17.25">
      <c r="A489" s="22"/>
      <c r="B489" s="114"/>
      <c r="C489" s="114"/>
      <c r="D489" s="114"/>
      <c r="E489" s="74" t="s">
        <v>11</v>
      </c>
      <c r="F489" s="28" t="s">
        <v>574</v>
      </c>
      <c r="G489" s="384" t="s">
        <v>575</v>
      </c>
      <c r="H489" s="62">
        <v>5550</v>
      </c>
      <c r="I489" s="62">
        <v>8050</v>
      </c>
      <c r="J489" s="62">
        <v>10550</v>
      </c>
    </row>
    <row x14ac:dyDescent="0.25" r="490" customHeight="1" ht="17.25">
      <c r="A490" s="3"/>
      <c r="B490" s="114"/>
      <c r="C490" s="114"/>
      <c r="D490" s="114"/>
      <c r="E490" s="74" t="s">
        <v>13</v>
      </c>
      <c r="F490" s="28" t="s">
        <v>576</v>
      </c>
      <c r="G490" s="384" t="s">
        <v>639</v>
      </c>
      <c r="H490" s="62">
        <v>6380</v>
      </c>
      <c r="I490" s="62">
        <v>9260</v>
      </c>
      <c r="J490" s="62">
        <v>12130</v>
      </c>
    </row>
    <row x14ac:dyDescent="0.25" r="491" customHeight="1" ht="17.25">
      <c r="A491" s="3"/>
      <c r="B491" s="114"/>
      <c r="C491" s="114"/>
      <c r="D491" s="114"/>
      <c r="E491" s="74" t="s">
        <v>15</v>
      </c>
      <c r="F491" s="28" t="s">
        <v>645</v>
      </c>
      <c r="G491" s="384" t="s">
        <v>140</v>
      </c>
      <c r="H491" s="62">
        <v>7980</v>
      </c>
      <c r="I491" s="62">
        <v>11570</v>
      </c>
      <c r="J491" s="62">
        <v>15160</v>
      </c>
    </row>
    <row x14ac:dyDescent="0.25" r="492" customHeight="1" ht="17.25">
      <c r="A492" s="3"/>
      <c r="B492" s="114"/>
      <c r="C492" s="114"/>
      <c r="D492" s="114"/>
      <c r="E492" s="74" t="s">
        <v>120</v>
      </c>
      <c r="F492" s="114" t="s">
        <v>641</v>
      </c>
      <c r="G492" s="384" t="s">
        <v>642</v>
      </c>
      <c r="H492" s="62">
        <v>9170</v>
      </c>
      <c r="I492" s="62">
        <v>12700</v>
      </c>
      <c r="J492" s="62">
        <v>17430</v>
      </c>
    </row>
    <row x14ac:dyDescent="0.25" r="493" customHeight="1" ht="17.25">
      <c r="A493" s="3"/>
      <c r="B493" s="114"/>
      <c r="C493" s="114"/>
      <c r="D493" s="114"/>
      <c r="E493" s="114"/>
      <c r="F493" s="114"/>
      <c r="G493" s="91"/>
      <c r="H493" s="91"/>
      <c r="I493" s="103"/>
      <c r="J493" s="24"/>
    </row>
    <row x14ac:dyDescent="0.25" r="494" customHeight="1" ht="17.25">
      <c r="A494" s="3"/>
      <c r="B494" s="114"/>
      <c r="C494" s="114"/>
      <c r="D494" s="114"/>
      <c r="E494" s="138" t="s">
        <v>18</v>
      </c>
      <c r="F494" s="138"/>
      <c r="G494" s="101"/>
      <c r="H494" s="101"/>
      <c r="I494" s="103"/>
      <c r="J494" s="101"/>
    </row>
    <row x14ac:dyDescent="0.25" r="495" customHeight="1" ht="17.25">
      <c r="A495" s="3"/>
      <c r="B495" s="114"/>
      <c r="C495" s="114"/>
      <c r="D495" s="114"/>
      <c r="E495" s="108"/>
      <c r="F495" s="108"/>
      <c r="G495" s="101"/>
      <c r="H495" s="101"/>
      <c r="I495" s="103"/>
      <c r="J495" s="101"/>
    </row>
    <row x14ac:dyDescent="0.25" r="496" customHeight="1" ht="17.25">
      <c r="A496" s="3"/>
      <c r="B496" s="114"/>
      <c r="C496" s="114"/>
      <c r="D496" s="114"/>
      <c r="E496" s="23"/>
      <c r="F496" s="23"/>
      <c r="G496" s="103"/>
      <c r="H496" s="103"/>
      <c r="I496" s="103"/>
      <c r="J496" s="101"/>
    </row>
    <row x14ac:dyDescent="0.25" r="497" customHeight="1" ht="17.25">
      <c r="A497" s="3"/>
      <c r="B497" s="114"/>
      <c r="C497" s="114"/>
      <c r="D497" s="114"/>
      <c r="E497" s="139" t="s">
        <v>701</v>
      </c>
      <c r="F497" s="139"/>
      <c r="G497" s="152"/>
      <c r="H497" s="152"/>
      <c r="I497" s="188">
        <v>3380</v>
      </c>
      <c r="J497" s="101"/>
    </row>
    <row x14ac:dyDescent="0.25" r="498" customHeight="1" ht="17.25">
      <c r="A498" s="3"/>
      <c r="B498" s="114"/>
      <c r="C498" s="114"/>
      <c r="D498" s="114"/>
      <c r="E498" s="28"/>
      <c r="F498" s="28"/>
      <c r="G498" s="101"/>
      <c r="H498" s="101"/>
      <c r="I498" s="62"/>
      <c r="J498" s="101"/>
    </row>
    <row x14ac:dyDescent="0.25" r="499" customHeight="1" ht="17.25">
      <c r="A499" s="3"/>
      <c r="B499" s="114"/>
      <c r="C499" s="114"/>
      <c r="D499" s="114"/>
      <c r="E499" s="28"/>
      <c r="F499" s="28"/>
      <c r="G499" s="101"/>
      <c r="H499" s="101"/>
      <c r="I499" s="63"/>
      <c r="J499" s="101"/>
    </row>
    <row x14ac:dyDescent="0.25" r="500" customHeight="1" ht="17.25">
      <c r="A500" s="8" t="s">
        <v>1</v>
      </c>
      <c r="B500" s="96" t="s">
        <v>136</v>
      </c>
      <c r="C500" s="10"/>
      <c r="D500" s="10"/>
      <c r="E500" s="10"/>
      <c r="F500" s="10"/>
      <c r="G500" s="382"/>
      <c r="H500" s="199"/>
      <c r="I500" s="199"/>
      <c r="J500" s="199"/>
    </row>
    <row x14ac:dyDescent="0.25" r="501" customHeight="1" ht="17.25">
      <c r="A501" s="155"/>
      <c r="B501" s="15" t="s">
        <v>82</v>
      </c>
      <c r="C501" s="15"/>
      <c r="D501" s="15"/>
      <c r="E501" s="112" t="s">
        <v>58</v>
      </c>
      <c r="F501" s="237" t="s">
        <v>319</v>
      </c>
      <c r="G501" s="383"/>
      <c r="H501" s="131" t="s">
        <v>508</v>
      </c>
      <c r="I501" s="146" t="s">
        <v>350</v>
      </c>
      <c r="J501" s="396"/>
    </row>
    <row x14ac:dyDescent="0.25" r="502" customHeight="1" ht="17.25">
      <c r="A502" s="22"/>
      <c r="B502" s="114"/>
      <c r="C502" s="114"/>
      <c r="D502" s="114"/>
      <c r="E502" s="74"/>
      <c r="F502" s="150" t="s">
        <v>627</v>
      </c>
      <c r="G502" s="394" t="s">
        <v>162</v>
      </c>
      <c r="H502" s="86" t="s">
        <v>702</v>
      </c>
      <c r="I502" s="103"/>
      <c r="J502" s="103"/>
    </row>
    <row x14ac:dyDescent="0.25" r="503" customHeight="1" ht="17.25">
      <c r="A503" s="3"/>
      <c r="B503" s="114"/>
      <c r="C503" s="114"/>
      <c r="D503" s="114"/>
      <c r="E503" s="74" t="s">
        <v>13</v>
      </c>
      <c r="F503" s="285" t="s">
        <v>631</v>
      </c>
      <c r="G503" s="399" t="s">
        <v>632</v>
      </c>
      <c r="H503" s="62">
        <v>15230</v>
      </c>
      <c r="I503" s="62">
        <v>18260</v>
      </c>
      <c r="J503" s="103"/>
    </row>
    <row x14ac:dyDescent="0.25" r="504" customHeight="1" ht="17.25">
      <c r="A504" s="3"/>
      <c r="B504" s="114"/>
      <c r="C504" s="114"/>
      <c r="D504" s="114"/>
      <c r="E504" s="74" t="s">
        <v>15</v>
      </c>
      <c r="F504" s="285" t="s">
        <v>633</v>
      </c>
      <c r="G504" s="399" t="s">
        <v>634</v>
      </c>
      <c r="H504" s="62">
        <v>19030</v>
      </c>
      <c r="I504" s="62">
        <v>22830</v>
      </c>
      <c r="J504" s="103"/>
    </row>
    <row x14ac:dyDescent="0.25" r="505" customHeight="1" ht="17.25">
      <c r="A505" s="3"/>
      <c r="B505" s="114"/>
      <c r="C505" s="114"/>
      <c r="D505" s="114"/>
      <c r="E505" s="74" t="s">
        <v>120</v>
      </c>
      <c r="F505" s="285" t="s">
        <v>635</v>
      </c>
      <c r="G505" s="399" t="s">
        <v>636</v>
      </c>
      <c r="H505" s="62">
        <v>21880</v>
      </c>
      <c r="I505" s="62">
        <v>26250</v>
      </c>
      <c r="J505" s="101"/>
    </row>
    <row x14ac:dyDescent="0.25" r="506" customHeight="1" ht="17.25">
      <c r="A506" s="3"/>
      <c r="B506" s="114"/>
      <c r="C506" s="114"/>
      <c r="D506" s="114"/>
      <c r="E506" s="114"/>
      <c r="F506" s="114"/>
      <c r="G506" s="91"/>
      <c r="H506" s="91"/>
      <c r="I506" s="103"/>
      <c r="J506" s="24"/>
    </row>
    <row x14ac:dyDescent="0.25" r="507" customHeight="1" ht="17.25">
      <c r="A507" s="3"/>
      <c r="B507" s="114"/>
      <c r="C507" s="114"/>
      <c r="D507" s="114"/>
      <c r="E507" s="138" t="s">
        <v>18</v>
      </c>
      <c r="F507" s="138"/>
      <c r="G507" s="101"/>
      <c r="H507" s="101"/>
      <c r="I507" s="103"/>
      <c r="J507" s="101"/>
    </row>
    <row x14ac:dyDescent="0.25" r="508" customHeight="1" ht="17.25">
      <c r="A508" s="3"/>
      <c r="B508" s="114"/>
      <c r="C508" s="114"/>
      <c r="D508" s="114"/>
      <c r="E508" s="108"/>
      <c r="F508" s="108"/>
      <c r="G508" s="101"/>
      <c r="H508" s="101"/>
      <c r="I508" s="103"/>
      <c r="J508" s="101"/>
    </row>
    <row x14ac:dyDescent="0.25" r="509" customHeight="1" ht="17.25">
      <c r="A509" s="3"/>
      <c r="B509" s="114"/>
      <c r="C509" s="114"/>
      <c r="D509" s="114"/>
      <c r="E509" s="23"/>
      <c r="F509" s="23"/>
      <c r="G509" s="103"/>
      <c r="H509" s="103"/>
      <c r="I509" s="103"/>
      <c r="J509" s="101"/>
    </row>
    <row x14ac:dyDescent="0.25" r="510" customHeight="1" ht="17.25">
      <c r="A510" s="3"/>
      <c r="B510" s="114"/>
      <c r="C510" s="114"/>
      <c r="D510" s="114"/>
      <c r="E510" s="139" t="s">
        <v>701</v>
      </c>
      <c r="F510" s="139"/>
      <c r="G510" s="152"/>
      <c r="H510" s="152"/>
      <c r="I510" s="188">
        <v>5630</v>
      </c>
      <c r="J510" s="101"/>
    </row>
    <row x14ac:dyDescent="0.25" r="511" customHeight="1" ht="17.25">
      <c r="A511" s="3"/>
      <c r="B511" s="114"/>
      <c r="C511" s="114"/>
      <c r="D511" s="114"/>
      <c r="E511" s="28"/>
      <c r="F511" s="28"/>
      <c r="G511" s="101"/>
      <c r="H511" s="101"/>
      <c r="I511" s="63"/>
      <c r="J511" s="101"/>
    </row>
    <row x14ac:dyDescent="0.25" r="512" customHeight="1" ht="17.25">
      <c r="A512" s="3"/>
      <c r="B512" s="114"/>
      <c r="C512" s="114"/>
      <c r="D512" s="114"/>
      <c r="E512" s="28"/>
      <c r="F512" s="28"/>
      <c r="G512" s="101"/>
      <c r="H512" s="101"/>
      <c r="I512" s="63"/>
      <c r="J512" s="101"/>
    </row>
    <row x14ac:dyDescent="0.25" r="513" customHeight="1" ht="17.25">
      <c r="A513" s="3"/>
      <c r="B513" s="114"/>
      <c r="C513" s="114"/>
      <c r="D513" s="114"/>
      <c r="E513" s="28"/>
      <c r="F513" s="28"/>
      <c r="G513" s="101"/>
      <c r="H513" s="101"/>
      <c r="I513" s="63"/>
      <c r="J513" s="101"/>
    </row>
    <row x14ac:dyDescent="0.25" r="514" customHeight="1" ht="17.25">
      <c r="A514" s="8"/>
      <c r="B514" s="96" t="s">
        <v>250</v>
      </c>
      <c r="C514" s="10"/>
      <c r="D514" s="10"/>
      <c r="E514" s="10"/>
      <c r="F514" s="10"/>
      <c r="G514" s="382"/>
      <c r="H514" s="199"/>
      <c r="I514" s="199"/>
      <c r="J514" s="199"/>
    </row>
    <row x14ac:dyDescent="0.25" r="515" customHeight="1" ht="17.25">
      <c r="A515" s="155"/>
      <c r="B515" s="15" t="s">
        <v>318</v>
      </c>
      <c r="C515" s="15"/>
      <c r="D515" s="15"/>
      <c r="E515" s="112" t="s">
        <v>58</v>
      </c>
      <c r="F515" s="237" t="s">
        <v>319</v>
      </c>
      <c r="G515" s="383"/>
      <c r="H515" s="131" t="s">
        <v>508</v>
      </c>
      <c r="I515" s="396"/>
      <c r="J515" s="396"/>
    </row>
    <row x14ac:dyDescent="0.25" r="516" customHeight="1" ht="17.25">
      <c r="A516" s="22"/>
      <c r="B516" s="114"/>
      <c r="C516" s="114"/>
      <c r="D516" s="114"/>
      <c r="E516" s="74"/>
      <c r="F516" s="150" t="s">
        <v>627</v>
      </c>
      <c r="G516" s="394" t="s">
        <v>162</v>
      </c>
      <c r="H516" s="400" t="s">
        <v>703</v>
      </c>
      <c r="I516" s="103"/>
      <c r="J516" s="103"/>
    </row>
    <row x14ac:dyDescent="0.25" r="517" customHeight="1" ht="17.25">
      <c r="A517" s="22"/>
      <c r="B517" s="114"/>
      <c r="C517" s="114"/>
      <c r="D517" s="114"/>
      <c r="E517" s="74" t="s">
        <v>11</v>
      </c>
      <c r="F517" s="285" t="s">
        <v>629</v>
      </c>
      <c r="G517" s="399" t="s">
        <v>630</v>
      </c>
      <c r="H517" s="62">
        <v>11810</v>
      </c>
      <c r="I517" s="103"/>
      <c r="J517" s="103"/>
    </row>
    <row x14ac:dyDescent="0.25" r="518" customHeight="1" ht="17.25">
      <c r="A518" s="22"/>
      <c r="B518" s="114"/>
      <c r="C518" s="114"/>
      <c r="D518" s="114"/>
      <c r="E518" s="74" t="s">
        <v>13</v>
      </c>
      <c r="F518" s="285" t="s">
        <v>631</v>
      </c>
      <c r="G518" s="399" t="s">
        <v>632</v>
      </c>
      <c r="H518" s="62">
        <v>12710</v>
      </c>
      <c r="I518" s="103"/>
      <c r="J518" s="103"/>
    </row>
    <row x14ac:dyDescent="0.25" r="519" customHeight="1" ht="17.25">
      <c r="A519" s="22"/>
      <c r="B519" s="114"/>
      <c r="C519" s="114"/>
      <c r="D519" s="114"/>
      <c r="E519" s="74" t="s">
        <v>15</v>
      </c>
      <c r="F519" s="285" t="s">
        <v>633</v>
      </c>
      <c r="G519" s="399" t="s">
        <v>634</v>
      </c>
      <c r="H519" s="62">
        <v>13870</v>
      </c>
      <c r="I519" s="103"/>
      <c r="J519" s="103"/>
    </row>
    <row x14ac:dyDescent="0.25" r="520" customHeight="1" ht="17.25">
      <c r="A520" s="22"/>
      <c r="B520" s="114"/>
      <c r="C520" s="114"/>
      <c r="D520" s="114"/>
      <c r="E520" s="74" t="s">
        <v>120</v>
      </c>
      <c r="F520" s="285" t="s">
        <v>635</v>
      </c>
      <c r="G520" s="399" t="s">
        <v>636</v>
      </c>
      <c r="H520" s="62">
        <v>15740</v>
      </c>
      <c r="I520" s="103"/>
      <c r="J520" s="103"/>
    </row>
    <row x14ac:dyDescent="0.25" r="521" customHeight="1" ht="17.25">
      <c r="A521" s="3"/>
      <c r="B521" s="114"/>
      <c r="C521" s="114"/>
      <c r="D521" s="114"/>
      <c r="E521" s="74"/>
      <c r="F521" s="74"/>
      <c r="G521" s="101"/>
      <c r="H521" s="101"/>
      <c r="I521" s="103"/>
      <c r="J521" s="103"/>
    </row>
    <row x14ac:dyDescent="0.25" r="522" customHeight="1" ht="17.25">
      <c r="A522" s="3"/>
      <c r="B522" s="114"/>
      <c r="C522" s="114"/>
      <c r="D522" s="114"/>
      <c r="E522" s="114"/>
      <c r="F522" s="114"/>
      <c r="G522" s="91"/>
      <c r="H522" s="91"/>
      <c r="I522" s="103"/>
      <c r="J522" s="103"/>
    </row>
    <row x14ac:dyDescent="0.25" r="523" customHeight="1" ht="17.25">
      <c r="A523" s="3"/>
      <c r="B523" s="114"/>
      <c r="C523" s="114"/>
      <c r="D523" s="114"/>
      <c r="E523" s="138" t="s">
        <v>18</v>
      </c>
      <c r="F523" s="138"/>
      <c r="G523" s="101"/>
      <c r="H523" s="101"/>
      <c r="I523" s="103"/>
      <c r="J523" s="103"/>
    </row>
    <row x14ac:dyDescent="0.25" r="524" customHeight="1" ht="17.25">
      <c r="A524" s="3"/>
      <c r="B524" s="114"/>
      <c r="C524" s="114"/>
      <c r="D524" s="114"/>
      <c r="E524" s="108"/>
      <c r="F524" s="108"/>
      <c r="G524" s="101"/>
      <c r="H524" s="101"/>
      <c r="I524" s="103"/>
      <c r="J524" s="103"/>
    </row>
    <row x14ac:dyDescent="0.25" r="525" customHeight="1" ht="17.25">
      <c r="A525" s="3"/>
      <c r="B525" s="114"/>
      <c r="C525" s="114"/>
      <c r="D525" s="114"/>
      <c r="E525" s="23"/>
      <c r="F525" s="23"/>
      <c r="G525" s="103"/>
      <c r="H525" s="103"/>
      <c r="I525" s="103"/>
      <c r="J525" s="45"/>
    </row>
    <row x14ac:dyDescent="0.25" r="526" customHeight="1" ht="17.25">
      <c r="A526" s="3"/>
      <c r="B526" s="114"/>
      <c r="C526" s="114"/>
      <c r="D526" s="114"/>
      <c r="E526" s="114"/>
      <c r="F526" s="114"/>
      <c r="G526" s="101"/>
      <c r="H526" s="101"/>
      <c r="I526" s="101"/>
      <c r="J526" s="101"/>
    </row>
    <row x14ac:dyDescent="0.25" r="527" customHeight="1" ht="17.25">
      <c r="A527" s="3"/>
      <c r="B527" s="114"/>
      <c r="C527" s="114"/>
      <c r="D527" s="114"/>
      <c r="E527" s="114"/>
      <c r="F527" s="114"/>
      <c r="G527" s="101"/>
      <c r="H527" s="101"/>
      <c r="I527" s="101"/>
      <c r="J527" s="101"/>
    </row>
    <row x14ac:dyDescent="0.25" r="528" customHeight="1" ht="17.25">
      <c r="A528" s="3"/>
      <c r="B528" s="114"/>
      <c r="C528" s="114"/>
      <c r="D528" s="114"/>
      <c r="E528" s="114"/>
      <c r="F528" s="114"/>
      <c r="G528" s="101"/>
      <c r="H528" s="101"/>
      <c r="I528" s="101"/>
      <c r="J528" s="101"/>
    </row>
    <row x14ac:dyDescent="0.25" r="529" customHeight="1" ht="17.25">
      <c r="A529" s="114"/>
      <c r="B529" s="114"/>
      <c r="C529" s="114"/>
      <c r="D529" s="114"/>
      <c r="E529" s="114"/>
      <c r="F529" s="114"/>
      <c r="G529" s="172"/>
      <c r="H529" s="172"/>
      <c r="I529" s="172"/>
      <c r="J529" s="172"/>
    </row>
    <row x14ac:dyDescent="0.25" r="530" customHeight="1" ht="17.25">
      <c r="A530" s="3"/>
      <c r="B530" s="114"/>
      <c r="C530" s="114"/>
      <c r="D530" s="114"/>
      <c r="E530" s="114"/>
      <c r="F530" s="114"/>
      <c r="G530" s="101"/>
      <c r="H530" s="101"/>
      <c r="I530" s="101"/>
      <c r="J530" s="101"/>
    </row>
    <row x14ac:dyDescent="0.25" r="531" customHeight="1" ht="17.25">
      <c r="A531" s="3"/>
      <c r="B531" s="114"/>
      <c r="C531" s="114"/>
      <c r="D531" s="114"/>
      <c r="E531" s="114"/>
      <c r="F531" s="114"/>
      <c r="G531" s="101"/>
      <c r="H531" s="101"/>
      <c r="I531" s="101"/>
      <c r="J531" s="101"/>
    </row>
    <row x14ac:dyDescent="0.25" r="532" customHeight="1" ht="17.25">
      <c r="A532" s="3"/>
      <c r="B532" s="114"/>
      <c r="C532" s="114"/>
      <c r="D532" s="114"/>
      <c r="E532" s="114"/>
      <c r="F532" s="114"/>
      <c r="G532" s="101"/>
      <c r="H532" s="101"/>
      <c r="I532" s="101"/>
      <c r="J532" s="101"/>
    </row>
    <row x14ac:dyDescent="0.25" r="533" customHeight="1" ht="17.25">
      <c r="A533" s="3"/>
      <c r="B533" s="114"/>
      <c r="C533" s="114"/>
      <c r="D533" s="114"/>
      <c r="E533" s="114"/>
      <c r="F533" s="114"/>
      <c r="G533" s="101"/>
      <c r="H533" s="101"/>
      <c r="I533" s="101"/>
      <c r="J533" s="101"/>
    </row>
    <row x14ac:dyDescent="0.25" r="534" customHeight="1" ht="17.25">
      <c r="A534" s="3"/>
      <c r="B534" s="114"/>
      <c r="C534" s="114"/>
      <c r="D534" s="114"/>
      <c r="E534" s="114"/>
      <c r="F534" s="114"/>
      <c r="G534" s="101"/>
      <c r="H534" s="101"/>
      <c r="I534" s="101"/>
      <c r="J534" s="101"/>
    </row>
    <row x14ac:dyDescent="0.25" r="535" customHeight="1" ht="17.25">
      <c r="A535" s="3"/>
      <c r="B535" s="114"/>
      <c r="C535" s="114"/>
      <c r="D535" s="114"/>
      <c r="E535" s="114"/>
      <c r="F535" s="114"/>
      <c r="G535" s="101"/>
      <c r="H535" s="101"/>
      <c r="I535" s="101"/>
      <c r="J535" s="101"/>
    </row>
    <row x14ac:dyDescent="0.25" r="536" customHeight="1" ht="17.25">
      <c r="A536" s="3"/>
      <c r="B536" s="114"/>
      <c r="C536" s="114"/>
      <c r="D536" s="114"/>
      <c r="E536" s="114"/>
      <c r="F536" s="114"/>
      <c r="G536" s="101"/>
      <c r="H536" s="101"/>
      <c r="I536" s="101"/>
      <c r="J536" s="101"/>
    </row>
    <row x14ac:dyDescent="0.25" r="537" customHeight="1" ht="17.25">
      <c r="A537" s="3"/>
      <c r="B537" s="114"/>
      <c r="C537" s="114"/>
      <c r="D537" s="114"/>
      <c r="E537" s="114"/>
      <c r="F537" s="114"/>
      <c r="G537" s="101"/>
      <c r="H537" s="101"/>
      <c r="I537" s="101"/>
      <c r="J537" s="101"/>
    </row>
    <row x14ac:dyDescent="0.25" r="538" customHeight="1" ht="17.25">
      <c r="A538" s="3"/>
      <c r="B538" s="114"/>
      <c r="C538" s="114"/>
      <c r="D538" s="114"/>
      <c r="E538" s="114"/>
      <c r="F538" s="114"/>
      <c r="G538" s="101"/>
      <c r="H538" s="101"/>
      <c r="I538" s="101"/>
      <c r="J538" s="101"/>
    </row>
    <row x14ac:dyDescent="0.25" r="539" customHeight="1" ht="17.25">
      <c r="A539" s="3"/>
      <c r="B539" s="114"/>
      <c r="C539" s="114"/>
      <c r="D539" s="114"/>
      <c r="E539" s="114"/>
      <c r="F539" s="114"/>
      <c r="G539" s="101"/>
      <c r="H539" s="101"/>
      <c r="I539" s="101"/>
      <c r="J539" s="101"/>
    </row>
    <row x14ac:dyDescent="0.25" r="540" customHeight="1" ht="17.25">
      <c r="A540" s="3"/>
      <c r="B540" s="114"/>
      <c r="C540" s="114"/>
      <c r="D540" s="114"/>
      <c r="E540" s="114"/>
      <c r="F540" s="114"/>
      <c r="G540" s="101"/>
      <c r="H540" s="101"/>
      <c r="I540" s="101"/>
      <c r="J540" s="101"/>
    </row>
    <row x14ac:dyDescent="0.25" r="541" customHeight="1" ht="17.25">
      <c r="A541" s="3"/>
      <c r="B541" s="114"/>
      <c r="C541" s="114"/>
      <c r="D541" s="114"/>
      <c r="E541" s="114"/>
      <c r="F541" s="114"/>
      <c r="G541" s="101"/>
      <c r="H541" s="101"/>
      <c r="I541" s="101"/>
      <c r="J541" s="101"/>
    </row>
    <row x14ac:dyDescent="0.25" r="542" customHeight="1" ht="17.25">
      <c r="A542" s="3"/>
      <c r="B542" s="114"/>
      <c r="C542" s="114"/>
      <c r="D542" s="114"/>
      <c r="E542" s="114"/>
      <c r="F542" s="114"/>
      <c r="G542" s="101"/>
      <c r="H542" s="101"/>
      <c r="I542" s="101"/>
      <c r="J542" s="101"/>
    </row>
    <row x14ac:dyDescent="0.25" r="543" customHeight="1" ht="17.25">
      <c r="A543" s="3"/>
      <c r="B543" s="114"/>
      <c r="C543" s="114"/>
      <c r="D543" s="114"/>
      <c r="E543" s="114"/>
      <c r="F543" s="114"/>
      <c r="G543" s="101"/>
      <c r="H543" s="101"/>
      <c r="I543" s="101"/>
      <c r="J543" s="101"/>
    </row>
    <row x14ac:dyDescent="0.25" r="544" customHeight="1" ht="17.25">
      <c r="A544" s="3"/>
      <c r="B544" s="114"/>
      <c r="C544" s="114"/>
      <c r="D544" s="114"/>
      <c r="E544" s="114"/>
      <c r="F544" s="114"/>
      <c r="G544" s="101"/>
      <c r="H544" s="101"/>
      <c r="I544" s="101"/>
      <c r="J544" s="101"/>
    </row>
    <row x14ac:dyDescent="0.25" r="545" customHeight="1" ht="17.25">
      <c r="A545" s="3"/>
      <c r="B545" s="114"/>
      <c r="C545" s="114"/>
      <c r="D545" s="114"/>
      <c r="E545" s="114"/>
      <c r="F545" s="114"/>
      <c r="G545" s="101"/>
      <c r="H545" s="101"/>
      <c r="I545" s="101"/>
      <c r="J545" s="101"/>
    </row>
    <row x14ac:dyDescent="0.25" r="546" customHeight="1" ht="17.25">
      <c r="A546" s="3"/>
      <c r="B546" s="114"/>
      <c r="C546" s="114"/>
      <c r="D546" s="114"/>
      <c r="E546" s="114"/>
      <c r="F546" s="114"/>
      <c r="G546" s="101"/>
      <c r="H546" s="101"/>
      <c r="I546" s="101"/>
      <c r="J546" s="101"/>
    </row>
    <row x14ac:dyDescent="0.25" r="547" customHeight="1" ht="17.25">
      <c r="A547" s="3"/>
      <c r="B547" s="114"/>
      <c r="C547" s="114"/>
      <c r="D547" s="114"/>
      <c r="E547" s="114"/>
      <c r="F547" s="114"/>
      <c r="G547" s="101"/>
      <c r="H547" s="101"/>
      <c r="I547" s="101"/>
      <c r="J547" s="101"/>
    </row>
    <row x14ac:dyDescent="0.25" r="548" customHeight="1" ht="17.25">
      <c r="A548" s="3"/>
      <c r="B548" s="114"/>
      <c r="C548" s="114"/>
      <c r="D548" s="114"/>
      <c r="E548" s="114"/>
      <c r="F548" s="114"/>
      <c r="G548" s="101"/>
      <c r="H548" s="101"/>
      <c r="I548" s="101"/>
      <c r="J548" s="101"/>
    </row>
  </sheetData>
  <mergeCells count="31">
    <mergeCell ref="A1:J1"/>
    <mergeCell ref="F4:G4"/>
    <mergeCell ref="F37:G37"/>
    <mergeCell ref="F55:G55"/>
    <mergeCell ref="F77:G77"/>
    <mergeCell ref="F95:G95"/>
    <mergeCell ref="F114:G114"/>
    <mergeCell ref="F131:G131"/>
    <mergeCell ref="F153:G153"/>
    <mergeCell ref="F170:G170"/>
    <mergeCell ref="F185:G185"/>
    <mergeCell ref="F201:G201"/>
    <mergeCell ref="F222:G222"/>
    <mergeCell ref="F238:G238"/>
    <mergeCell ref="F256:G256"/>
    <mergeCell ref="F272:G272"/>
    <mergeCell ref="F290:G290"/>
    <mergeCell ref="F310:G310"/>
    <mergeCell ref="F323:G323"/>
    <mergeCell ref="F361:G361"/>
    <mergeCell ref="F375:G375"/>
    <mergeCell ref="F388:G388"/>
    <mergeCell ref="F399:G399"/>
    <mergeCell ref="F413:G413"/>
    <mergeCell ref="F427:G427"/>
    <mergeCell ref="F441:G441"/>
    <mergeCell ref="F457:G457"/>
    <mergeCell ref="F472:G472"/>
    <mergeCell ref="F487:G487"/>
    <mergeCell ref="F501:G501"/>
    <mergeCell ref="F515:G5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62"/>
  <sheetViews>
    <sheetView workbookViewId="0"/>
  </sheetViews>
  <sheetFormatPr defaultRowHeight="15" x14ac:dyDescent="0.25"/>
  <cols>
    <col min="1" max="1" style="76" width="1.5764285714285713" customWidth="1" bestFit="1"/>
    <col min="2" max="2" style="77" width="14.005" customWidth="1" bestFit="1"/>
    <col min="3" max="3" style="77" width="27.576428571428572" customWidth="1" bestFit="1"/>
    <col min="4" max="4" style="77" width="26.576428571428572" customWidth="1" bestFit="1"/>
    <col min="5" max="5" style="77" width="11.147857142857141" customWidth="1" bestFit="1"/>
    <col min="6" max="6" style="77" width="17.14785714285714" customWidth="1" bestFit="1"/>
    <col min="7" max="7" style="80" width="22.14785714285714" customWidth="1" bestFit="1"/>
    <col min="8" max="8" style="80" width="32.14785714285715" customWidth="1" bestFit="1"/>
    <col min="9" max="9" style="80" width="32.57642857142857" customWidth="1" bestFit="1"/>
    <col min="10" max="10" style="80" width="25.576428571428572" customWidth="1" bestFit="1"/>
  </cols>
  <sheetData>
    <row x14ac:dyDescent="0.25" r="1" customHeight="1" ht="17.25">
      <c r="A1" s="1" t="s">
        <v>625</v>
      </c>
      <c r="B1" s="1"/>
      <c r="C1" s="1"/>
      <c r="D1" s="1"/>
      <c r="E1" s="1"/>
      <c r="F1" s="1"/>
      <c r="G1" s="81"/>
      <c r="H1" s="81"/>
      <c r="I1" s="81"/>
      <c r="J1" s="81"/>
    </row>
    <row x14ac:dyDescent="0.25" r="2" customHeight="1" ht="17.25">
      <c r="A2" s="163"/>
      <c r="B2" s="163"/>
      <c r="C2" s="163"/>
      <c r="D2" s="163"/>
      <c r="E2" s="163"/>
      <c r="F2" s="163"/>
      <c r="G2" s="197"/>
      <c r="H2" s="197"/>
      <c r="I2" s="197"/>
      <c r="J2" s="197"/>
    </row>
    <row x14ac:dyDescent="0.25" r="3" customHeight="1" ht="17.25">
      <c r="A3" s="8" t="s">
        <v>1</v>
      </c>
      <c r="B3" s="96" t="s">
        <v>626</v>
      </c>
      <c r="C3" s="10"/>
      <c r="D3" s="10"/>
      <c r="E3" s="10"/>
      <c r="F3" s="10"/>
      <c r="G3" s="382"/>
      <c r="H3" s="199"/>
      <c r="I3" s="199"/>
      <c r="J3" s="199"/>
    </row>
    <row x14ac:dyDescent="0.25" r="4" customHeight="1" ht="17.25">
      <c r="A4" s="15"/>
      <c r="B4" s="15" t="s">
        <v>484</v>
      </c>
      <c r="C4" s="15"/>
      <c r="D4" s="15"/>
      <c r="E4" s="112" t="s">
        <v>58</v>
      </c>
      <c r="F4" s="237" t="s">
        <v>319</v>
      </c>
      <c r="G4" s="383"/>
      <c r="H4" s="131" t="s">
        <v>508</v>
      </c>
      <c r="I4" s="131" t="s">
        <v>378</v>
      </c>
      <c r="J4" s="85"/>
    </row>
    <row x14ac:dyDescent="0.25" r="5" customHeight="1" ht="17.25">
      <c r="A5" s="22"/>
      <c r="B5" s="114"/>
      <c r="C5" s="114"/>
      <c r="D5" s="114"/>
      <c r="E5" s="4"/>
      <c r="F5" s="150" t="s">
        <v>627</v>
      </c>
      <c r="G5" s="86" t="s">
        <v>162</v>
      </c>
      <c r="H5" s="289"/>
      <c r="I5" s="287"/>
      <c r="J5" s="103"/>
    </row>
    <row x14ac:dyDescent="0.25" r="6" customHeight="1" ht="17.25">
      <c r="A6" s="22"/>
      <c r="B6" s="114"/>
      <c r="C6" s="114"/>
      <c r="D6" s="114"/>
      <c r="E6" s="74" t="s">
        <v>11</v>
      </c>
      <c r="F6" s="28" t="s">
        <v>629</v>
      </c>
      <c r="G6" s="384" t="s">
        <v>630</v>
      </c>
      <c r="H6" s="62">
        <f>roundup(('UK-R-Dining Tables'!H5*'Exchange rate'!$B$2)*(1-'Exchange rate'!$A$7), -1)</f>
      </c>
      <c r="I6" s="62">
        <f>roundup(('UK-R-Dining Tables'!I5*'Exchange rate'!$B$2)*(1-'Exchange rate'!$A$7), -1)</f>
      </c>
      <c r="J6" s="63"/>
    </row>
    <row x14ac:dyDescent="0.25" r="7" customHeight="1" ht="17.25">
      <c r="A7" s="22"/>
      <c r="B7" s="114"/>
      <c r="C7" s="114"/>
      <c r="D7" s="114"/>
      <c r="E7" s="74" t="s">
        <v>13</v>
      </c>
      <c r="F7" s="74" t="s">
        <v>631</v>
      </c>
      <c r="G7" s="384" t="s">
        <v>632</v>
      </c>
      <c r="H7" s="62">
        <f>roundup(('UK-R-Dining Tables'!H6*'Exchange rate'!$B$2)*(1-'Exchange rate'!$A$7), -1)</f>
      </c>
      <c r="I7" s="62">
        <f>roundup(('UK-R-Dining Tables'!I6*'Exchange rate'!$B$2)*(1-'Exchange rate'!$A$7), -1)</f>
      </c>
      <c r="J7" s="63"/>
    </row>
    <row x14ac:dyDescent="0.25" r="8" customHeight="1" ht="17.25">
      <c r="A8" s="22"/>
      <c r="B8" s="114"/>
      <c r="C8" s="114"/>
      <c r="D8" s="114"/>
      <c r="E8" s="74" t="s">
        <v>15</v>
      </c>
      <c r="F8" s="74" t="s">
        <v>633</v>
      </c>
      <c r="G8" s="384" t="s">
        <v>634</v>
      </c>
      <c r="H8" s="62">
        <f>roundup(('UK-R-Dining Tables'!H7*'Exchange rate'!$B$2)*(1-'Exchange rate'!$A$7), -1)</f>
      </c>
      <c r="I8" s="62">
        <f>roundup(('UK-R-Dining Tables'!I7*'Exchange rate'!$B$2)*(1-'Exchange rate'!$A$7), -1)</f>
      </c>
      <c r="J8" s="45"/>
    </row>
    <row x14ac:dyDescent="0.25" r="9" customHeight="1" ht="17.25">
      <c r="A9" s="22"/>
      <c r="B9" s="114"/>
      <c r="C9" s="114"/>
      <c r="D9" s="114"/>
      <c r="E9" s="74" t="s">
        <v>120</v>
      </c>
      <c r="F9" s="74" t="s">
        <v>635</v>
      </c>
      <c r="G9" s="384" t="s">
        <v>636</v>
      </c>
      <c r="H9" s="62">
        <f>roundup(('UK-R-Dining Tables'!H8*'Exchange rate'!$B$2)*(1-'Exchange rate'!$A$7), -1)</f>
      </c>
      <c r="I9" s="62">
        <f>roundup(('UK-R-Dining Tables'!I8*'Exchange rate'!$B$2)*(1-'Exchange rate'!$A$7), -1)</f>
      </c>
      <c r="J9" s="45"/>
    </row>
    <row x14ac:dyDescent="0.25" r="10" customHeight="1" ht="25.350000000000005">
      <c r="A10" s="3"/>
      <c r="B10" s="114"/>
      <c r="C10" s="114"/>
      <c r="D10" s="114"/>
      <c r="E10" s="4"/>
      <c r="F10" s="4"/>
      <c r="G10" s="101"/>
      <c r="H10" s="101"/>
      <c r="I10" s="101"/>
      <c r="J10" s="103"/>
    </row>
    <row x14ac:dyDescent="0.25" r="11" customHeight="1" ht="25.350000000000005">
      <c r="A11" s="3"/>
      <c r="B11" s="114"/>
      <c r="C11" s="114"/>
      <c r="D11" s="114"/>
      <c r="E11" s="107" t="s">
        <v>637</v>
      </c>
      <c r="F11" s="107"/>
      <c r="G11" s="101"/>
      <c r="H11" s="101"/>
      <c r="I11" s="101"/>
      <c r="J11" s="103"/>
    </row>
    <row x14ac:dyDescent="0.25" r="12" customHeight="1" ht="25.350000000000005">
      <c r="A12" s="3"/>
      <c r="B12" s="114"/>
      <c r="C12" s="114"/>
      <c r="D12" s="114"/>
      <c r="E12" s="108"/>
      <c r="F12" s="108"/>
      <c r="G12" s="230"/>
      <c r="H12" s="230"/>
      <c r="I12" s="101"/>
      <c r="J12" s="103"/>
    </row>
    <row x14ac:dyDescent="0.25" r="13" customHeight="1" ht="24.75">
      <c r="A13" s="3"/>
      <c r="B13" s="114"/>
      <c r="C13" s="114"/>
      <c r="D13" s="114"/>
      <c r="E13" s="229"/>
      <c r="F13" s="229"/>
      <c r="G13" s="230"/>
      <c r="H13" s="230"/>
      <c r="I13" s="230"/>
      <c r="J13" s="103"/>
    </row>
    <row x14ac:dyDescent="0.25" r="14" customHeight="1" ht="25.350000000000005">
      <c r="A14" s="3"/>
      <c r="B14" s="114"/>
      <c r="C14" s="114"/>
      <c r="D14" s="114"/>
      <c r="E14" s="110" t="s">
        <v>280</v>
      </c>
      <c r="F14" s="110"/>
      <c r="G14" s="152"/>
      <c r="H14" s="152"/>
      <c r="I14" s="188">
        <f>roundup(('UK-R-Dining Tables'!I13*'Exchange rate'!$B$2)*(1-'Exchange rate'!$A$7), -1)</f>
      </c>
      <c r="J14" s="103"/>
    </row>
    <row x14ac:dyDescent="0.25" r="15" customHeight="1" ht="25.350000000000005">
      <c r="A15" s="3"/>
      <c r="B15" s="114"/>
      <c r="C15" s="114"/>
      <c r="D15" s="114"/>
      <c r="E15" s="108"/>
      <c r="F15" s="108"/>
      <c r="G15" s="101"/>
      <c r="H15" s="101"/>
      <c r="I15" s="101"/>
      <c r="J15" s="103"/>
    </row>
    <row x14ac:dyDescent="0.25" r="16" customHeight="1" ht="25.350000000000005">
      <c r="A16" s="3"/>
      <c r="B16" s="23"/>
      <c r="C16" s="23"/>
      <c r="D16" s="23"/>
      <c r="E16" s="108"/>
      <c r="F16" s="108"/>
      <c r="G16" s="103"/>
      <c r="H16" s="290"/>
      <c r="I16" s="291"/>
      <c r="J16" s="291"/>
    </row>
    <row x14ac:dyDescent="0.25" r="17" customHeight="1" ht="17.25">
      <c r="A17" s="8" t="s">
        <v>1</v>
      </c>
      <c r="B17" s="96" t="s">
        <v>626</v>
      </c>
      <c r="C17" s="10"/>
      <c r="D17" s="10"/>
      <c r="E17" s="10"/>
      <c r="F17" s="227"/>
      <c r="G17" s="199"/>
      <c r="H17" s="199"/>
      <c r="I17" s="199"/>
      <c r="J17" s="103"/>
    </row>
    <row x14ac:dyDescent="0.25" r="18" customHeight="1" ht="17.25">
      <c r="A18" s="15"/>
      <c r="B18" s="15" t="s">
        <v>106</v>
      </c>
      <c r="C18" s="15"/>
      <c r="D18" s="15"/>
      <c r="E18" s="112" t="s">
        <v>58</v>
      </c>
      <c r="F18" s="237" t="s">
        <v>319</v>
      </c>
      <c r="G18" s="18"/>
      <c r="H18" s="131" t="s">
        <v>507</v>
      </c>
      <c r="I18" s="131" t="s">
        <v>638</v>
      </c>
      <c r="J18" s="85" t="s">
        <v>378</v>
      </c>
    </row>
    <row x14ac:dyDescent="0.25" r="19" customHeight="1" ht="17.25">
      <c r="A19" s="22"/>
      <c r="B19" s="114"/>
      <c r="C19" s="114"/>
      <c r="D19" s="114"/>
      <c r="E19" s="4"/>
      <c r="F19" s="119" t="s">
        <v>627</v>
      </c>
      <c r="G19" s="289" t="s">
        <v>162</v>
      </c>
      <c r="H19" s="287"/>
      <c r="I19" s="103"/>
      <c r="J19" s="103"/>
    </row>
    <row x14ac:dyDescent="0.25" r="20" customHeight="1" ht="17.25">
      <c r="A20" s="22"/>
      <c r="B20" s="114"/>
      <c r="C20" s="114"/>
      <c r="D20" s="114"/>
      <c r="E20" s="74" t="s">
        <v>11</v>
      </c>
      <c r="F20" s="74" t="s">
        <v>574</v>
      </c>
      <c r="G20" s="172" t="s">
        <v>575</v>
      </c>
      <c r="H20" s="62">
        <f>roundup(('UK-R-Dining Tables'!H20*'Exchange rate'!$B$2)*(1-'Exchange rate'!$A$7), -1)</f>
      </c>
      <c r="I20" s="62">
        <f>roundup(('UK-R-Dining Tables'!I20*'Exchange rate'!$B$2)*(1-'Exchange rate'!$A$7), -1)</f>
      </c>
      <c r="J20" s="62">
        <f>roundup(('UK-R-Dining Tables'!J20*'Exchange rate'!$B$2)*(1-'Exchange rate'!$A$7), -1)</f>
      </c>
    </row>
    <row x14ac:dyDescent="0.25" r="21" customHeight="1" ht="17.25">
      <c r="A21" s="22"/>
      <c r="B21" s="114"/>
      <c r="C21" s="114"/>
      <c r="D21" s="114"/>
      <c r="E21" s="74" t="s">
        <v>13</v>
      </c>
      <c r="F21" s="74" t="s">
        <v>576</v>
      </c>
      <c r="G21" s="172" t="s">
        <v>639</v>
      </c>
      <c r="H21" s="62">
        <f>roundup(('UK-R-Dining Tables'!H21*'Exchange rate'!$B$2)*(1-'Exchange rate'!$A$7), -1)</f>
      </c>
      <c r="I21" s="62">
        <f>roundup(('UK-R-Dining Tables'!I21*'Exchange rate'!$B$2)*(1-'Exchange rate'!$A$7), -1)</f>
      </c>
      <c r="J21" s="62">
        <f>roundup(('UK-R-Dining Tables'!J21*'Exchange rate'!$B$2)*(1-'Exchange rate'!$A$7), -1)</f>
      </c>
    </row>
    <row x14ac:dyDescent="0.25" r="22" customHeight="1" ht="17.25">
      <c r="A22" s="22"/>
      <c r="B22" s="114"/>
      <c r="C22" s="114"/>
      <c r="D22" s="114"/>
      <c r="E22" s="74" t="s">
        <v>15</v>
      </c>
      <c r="F22" s="74" t="s">
        <v>640</v>
      </c>
      <c r="G22" s="172" t="s">
        <v>140</v>
      </c>
      <c r="H22" s="62">
        <f>roundup(('UK-R-Dining Tables'!H22*'Exchange rate'!$B$2)*(1-'Exchange rate'!$A$7), -1)</f>
      </c>
      <c r="I22" s="62">
        <f>roundup(('UK-R-Dining Tables'!I22*'Exchange rate'!$B$2)*(1-'Exchange rate'!$A$7), -1)</f>
      </c>
      <c r="J22" s="62">
        <f>roundup(('UK-R-Dining Tables'!J22*'Exchange rate'!$B$2)*(1-'Exchange rate'!$A$7), -1)</f>
      </c>
    </row>
    <row x14ac:dyDescent="0.25" r="23" customHeight="1" ht="17.25">
      <c r="A23" s="22"/>
      <c r="B23" s="114"/>
      <c r="C23" s="114"/>
      <c r="D23" s="114"/>
      <c r="E23" s="74" t="s">
        <v>120</v>
      </c>
      <c r="F23" s="74" t="s">
        <v>641</v>
      </c>
      <c r="G23" s="172" t="s">
        <v>642</v>
      </c>
      <c r="H23" s="62">
        <f>roundup(('UK-R-Dining Tables'!H23*'Exchange rate'!$B$2)*(1-'Exchange rate'!$A$7), -1)</f>
      </c>
      <c r="I23" s="62">
        <f>roundup(('UK-R-Dining Tables'!I23*'Exchange rate'!$B$2)*(1-'Exchange rate'!$A$7), -1)</f>
      </c>
      <c r="J23" s="62">
        <f>roundup(('UK-R-Dining Tables'!J23*'Exchange rate'!$B$2)*(1-'Exchange rate'!$A$7), -1)</f>
      </c>
    </row>
    <row x14ac:dyDescent="0.25" r="24" customHeight="1" ht="25.350000000000005">
      <c r="A24" s="3"/>
      <c r="B24" s="114"/>
      <c r="C24" s="114"/>
      <c r="D24" s="114"/>
      <c r="E24" s="4"/>
      <c r="F24" s="4"/>
      <c r="G24" s="101"/>
      <c r="H24" s="101"/>
      <c r="I24" s="103"/>
      <c r="J24" s="103"/>
    </row>
    <row x14ac:dyDescent="0.25" r="25" customHeight="1" ht="25.350000000000005">
      <c r="A25" s="3"/>
      <c r="B25" s="114"/>
      <c r="C25" s="114"/>
      <c r="D25" s="114"/>
      <c r="E25" s="107" t="s">
        <v>637</v>
      </c>
      <c r="F25" s="4"/>
      <c r="G25" s="101"/>
      <c r="H25" s="101"/>
      <c r="I25" s="103"/>
      <c r="J25" s="103"/>
    </row>
    <row x14ac:dyDescent="0.25" r="26" customHeight="1" ht="25.350000000000005">
      <c r="A26" s="3"/>
      <c r="B26" s="114"/>
      <c r="C26" s="114"/>
      <c r="D26" s="114"/>
      <c r="E26" s="108"/>
      <c r="F26" s="228"/>
      <c r="G26" s="230"/>
      <c r="H26" s="101"/>
      <c r="I26" s="103"/>
      <c r="J26" s="103"/>
    </row>
    <row x14ac:dyDescent="0.25" r="27" customHeight="1" ht="24.75">
      <c r="A27" s="3"/>
      <c r="B27" s="114"/>
      <c r="C27" s="114"/>
      <c r="D27" s="114"/>
      <c r="E27" s="229"/>
      <c r="F27" s="228"/>
      <c r="G27" s="230"/>
      <c r="H27" s="230"/>
      <c r="I27" s="103"/>
      <c r="J27" s="103"/>
    </row>
    <row x14ac:dyDescent="0.25" r="28" customHeight="1" ht="25.350000000000005">
      <c r="A28" s="3"/>
      <c r="B28" s="114"/>
      <c r="C28" s="114"/>
      <c r="D28" s="114"/>
      <c r="E28" s="110" t="s">
        <v>280</v>
      </c>
      <c r="F28" s="140"/>
      <c r="G28" s="152"/>
      <c r="H28" s="153"/>
      <c r="I28" s="188">
        <f>roundup(('UK-R-Dining Tables'!I28*'Exchange rate'!$B$2)*(1-'Exchange rate'!$A$7), -1)</f>
      </c>
      <c r="J28" s="103"/>
    </row>
    <row x14ac:dyDescent="0.25" r="29" customHeight="1" ht="25.350000000000005">
      <c r="A29" s="3"/>
      <c r="B29" s="114"/>
      <c r="C29" s="114"/>
      <c r="D29" s="114"/>
      <c r="E29" s="114"/>
      <c r="F29" s="4"/>
      <c r="G29" s="101"/>
      <c r="H29" s="63"/>
      <c r="I29" s="103"/>
      <c r="J29" s="103"/>
    </row>
    <row x14ac:dyDescent="0.25" r="30" customHeight="1" ht="25.350000000000005">
      <c r="A30" s="3"/>
      <c r="B30" s="114"/>
      <c r="C30" s="114"/>
      <c r="D30" s="114"/>
      <c r="E30" s="108"/>
      <c r="F30" s="4"/>
      <c r="G30" s="101"/>
      <c r="H30" s="101"/>
      <c r="I30" s="103"/>
      <c r="J30" s="103"/>
    </row>
    <row x14ac:dyDescent="0.25" r="31" customHeight="1" ht="25.350000000000005">
      <c r="A31" s="3"/>
      <c r="B31" s="23"/>
      <c r="C31" s="23"/>
      <c r="D31" s="23"/>
      <c r="E31" s="108"/>
      <c r="F31" s="122"/>
      <c r="G31" s="290"/>
      <c r="H31" s="291"/>
      <c r="I31" s="291"/>
      <c r="J31" s="103"/>
    </row>
    <row x14ac:dyDescent="0.25" r="32" customHeight="1" ht="17.25">
      <c r="A32" s="8" t="s">
        <v>1</v>
      </c>
      <c r="B32" s="96" t="s">
        <v>704</v>
      </c>
      <c r="C32" s="10"/>
      <c r="D32" s="10"/>
      <c r="E32" s="10"/>
      <c r="F32" s="10"/>
      <c r="G32" s="382"/>
      <c r="H32" s="199"/>
      <c r="I32" s="199"/>
      <c r="J32" s="199"/>
    </row>
    <row x14ac:dyDescent="0.25" r="33" customHeight="1" ht="17.25">
      <c r="A33" s="15"/>
      <c r="B33" s="15" t="s">
        <v>106</v>
      </c>
      <c r="C33" s="15"/>
      <c r="D33" s="15"/>
      <c r="E33" s="112" t="s">
        <v>58</v>
      </c>
      <c r="F33" s="237" t="s">
        <v>36</v>
      </c>
      <c r="G33" s="383"/>
      <c r="H33" s="131" t="s">
        <v>644</v>
      </c>
      <c r="I33" s="146" t="s">
        <v>495</v>
      </c>
      <c r="J33" s="146" t="s">
        <v>350</v>
      </c>
    </row>
    <row x14ac:dyDescent="0.25" r="34" customHeight="1" ht="17.25">
      <c r="A34" s="22"/>
      <c r="B34" s="114"/>
      <c r="C34" s="114"/>
      <c r="D34" s="114"/>
      <c r="E34" s="74"/>
      <c r="F34" s="185" t="s">
        <v>627</v>
      </c>
      <c r="G34" s="86" t="s">
        <v>162</v>
      </c>
      <c r="H34" s="385"/>
      <c r="I34" s="103"/>
      <c r="J34" s="103"/>
    </row>
    <row x14ac:dyDescent="0.25" r="35" customHeight="1" ht="17.25">
      <c r="A35" s="22"/>
      <c r="B35" s="114"/>
      <c r="C35" s="114"/>
      <c r="D35" s="114"/>
      <c r="E35" s="74" t="s">
        <v>379</v>
      </c>
      <c r="F35" s="285" t="s">
        <v>574</v>
      </c>
      <c r="G35" s="172" t="s">
        <v>575</v>
      </c>
      <c r="H35" s="62">
        <f>roundup(('UK-R-Dining Tables'!H35*'Exchange rate'!$B$2)*(1-'Exchange rate'!$A$7), -1)</f>
      </c>
      <c r="I35" s="62">
        <f>roundup(('UK-R-Dining Tables'!I35*'Exchange rate'!$B$2)*(1-'Exchange rate'!$A$7), -1)</f>
      </c>
      <c r="J35" s="62">
        <f>roundup(('UK-R-Dining Tables'!J35*'Exchange rate'!$B$2)*(1-'Exchange rate'!$A$7), -1)</f>
      </c>
    </row>
    <row x14ac:dyDescent="0.25" r="36" customHeight="1" ht="17.25">
      <c r="A36" s="22"/>
      <c r="B36" s="114"/>
      <c r="C36" s="114"/>
      <c r="D36" s="114"/>
      <c r="E36" s="74" t="s">
        <v>13</v>
      </c>
      <c r="F36" s="28" t="s">
        <v>576</v>
      </c>
      <c r="G36" s="384" t="s">
        <v>639</v>
      </c>
      <c r="H36" s="62">
        <f>roundup(('UK-R-Dining Tables'!H36*'Exchange rate'!$B$2)*(1-'Exchange rate'!$A$7), -1)</f>
      </c>
      <c r="I36" s="62">
        <f>roundup(('UK-R-Dining Tables'!I36*'Exchange rate'!$B$2)*(1-'Exchange rate'!$A$7), -1)</f>
      </c>
      <c r="J36" s="62">
        <f>roundup(('UK-R-Dining Tables'!J36*'Exchange rate'!$B$2)*(1-'Exchange rate'!$A$7), -1)</f>
      </c>
    </row>
    <row x14ac:dyDescent="0.25" r="37" customHeight="1" ht="17.25">
      <c r="A37" s="22"/>
      <c r="B37" s="114"/>
      <c r="C37" s="114"/>
      <c r="D37" s="114"/>
      <c r="E37" s="74" t="s">
        <v>15</v>
      </c>
      <c r="F37" s="28" t="s">
        <v>645</v>
      </c>
      <c r="G37" s="384" t="s">
        <v>140</v>
      </c>
      <c r="H37" s="62">
        <f>roundup(('UK-R-Dining Tables'!H37*'Exchange rate'!$B$2)*(1-'Exchange rate'!$A$7), -1)</f>
      </c>
      <c r="I37" s="62">
        <f>roundup(('UK-R-Dining Tables'!I37*'Exchange rate'!$B$2)*(1-'Exchange rate'!$A$7), -1)</f>
      </c>
      <c r="J37" s="62">
        <f>roundup(('UK-R-Dining Tables'!J37*'Exchange rate'!$B$2)*(1-'Exchange rate'!$A$7), -1)</f>
      </c>
    </row>
    <row x14ac:dyDescent="0.25" r="38" customHeight="1" ht="17.25">
      <c r="A38" s="22"/>
      <c r="B38" s="114"/>
      <c r="C38" s="114"/>
      <c r="D38" s="114"/>
      <c r="E38" s="74" t="s">
        <v>120</v>
      </c>
      <c r="F38" s="28" t="s">
        <v>641</v>
      </c>
      <c r="G38" s="384" t="s">
        <v>642</v>
      </c>
      <c r="H38" s="62">
        <f>roundup(('UK-R-Dining Tables'!H38*'Exchange rate'!$B$2)*(1-'Exchange rate'!$A$7), -1)</f>
      </c>
      <c r="I38" s="62">
        <f>roundup(('UK-R-Dining Tables'!I38*'Exchange rate'!$B$2)*(1-'Exchange rate'!$A$7), -1)</f>
      </c>
      <c r="J38" s="62">
        <f>roundup(('UK-R-Dining Tables'!J38*'Exchange rate'!$B$2)*(1-'Exchange rate'!$A$7), -1)</f>
      </c>
    </row>
    <row x14ac:dyDescent="0.25" r="39" customHeight="1" ht="25.350000000000005">
      <c r="A39" s="3"/>
      <c r="B39" s="114"/>
      <c r="C39" s="114"/>
      <c r="D39" s="114"/>
      <c r="E39" s="74"/>
      <c r="F39" s="74"/>
      <c r="G39" s="91"/>
      <c r="H39" s="91"/>
      <c r="I39" s="103"/>
      <c r="J39" s="103"/>
    </row>
    <row x14ac:dyDescent="0.25" r="40" customHeight="1" ht="25.350000000000005">
      <c r="A40" s="3"/>
      <c r="B40" s="114"/>
      <c r="C40" s="114"/>
      <c r="D40" s="114"/>
      <c r="E40" s="74"/>
      <c r="F40" s="74"/>
      <c r="G40" s="91"/>
      <c r="H40" s="91"/>
      <c r="I40" s="103"/>
      <c r="J40" s="103"/>
    </row>
    <row x14ac:dyDescent="0.25" r="41" customHeight="1" ht="25.350000000000005">
      <c r="A41" s="3"/>
      <c r="B41" s="114"/>
      <c r="C41" s="114"/>
      <c r="D41" s="114"/>
      <c r="E41" s="74"/>
      <c r="F41" s="74"/>
      <c r="G41" s="101"/>
      <c r="H41" s="101"/>
      <c r="I41" s="103"/>
      <c r="J41" s="103"/>
    </row>
    <row x14ac:dyDescent="0.25" r="42" customHeight="1" ht="25.350000000000005">
      <c r="A42" s="3"/>
      <c r="B42" s="114"/>
      <c r="C42" s="114"/>
      <c r="D42" s="114"/>
      <c r="E42" s="138" t="s">
        <v>325</v>
      </c>
      <c r="F42" s="23"/>
      <c r="G42" s="101"/>
      <c r="H42" s="101"/>
      <c r="I42" s="103"/>
      <c r="J42" s="103"/>
    </row>
    <row x14ac:dyDescent="0.25" r="43" customHeight="1" ht="25.350000000000005">
      <c r="A43" s="3"/>
      <c r="B43" s="114"/>
      <c r="C43" s="114"/>
      <c r="D43" s="114"/>
      <c r="E43" s="243"/>
      <c r="F43" s="243"/>
      <c r="G43" s="101"/>
      <c r="H43" s="101"/>
      <c r="I43" s="103"/>
      <c r="J43" s="103"/>
    </row>
    <row x14ac:dyDescent="0.25" r="44" customHeight="1" ht="25.350000000000005">
      <c r="A44" s="3"/>
      <c r="B44" s="114"/>
      <c r="C44" s="114"/>
      <c r="D44" s="114"/>
      <c r="E44" s="243"/>
      <c r="F44" s="243"/>
      <c r="G44" s="103"/>
      <c r="H44" s="103"/>
      <c r="I44" s="103"/>
      <c r="J44" s="103"/>
    </row>
    <row x14ac:dyDescent="0.25" r="45" customHeight="1" ht="25.350000000000005">
      <c r="A45" s="3"/>
      <c r="B45" s="114"/>
      <c r="C45" s="114"/>
      <c r="D45" s="114"/>
      <c r="E45" s="23"/>
      <c r="F45" s="23"/>
      <c r="G45" s="103"/>
      <c r="H45" s="103"/>
      <c r="I45" s="103"/>
      <c r="J45" s="103"/>
    </row>
    <row x14ac:dyDescent="0.25" r="46" customHeight="1" ht="25.350000000000005">
      <c r="A46" s="3"/>
      <c r="B46" s="114"/>
      <c r="C46" s="114"/>
      <c r="D46" s="114"/>
      <c r="E46" s="139" t="s">
        <v>280</v>
      </c>
      <c r="F46" s="139"/>
      <c r="G46" s="152"/>
      <c r="H46" s="152"/>
      <c r="I46" s="188">
        <f>roundup(('UK-R-Dining Tables'!I46*'Exchange rate'!$B$2)*(1-'Exchange rate'!$A$7), -1)</f>
      </c>
      <c r="J46" s="103"/>
    </row>
    <row x14ac:dyDescent="0.25" r="47" customHeight="1" ht="25.350000000000005">
      <c r="A47" s="3"/>
      <c r="B47" s="114"/>
      <c r="C47" s="114"/>
      <c r="D47" s="114"/>
      <c r="E47" s="108"/>
      <c r="F47" s="108"/>
      <c r="G47" s="101"/>
      <c r="H47" s="101"/>
      <c r="I47" s="103"/>
      <c r="J47" s="103"/>
    </row>
    <row x14ac:dyDescent="0.25" r="48" customHeight="1" ht="25.350000000000005">
      <c r="A48" s="3"/>
      <c r="B48" s="114"/>
      <c r="C48" s="114"/>
      <c r="D48" s="114"/>
      <c r="E48" s="23"/>
      <c r="F48" s="23"/>
      <c r="G48" s="103"/>
      <c r="H48" s="103"/>
      <c r="I48" s="103"/>
      <c r="J48" s="103"/>
    </row>
    <row x14ac:dyDescent="0.25" r="49" customHeight="1" ht="17.25">
      <c r="A49" s="8" t="s">
        <v>1</v>
      </c>
      <c r="B49" s="96" t="s">
        <v>646</v>
      </c>
      <c r="C49" s="10"/>
      <c r="D49" s="10"/>
      <c r="E49" s="10"/>
      <c r="F49" s="10"/>
      <c r="G49" s="382"/>
      <c r="H49" s="199"/>
      <c r="I49" s="199"/>
      <c r="J49" s="199"/>
    </row>
    <row x14ac:dyDescent="0.25" r="50" customHeight="1" ht="17.25">
      <c r="A50" s="15"/>
      <c r="B50" s="15" t="s">
        <v>82</v>
      </c>
      <c r="C50" s="15"/>
      <c r="D50" s="15"/>
      <c r="E50" s="112" t="s">
        <v>58</v>
      </c>
      <c r="F50" s="237" t="s">
        <v>36</v>
      </c>
      <c r="G50" s="383"/>
      <c r="H50" s="131" t="s">
        <v>647</v>
      </c>
      <c r="I50" s="146"/>
      <c r="J50" s="85"/>
    </row>
    <row x14ac:dyDescent="0.25" r="51" customHeight="1" ht="17.25">
      <c r="A51" s="22"/>
      <c r="B51" s="114"/>
      <c r="C51" s="114"/>
      <c r="D51" s="114"/>
      <c r="E51" s="74"/>
      <c r="F51" s="185" t="s">
        <v>627</v>
      </c>
      <c r="G51" s="86" t="s">
        <v>162</v>
      </c>
      <c r="H51" s="385"/>
      <c r="I51" s="103"/>
      <c r="J51" s="103"/>
    </row>
    <row x14ac:dyDescent="0.25" r="52" customHeight="1" ht="17.25">
      <c r="A52" s="22"/>
      <c r="B52" s="114"/>
      <c r="C52" s="114"/>
      <c r="D52" s="114"/>
      <c r="E52" s="74" t="s">
        <v>379</v>
      </c>
      <c r="F52" s="28" t="s">
        <v>629</v>
      </c>
      <c r="G52" s="384" t="s">
        <v>648</v>
      </c>
      <c r="H52" s="62">
        <f>roundup(('UK-R-Dining Tables'!H53*'Exchange rate'!$B$2)*(1-'Exchange rate'!$A$7), -1)</f>
      </c>
      <c r="I52" s="103"/>
      <c r="J52" s="103"/>
    </row>
    <row x14ac:dyDescent="0.25" r="53" customHeight="1" ht="17.25">
      <c r="A53" s="22"/>
      <c r="B53" s="114"/>
      <c r="C53" s="114"/>
      <c r="D53" s="114"/>
      <c r="E53" s="74" t="s">
        <v>13</v>
      </c>
      <c r="F53" s="28" t="s">
        <v>649</v>
      </c>
      <c r="G53" s="384" t="s">
        <v>650</v>
      </c>
      <c r="H53" s="62">
        <f>roundup(('UK-R-Dining Tables'!H54*'Exchange rate'!$B$2)*(1-'Exchange rate'!$A$7), -1)</f>
      </c>
      <c r="I53" s="103"/>
      <c r="J53" s="103"/>
    </row>
    <row x14ac:dyDescent="0.25" r="54" customHeight="1" ht="17.25">
      <c r="A54" s="22"/>
      <c r="B54" s="114"/>
      <c r="C54" s="114"/>
      <c r="D54" s="114"/>
      <c r="E54" s="74" t="s">
        <v>15</v>
      </c>
      <c r="F54" s="28" t="s">
        <v>705</v>
      </c>
      <c r="G54" s="384" t="s">
        <v>651</v>
      </c>
      <c r="H54" s="62">
        <f>roundup(('UK-R-Dining Tables'!H55*'Exchange rate'!$B$2)*(1-'Exchange rate'!$A$7), -1)</f>
      </c>
      <c r="I54" s="103"/>
      <c r="J54" s="103"/>
    </row>
    <row x14ac:dyDescent="0.25" r="55" customHeight="1" ht="25.350000000000005">
      <c r="A55" s="3"/>
      <c r="B55" s="114"/>
      <c r="C55" s="114"/>
      <c r="D55" s="114"/>
      <c r="E55" s="74" t="s">
        <v>120</v>
      </c>
      <c r="F55" s="74" t="s">
        <v>652</v>
      </c>
      <c r="G55" s="384" t="s">
        <v>653</v>
      </c>
      <c r="H55" s="62">
        <f>roundup(('UK-R-Dining Tables'!H56*'Exchange rate'!$B$2)*(1-'Exchange rate'!$A$7), -1)</f>
      </c>
      <c r="I55" s="103"/>
      <c r="J55" s="103"/>
    </row>
    <row x14ac:dyDescent="0.25" r="56" customHeight="1" ht="25.350000000000005">
      <c r="A56" s="3"/>
      <c r="B56" s="114"/>
      <c r="C56" s="114"/>
      <c r="D56" s="114"/>
      <c r="E56" s="74"/>
      <c r="F56" s="74"/>
      <c r="G56" s="91"/>
      <c r="H56" s="91"/>
      <c r="I56" s="103"/>
      <c r="J56" s="103"/>
    </row>
    <row x14ac:dyDescent="0.25" r="57" customHeight="1" ht="25.350000000000005">
      <c r="A57" s="3"/>
      <c r="B57" s="114"/>
      <c r="C57" s="114"/>
      <c r="D57" s="114"/>
      <c r="E57" s="74"/>
      <c r="F57" s="74"/>
      <c r="G57" s="101"/>
      <c r="H57" s="101"/>
      <c r="I57" s="103"/>
      <c r="J57" s="103"/>
    </row>
    <row x14ac:dyDescent="0.25" r="58" customHeight="1" ht="25.350000000000005">
      <c r="A58" s="3"/>
      <c r="B58" s="114"/>
      <c r="C58" s="114"/>
      <c r="D58" s="114"/>
      <c r="E58" s="138" t="s">
        <v>325</v>
      </c>
      <c r="F58" s="23"/>
      <c r="G58" s="101"/>
      <c r="H58" s="101"/>
      <c r="I58" s="103"/>
      <c r="J58" s="103"/>
    </row>
    <row x14ac:dyDescent="0.25" r="59" customHeight="1" ht="25.350000000000005">
      <c r="A59" s="3"/>
      <c r="B59" s="114"/>
      <c r="C59" s="114"/>
      <c r="D59" s="114"/>
      <c r="E59" s="243"/>
      <c r="F59" s="243"/>
      <c r="G59" s="101"/>
      <c r="H59" s="101"/>
      <c r="I59" s="103"/>
      <c r="J59" s="103"/>
    </row>
    <row x14ac:dyDescent="0.25" r="60" customHeight="1" ht="25.350000000000005">
      <c r="A60" s="3"/>
      <c r="B60" s="114"/>
      <c r="C60" s="114"/>
      <c r="D60" s="114"/>
      <c r="E60" s="23" t="s">
        <v>654</v>
      </c>
      <c r="F60" s="243"/>
      <c r="G60" s="103"/>
      <c r="H60" s="103"/>
      <c r="I60" s="103"/>
      <c r="J60" s="103"/>
    </row>
    <row x14ac:dyDescent="0.25" r="61" customHeight="1" ht="25.350000000000005">
      <c r="A61" s="3"/>
      <c r="B61" s="114"/>
      <c r="C61" s="114"/>
      <c r="D61" s="114"/>
      <c r="E61" s="23"/>
      <c r="F61" s="243"/>
      <c r="G61" s="103"/>
      <c r="H61" s="103"/>
      <c r="I61" s="103"/>
      <c r="J61" s="103"/>
    </row>
    <row x14ac:dyDescent="0.25" r="62" customHeight="1" ht="25.350000000000005">
      <c r="A62" s="3"/>
      <c r="B62" s="114"/>
      <c r="C62" s="114"/>
      <c r="D62" s="114"/>
      <c r="E62" s="23"/>
      <c r="F62" s="243"/>
      <c r="G62" s="103"/>
      <c r="H62" s="103"/>
      <c r="I62" s="103"/>
      <c r="J62" s="103"/>
    </row>
    <row x14ac:dyDescent="0.25" r="63" customHeight="1" ht="25.350000000000005">
      <c r="A63" s="3"/>
      <c r="B63" s="114"/>
      <c r="C63" s="114"/>
      <c r="D63" s="114"/>
      <c r="E63" s="23"/>
      <c r="F63" s="243"/>
      <c r="G63" s="103"/>
      <c r="H63" s="103"/>
      <c r="I63" s="103"/>
      <c r="J63" s="103"/>
    </row>
    <row x14ac:dyDescent="0.25" r="64" customHeight="1" ht="25.350000000000005">
      <c r="A64" s="3"/>
      <c r="B64" s="114"/>
      <c r="C64" s="114"/>
      <c r="D64" s="114"/>
      <c r="E64" s="23"/>
      <c r="F64" s="243"/>
      <c r="G64" s="103"/>
      <c r="H64" s="103"/>
      <c r="I64" s="103"/>
      <c r="J64" s="103"/>
    </row>
    <row x14ac:dyDescent="0.25" r="65" customHeight="1" ht="25.350000000000005">
      <c r="A65" s="3"/>
      <c r="B65" s="114"/>
      <c r="C65" s="114"/>
      <c r="D65" s="114"/>
      <c r="E65" s="23"/>
      <c r="F65" s="243"/>
      <c r="G65" s="103"/>
      <c r="H65" s="103"/>
      <c r="I65" s="103"/>
      <c r="J65" s="103"/>
    </row>
    <row x14ac:dyDescent="0.25" r="66" customHeight="1" ht="25.350000000000005">
      <c r="A66" s="3"/>
      <c r="B66" s="114"/>
      <c r="C66" s="114"/>
      <c r="D66" s="114"/>
      <c r="E66" s="23"/>
      <c r="F66" s="243"/>
      <c r="G66" s="103"/>
      <c r="H66" s="103"/>
      <c r="I66" s="103"/>
      <c r="J66" s="103"/>
    </row>
    <row x14ac:dyDescent="0.25" r="67" customHeight="1" ht="25.350000000000005">
      <c r="A67" s="3"/>
      <c r="B67" s="114"/>
      <c r="C67" s="114"/>
      <c r="D67" s="114"/>
      <c r="E67" s="23"/>
      <c r="F67" s="243"/>
      <c r="G67" s="103"/>
      <c r="H67" s="103"/>
      <c r="I67" s="103"/>
      <c r="J67" s="103"/>
    </row>
    <row x14ac:dyDescent="0.25" r="68" customHeight="1" ht="25.350000000000005">
      <c r="A68" s="3"/>
      <c r="B68" s="114"/>
      <c r="C68" s="114"/>
      <c r="D68" s="114"/>
      <c r="E68" s="23"/>
      <c r="F68" s="243"/>
      <c r="G68" s="103"/>
      <c r="H68" s="103"/>
      <c r="I68" s="103"/>
      <c r="J68" s="103"/>
    </row>
    <row x14ac:dyDescent="0.25" r="69" customHeight="1" ht="25.350000000000005">
      <c r="A69" s="3"/>
      <c r="B69" s="114"/>
      <c r="C69" s="114"/>
      <c r="D69" s="114"/>
      <c r="E69" s="23"/>
      <c r="F69" s="243"/>
      <c r="G69" s="103"/>
      <c r="H69" s="103"/>
      <c r="I69" s="103"/>
      <c r="J69" s="103"/>
    </row>
    <row x14ac:dyDescent="0.25" r="70" customHeight="1" ht="25.350000000000005">
      <c r="A70" s="3"/>
      <c r="B70" s="114"/>
      <c r="C70" s="114"/>
      <c r="D70" s="114"/>
      <c r="E70" s="23"/>
      <c r="F70" s="23"/>
      <c r="G70" s="103"/>
      <c r="H70" s="103"/>
      <c r="I70" s="103"/>
      <c r="J70" s="103"/>
    </row>
    <row x14ac:dyDescent="0.25" r="71" customHeight="1" ht="52.35">
      <c r="A71" s="3"/>
      <c r="B71" s="96" t="s">
        <v>646</v>
      </c>
      <c r="C71" s="10"/>
      <c r="D71" s="10"/>
      <c r="E71" s="10"/>
      <c r="F71" s="227"/>
      <c r="G71" s="199"/>
      <c r="H71" s="199"/>
      <c r="I71" s="199"/>
      <c r="J71" s="103"/>
    </row>
    <row x14ac:dyDescent="0.25" r="72" customHeight="1" ht="25.350000000000005">
      <c r="A72" s="3"/>
      <c r="B72" s="15" t="s">
        <v>106</v>
      </c>
      <c r="C72" s="15"/>
      <c r="D72" s="15"/>
      <c r="E72" s="112" t="s">
        <v>58</v>
      </c>
      <c r="F72" s="237" t="s">
        <v>36</v>
      </c>
      <c r="G72" s="383"/>
      <c r="H72" s="131" t="s">
        <v>647</v>
      </c>
      <c r="I72" s="146"/>
      <c r="J72" s="85"/>
    </row>
    <row x14ac:dyDescent="0.25" r="73" customHeight="1" ht="25.350000000000005">
      <c r="A73" s="3"/>
      <c r="B73" s="114"/>
      <c r="C73" s="114"/>
      <c r="D73" s="114"/>
      <c r="E73" s="74"/>
      <c r="F73" s="185" t="s">
        <v>627</v>
      </c>
      <c r="G73" s="86" t="s">
        <v>162</v>
      </c>
      <c r="H73" s="103"/>
      <c r="I73" s="103"/>
      <c r="J73" s="103"/>
    </row>
    <row x14ac:dyDescent="0.25" r="74" customHeight="1" ht="25.350000000000005">
      <c r="A74" s="3"/>
      <c r="B74" s="114"/>
      <c r="C74" s="114"/>
      <c r="D74" s="114"/>
      <c r="E74" s="74" t="s">
        <v>13</v>
      </c>
      <c r="F74" s="28" t="s">
        <v>576</v>
      </c>
      <c r="G74" s="384" t="s">
        <v>639</v>
      </c>
      <c r="H74" s="62">
        <f>roundup(('UK-R-Dining Tables'!H73*'Exchange rate'!$B$2)*(1-'Exchange rate'!$A$7), -1)</f>
      </c>
      <c r="I74" s="103"/>
      <c r="J74" s="103"/>
    </row>
    <row x14ac:dyDescent="0.25" r="75" customHeight="1" ht="25.350000000000005">
      <c r="A75" s="3"/>
      <c r="B75" s="114"/>
      <c r="C75" s="114"/>
      <c r="D75" s="114"/>
      <c r="E75" s="74" t="s">
        <v>15</v>
      </c>
      <c r="F75" s="28" t="s">
        <v>645</v>
      </c>
      <c r="G75" s="86" t="s">
        <v>140</v>
      </c>
      <c r="H75" s="62">
        <f>roundup(('UK-R-Dining Tables'!H74*'Exchange rate'!$B$2)*(1-'Exchange rate'!$A$7), -1)</f>
      </c>
      <c r="I75" s="103"/>
      <c r="J75" s="103"/>
    </row>
    <row x14ac:dyDescent="0.25" r="76" customHeight="1" ht="25.350000000000005">
      <c r="A76" s="3"/>
      <c r="B76" s="114"/>
      <c r="C76" s="114"/>
      <c r="D76" s="114"/>
      <c r="E76" s="74" t="s">
        <v>120</v>
      </c>
      <c r="F76" s="114" t="s">
        <v>658</v>
      </c>
      <c r="G76" s="172" t="s">
        <v>642</v>
      </c>
      <c r="H76" s="62">
        <f>roundup(('UK-R-Dining Tables'!H75*'Exchange rate'!$B$2)*(1-'Exchange rate'!$A$7), -1)</f>
      </c>
      <c r="I76" s="103"/>
      <c r="J76" s="103"/>
    </row>
    <row x14ac:dyDescent="0.25" r="77" customHeight="1" ht="25.350000000000005">
      <c r="A77" s="3"/>
      <c r="B77" s="114"/>
      <c r="C77" s="114"/>
      <c r="D77" s="114"/>
      <c r="E77" s="74"/>
      <c r="F77" s="74"/>
      <c r="G77" s="91"/>
      <c r="H77" s="103"/>
      <c r="I77" s="103"/>
      <c r="J77" s="103"/>
    </row>
    <row x14ac:dyDescent="0.25" r="78" customHeight="1" ht="25.350000000000005">
      <c r="A78" s="3"/>
      <c r="B78" s="114"/>
      <c r="C78" s="114"/>
      <c r="D78" s="114"/>
      <c r="E78" s="74"/>
      <c r="F78" s="74"/>
      <c r="G78" s="91"/>
      <c r="H78" s="103"/>
      <c r="I78" s="103"/>
      <c r="J78" s="103"/>
    </row>
    <row x14ac:dyDescent="0.25" r="79" customHeight="1" ht="25.350000000000005">
      <c r="A79" s="3"/>
      <c r="B79" s="114"/>
      <c r="C79" s="114"/>
      <c r="D79" s="114"/>
      <c r="E79" s="74"/>
      <c r="F79" s="4"/>
      <c r="G79" s="101"/>
      <c r="H79" s="103"/>
      <c r="I79" s="103"/>
      <c r="J79" s="103"/>
    </row>
    <row x14ac:dyDescent="0.25" r="80" customHeight="1" ht="25.350000000000005">
      <c r="A80" s="3"/>
      <c r="B80" s="114"/>
      <c r="C80" s="114"/>
      <c r="D80" s="114"/>
      <c r="E80" s="138" t="s">
        <v>325</v>
      </c>
      <c r="F80" s="4"/>
      <c r="G80" s="101"/>
      <c r="H80" s="103"/>
      <c r="I80" s="103"/>
      <c r="J80" s="103"/>
    </row>
    <row x14ac:dyDescent="0.25" r="81" customHeight="1" ht="25.350000000000005">
      <c r="A81" s="3"/>
      <c r="B81" s="114"/>
      <c r="C81" s="114"/>
      <c r="D81" s="114"/>
      <c r="E81" s="243"/>
      <c r="F81" s="4"/>
      <c r="G81" s="101"/>
      <c r="H81" s="103"/>
      <c r="I81" s="103"/>
      <c r="J81" s="103"/>
    </row>
    <row x14ac:dyDescent="0.25" r="82" customHeight="1" ht="25.350000000000005">
      <c r="A82" s="3"/>
      <c r="B82" s="114"/>
      <c r="C82" s="114"/>
      <c r="D82" s="114"/>
      <c r="E82" s="243" t="s">
        <v>654</v>
      </c>
      <c r="F82" s="122"/>
      <c r="G82" s="103"/>
      <c r="H82" s="103"/>
      <c r="I82" s="103"/>
      <c r="J82" s="103"/>
    </row>
    <row x14ac:dyDescent="0.25" r="83" customHeight="1" ht="25.350000000000005">
      <c r="A83" s="3"/>
      <c r="B83" s="114"/>
      <c r="C83" s="114"/>
      <c r="D83" s="114"/>
      <c r="E83" s="108"/>
      <c r="F83" s="4"/>
      <c r="G83" s="101"/>
      <c r="H83" s="103"/>
      <c r="I83" s="103"/>
      <c r="J83" s="103"/>
    </row>
    <row x14ac:dyDescent="0.25" r="84" customHeight="1" ht="25.350000000000005">
      <c r="A84" s="3"/>
      <c r="B84" s="114"/>
      <c r="C84" s="114"/>
      <c r="D84" s="114"/>
      <c r="E84" s="28"/>
      <c r="F84" s="4"/>
      <c r="G84" s="101"/>
      <c r="H84" s="63"/>
      <c r="I84" s="101"/>
      <c r="J84" s="103"/>
    </row>
    <row x14ac:dyDescent="0.25" r="85" customHeight="1" ht="25.350000000000005">
      <c r="A85" s="3"/>
      <c r="B85" s="114"/>
      <c r="C85" s="114"/>
      <c r="D85" s="114"/>
      <c r="E85" s="28"/>
      <c r="F85" s="4"/>
      <c r="G85" s="101"/>
      <c r="H85" s="63"/>
      <c r="I85" s="101"/>
      <c r="J85" s="103"/>
    </row>
    <row x14ac:dyDescent="0.25" r="86" customHeight="1" ht="17.25">
      <c r="A86" s="8" t="s">
        <v>1</v>
      </c>
      <c r="B86" s="9" t="s">
        <v>655</v>
      </c>
      <c r="C86" s="10"/>
      <c r="D86" s="10"/>
      <c r="E86" s="10"/>
      <c r="F86" s="10"/>
      <c r="G86" s="382"/>
      <c r="H86" s="199"/>
      <c r="I86" s="199"/>
      <c r="J86" s="199"/>
    </row>
    <row x14ac:dyDescent="0.25" r="87" customHeight="1" ht="17.25">
      <c r="A87" s="15"/>
      <c r="B87" s="15" t="s">
        <v>106</v>
      </c>
      <c r="C87" s="15"/>
      <c r="D87" s="15"/>
      <c r="E87" s="112" t="s">
        <v>58</v>
      </c>
      <c r="F87" s="237" t="s">
        <v>36</v>
      </c>
      <c r="G87" s="383"/>
      <c r="H87" s="131" t="s">
        <v>644</v>
      </c>
      <c r="I87" s="146"/>
      <c r="J87" s="85"/>
    </row>
    <row x14ac:dyDescent="0.25" r="88" customHeight="1" ht="28.350000000000005">
      <c r="A88" s="22"/>
      <c r="B88" s="114"/>
      <c r="C88" s="114"/>
      <c r="D88" s="114"/>
      <c r="E88" s="74"/>
      <c r="F88" s="185" t="s">
        <v>627</v>
      </c>
      <c r="G88" s="86" t="s">
        <v>162</v>
      </c>
      <c r="H88" s="385"/>
      <c r="I88" s="103"/>
      <c r="J88" s="103"/>
    </row>
    <row x14ac:dyDescent="0.25" r="89" customHeight="1" ht="17.25">
      <c r="A89" s="22"/>
      <c r="B89" s="114"/>
      <c r="C89" s="114"/>
      <c r="D89" s="114"/>
      <c r="E89" s="74" t="s">
        <v>11</v>
      </c>
      <c r="F89" s="28" t="s">
        <v>574</v>
      </c>
      <c r="G89" s="384" t="s">
        <v>575</v>
      </c>
      <c r="H89" s="62">
        <f>roundup(('UK-R-Dining Tables'!H92*'Exchange rate'!$B$2)*(1-'Exchange rate'!$A$7), -1)</f>
      </c>
      <c r="I89" s="103"/>
      <c r="J89" s="103"/>
    </row>
    <row x14ac:dyDescent="0.25" r="90" customHeight="1" ht="17.25">
      <c r="A90" s="22"/>
      <c r="B90" s="114"/>
      <c r="C90" s="114"/>
      <c r="D90" s="114"/>
      <c r="E90" s="74" t="s">
        <v>13</v>
      </c>
      <c r="F90" s="28" t="s">
        <v>576</v>
      </c>
      <c r="G90" s="384" t="s">
        <v>639</v>
      </c>
      <c r="H90" s="62">
        <f>roundup(('UK-R-Dining Tables'!H93*'Exchange rate'!$B$2)*(1-'Exchange rate'!$A$7), -1)</f>
      </c>
      <c r="I90" s="103"/>
      <c r="J90" s="103"/>
    </row>
    <row x14ac:dyDescent="0.25" r="91" customHeight="1" ht="17.25">
      <c r="A91" s="22"/>
      <c r="B91" s="114"/>
      <c r="C91" s="114"/>
      <c r="D91" s="114"/>
      <c r="E91" s="74" t="s">
        <v>15</v>
      </c>
      <c r="F91" s="28" t="s">
        <v>645</v>
      </c>
      <c r="G91" s="384" t="s">
        <v>140</v>
      </c>
      <c r="H91" s="62">
        <f>roundup(('UK-R-Dining Tables'!H94*'Exchange rate'!$B$2)*(1-'Exchange rate'!$A$7), -1)</f>
      </c>
      <c r="I91" s="103"/>
      <c r="J91" s="103"/>
    </row>
    <row x14ac:dyDescent="0.25" r="92" customHeight="1" ht="17.25">
      <c r="A92" s="3"/>
      <c r="B92" s="114"/>
      <c r="C92" s="114"/>
      <c r="D92" s="114"/>
      <c r="E92" s="74" t="s">
        <v>120</v>
      </c>
      <c r="F92" s="28" t="s">
        <v>641</v>
      </c>
      <c r="G92" s="86" t="s">
        <v>642</v>
      </c>
      <c r="H92" s="62">
        <f>roundup(('UK-R-Dining Tables'!H95*'Exchange rate'!$B$2)*(1-'Exchange rate'!$A$7), -1)</f>
      </c>
      <c r="I92" s="103"/>
      <c r="J92" s="103"/>
    </row>
    <row x14ac:dyDescent="0.25" r="93" customHeight="1" ht="25.350000000000005">
      <c r="A93" s="3"/>
      <c r="B93" s="114"/>
      <c r="C93" s="114"/>
      <c r="D93" s="114"/>
      <c r="E93" s="74"/>
      <c r="F93" s="74"/>
      <c r="G93" s="91"/>
      <c r="H93" s="91"/>
      <c r="I93" s="103"/>
      <c r="J93" s="103"/>
    </row>
    <row x14ac:dyDescent="0.25" r="94" customHeight="1" ht="25.350000000000005">
      <c r="A94" s="3"/>
      <c r="B94" s="114"/>
      <c r="C94" s="114"/>
      <c r="D94" s="114"/>
      <c r="E94" s="74"/>
      <c r="F94" s="74"/>
      <c r="G94" s="101"/>
      <c r="H94" s="101"/>
      <c r="I94" s="103"/>
      <c r="J94" s="103"/>
    </row>
    <row x14ac:dyDescent="0.25" r="95" customHeight="1" ht="25.350000000000005">
      <c r="A95" s="3"/>
      <c r="B95" s="114"/>
      <c r="C95" s="114"/>
      <c r="D95" s="114"/>
      <c r="E95" s="138" t="s">
        <v>489</v>
      </c>
      <c r="F95" s="138"/>
      <c r="G95" s="101"/>
      <c r="H95" s="101"/>
      <c r="I95" s="103"/>
      <c r="J95" s="103"/>
    </row>
    <row x14ac:dyDescent="0.25" r="96" customHeight="1" ht="25.350000000000005">
      <c r="A96" s="3"/>
      <c r="B96" s="114"/>
      <c r="C96" s="114"/>
      <c r="D96" s="114"/>
      <c r="E96" s="243" t="s">
        <v>490</v>
      </c>
      <c r="F96" s="243"/>
      <c r="G96" s="101"/>
      <c r="H96" s="101"/>
      <c r="I96" s="103"/>
      <c r="J96" s="103"/>
    </row>
    <row x14ac:dyDescent="0.25" r="97" customHeight="1" ht="25.350000000000005">
      <c r="A97" s="3"/>
      <c r="B97" s="114"/>
      <c r="C97" s="114"/>
      <c r="D97" s="114"/>
      <c r="E97" s="243"/>
      <c r="F97" s="243"/>
      <c r="G97" s="103"/>
      <c r="H97" s="103"/>
      <c r="I97" s="103"/>
      <c r="J97" s="103"/>
    </row>
    <row x14ac:dyDescent="0.25" r="98" customHeight="1" ht="25.350000000000005">
      <c r="A98" s="3"/>
      <c r="B98" s="114"/>
      <c r="C98" s="114"/>
      <c r="D98" s="114"/>
      <c r="E98" s="23"/>
      <c r="F98" s="23"/>
      <c r="G98" s="103"/>
      <c r="H98" s="103"/>
      <c r="I98" s="103"/>
      <c r="J98" s="103"/>
    </row>
    <row x14ac:dyDescent="0.25" r="99" customHeight="1" ht="25.350000000000005">
      <c r="A99" s="3"/>
      <c r="B99" s="114"/>
      <c r="C99" s="114"/>
      <c r="D99" s="114"/>
      <c r="E99" s="139" t="s">
        <v>280</v>
      </c>
      <c r="F99" s="139"/>
      <c r="G99" s="152"/>
      <c r="H99" s="152"/>
      <c r="I99" s="188">
        <f>roundup(('UK-R-Dining Tables'!I102*'Exchange rate'!$B$2)*(1-'Exchange rate'!$A$7), -1)</f>
      </c>
      <c r="J99" s="103"/>
    </row>
    <row x14ac:dyDescent="0.25" r="100" customHeight="1" ht="25.350000000000005">
      <c r="A100" s="3"/>
      <c r="B100" s="114"/>
      <c r="C100" s="114"/>
      <c r="D100" s="114"/>
      <c r="E100" s="108"/>
      <c r="F100" s="108"/>
      <c r="G100" s="101"/>
      <c r="H100" s="101"/>
      <c r="I100" s="103"/>
      <c r="J100" s="103"/>
    </row>
    <row x14ac:dyDescent="0.25" r="101" customHeight="1" ht="25.350000000000005">
      <c r="A101" s="3"/>
      <c r="B101" s="114"/>
      <c r="C101" s="114"/>
      <c r="D101" s="114"/>
      <c r="E101" s="23"/>
      <c r="F101" s="23"/>
      <c r="G101" s="103"/>
      <c r="H101" s="103"/>
      <c r="I101" s="103"/>
      <c r="J101" s="103"/>
    </row>
    <row x14ac:dyDescent="0.25" r="102" customHeight="1" ht="25.350000000000005">
      <c r="A102" s="3"/>
      <c r="B102" s="114"/>
      <c r="C102" s="114"/>
      <c r="D102" s="114"/>
      <c r="E102" s="139" t="s">
        <v>656</v>
      </c>
      <c r="F102" s="139"/>
      <c r="G102" s="152"/>
      <c r="H102" s="152"/>
      <c r="I102" s="188">
        <f>roundup(('UK-R-Dining Tables'!I105*'Exchange rate'!$B$2)*(1-'Exchange rate'!$A$7), -1)</f>
      </c>
      <c r="J102" s="101"/>
    </row>
    <row x14ac:dyDescent="0.25" r="103" customHeight="1" ht="30">
      <c r="A103" s="3"/>
      <c r="B103" s="19"/>
      <c r="C103" s="19"/>
      <c r="D103" s="19"/>
      <c r="E103" s="243" t="s">
        <v>492</v>
      </c>
      <c r="F103" s="243"/>
      <c r="G103" s="101"/>
      <c r="H103" s="101"/>
      <c r="I103" s="21"/>
      <c r="J103" s="386"/>
    </row>
    <row x14ac:dyDescent="0.25" r="104" customHeight="1" ht="37.35">
      <c r="A104" s="3"/>
      <c r="B104" s="23"/>
      <c r="C104" s="23"/>
      <c r="D104" s="23"/>
      <c r="E104" s="23"/>
      <c r="F104" s="23"/>
      <c r="G104" s="103"/>
      <c r="H104" s="290"/>
      <c r="I104" s="291"/>
      <c r="J104" s="291"/>
    </row>
    <row x14ac:dyDescent="0.25" r="105" customHeight="1" ht="17.25">
      <c r="A105" s="8" t="s">
        <v>1</v>
      </c>
      <c r="B105" s="9" t="s">
        <v>657</v>
      </c>
      <c r="C105" s="10"/>
      <c r="D105" s="10"/>
      <c r="E105" s="10"/>
      <c r="F105" s="10"/>
      <c r="G105" s="382"/>
      <c r="H105" s="199"/>
      <c r="I105" s="199"/>
      <c r="J105" s="199"/>
    </row>
    <row x14ac:dyDescent="0.25" r="106" customHeight="1" ht="17.25">
      <c r="A106" s="387"/>
      <c r="B106" s="15" t="s">
        <v>106</v>
      </c>
      <c r="C106" s="15"/>
      <c r="D106" s="15"/>
      <c r="E106" s="112" t="s">
        <v>58</v>
      </c>
      <c r="F106" s="237" t="s">
        <v>36</v>
      </c>
      <c r="G106" s="383"/>
      <c r="H106" s="131" t="s">
        <v>388</v>
      </c>
      <c r="I106" s="388"/>
      <c r="J106" s="388"/>
    </row>
    <row x14ac:dyDescent="0.25" r="107" customHeight="1" ht="17.25">
      <c r="A107" s="22"/>
      <c r="B107" s="114"/>
      <c r="C107" s="114"/>
      <c r="D107" s="114"/>
      <c r="E107" s="74"/>
      <c r="F107" s="185" t="s">
        <v>627</v>
      </c>
      <c r="G107" s="86" t="s">
        <v>162</v>
      </c>
      <c r="H107" s="287" t="s">
        <v>336</v>
      </c>
      <c r="I107" s="103"/>
      <c r="J107" s="103"/>
    </row>
    <row x14ac:dyDescent="0.25" r="108" customHeight="1" ht="17.25">
      <c r="A108" s="22"/>
      <c r="B108" s="114"/>
      <c r="C108" s="114"/>
      <c r="D108" s="114"/>
      <c r="E108" s="74" t="s">
        <v>11</v>
      </c>
      <c r="F108" s="28" t="s">
        <v>574</v>
      </c>
      <c r="G108" s="384" t="s">
        <v>575</v>
      </c>
      <c r="H108" s="62">
        <f>roundup(('UK-R-Dining Tables'!H110*'Exchange rate'!$B$2)*(1-'Exchange rate'!$A$7), -1)</f>
      </c>
      <c r="I108" s="103"/>
      <c r="J108" s="389"/>
    </row>
    <row x14ac:dyDescent="0.25" r="109" customHeight="1" ht="17.25">
      <c r="A109" s="22"/>
      <c r="B109" s="114"/>
      <c r="C109" s="114"/>
      <c r="D109" s="114"/>
      <c r="E109" s="74" t="s">
        <v>13</v>
      </c>
      <c r="F109" s="28" t="s">
        <v>576</v>
      </c>
      <c r="G109" s="384" t="s">
        <v>639</v>
      </c>
      <c r="H109" s="62">
        <f>roundup(('UK-R-Dining Tables'!H111*'Exchange rate'!$B$2)*(1-'Exchange rate'!$A$7), -1)</f>
      </c>
      <c r="I109" s="103"/>
      <c r="J109" s="389"/>
    </row>
    <row x14ac:dyDescent="0.25" r="110" customHeight="1" ht="25.350000000000005">
      <c r="A110" s="22"/>
      <c r="B110" s="114"/>
      <c r="C110" s="114"/>
      <c r="D110" s="114"/>
      <c r="E110" s="74" t="s">
        <v>15</v>
      </c>
      <c r="F110" s="28" t="s">
        <v>645</v>
      </c>
      <c r="G110" s="384" t="s">
        <v>140</v>
      </c>
      <c r="H110" s="62">
        <f>roundup(('UK-R-Dining Tables'!H112*'Exchange rate'!$B$2)*(1-'Exchange rate'!$A$7), -1)</f>
      </c>
      <c r="I110" s="103"/>
      <c r="J110" s="389"/>
    </row>
    <row x14ac:dyDescent="0.25" r="111" customHeight="1" ht="25.350000000000005">
      <c r="A111" s="3"/>
      <c r="B111" s="114"/>
      <c r="C111" s="114"/>
      <c r="D111" s="114"/>
      <c r="E111" s="74" t="s">
        <v>120</v>
      </c>
      <c r="F111" s="28" t="s">
        <v>641</v>
      </c>
      <c r="G111" s="86" t="s">
        <v>642</v>
      </c>
      <c r="H111" s="62">
        <f>roundup(('UK-R-Dining Tables'!H113*'Exchange rate'!$B$2)*(1-'Exchange rate'!$A$7), -1)</f>
      </c>
      <c r="I111" s="101"/>
      <c r="J111" s="103"/>
    </row>
    <row x14ac:dyDescent="0.25" r="112" customHeight="1" ht="26.25">
      <c r="A112" s="3"/>
      <c r="B112" s="114"/>
      <c r="C112" s="114"/>
      <c r="D112" s="114"/>
      <c r="E112" s="28"/>
      <c r="F112" s="28"/>
      <c r="G112" s="101"/>
      <c r="H112" s="101"/>
      <c r="I112" s="101"/>
      <c r="J112" s="103"/>
    </row>
    <row x14ac:dyDescent="0.25" r="113" customHeight="1" ht="26.25">
      <c r="A113" s="3"/>
      <c r="B113" s="114"/>
      <c r="C113" s="114"/>
      <c r="D113" s="114"/>
      <c r="E113" s="138" t="s">
        <v>18</v>
      </c>
      <c r="F113" s="138"/>
      <c r="G113" s="101"/>
      <c r="H113" s="101"/>
      <c r="I113" s="101"/>
      <c r="J113" s="103"/>
    </row>
    <row x14ac:dyDescent="0.25" r="114" customHeight="1" ht="26.25">
      <c r="A114" s="3"/>
      <c r="B114" s="114"/>
      <c r="C114" s="114"/>
      <c r="D114" s="114"/>
      <c r="E114" s="108"/>
      <c r="F114" s="108"/>
      <c r="G114" s="101"/>
      <c r="H114" s="101"/>
      <c r="I114" s="101"/>
      <c r="J114" s="103"/>
    </row>
    <row x14ac:dyDescent="0.25" r="115" customHeight="1" ht="26.25">
      <c r="A115" s="3"/>
      <c r="B115" s="114"/>
      <c r="C115" s="114"/>
      <c r="D115" s="114"/>
      <c r="E115" s="243"/>
      <c r="F115" s="243"/>
      <c r="G115" s="103"/>
      <c r="H115" s="101"/>
      <c r="I115" s="101"/>
      <c r="J115" s="103"/>
    </row>
    <row x14ac:dyDescent="0.25" r="116" customHeight="1" ht="26.25">
      <c r="A116" s="3"/>
      <c r="B116" s="114"/>
      <c r="C116" s="114"/>
      <c r="D116" s="114"/>
      <c r="E116" s="139" t="s">
        <v>505</v>
      </c>
      <c r="F116" s="139"/>
      <c r="G116" s="152"/>
      <c r="H116" s="152"/>
      <c r="I116" s="188">
        <f>roundup(('UK-R-Dining Tables'!I118*'Exchange rate'!$B$2)*(1-'Exchange rate'!$A$7), -1)</f>
      </c>
      <c r="J116" s="103"/>
    </row>
    <row x14ac:dyDescent="0.25" r="117" customHeight="1" ht="26.25">
      <c r="A117" s="3"/>
      <c r="B117" s="114"/>
      <c r="C117" s="114"/>
      <c r="D117" s="114"/>
      <c r="E117" s="243"/>
      <c r="F117" s="243"/>
      <c r="G117" s="103"/>
      <c r="H117" s="103"/>
      <c r="I117" s="103"/>
      <c r="J117" s="103"/>
    </row>
    <row x14ac:dyDescent="0.25" r="118" customHeight="1" ht="26.25">
      <c r="A118" s="3"/>
      <c r="B118" s="114"/>
      <c r="C118" s="114"/>
      <c r="D118" s="114"/>
      <c r="E118" s="23"/>
      <c r="F118" s="23"/>
      <c r="G118" s="103"/>
      <c r="H118" s="103"/>
      <c r="I118" s="103"/>
      <c r="J118" s="103"/>
    </row>
    <row x14ac:dyDescent="0.25" r="119" customHeight="1" ht="25.350000000000005">
      <c r="A119" s="3"/>
      <c r="B119" s="114"/>
      <c r="C119" s="114"/>
      <c r="D119" s="114"/>
      <c r="E119" s="139" t="s">
        <v>656</v>
      </c>
      <c r="F119" s="139"/>
      <c r="G119" s="152"/>
      <c r="H119" s="152"/>
      <c r="I119" s="188">
        <f>roundup(('UK-R-Dining Tables'!I121*'Exchange rate'!$B$2)*(1-'Exchange rate'!$A$7), -1)</f>
      </c>
      <c r="J119" s="103"/>
    </row>
    <row x14ac:dyDescent="0.25" r="120" customHeight="1" ht="17.25">
      <c r="A120" s="8" t="s">
        <v>1</v>
      </c>
      <c r="B120" s="9" t="s">
        <v>706</v>
      </c>
      <c r="C120" s="10"/>
      <c r="D120" s="10"/>
      <c r="E120" s="10"/>
      <c r="F120" s="10"/>
      <c r="G120" s="382"/>
      <c r="H120" s="199"/>
      <c r="I120" s="199"/>
      <c r="J120" s="199"/>
    </row>
    <row x14ac:dyDescent="0.25" r="121" customHeight="1" ht="17.25">
      <c r="A121" s="387"/>
      <c r="B121" s="15" t="s">
        <v>106</v>
      </c>
      <c r="C121" s="15"/>
      <c r="D121" s="15"/>
      <c r="E121" s="112" t="s">
        <v>58</v>
      </c>
      <c r="F121" s="237" t="s">
        <v>36</v>
      </c>
      <c r="G121" s="383"/>
      <c r="H121" s="131" t="s">
        <v>495</v>
      </c>
      <c r="I121" s="388"/>
      <c r="J121" s="388"/>
    </row>
    <row x14ac:dyDescent="0.25" r="122" customHeight="1" ht="17.25">
      <c r="A122" s="22"/>
      <c r="B122" s="114"/>
      <c r="C122" s="114"/>
      <c r="D122" s="114"/>
      <c r="E122" s="74"/>
      <c r="F122" s="185" t="s">
        <v>627</v>
      </c>
      <c r="G122" s="86" t="s">
        <v>162</v>
      </c>
      <c r="H122" s="287"/>
      <c r="I122" s="103"/>
      <c r="J122" s="103"/>
    </row>
    <row x14ac:dyDescent="0.25" r="123" customHeight="1" ht="17.25">
      <c r="A123" s="22"/>
      <c r="B123" s="114"/>
      <c r="C123" s="114"/>
      <c r="D123" s="114"/>
      <c r="E123" s="74" t="s">
        <v>11</v>
      </c>
      <c r="F123" s="28" t="s">
        <v>574</v>
      </c>
      <c r="G123" s="384" t="s">
        <v>575</v>
      </c>
      <c r="H123" s="62">
        <f>roundup(('UK-R-Dining Tables'!H126*'Exchange rate'!$B$2)*(1-'Exchange rate'!$A$7), -1)</f>
      </c>
      <c r="I123" s="103"/>
      <c r="J123" s="389"/>
    </row>
    <row x14ac:dyDescent="0.25" r="124" customHeight="1" ht="17.25">
      <c r="A124" s="22"/>
      <c r="B124" s="114"/>
      <c r="C124" s="114"/>
      <c r="D124" s="114"/>
      <c r="E124" s="74" t="s">
        <v>13</v>
      </c>
      <c r="F124" s="28" t="s">
        <v>576</v>
      </c>
      <c r="G124" s="384" t="s">
        <v>639</v>
      </c>
      <c r="H124" s="62">
        <f>roundup(('UK-R-Dining Tables'!H127*'Exchange rate'!$B$2)*(1-'Exchange rate'!$A$7), -1)</f>
      </c>
      <c r="I124" s="103"/>
      <c r="J124" s="389"/>
    </row>
    <row x14ac:dyDescent="0.25" r="125" customHeight="1" ht="25.350000000000005">
      <c r="A125" s="22"/>
      <c r="B125" s="114"/>
      <c r="C125" s="114"/>
      <c r="D125" s="114"/>
      <c r="E125" s="74" t="s">
        <v>15</v>
      </c>
      <c r="F125" s="28" t="s">
        <v>645</v>
      </c>
      <c r="G125" s="384" t="s">
        <v>140</v>
      </c>
      <c r="H125" s="62">
        <f>roundup(('UK-R-Dining Tables'!H128*'Exchange rate'!$B$2)*(1-'Exchange rate'!$A$7), -1)</f>
      </c>
      <c r="I125" s="103"/>
      <c r="J125" s="389"/>
    </row>
    <row x14ac:dyDescent="0.25" r="126" customHeight="1" ht="25.350000000000005">
      <c r="A126" s="3"/>
      <c r="B126" s="114"/>
      <c r="C126" s="114"/>
      <c r="D126" s="114"/>
      <c r="E126" s="74" t="s">
        <v>120</v>
      </c>
      <c r="F126" s="28" t="s">
        <v>641</v>
      </c>
      <c r="G126" s="86" t="s">
        <v>642</v>
      </c>
      <c r="H126" s="62">
        <f>roundup(('UK-R-Dining Tables'!H129*'Exchange rate'!$B$2)*(1-'Exchange rate'!$A$7), -1)</f>
      </c>
      <c r="I126" s="101"/>
      <c r="J126" s="103"/>
    </row>
    <row x14ac:dyDescent="0.25" r="127" customHeight="1" ht="26.25">
      <c r="A127" s="3"/>
      <c r="B127" s="114"/>
      <c r="C127" s="114"/>
      <c r="D127" s="114"/>
      <c r="E127" s="28"/>
      <c r="F127" s="28"/>
      <c r="G127" s="101"/>
      <c r="H127" s="101"/>
      <c r="I127" s="101"/>
      <c r="J127" s="103"/>
    </row>
    <row x14ac:dyDescent="0.25" r="128" customHeight="1" ht="26.25">
      <c r="A128" s="3"/>
      <c r="B128" s="114"/>
      <c r="C128" s="114"/>
      <c r="D128" s="114"/>
      <c r="E128" s="138" t="s">
        <v>18</v>
      </c>
      <c r="F128" s="138"/>
      <c r="G128" s="101"/>
      <c r="H128" s="101"/>
      <c r="I128" s="101"/>
      <c r="J128" s="103"/>
    </row>
    <row x14ac:dyDescent="0.25" r="129" customHeight="1" ht="26.25">
      <c r="A129" s="3"/>
      <c r="B129" s="114"/>
      <c r="C129" s="114"/>
      <c r="D129" s="114"/>
      <c r="E129" s="108"/>
      <c r="F129" s="108"/>
      <c r="G129" s="101"/>
      <c r="H129" s="101"/>
      <c r="I129" s="101"/>
      <c r="J129" s="103"/>
    </row>
    <row x14ac:dyDescent="0.25" r="130" customHeight="1" ht="26.25">
      <c r="A130" s="3"/>
      <c r="B130" s="114"/>
      <c r="C130" s="114"/>
      <c r="D130" s="114"/>
      <c r="E130" s="243"/>
      <c r="F130" s="243"/>
      <c r="G130" s="103"/>
      <c r="H130" s="101"/>
      <c r="I130" s="101"/>
      <c r="J130" s="103"/>
    </row>
    <row x14ac:dyDescent="0.25" r="131" customHeight="1" ht="26.25">
      <c r="A131" s="3"/>
      <c r="B131" s="114"/>
      <c r="C131" s="114"/>
      <c r="D131" s="114"/>
      <c r="E131" s="139" t="s">
        <v>505</v>
      </c>
      <c r="F131" s="139"/>
      <c r="G131" s="152"/>
      <c r="H131" s="152"/>
      <c r="I131" s="188">
        <f>roundup(('UK-R-Dining Tables'!I134*'Exchange rate'!$B$2)*(1-'Exchange rate'!$A$7), -1)</f>
      </c>
      <c r="J131" s="103"/>
    </row>
    <row x14ac:dyDescent="0.25" r="132" customHeight="1" ht="26.25">
      <c r="A132" s="3"/>
      <c r="B132" s="114"/>
      <c r="C132" s="114"/>
      <c r="D132" s="114"/>
      <c r="E132" s="243"/>
      <c r="F132" s="243"/>
      <c r="G132" s="103"/>
      <c r="H132" s="103"/>
      <c r="I132" s="103"/>
      <c r="J132" s="103"/>
    </row>
    <row x14ac:dyDescent="0.25" r="133" customHeight="1" ht="26.25">
      <c r="A133" s="3"/>
      <c r="B133" s="114"/>
      <c r="C133" s="114"/>
      <c r="D133" s="114"/>
      <c r="E133" s="23"/>
      <c r="F133" s="23"/>
      <c r="G133" s="103"/>
      <c r="H133" s="103"/>
      <c r="I133" s="103"/>
      <c r="J133" s="103"/>
    </row>
    <row x14ac:dyDescent="0.25" r="134" customHeight="1" ht="25.350000000000005">
      <c r="A134" s="3"/>
      <c r="B134" s="114"/>
      <c r="C134" s="114"/>
      <c r="D134" s="114"/>
      <c r="E134" s="139" t="s">
        <v>656</v>
      </c>
      <c r="F134" s="139"/>
      <c r="G134" s="152"/>
      <c r="H134" s="152"/>
      <c r="I134" s="188">
        <f>roundup(('UK-R-Dining Tables'!I137*'Exchange rate'!$B$2)*(1-'Exchange rate'!$A$7), -1)</f>
      </c>
      <c r="J134" s="103"/>
    </row>
    <row x14ac:dyDescent="0.25" r="135" customHeight="1" ht="25.350000000000005">
      <c r="A135" s="3"/>
      <c r="B135" s="114"/>
      <c r="C135" s="114"/>
      <c r="D135" s="114"/>
      <c r="E135" s="28"/>
      <c r="F135" s="28"/>
      <c r="G135" s="101"/>
      <c r="H135" s="101"/>
      <c r="I135" s="62"/>
      <c r="J135" s="103"/>
    </row>
    <row x14ac:dyDescent="0.25" r="136" customHeight="1" ht="25.350000000000005">
      <c r="A136" s="3"/>
      <c r="B136" s="114"/>
      <c r="C136" s="114"/>
      <c r="D136" s="114"/>
      <c r="E136" s="28"/>
      <c r="F136" s="28"/>
      <c r="G136" s="101"/>
      <c r="H136" s="101"/>
      <c r="I136" s="62"/>
      <c r="J136" s="103"/>
    </row>
    <row x14ac:dyDescent="0.25" r="137" customHeight="1" ht="25.350000000000005">
      <c r="A137" s="3"/>
      <c r="B137" s="114"/>
      <c r="C137" s="114"/>
      <c r="D137" s="114"/>
      <c r="E137" s="28"/>
      <c r="F137" s="28"/>
      <c r="G137" s="101"/>
      <c r="H137" s="101"/>
      <c r="I137" s="62"/>
      <c r="J137" s="103"/>
    </row>
    <row x14ac:dyDescent="0.25" r="138" customHeight="1" ht="25.350000000000005">
      <c r="A138" s="3"/>
      <c r="B138" s="114"/>
      <c r="C138" s="114"/>
      <c r="D138" s="114"/>
      <c r="E138" s="28"/>
      <c r="F138" s="28"/>
      <c r="G138" s="101"/>
      <c r="H138" s="101"/>
      <c r="I138" s="62"/>
      <c r="J138" s="103"/>
    </row>
    <row x14ac:dyDescent="0.25" r="139" customHeight="1" ht="25.350000000000005">
      <c r="A139" s="3"/>
      <c r="B139" s="114"/>
      <c r="C139" s="114"/>
      <c r="D139" s="114"/>
      <c r="E139" s="28"/>
      <c r="F139" s="28"/>
      <c r="G139" s="101"/>
      <c r="H139" s="101"/>
      <c r="I139" s="62"/>
      <c r="J139" s="103"/>
    </row>
    <row x14ac:dyDescent="0.25" r="140" customHeight="1" ht="25.350000000000005">
      <c r="A140" s="3"/>
      <c r="B140" s="114"/>
      <c r="C140" s="114"/>
      <c r="D140" s="114"/>
      <c r="E140" s="28"/>
      <c r="F140" s="28"/>
      <c r="G140" s="101"/>
      <c r="H140" s="101"/>
      <c r="I140" s="62"/>
      <c r="J140" s="103"/>
    </row>
    <row x14ac:dyDescent="0.25" r="141" customHeight="1" ht="17.25">
      <c r="A141" s="8" t="s">
        <v>1</v>
      </c>
      <c r="B141" s="245" t="s">
        <v>660</v>
      </c>
      <c r="C141" s="10"/>
      <c r="D141" s="10"/>
      <c r="E141" s="10"/>
      <c r="F141" s="10"/>
      <c r="G141" s="382"/>
      <c r="H141" s="199"/>
      <c r="I141" s="199"/>
      <c r="J141" s="199"/>
    </row>
    <row x14ac:dyDescent="0.25" r="142" customHeight="1" ht="25.350000000000005">
      <c r="A142" s="15"/>
      <c r="B142" s="15" t="s">
        <v>318</v>
      </c>
      <c r="C142" s="15"/>
      <c r="D142" s="15"/>
      <c r="E142" s="112" t="s">
        <v>58</v>
      </c>
      <c r="F142" s="237" t="s">
        <v>36</v>
      </c>
      <c r="G142" s="383"/>
      <c r="H142" s="131" t="s">
        <v>644</v>
      </c>
      <c r="I142" s="146"/>
      <c r="J142" s="85"/>
    </row>
    <row x14ac:dyDescent="0.25" r="143" customHeight="1" ht="25.350000000000005">
      <c r="A143" s="22"/>
      <c r="B143" s="114"/>
      <c r="C143" s="114"/>
      <c r="D143" s="114"/>
      <c r="E143" s="74"/>
      <c r="F143" s="185" t="s">
        <v>627</v>
      </c>
      <c r="G143" s="86" t="s">
        <v>162</v>
      </c>
      <c r="H143" s="385"/>
      <c r="I143" s="103"/>
      <c r="J143" s="91"/>
    </row>
    <row x14ac:dyDescent="0.25" r="144" customHeight="1" ht="25.350000000000005">
      <c r="A144" s="22"/>
      <c r="B144" s="114"/>
      <c r="C144" s="114"/>
      <c r="D144" s="114"/>
      <c r="E144" s="74" t="s">
        <v>379</v>
      </c>
      <c r="F144" s="185" t="s">
        <v>707</v>
      </c>
      <c r="G144" s="172" t="s">
        <v>661</v>
      </c>
      <c r="H144" s="62">
        <f>roundup(('UK-R-Dining Tables'!H144*'Exchange rate'!$B$2)*(1-'Exchange rate'!$A$7), -1)</f>
      </c>
      <c r="I144" s="103"/>
      <c r="J144" s="91"/>
    </row>
    <row x14ac:dyDescent="0.25" r="145" customHeight="1" ht="25.350000000000005">
      <c r="A145" s="22"/>
      <c r="B145" s="114"/>
      <c r="C145" s="114"/>
      <c r="D145" s="114"/>
      <c r="E145" s="74" t="s">
        <v>13</v>
      </c>
      <c r="F145" s="28" t="s">
        <v>662</v>
      </c>
      <c r="G145" s="384" t="s">
        <v>663</v>
      </c>
      <c r="H145" s="62">
        <f>roundup(('UK-R-Dining Tables'!H145*'Exchange rate'!$B$2)*(1-'Exchange rate'!$A$7), -1)</f>
      </c>
      <c r="I145" s="103"/>
      <c r="J145" s="24"/>
    </row>
    <row x14ac:dyDescent="0.25" r="146" customHeight="1" ht="25.350000000000005">
      <c r="A146" s="22"/>
      <c r="B146" s="114"/>
      <c r="C146" s="114"/>
      <c r="D146" s="114"/>
      <c r="E146" s="74" t="s">
        <v>15</v>
      </c>
      <c r="F146" s="28" t="s">
        <v>664</v>
      </c>
      <c r="G146" s="384" t="s">
        <v>665</v>
      </c>
      <c r="H146" s="62">
        <f>roundup(('UK-R-Dining Tables'!H146*'Exchange rate'!$B$2)*(1-'Exchange rate'!$A$7), -1)</f>
      </c>
      <c r="I146" s="103"/>
      <c r="J146" s="24"/>
    </row>
    <row x14ac:dyDescent="0.25" r="147" customHeight="1" ht="25.350000000000005">
      <c r="A147" s="22"/>
      <c r="B147" s="114"/>
      <c r="C147" s="114"/>
      <c r="D147" s="114"/>
      <c r="E147" s="74" t="s">
        <v>120</v>
      </c>
      <c r="F147" s="28" t="s">
        <v>666</v>
      </c>
      <c r="G147" s="384" t="s">
        <v>653</v>
      </c>
      <c r="H147" s="62">
        <f>roundup(('UK-R-Dining Tables'!H147*'Exchange rate'!$B$2)*(1-'Exchange rate'!$A$7), -1)</f>
      </c>
      <c r="I147" s="103"/>
      <c r="J147" s="24"/>
    </row>
    <row x14ac:dyDescent="0.25" r="148" customHeight="1" ht="25.350000000000005">
      <c r="A148" s="3"/>
      <c r="B148" s="114"/>
      <c r="C148" s="114"/>
      <c r="D148" s="114"/>
      <c r="E148" s="28"/>
      <c r="F148" s="28"/>
      <c r="G148" s="101"/>
      <c r="H148" s="101"/>
      <c r="I148" s="103"/>
      <c r="J148" s="101"/>
    </row>
    <row x14ac:dyDescent="0.25" r="149" customHeight="1" ht="25.350000000000005">
      <c r="A149" s="3"/>
      <c r="B149" s="114"/>
      <c r="C149" s="114"/>
      <c r="D149" s="114"/>
      <c r="E149" s="138" t="s">
        <v>489</v>
      </c>
      <c r="F149" s="138"/>
      <c r="G149" s="101"/>
      <c r="H149" s="101"/>
      <c r="I149" s="103"/>
      <c r="J149" s="101"/>
    </row>
    <row x14ac:dyDescent="0.25" r="150" customHeight="1" ht="25.350000000000005">
      <c r="A150" s="3"/>
      <c r="B150" s="114"/>
      <c r="C150" s="114"/>
      <c r="D150" s="114"/>
      <c r="E150" s="243" t="s">
        <v>490</v>
      </c>
      <c r="F150" s="243"/>
      <c r="G150" s="101"/>
      <c r="H150" s="101"/>
      <c r="I150" s="103"/>
      <c r="J150" s="101"/>
    </row>
    <row x14ac:dyDescent="0.25" r="151" customHeight="1" ht="25.350000000000005">
      <c r="A151" s="3"/>
      <c r="B151" s="114"/>
      <c r="C151" s="114"/>
      <c r="D151" s="114"/>
      <c r="E151" s="243"/>
      <c r="F151" s="243"/>
      <c r="G151" s="103"/>
      <c r="H151" s="103"/>
      <c r="I151" s="103"/>
      <c r="J151" s="101"/>
    </row>
    <row x14ac:dyDescent="0.25" r="152" customHeight="1" ht="25.350000000000005">
      <c r="A152" s="3"/>
      <c r="B152" s="114"/>
      <c r="C152" s="114"/>
      <c r="D152" s="114"/>
      <c r="E152" s="243"/>
      <c r="F152" s="243"/>
      <c r="G152" s="103"/>
      <c r="H152" s="103"/>
      <c r="I152" s="103"/>
      <c r="J152" s="101"/>
    </row>
    <row x14ac:dyDescent="0.25" r="153" customHeight="1" ht="25.350000000000005">
      <c r="A153" s="3"/>
      <c r="B153" s="114"/>
      <c r="C153" s="114"/>
      <c r="D153" s="114"/>
      <c r="E153" s="139" t="s">
        <v>280</v>
      </c>
      <c r="F153" s="139"/>
      <c r="G153" s="152"/>
      <c r="H153" s="152"/>
      <c r="I153" s="188">
        <f>roundup(('UK-R-Dining Tables'!I153*'Exchange rate'!$B$2)*(1-'Exchange rate'!$A$7), -1)</f>
      </c>
      <c r="J153" s="101"/>
    </row>
    <row x14ac:dyDescent="0.25" r="154" customHeight="1" ht="25.350000000000005">
      <c r="A154" s="3"/>
      <c r="B154" s="114"/>
      <c r="C154" s="114"/>
      <c r="D154" s="114"/>
      <c r="E154" s="243"/>
      <c r="F154" s="243"/>
      <c r="G154" s="101"/>
      <c r="H154" s="101"/>
      <c r="I154" s="103"/>
      <c r="J154" s="101"/>
    </row>
    <row x14ac:dyDescent="0.25" r="155" customHeight="1" ht="25.350000000000005">
      <c r="A155" s="3"/>
      <c r="B155" s="114"/>
      <c r="C155" s="114"/>
      <c r="D155" s="114"/>
      <c r="E155" s="23"/>
      <c r="F155" s="23"/>
      <c r="G155" s="101"/>
      <c r="H155" s="101"/>
      <c r="I155" s="103"/>
      <c r="J155" s="101"/>
    </row>
    <row x14ac:dyDescent="0.25" r="156" customHeight="1" ht="48">
      <c r="A156" s="3"/>
      <c r="B156" s="114"/>
      <c r="C156" s="114"/>
      <c r="D156" s="114"/>
      <c r="E156" s="139" t="s">
        <v>491</v>
      </c>
      <c r="F156" s="139"/>
      <c r="G156" s="152"/>
      <c r="H156" s="152"/>
      <c r="I156" s="188">
        <f>roundup(('UK-R-Dining Tables'!I155*'Exchange rate'!$B$2)*(1-'Exchange rate'!$A$7), -1)</f>
      </c>
      <c r="J156" s="101"/>
    </row>
    <row x14ac:dyDescent="0.25" r="157" customHeight="1" ht="17.25">
      <c r="A157" s="3"/>
      <c r="B157" s="114"/>
      <c r="C157" s="114"/>
      <c r="D157" s="114"/>
      <c r="E157" s="243"/>
      <c r="F157" s="243"/>
      <c r="G157" s="101"/>
      <c r="H157" s="101"/>
      <c r="I157" s="103"/>
      <c r="J157" s="101"/>
    </row>
    <row x14ac:dyDescent="0.25" r="158" customHeight="1" ht="17.25">
      <c r="A158" s="8" t="s">
        <v>1</v>
      </c>
      <c r="B158" s="245" t="s">
        <v>708</v>
      </c>
      <c r="C158" s="10"/>
      <c r="D158" s="10"/>
      <c r="E158" s="10"/>
      <c r="F158" s="10"/>
      <c r="G158" s="382"/>
      <c r="H158" s="199"/>
      <c r="I158" s="199"/>
      <c r="J158" s="199"/>
    </row>
    <row x14ac:dyDescent="0.25" r="159" customHeight="1" ht="25.350000000000005">
      <c r="A159" s="15"/>
      <c r="B159" s="15" t="s">
        <v>318</v>
      </c>
      <c r="C159" s="15"/>
      <c r="D159" s="15"/>
      <c r="E159" s="112" t="s">
        <v>58</v>
      </c>
      <c r="F159" s="237" t="s">
        <v>36</v>
      </c>
      <c r="G159" s="383"/>
      <c r="H159" s="131" t="s">
        <v>495</v>
      </c>
      <c r="I159" s="146" t="s">
        <v>350</v>
      </c>
      <c r="J159" s="85"/>
    </row>
    <row x14ac:dyDescent="0.25" r="160" customHeight="1" ht="25.350000000000005">
      <c r="A160" s="22"/>
      <c r="B160" s="114"/>
      <c r="C160" s="114"/>
      <c r="D160" s="114"/>
      <c r="E160" s="74"/>
      <c r="F160" s="185" t="s">
        <v>627</v>
      </c>
      <c r="G160" s="86" t="s">
        <v>162</v>
      </c>
      <c r="H160" s="385"/>
      <c r="I160" s="287" t="s">
        <v>336</v>
      </c>
      <c r="J160" s="91"/>
    </row>
    <row x14ac:dyDescent="0.25" r="161" customHeight="1" ht="25.350000000000005">
      <c r="A161" s="22"/>
      <c r="B161" s="114"/>
      <c r="C161" s="114"/>
      <c r="D161" s="114"/>
      <c r="E161" s="74" t="s">
        <v>379</v>
      </c>
      <c r="F161" s="185" t="s">
        <v>707</v>
      </c>
      <c r="G161" s="172" t="s">
        <v>661</v>
      </c>
      <c r="H161" s="62">
        <f>roundup(('UK-R-Dining Tables'!H160*'Exchange rate'!$B$2)*(1-'Exchange rate'!$A$7), -1)</f>
      </c>
      <c r="I161" s="62">
        <f>roundup(('UK-R-Dining Tables'!I160*'Exchange rate'!$B$2)*(1-'Exchange rate'!$A$7), -1)</f>
      </c>
      <c r="J161" s="91"/>
    </row>
    <row x14ac:dyDescent="0.25" r="162" customHeight="1" ht="25.350000000000005">
      <c r="A162" s="22"/>
      <c r="B162" s="114"/>
      <c r="C162" s="114"/>
      <c r="D162" s="114"/>
      <c r="E162" s="74" t="s">
        <v>13</v>
      </c>
      <c r="F162" s="28" t="s">
        <v>662</v>
      </c>
      <c r="G162" s="384" t="s">
        <v>663</v>
      </c>
      <c r="H162" s="62">
        <f>roundup(('UK-R-Dining Tables'!H161*'Exchange rate'!$B$2)*(1-'Exchange rate'!$A$7), -1)</f>
      </c>
      <c r="I162" s="62">
        <f>roundup(('UK-R-Dining Tables'!I161*'Exchange rate'!$B$2)*(1-'Exchange rate'!$A$7), -1)</f>
      </c>
      <c r="J162" s="24"/>
    </row>
    <row x14ac:dyDescent="0.25" r="163" customHeight="1" ht="25.350000000000005">
      <c r="A163" s="22"/>
      <c r="B163" s="114"/>
      <c r="C163" s="114"/>
      <c r="D163" s="114"/>
      <c r="E163" s="74" t="s">
        <v>15</v>
      </c>
      <c r="F163" s="28" t="s">
        <v>664</v>
      </c>
      <c r="G163" s="384" t="s">
        <v>665</v>
      </c>
      <c r="H163" s="62">
        <f>roundup(('UK-R-Dining Tables'!H162*'Exchange rate'!$B$2)*(1-'Exchange rate'!$A$7), -1)</f>
      </c>
      <c r="I163" s="62">
        <f>roundup(('UK-R-Dining Tables'!I162*'Exchange rate'!$B$2)*(1-'Exchange rate'!$A$7), -1)</f>
      </c>
      <c r="J163" s="24"/>
    </row>
    <row x14ac:dyDescent="0.25" r="164" customHeight="1" ht="25.350000000000005">
      <c r="A164" s="22"/>
      <c r="B164" s="114"/>
      <c r="C164" s="114"/>
      <c r="D164" s="114"/>
      <c r="E164" s="74" t="s">
        <v>120</v>
      </c>
      <c r="F164" s="28" t="s">
        <v>666</v>
      </c>
      <c r="G164" s="384" t="s">
        <v>653</v>
      </c>
      <c r="H164" s="62">
        <f>roundup(('UK-R-Dining Tables'!H163*'Exchange rate'!$B$2)*(1-'Exchange rate'!$A$7), -1)</f>
      </c>
      <c r="I164" s="62">
        <f>roundup(('UK-R-Dining Tables'!I163*'Exchange rate'!$B$2)*(1-'Exchange rate'!$A$7), -1)</f>
      </c>
      <c r="J164" s="24"/>
    </row>
    <row x14ac:dyDescent="0.25" r="165" customHeight="1" ht="25.350000000000005">
      <c r="A165" s="3"/>
      <c r="B165" s="114"/>
      <c r="C165" s="114"/>
      <c r="D165" s="114"/>
      <c r="E165" s="28"/>
      <c r="F165" s="28"/>
      <c r="G165" s="101"/>
      <c r="H165" s="101"/>
      <c r="I165" s="103"/>
      <c r="J165" s="101"/>
    </row>
    <row x14ac:dyDescent="0.25" r="166" customHeight="1" ht="25.350000000000005">
      <c r="A166" s="3"/>
      <c r="B166" s="114"/>
      <c r="C166" s="114"/>
      <c r="D166" s="114"/>
      <c r="E166" s="138" t="s">
        <v>325</v>
      </c>
      <c r="F166" s="138"/>
      <c r="G166" s="101"/>
      <c r="H166" s="101"/>
      <c r="I166" s="103"/>
      <c r="J166" s="101"/>
    </row>
    <row x14ac:dyDescent="0.25" r="167" customHeight="1" ht="25.350000000000005">
      <c r="A167" s="3"/>
      <c r="B167" s="114"/>
      <c r="C167" s="114"/>
      <c r="D167" s="114"/>
      <c r="E167" s="243"/>
      <c r="F167" s="243"/>
      <c r="G167" s="101"/>
      <c r="H167" s="101"/>
      <c r="I167" s="103"/>
      <c r="J167" s="101"/>
    </row>
    <row x14ac:dyDescent="0.25" r="168" customHeight="1" ht="25.350000000000005">
      <c r="A168" s="3"/>
      <c r="B168" s="114"/>
      <c r="C168" s="114"/>
      <c r="D168" s="114"/>
      <c r="E168" s="243"/>
      <c r="F168" s="243"/>
      <c r="G168" s="103"/>
      <c r="H168" s="103"/>
      <c r="I168" s="103"/>
      <c r="J168" s="101"/>
    </row>
    <row x14ac:dyDescent="0.25" r="169" customHeight="1" ht="25.350000000000005">
      <c r="A169" s="3"/>
      <c r="B169" s="114"/>
      <c r="C169" s="114"/>
      <c r="D169" s="114"/>
      <c r="E169" s="139" t="s">
        <v>280</v>
      </c>
      <c r="F169" s="139"/>
      <c r="G169" s="152"/>
      <c r="H169" s="152"/>
      <c r="I169" s="188">
        <f>roundup(('UK-R-Dining Tables'!I168*'Exchange rate'!$B$2)*(1-'Exchange rate'!$A$7), -1)</f>
      </c>
      <c r="J169" s="101"/>
    </row>
    <row x14ac:dyDescent="0.25" r="170" customHeight="1" ht="25.350000000000005">
      <c r="A170" s="3"/>
      <c r="B170" s="114"/>
      <c r="C170" s="114"/>
      <c r="D170" s="114"/>
      <c r="E170" s="243"/>
      <c r="F170" s="243"/>
      <c r="G170" s="101"/>
      <c r="H170" s="101"/>
      <c r="I170" s="103"/>
      <c r="J170" s="101"/>
    </row>
    <row x14ac:dyDescent="0.25" r="171" customHeight="1" ht="48">
      <c r="A171" s="3"/>
      <c r="B171" s="114"/>
      <c r="C171" s="114"/>
      <c r="D171" s="114"/>
      <c r="E171" s="139" t="s">
        <v>491</v>
      </c>
      <c r="F171" s="139"/>
      <c r="G171" s="152"/>
      <c r="H171" s="152"/>
      <c r="I171" s="188">
        <f>roundup(('UK-R-Dining Tables'!I170*'Exchange rate'!$B$2)*(1-'Exchange rate'!$A$7), -1)</f>
      </c>
      <c r="J171" s="101"/>
    </row>
    <row x14ac:dyDescent="0.25" r="172" customHeight="1" ht="17.25">
      <c r="A172" s="3"/>
      <c r="B172" s="114"/>
      <c r="C172" s="114"/>
      <c r="D172" s="114"/>
      <c r="E172" s="243"/>
      <c r="F172" s="243"/>
      <c r="G172" s="101"/>
      <c r="H172" s="101"/>
      <c r="I172" s="103"/>
      <c r="J172" s="101"/>
    </row>
    <row x14ac:dyDescent="0.25" r="173" customHeight="1" ht="17.25">
      <c r="A173" s="3"/>
      <c r="B173" s="114"/>
      <c r="C173" s="114"/>
      <c r="D173" s="114"/>
      <c r="E173" s="243"/>
      <c r="F173" s="243"/>
      <c r="G173" s="101"/>
      <c r="H173" s="101"/>
      <c r="I173" s="103"/>
      <c r="J173" s="101"/>
    </row>
    <row x14ac:dyDescent="0.25" r="174" customHeight="1" ht="17.25">
      <c r="A174" s="8" t="s">
        <v>1</v>
      </c>
      <c r="B174" s="96" t="s">
        <v>667</v>
      </c>
      <c r="C174" s="10"/>
      <c r="D174" s="10"/>
      <c r="E174" s="10"/>
      <c r="F174" s="10"/>
      <c r="G174" s="382"/>
      <c r="H174" s="199"/>
      <c r="I174" s="199"/>
      <c r="J174" s="199"/>
    </row>
    <row x14ac:dyDescent="0.25" r="175" customHeight="1" ht="25.350000000000005">
      <c r="A175" s="15"/>
      <c r="B175" s="15" t="s">
        <v>594</v>
      </c>
      <c r="C175" s="15"/>
      <c r="D175" s="15"/>
      <c r="E175" s="112" t="s">
        <v>58</v>
      </c>
      <c r="F175" s="237" t="s">
        <v>36</v>
      </c>
      <c r="G175" s="383"/>
      <c r="H175" s="131" t="s">
        <v>508</v>
      </c>
      <c r="I175" s="146" t="s">
        <v>388</v>
      </c>
      <c r="J175" s="18"/>
    </row>
    <row x14ac:dyDescent="0.25" r="176" customHeight="1" ht="25.350000000000005">
      <c r="A176" s="22"/>
      <c r="B176" s="114"/>
      <c r="C176" s="114"/>
      <c r="D176" s="114"/>
      <c r="E176" s="74"/>
      <c r="F176" s="185" t="s">
        <v>627</v>
      </c>
      <c r="G176" s="86" t="s">
        <v>162</v>
      </c>
      <c r="H176" s="385"/>
      <c r="I176" s="287" t="s">
        <v>336</v>
      </c>
      <c r="J176" s="91"/>
    </row>
    <row x14ac:dyDescent="0.25" r="177" customHeight="1" ht="17.25">
      <c r="A177" s="22"/>
      <c r="B177" s="114"/>
      <c r="C177" s="114"/>
      <c r="D177" s="114"/>
      <c r="E177" s="74" t="s">
        <v>11</v>
      </c>
      <c r="F177" s="28" t="s">
        <v>668</v>
      </c>
      <c r="G177" s="172" t="s">
        <v>669</v>
      </c>
      <c r="H177" s="62">
        <f>roundup(('UK-R-Dining Tables'!H175*'Exchange rate'!$B$2)*(1-'Exchange rate'!$A$7), -1)</f>
      </c>
      <c r="I177" s="62">
        <f>roundup(('UK-R-Dining Tables'!I175*'Exchange rate'!$B$2)*(1-'Exchange rate'!$A$7), -1)</f>
      </c>
      <c r="J177" s="24"/>
    </row>
    <row x14ac:dyDescent="0.25" r="178" customHeight="1" ht="17.25">
      <c r="A178" s="22"/>
      <c r="B178" s="114"/>
      <c r="C178" s="114"/>
      <c r="D178" s="114"/>
      <c r="E178" s="74" t="s">
        <v>13</v>
      </c>
      <c r="F178" s="28" t="s">
        <v>670</v>
      </c>
      <c r="G178" s="172" t="s">
        <v>671</v>
      </c>
      <c r="H178" s="62">
        <f>roundup(('UK-R-Dining Tables'!H176*'Exchange rate'!$B$2)*(1-'Exchange rate'!$A$7), -1)</f>
      </c>
      <c r="I178" s="62">
        <f>roundup(('UK-R-Dining Tables'!I176*'Exchange rate'!$B$2)*(1-'Exchange rate'!$A$7), -1)</f>
      </c>
      <c r="J178" s="24"/>
    </row>
    <row x14ac:dyDescent="0.25" r="179" customHeight="1" ht="17.25">
      <c r="A179" s="22"/>
      <c r="B179" s="114"/>
      <c r="C179" s="114"/>
      <c r="D179" s="114"/>
      <c r="E179" s="74" t="s">
        <v>15</v>
      </c>
      <c r="F179" s="28" t="s">
        <v>633</v>
      </c>
      <c r="G179" s="172" t="s">
        <v>651</v>
      </c>
      <c r="H179" s="62">
        <f>roundup(('UK-R-Dining Tables'!H177*'Exchange rate'!$B$2)*(1-'Exchange rate'!$A$7), -1)</f>
      </c>
      <c r="I179" s="62">
        <f>roundup(('UK-R-Dining Tables'!I177*'Exchange rate'!$B$2)*(1-'Exchange rate'!$A$7), -1)</f>
      </c>
      <c r="J179" s="24"/>
    </row>
    <row x14ac:dyDescent="0.25" r="180" customHeight="1" ht="25.350000000000005">
      <c r="A180" s="3"/>
      <c r="B180" s="114"/>
      <c r="C180" s="114"/>
      <c r="D180" s="114"/>
      <c r="E180" s="74" t="s">
        <v>120</v>
      </c>
      <c r="F180" s="28" t="s">
        <v>672</v>
      </c>
      <c r="G180" s="86" t="s">
        <v>673</v>
      </c>
      <c r="H180" s="62">
        <f>roundup(('UK-R-Dining Tables'!H178*'Exchange rate'!$B$2)*(1-'Exchange rate'!$A$7), -1)</f>
      </c>
      <c r="I180" s="62">
        <f>roundup(('UK-R-Dining Tables'!I178*'Exchange rate'!$B$2)*(1-'Exchange rate'!$A$7), -1)</f>
      </c>
      <c r="J180" s="101"/>
    </row>
    <row x14ac:dyDescent="0.25" r="181" customHeight="1" ht="25.350000000000005">
      <c r="A181" s="3"/>
      <c r="B181" s="114"/>
      <c r="C181" s="114"/>
      <c r="D181" s="114"/>
      <c r="E181" s="28"/>
      <c r="F181" s="28"/>
      <c r="G181" s="101"/>
      <c r="H181" s="103"/>
      <c r="I181" s="103"/>
      <c r="J181" s="101"/>
    </row>
    <row x14ac:dyDescent="0.25" r="182" customHeight="1" ht="25.350000000000005">
      <c r="A182" s="3"/>
      <c r="B182" s="114"/>
      <c r="C182" s="114"/>
      <c r="D182" s="114"/>
      <c r="E182" s="138" t="s">
        <v>18</v>
      </c>
      <c r="F182" s="138"/>
      <c r="G182" s="101"/>
      <c r="H182" s="101"/>
      <c r="I182" s="103"/>
      <c r="J182" s="101"/>
    </row>
    <row x14ac:dyDescent="0.25" r="183" customHeight="1" ht="25.350000000000005">
      <c r="A183" s="3"/>
      <c r="B183" s="114"/>
      <c r="C183" s="114"/>
      <c r="D183" s="114"/>
      <c r="E183" s="108"/>
      <c r="F183" s="108"/>
      <c r="G183" s="101"/>
      <c r="H183" s="101"/>
      <c r="I183" s="103"/>
      <c r="J183" s="101"/>
    </row>
    <row x14ac:dyDescent="0.25" r="184" customHeight="1" ht="25.350000000000005">
      <c r="A184" s="3"/>
      <c r="B184" s="114"/>
      <c r="C184" s="114"/>
      <c r="D184" s="114"/>
      <c r="E184" s="23"/>
      <c r="F184" s="23"/>
      <c r="G184" s="103"/>
      <c r="H184" s="103"/>
      <c r="I184" s="103"/>
      <c r="J184" s="101"/>
    </row>
    <row x14ac:dyDescent="0.25" r="185" customHeight="1" ht="25.350000000000005">
      <c r="A185" s="3"/>
      <c r="B185" s="114"/>
      <c r="C185" s="114"/>
      <c r="D185" s="114"/>
      <c r="E185" s="139" t="s">
        <v>505</v>
      </c>
      <c r="F185" s="139"/>
      <c r="G185" s="152"/>
      <c r="H185" s="152"/>
      <c r="I185" s="188">
        <f>roundup(('UK-R-Dining Tables'!I183*'Exchange rate'!$B$2)*(1-'Exchange rate'!$A$7), -1)</f>
      </c>
      <c r="J185" s="101"/>
    </row>
    <row x14ac:dyDescent="0.25" r="186" customHeight="1" ht="25.350000000000005">
      <c r="A186" s="3"/>
      <c r="B186" s="114"/>
      <c r="C186" s="114"/>
      <c r="D186" s="114"/>
      <c r="E186" s="243"/>
      <c r="F186" s="243"/>
      <c r="G186" s="101"/>
      <c r="H186" s="101"/>
      <c r="I186" s="103"/>
      <c r="J186" s="101"/>
    </row>
    <row x14ac:dyDescent="0.25" r="187" customHeight="1" ht="25.350000000000005">
      <c r="A187" s="3"/>
      <c r="B187" s="114"/>
      <c r="C187" s="114"/>
      <c r="D187" s="114"/>
      <c r="E187" s="23"/>
      <c r="F187" s="23"/>
      <c r="G187" s="103"/>
      <c r="H187" s="103"/>
      <c r="I187" s="103"/>
      <c r="J187" s="101"/>
    </row>
    <row x14ac:dyDescent="0.25" r="188" customHeight="1" ht="25.350000000000005">
      <c r="A188" s="3"/>
      <c r="B188" s="114"/>
      <c r="C188" s="114"/>
      <c r="D188" s="114"/>
      <c r="E188" s="139" t="s">
        <v>491</v>
      </c>
      <c r="F188" s="139"/>
      <c r="G188" s="152"/>
      <c r="H188" s="152"/>
      <c r="I188" s="188">
        <f>roundup(('UK-R-Dining Tables'!I186*'Exchange rate'!$B$2)*(1-'Exchange rate'!$A$7), -1)</f>
      </c>
      <c r="J188" s="101"/>
    </row>
    <row x14ac:dyDescent="0.25" r="189" customHeight="1" ht="25.350000000000005">
      <c r="A189" s="3"/>
      <c r="B189" s="114"/>
      <c r="C189" s="114"/>
      <c r="D189" s="114"/>
      <c r="E189" s="243"/>
      <c r="F189" s="243"/>
      <c r="G189" s="101"/>
      <c r="H189" s="101"/>
      <c r="I189" s="103"/>
      <c r="J189" s="101"/>
    </row>
    <row x14ac:dyDescent="0.25" r="190" customHeight="1" ht="25.350000000000005">
      <c r="A190" s="3"/>
      <c r="B190" s="114"/>
      <c r="C190" s="114"/>
      <c r="D190" s="114"/>
      <c r="E190" s="28"/>
      <c r="F190" s="28"/>
      <c r="G190" s="101"/>
      <c r="H190" s="101"/>
      <c r="I190" s="103"/>
      <c r="J190" s="101"/>
    </row>
    <row x14ac:dyDescent="0.25" r="191" customHeight="1" ht="19.5">
      <c r="A191" s="3"/>
      <c r="B191" s="23"/>
      <c r="C191" s="23"/>
      <c r="D191" s="23"/>
      <c r="E191" s="23"/>
      <c r="F191" s="23"/>
      <c r="G191" s="103"/>
      <c r="H191" s="290"/>
      <c r="I191" s="101"/>
      <c r="J191" s="101"/>
    </row>
    <row x14ac:dyDescent="0.25" r="192" customHeight="1" ht="17.25">
      <c r="A192" s="390"/>
      <c r="B192" s="245" t="s">
        <v>674</v>
      </c>
      <c r="C192" s="361"/>
      <c r="D192" s="361"/>
      <c r="E192" s="361"/>
      <c r="F192" s="361"/>
      <c r="G192" s="391"/>
      <c r="H192" s="392"/>
      <c r="I192" s="392"/>
      <c r="J192" s="392"/>
    </row>
    <row x14ac:dyDescent="0.25" r="193" customHeight="1" ht="17.25">
      <c r="A193" s="15"/>
      <c r="B193" s="15" t="s">
        <v>318</v>
      </c>
      <c r="C193" s="15"/>
      <c r="D193" s="15"/>
      <c r="E193" s="112" t="s">
        <v>58</v>
      </c>
      <c r="F193" s="237" t="s">
        <v>36</v>
      </c>
      <c r="G193" s="383"/>
      <c r="H193" s="131" t="s">
        <v>601</v>
      </c>
      <c r="I193" s="18"/>
      <c r="J193" s="146"/>
    </row>
    <row x14ac:dyDescent="0.25" r="194" customHeight="1" ht="25.350000000000005">
      <c r="A194" s="22"/>
      <c r="B194" s="114"/>
      <c r="C194" s="114"/>
      <c r="D194" s="114"/>
      <c r="E194" s="74"/>
      <c r="F194" s="185" t="s">
        <v>627</v>
      </c>
      <c r="G194" s="86" t="s">
        <v>162</v>
      </c>
      <c r="H194" s="91"/>
      <c r="I194" s="91"/>
      <c r="J194" s="101"/>
    </row>
    <row x14ac:dyDescent="0.25" r="195" customHeight="1" ht="25.350000000000005">
      <c r="A195" s="22"/>
      <c r="B195" s="114"/>
      <c r="C195" s="114"/>
      <c r="D195" s="114"/>
      <c r="E195" s="74" t="s">
        <v>11</v>
      </c>
      <c r="F195" s="28" t="s">
        <v>629</v>
      </c>
      <c r="G195" s="172" t="s">
        <v>661</v>
      </c>
      <c r="H195" s="62">
        <f>roundup(('UK-R-Dining Tables'!H191*'Exchange rate'!$B$2)*(1-'Exchange rate'!$A$7), -1)</f>
      </c>
      <c r="I195" s="63"/>
      <c r="J195" s="101"/>
    </row>
    <row x14ac:dyDescent="0.25" r="196" customHeight="1" ht="17.25">
      <c r="A196" s="22"/>
      <c r="B196" s="114"/>
      <c r="C196" s="114"/>
      <c r="D196" s="114"/>
      <c r="E196" s="74" t="s">
        <v>13</v>
      </c>
      <c r="F196" s="28" t="s">
        <v>662</v>
      </c>
      <c r="G196" s="384" t="s">
        <v>663</v>
      </c>
      <c r="H196" s="62">
        <f>roundup(('UK-R-Dining Tables'!H192*'Exchange rate'!$B$2)*(1-'Exchange rate'!$A$7), -1)</f>
      </c>
      <c r="I196" s="63"/>
      <c r="J196" s="101"/>
    </row>
    <row x14ac:dyDescent="0.25" r="197" customHeight="1" ht="17.25">
      <c r="A197" s="22"/>
      <c r="B197" s="114"/>
      <c r="C197" s="114"/>
      <c r="D197" s="114"/>
      <c r="E197" s="74" t="s">
        <v>15</v>
      </c>
      <c r="F197" s="28" t="s">
        <v>664</v>
      </c>
      <c r="G197" s="384" t="s">
        <v>665</v>
      </c>
      <c r="H197" s="62">
        <f>roundup(('UK-R-Dining Tables'!H193*'Exchange rate'!$B$2)*(1-'Exchange rate'!$A$7), -1)</f>
      </c>
      <c r="I197" s="63"/>
      <c r="J197" s="101"/>
    </row>
    <row x14ac:dyDescent="0.25" r="198" customHeight="1" ht="17.25">
      <c r="A198" s="3"/>
      <c r="B198" s="114"/>
      <c r="C198" s="114"/>
      <c r="D198" s="114"/>
      <c r="E198" s="74" t="s">
        <v>120</v>
      </c>
      <c r="F198" s="28" t="s">
        <v>666</v>
      </c>
      <c r="G198" s="384" t="s">
        <v>653</v>
      </c>
      <c r="H198" s="62">
        <f>roundup(('UK-R-Dining Tables'!H194*'Exchange rate'!$B$2)*(1-'Exchange rate'!$A$7), -1)</f>
      </c>
      <c r="I198" s="63"/>
      <c r="J198" s="101"/>
    </row>
    <row x14ac:dyDescent="0.25" r="199" customHeight="1" ht="25.350000000000005">
      <c r="A199" s="3"/>
      <c r="B199" s="114"/>
      <c r="C199" s="114"/>
      <c r="D199" s="114"/>
      <c r="E199" s="28"/>
      <c r="F199" s="28"/>
      <c r="G199" s="101"/>
      <c r="H199" s="101"/>
      <c r="I199" s="101"/>
      <c r="J199" s="101"/>
    </row>
    <row x14ac:dyDescent="0.25" r="200" customHeight="1" ht="25.350000000000005">
      <c r="A200" s="3"/>
      <c r="B200" s="114"/>
      <c r="C200" s="114"/>
      <c r="D200" s="114"/>
      <c r="E200" s="138" t="s">
        <v>18</v>
      </c>
      <c r="F200" s="138"/>
      <c r="G200" s="101"/>
      <c r="H200" s="101"/>
      <c r="I200" s="101"/>
      <c r="J200" s="101"/>
    </row>
    <row x14ac:dyDescent="0.25" r="201" customHeight="1" ht="25.350000000000005">
      <c r="A201" s="3"/>
      <c r="B201" s="114"/>
      <c r="C201" s="114"/>
      <c r="D201" s="114"/>
      <c r="E201" s="108"/>
      <c r="F201" s="108"/>
      <c r="G201" s="101"/>
      <c r="H201" s="101"/>
      <c r="I201" s="101"/>
      <c r="J201" s="101"/>
    </row>
    <row x14ac:dyDescent="0.25" r="202" customHeight="1" ht="25.350000000000005">
      <c r="A202" s="3"/>
      <c r="B202" s="114"/>
      <c r="C202" s="114"/>
      <c r="D202" s="114"/>
      <c r="E202" s="23"/>
      <c r="F202" s="23"/>
      <c r="G202" s="103"/>
      <c r="H202" s="103"/>
      <c r="I202" s="103"/>
      <c r="J202" s="101"/>
    </row>
    <row x14ac:dyDescent="0.25" r="203" customHeight="1" ht="25.350000000000005">
      <c r="A203" s="3"/>
      <c r="B203" s="114"/>
      <c r="C203" s="114"/>
      <c r="D203" s="114"/>
      <c r="E203" s="139" t="s">
        <v>280</v>
      </c>
      <c r="F203" s="139"/>
      <c r="G203" s="152"/>
      <c r="H203" s="152"/>
      <c r="I203" s="153"/>
      <c r="J203" s="188">
        <f>roundup(('UK-R-Dining Tables'!J199*'Exchange rate'!$B$2)*(1-'Exchange rate'!$A$7), -1)</f>
      </c>
    </row>
    <row x14ac:dyDescent="0.25" r="204" customHeight="1" ht="25.350000000000005">
      <c r="A204" s="3"/>
      <c r="B204" s="114"/>
      <c r="C204" s="114"/>
      <c r="D204" s="114"/>
      <c r="E204" s="108"/>
      <c r="F204" s="108"/>
      <c r="G204" s="101"/>
      <c r="H204" s="101"/>
      <c r="I204" s="101"/>
      <c r="J204" s="101"/>
    </row>
    <row x14ac:dyDescent="0.25" r="205" customHeight="1" ht="25.350000000000005">
      <c r="A205" s="3"/>
      <c r="B205" s="114"/>
      <c r="C205" s="114"/>
      <c r="D205" s="114"/>
      <c r="E205" s="108"/>
      <c r="F205" s="108"/>
      <c r="G205" s="103"/>
      <c r="H205" s="103"/>
      <c r="I205" s="103"/>
      <c r="J205" s="101"/>
    </row>
    <row x14ac:dyDescent="0.25" r="206" customHeight="1" ht="25.350000000000005">
      <c r="A206" s="3"/>
      <c r="B206" s="114"/>
      <c r="C206" s="114"/>
      <c r="D206" s="114"/>
      <c r="E206" s="139" t="s">
        <v>675</v>
      </c>
      <c r="F206" s="139"/>
      <c r="G206" s="152"/>
      <c r="H206" s="152"/>
      <c r="I206" s="393"/>
      <c r="J206" s="188">
        <f>roundup(('UK-R-Dining Tables'!J202*'Exchange rate'!$B$2)*(1-'Exchange rate'!$A$7), -1)</f>
      </c>
    </row>
    <row x14ac:dyDescent="0.25" r="207" customHeight="1" ht="25.350000000000005">
      <c r="A207" s="3"/>
      <c r="B207" s="114"/>
      <c r="C207" s="114"/>
      <c r="D207" s="114"/>
      <c r="E207" s="28"/>
      <c r="F207" s="28"/>
      <c r="G207" s="101"/>
      <c r="H207" s="101"/>
      <c r="I207" s="103"/>
      <c r="J207" s="63"/>
    </row>
    <row x14ac:dyDescent="0.25" r="208" customHeight="1" ht="25.350000000000005">
      <c r="A208" s="3"/>
      <c r="B208" s="114"/>
      <c r="C208" s="114"/>
      <c r="D208" s="114"/>
      <c r="E208" s="28"/>
      <c r="F208" s="28"/>
      <c r="G208" s="101"/>
      <c r="H208" s="101"/>
      <c r="I208" s="103"/>
      <c r="J208" s="63"/>
    </row>
    <row x14ac:dyDescent="0.25" r="209" customHeight="1" ht="25.350000000000005">
      <c r="A209" s="3"/>
      <c r="B209" s="114"/>
      <c r="C209" s="114"/>
      <c r="D209" s="114"/>
      <c r="E209" s="139" t="s">
        <v>676</v>
      </c>
      <c r="F209" s="139"/>
      <c r="G209" s="152"/>
      <c r="H209" s="152"/>
      <c r="I209" s="393"/>
      <c r="J209" s="188">
        <f>roundup(('UK-R-Dining Tables'!J205*'Exchange rate'!$B$2)*(1-'Exchange rate'!$A$7), -1)</f>
      </c>
    </row>
    <row x14ac:dyDescent="0.25" r="210" customHeight="1" ht="47.25">
      <c r="A210" s="3"/>
      <c r="B210" s="114"/>
      <c r="C210" s="114"/>
      <c r="D210" s="114"/>
      <c r="E210" s="28"/>
      <c r="F210" s="28"/>
      <c r="G210" s="101"/>
      <c r="H210" s="101"/>
      <c r="I210" s="92"/>
      <c r="J210" s="63"/>
    </row>
    <row x14ac:dyDescent="0.25" r="211" customHeight="1" ht="17.25">
      <c r="A211" s="390"/>
      <c r="B211" s="288" t="s">
        <v>677</v>
      </c>
      <c r="C211" s="361"/>
      <c r="D211" s="361"/>
      <c r="E211" s="361"/>
      <c r="F211" s="361"/>
      <c r="G211" s="391"/>
      <c r="H211" s="392"/>
      <c r="I211" s="392"/>
      <c r="J211" s="392"/>
    </row>
    <row x14ac:dyDescent="0.25" r="212" customHeight="1" ht="17.25">
      <c r="A212" s="15"/>
      <c r="B212" s="15" t="s">
        <v>318</v>
      </c>
      <c r="C212" s="15"/>
      <c r="D212" s="15"/>
      <c r="E212" s="112" t="s">
        <v>58</v>
      </c>
      <c r="F212" s="237" t="s">
        <v>36</v>
      </c>
      <c r="G212" s="383"/>
      <c r="H212" s="131" t="s">
        <v>508</v>
      </c>
      <c r="I212" s="18" t="s">
        <v>388</v>
      </c>
      <c r="J212" s="18"/>
    </row>
    <row x14ac:dyDescent="0.25" r="213" customHeight="1" ht="17.25">
      <c r="A213" s="22"/>
      <c r="B213" s="114"/>
      <c r="C213" s="114"/>
      <c r="D213" s="114"/>
      <c r="E213" s="74"/>
      <c r="F213" s="185" t="s">
        <v>627</v>
      </c>
      <c r="G213" s="86" t="s">
        <v>162</v>
      </c>
      <c r="H213" s="103"/>
      <c r="I213" s="346" t="s">
        <v>709</v>
      </c>
      <c r="J213" s="101"/>
    </row>
    <row x14ac:dyDescent="0.25" r="214" customHeight="1" ht="25.350000000000005">
      <c r="A214" s="22"/>
      <c r="B214" s="114"/>
      <c r="C214" s="114"/>
      <c r="D214" s="114"/>
      <c r="E214" s="74" t="s">
        <v>11</v>
      </c>
      <c r="F214" s="28" t="s">
        <v>629</v>
      </c>
      <c r="G214" s="172" t="s">
        <v>661</v>
      </c>
      <c r="H214" s="62">
        <f>roundup(('UK-R-Dining Tables'!H214*'Exchange rate'!$B$2)*(1-'Exchange rate'!$A$7), -1)</f>
      </c>
      <c r="I214" s="62">
        <f>roundup(('UK-R-Dining Tables'!I214*'Exchange rate'!$B$2)*(1-'Exchange rate'!$A$7), -1)</f>
      </c>
      <c r="J214" s="101"/>
    </row>
    <row x14ac:dyDescent="0.25" r="215" customHeight="1" ht="17.25">
      <c r="A215" s="22"/>
      <c r="B215" s="114"/>
      <c r="C215" s="114"/>
      <c r="D215" s="114"/>
      <c r="E215" s="74" t="s">
        <v>13</v>
      </c>
      <c r="F215" s="28" t="s">
        <v>662</v>
      </c>
      <c r="G215" s="384" t="s">
        <v>663</v>
      </c>
      <c r="H215" s="62">
        <f>roundup(('UK-R-Dining Tables'!H215*'Exchange rate'!$B$2)*(1-'Exchange rate'!$A$7), -1)</f>
      </c>
      <c r="I215" s="62">
        <f>roundup(('UK-R-Dining Tables'!I215*'Exchange rate'!$B$2)*(1-'Exchange rate'!$A$7), -1)</f>
      </c>
      <c r="J215" s="101"/>
    </row>
    <row x14ac:dyDescent="0.25" r="216" customHeight="1" ht="28.350000000000005">
      <c r="A216" s="22"/>
      <c r="B216" s="23"/>
      <c r="C216" s="23"/>
      <c r="D216" s="23"/>
      <c r="E216" s="74" t="s">
        <v>15</v>
      </c>
      <c r="F216" s="28" t="s">
        <v>664</v>
      </c>
      <c r="G216" s="384" t="s">
        <v>665</v>
      </c>
      <c r="H216" s="62">
        <f>roundup(('UK-R-Dining Tables'!H216*'Exchange rate'!$B$2)*(1-'Exchange rate'!$A$7), -1)</f>
      </c>
      <c r="I216" s="62">
        <f>roundup(('UK-R-Dining Tables'!I216*'Exchange rate'!$B$2)*(1-'Exchange rate'!$A$7), -1)</f>
      </c>
      <c r="J216" s="101"/>
    </row>
    <row x14ac:dyDescent="0.25" r="217" customHeight="1" ht="17.25">
      <c r="A217" s="3"/>
      <c r="B217" s="114"/>
      <c r="C217" s="114"/>
      <c r="D217" s="114"/>
      <c r="E217" s="74" t="s">
        <v>120</v>
      </c>
      <c r="F217" s="28" t="s">
        <v>666</v>
      </c>
      <c r="G217" s="384" t="s">
        <v>653</v>
      </c>
      <c r="H217" s="62">
        <f>roundup(('UK-R-Dining Tables'!H217*'Exchange rate'!$B$2)*(1-'Exchange rate'!$A$7), -1)</f>
      </c>
      <c r="I217" s="62">
        <f>roundup(('UK-R-Dining Tables'!I217*'Exchange rate'!$B$2)*(1-'Exchange rate'!$A$7), -1)</f>
      </c>
      <c r="J217" s="101"/>
    </row>
    <row x14ac:dyDescent="0.25" r="218" customHeight="1" ht="17.25">
      <c r="A218" s="3"/>
      <c r="B218" s="114"/>
      <c r="C218" s="114"/>
      <c r="D218" s="114"/>
      <c r="E218" s="28"/>
      <c r="F218" s="28"/>
      <c r="G218" s="101"/>
      <c r="H218" s="101"/>
      <c r="I218" s="101"/>
      <c r="J218" s="101"/>
    </row>
    <row x14ac:dyDescent="0.25" r="219" customHeight="1" ht="17.25">
      <c r="A219" s="3"/>
      <c r="B219" s="114"/>
      <c r="C219" s="114"/>
      <c r="D219" s="114"/>
      <c r="E219" s="138" t="s">
        <v>18</v>
      </c>
      <c r="F219" s="138"/>
      <c r="G219" s="101"/>
      <c r="H219" s="101"/>
      <c r="I219" s="101"/>
      <c r="J219" s="101"/>
    </row>
    <row x14ac:dyDescent="0.25" r="220" customHeight="1" ht="17.25">
      <c r="A220" s="3"/>
      <c r="B220" s="114"/>
      <c r="C220" s="114"/>
      <c r="D220" s="114"/>
      <c r="E220" s="108"/>
      <c r="F220" s="108"/>
      <c r="G220" s="101"/>
      <c r="H220" s="101"/>
      <c r="I220" s="101"/>
      <c r="J220" s="101"/>
    </row>
    <row x14ac:dyDescent="0.25" r="221" customHeight="1" ht="17.25">
      <c r="A221" s="3"/>
      <c r="B221" s="114"/>
      <c r="C221" s="114"/>
      <c r="D221" s="114"/>
      <c r="E221" s="23"/>
      <c r="F221" s="23"/>
      <c r="G221" s="103"/>
      <c r="H221" s="103"/>
      <c r="I221" s="103"/>
      <c r="J221" s="101"/>
    </row>
    <row x14ac:dyDescent="0.25" r="222" customHeight="1" ht="25.350000000000005">
      <c r="A222" s="3"/>
      <c r="B222" s="114"/>
      <c r="C222" s="114"/>
      <c r="D222" s="114"/>
      <c r="E222" s="139" t="s">
        <v>280</v>
      </c>
      <c r="F222" s="139"/>
      <c r="G222" s="152"/>
      <c r="H222" s="152"/>
      <c r="I222" s="153"/>
      <c r="J222" s="188">
        <f>roundup(('UK-R-Dining Tables'!J222*'Exchange rate'!$B$2)*(1-'Exchange rate'!$A$7), -1)</f>
      </c>
    </row>
    <row x14ac:dyDescent="0.25" r="223" customHeight="1" ht="25.350000000000005">
      <c r="A223" s="3"/>
      <c r="B223" s="114"/>
      <c r="C223" s="114"/>
      <c r="D223" s="114"/>
      <c r="E223" s="108"/>
      <c r="F223" s="108"/>
      <c r="G223" s="101"/>
      <c r="H223" s="101"/>
      <c r="I223" s="101"/>
      <c r="J223" s="101"/>
    </row>
    <row x14ac:dyDescent="0.25" r="224" customHeight="1" ht="25.350000000000005">
      <c r="A224" s="3"/>
      <c r="B224" s="114"/>
      <c r="C224" s="114"/>
      <c r="D224" s="114"/>
      <c r="E224" s="108"/>
      <c r="F224" s="108"/>
      <c r="G224" s="103"/>
      <c r="H224" s="103"/>
      <c r="I224" s="103"/>
      <c r="J224" s="101"/>
    </row>
    <row x14ac:dyDescent="0.25" r="225" customHeight="1" ht="25.350000000000005">
      <c r="A225" s="3"/>
      <c r="B225" s="114"/>
      <c r="C225" s="114"/>
      <c r="D225" s="114"/>
      <c r="E225" s="139" t="s">
        <v>675</v>
      </c>
      <c r="F225" s="139"/>
      <c r="G225" s="152"/>
      <c r="H225" s="152"/>
      <c r="I225" s="393"/>
      <c r="J225" s="188">
        <f>roundup(('UK-R-Dining Tables'!J225*'Exchange rate'!$B$2)*(1-'Exchange rate'!$A$7), -1)</f>
      </c>
    </row>
    <row x14ac:dyDescent="0.25" r="226" customHeight="1" ht="25.350000000000005">
      <c r="A226" s="3"/>
      <c r="B226" s="114"/>
      <c r="C226" s="114"/>
      <c r="D226" s="114"/>
      <c r="E226" s="28"/>
      <c r="F226" s="28"/>
      <c r="G226" s="101"/>
      <c r="H226" s="101"/>
      <c r="I226" s="103"/>
      <c r="J226" s="63"/>
    </row>
    <row x14ac:dyDescent="0.25" r="227" customHeight="1" ht="17.25">
      <c r="A227" s="390"/>
      <c r="B227" s="288" t="s">
        <v>678</v>
      </c>
      <c r="C227" s="361"/>
      <c r="D227" s="361"/>
      <c r="E227" s="361"/>
      <c r="F227" s="361"/>
      <c r="G227" s="391"/>
      <c r="H227" s="392"/>
      <c r="I227" s="392"/>
      <c r="J227" s="392"/>
    </row>
    <row x14ac:dyDescent="0.25" r="228" customHeight="1" ht="17.25">
      <c r="A228" s="15"/>
      <c r="B228" s="15" t="s">
        <v>606</v>
      </c>
      <c r="C228" s="15"/>
      <c r="D228" s="15"/>
      <c r="E228" s="112" t="s">
        <v>58</v>
      </c>
      <c r="F228" s="237" t="s">
        <v>36</v>
      </c>
      <c r="G228" s="383"/>
      <c r="H228" s="131" t="s">
        <v>601</v>
      </c>
      <c r="I228" s="18" t="s">
        <v>679</v>
      </c>
      <c r="J228" s="18"/>
    </row>
    <row x14ac:dyDescent="0.25" r="229" customHeight="1" ht="17.25">
      <c r="A229" s="22"/>
      <c r="B229" s="114"/>
      <c r="C229" s="114"/>
      <c r="D229" s="114"/>
      <c r="E229" s="74"/>
      <c r="F229" s="185" t="s">
        <v>627</v>
      </c>
      <c r="G229" s="394" t="s">
        <v>162</v>
      </c>
      <c r="H229" s="91"/>
      <c r="I229" s="91"/>
      <c r="J229" s="101"/>
    </row>
    <row x14ac:dyDescent="0.25" r="230" customHeight="1" ht="17.25">
      <c r="A230" s="22"/>
      <c r="B230" s="114"/>
      <c r="C230" s="114"/>
      <c r="D230" s="114"/>
      <c r="E230" s="74" t="s">
        <v>11</v>
      </c>
      <c r="F230" s="285" t="s">
        <v>668</v>
      </c>
      <c r="G230" s="172" t="s">
        <v>669</v>
      </c>
      <c r="H230" s="62">
        <f>roundup(('UK-R-Dining Tables'!H230*'Exchange rate'!$B$2)*(1-'Exchange rate'!$A$7), -1)</f>
      </c>
      <c r="I230" s="63"/>
      <c r="J230" s="101"/>
    </row>
    <row x14ac:dyDescent="0.25" r="231" customHeight="1" ht="25.350000000000005">
      <c r="A231" s="22"/>
      <c r="B231" s="114"/>
      <c r="C231" s="114"/>
      <c r="D231" s="114"/>
      <c r="E231" s="74" t="s">
        <v>13</v>
      </c>
      <c r="F231" s="285" t="s">
        <v>670</v>
      </c>
      <c r="G231" s="172" t="s">
        <v>671</v>
      </c>
      <c r="H231" s="62">
        <f>roundup(('UK-R-Dining Tables'!H231*'Exchange rate'!$B$2)*(1-'Exchange rate'!$A$7), -1)</f>
      </c>
      <c r="I231" s="63"/>
      <c r="J231" s="101"/>
    </row>
    <row x14ac:dyDescent="0.25" r="232" customHeight="1" ht="25.350000000000005">
      <c r="A232" s="22"/>
      <c r="B232" s="114"/>
      <c r="C232" s="114"/>
      <c r="D232" s="114"/>
      <c r="E232" s="74" t="s">
        <v>15</v>
      </c>
      <c r="F232" s="285" t="s">
        <v>633</v>
      </c>
      <c r="G232" s="172" t="s">
        <v>651</v>
      </c>
      <c r="H232" s="62">
        <f>roundup(('UK-R-Dining Tables'!H232*'Exchange rate'!$B$2)*(1-'Exchange rate'!$A$7), -1)</f>
      </c>
      <c r="I232" s="63"/>
      <c r="J232" s="101"/>
    </row>
    <row x14ac:dyDescent="0.25" r="233" customHeight="1" ht="17.25">
      <c r="A233" s="22"/>
      <c r="B233" s="114"/>
      <c r="C233" s="114"/>
      <c r="D233" s="114"/>
      <c r="E233" s="74" t="s">
        <v>120</v>
      </c>
      <c r="F233" s="28" t="s">
        <v>672</v>
      </c>
      <c r="G233" s="86" t="s">
        <v>673</v>
      </c>
      <c r="H233" s="62">
        <f>roundup(('UK-R-Dining Tables'!H233*'Exchange rate'!$B$2)*(1-'Exchange rate'!$A$7), -1)</f>
      </c>
      <c r="I233" s="63"/>
      <c r="J233" s="101"/>
    </row>
    <row x14ac:dyDescent="0.25" r="234" customHeight="1" ht="28.350000000000005">
      <c r="A234" s="3"/>
      <c r="B234" s="23"/>
      <c r="C234" s="23"/>
      <c r="D234" s="23"/>
      <c r="E234" s="28"/>
      <c r="F234" s="28"/>
      <c r="G234" s="101"/>
      <c r="H234" s="101"/>
      <c r="I234" s="101"/>
      <c r="J234" s="101"/>
    </row>
    <row x14ac:dyDescent="0.25" r="235" customHeight="1" ht="17.25">
      <c r="A235" s="3"/>
      <c r="B235" s="114"/>
      <c r="C235" s="114"/>
      <c r="D235" s="114"/>
      <c r="E235" s="138" t="s">
        <v>680</v>
      </c>
      <c r="F235" s="138"/>
      <c r="G235" s="101"/>
      <c r="H235" s="101"/>
      <c r="I235" s="101"/>
      <c r="J235" s="101"/>
    </row>
    <row x14ac:dyDescent="0.25" r="236" customHeight="1" ht="17.25">
      <c r="A236" s="3"/>
      <c r="B236" s="114"/>
      <c r="C236" s="114"/>
      <c r="D236" s="114"/>
      <c r="E236" s="108"/>
      <c r="F236" s="108"/>
      <c r="G236" s="103"/>
      <c r="H236" s="101"/>
      <c r="I236" s="101"/>
      <c r="J236" s="101"/>
    </row>
    <row x14ac:dyDescent="0.25" r="237" customHeight="1" ht="17.25">
      <c r="A237" s="3"/>
      <c r="B237" s="114"/>
      <c r="C237" s="114"/>
      <c r="D237" s="114"/>
      <c r="E237" s="23"/>
      <c r="F237" s="23"/>
      <c r="G237" s="103"/>
      <c r="H237" s="103"/>
      <c r="I237" s="103"/>
      <c r="J237" s="101"/>
    </row>
    <row x14ac:dyDescent="0.25" r="238" customHeight="1" ht="17.25">
      <c r="A238" s="3"/>
      <c r="B238" s="114"/>
      <c r="C238" s="114"/>
      <c r="D238" s="114"/>
      <c r="E238" s="139" t="s">
        <v>280</v>
      </c>
      <c r="F238" s="139"/>
      <c r="G238" s="152"/>
      <c r="H238" s="152"/>
      <c r="I238" s="153"/>
      <c r="J238" s="188">
        <f>roundup(('UK-R-Dining Tables'!J238*'Exchange rate'!$B$2)*(1-'Exchange rate'!$A$7), -1)</f>
      </c>
    </row>
    <row x14ac:dyDescent="0.25" r="239" customHeight="1" ht="17.25">
      <c r="A239" s="3"/>
      <c r="B239" s="114"/>
      <c r="C239" s="114"/>
      <c r="D239" s="114"/>
      <c r="E239" s="108"/>
      <c r="F239" s="108"/>
      <c r="G239" s="101"/>
      <c r="H239" s="101"/>
      <c r="I239" s="101"/>
      <c r="J239" s="101"/>
    </row>
    <row x14ac:dyDescent="0.25" r="240" customHeight="1" ht="25.350000000000005">
      <c r="A240" s="3"/>
      <c r="B240" s="114"/>
      <c r="C240" s="114"/>
      <c r="D240" s="114"/>
      <c r="E240" s="108"/>
      <c r="F240" s="108"/>
      <c r="G240" s="103"/>
      <c r="H240" s="103"/>
      <c r="I240" s="103"/>
      <c r="J240" s="101"/>
    </row>
    <row x14ac:dyDescent="0.25" r="241" customHeight="1" ht="25.350000000000005">
      <c r="A241" s="3"/>
      <c r="B241" s="114"/>
      <c r="C241" s="114"/>
      <c r="D241" s="114"/>
      <c r="E241" s="139" t="s">
        <v>675</v>
      </c>
      <c r="F241" s="139"/>
      <c r="G241" s="152"/>
      <c r="H241" s="152"/>
      <c r="I241" s="393"/>
      <c r="J241" s="188">
        <f>roundup(('UK-R-Dining Tables'!J241*'Exchange rate'!$B$2)*(1-'Exchange rate'!$A$7), -1)</f>
      </c>
    </row>
    <row x14ac:dyDescent="0.25" r="242" customHeight="1" ht="25.350000000000005">
      <c r="A242" s="3"/>
      <c r="B242" s="114"/>
      <c r="C242" s="114"/>
      <c r="D242" s="114"/>
      <c r="E242" s="28"/>
      <c r="F242" s="28"/>
      <c r="G242" s="101"/>
      <c r="H242" s="101"/>
      <c r="I242" s="103"/>
      <c r="J242" s="63"/>
    </row>
    <row x14ac:dyDescent="0.25" r="243" customHeight="1" ht="25.350000000000005">
      <c r="A243" s="3"/>
      <c r="B243" s="114"/>
      <c r="C243" s="114"/>
      <c r="D243" s="114"/>
      <c r="E243" s="139" t="s">
        <v>676</v>
      </c>
      <c r="F243" s="139"/>
      <c r="G243" s="152"/>
      <c r="H243" s="152"/>
      <c r="I243" s="393"/>
      <c r="J243" s="188">
        <f>roundup(('UK-R-Dining Tables'!J243*'Exchange rate'!$B$2)*(1-'Exchange rate'!$A$7), -1)</f>
      </c>
    </row>
    <row x14ac:dyDescent="0.25" r="244" customHeight="1" ht="25.350000000000005">
      <c r="A244" s="3"/>
      <c r="B244" s="23"/>
      <c r="C244" s="23"/>
      <c r="D244" s="23"/>
      <c r="E244" s="23"/>
      <c r="F244" s="23"/>
      <c r="G244" s="103"/>
      <c r="H244" s="290"/>
      <c r="I244" s="103"/>
      <c r="J244" s="291"/>
    </row>
    <row x14ac:dyDescent="0.25" r="245" customHeight="1" ht="25.350000000000005">
      <c r="A245" s="3"/>
      <c r="B245" s="23"/>
      <c r="C245" s="23"/>
      <c r="D245" s="23"/>
      <c r="E245" s="23"/>
      <c r="F245" s="23"/>
      <c r="G245" s="103"/>
      <c r="H245" s="290"/>
      <c r="I245" s="103"/>
      <c r="J245" s="291"/>
    </row>
    <row x14ac:dyDescent="0.25" r="246" customHeight="1" ht="42.75">
      <c r="A246" s="390"/>
      <c r="B246" s="288" t="s">
        <v>677</v>
      </c>
      <c r="C246" s="361"/>
      <c r="D246" s="361"/>
      <c r="E246" s="361"/>
      <c r="F246" s="361"/>
      <c r="G246" s="391"/>
      <c r="H246" s="392"/>
      <c r="I246" s="392"/>
      <c r="J246" s="392"/>
    </row>
    <row x14ac:dyDescent="0.25" r="247" customHeight="1" ht="17.25">
      <c r="A247" s="15"/>
      <c r="B247" s="15" t="s">
        <v>606</v>
      </c>
      <c r="C247" s="15"/>
      <c r="D247" s="15"/>
      <c r="E247" s="112" t="s">
        <v>58</v>
      </c>
      <c r="F247" s="237" t="s">
        <v>36</v>
      </c>
      <c r="G247" s="383"/>
      <c r="H247" s="131" t="s">
        <v>508</v>
      </c>
      <c r="I247" s="18" t="s">
        <v>388</v>
      </c>
      <c r="J247" s="18"/>
    </row>
    <row x14ac:dyDescent="0.25" r="248" customHeight="1" ht="17.25">
      <c r="A248" s="22"/>
      <c r="B248" s="114"/>
      <c r="C248" s="114"/>
      <c r="D248" s="114"/>
      <c r="E248" s="74"/>
      <c r="F248" s="185" t="s">
        <v>627</v>
      </c>
      <c r="G248" s="394" t="s">
        <v>162</v>
      </c>
      <c r="H248" s="103"/>
      <c r="I248" s="316" t="s">
        <v>336</v>
      </c>
      <c r="J248" s="101"/>
    </row>
    <row x14ac:dyDescent="0.25" r="249" customHeight="1" ht="17.25">
      <c r="A249" s="22"/>
      <c r="B249" s="114"/>
      <c r="C249" s="114"/>
      <c r="D249" s="114"/>
      <c r="E249" s="74" t="s">
        <v>11</v>
      </c>
      <c r="F249" s="285" t="s">
        <v>668</v>
      </c>
      <c r="G249" s="395" t="s">
        <v>669</v>
      </c>
      <c r="H249" s="62">
        <f>roundup(('UK-R-Dining Tables'!H249*'Exchange rate'!$B$2)*(1-'Exchange rate'!$A$7), -1)</f>
      </c>
      <c r="I249" s="62">
        <f>roundup(('UK-R-Dining Tables'!I249*'Exchange rate'!$B$2)*(1-'Exchange rate'!$A$7), -1)</f>
      </c>
      <c r="J249" s="101"/>
    </row>
    <row x14ac:dyDescent="0.25" r="250" customHeight="1" ht="28.350000000000005">
      <c r="A250" s="22"/>
      <c r="B250" s="23"/>
      <c r="C250" s="23"/>
      <c r="D250" s="23"/>
      <c r="E250" s="74" t="s">
        <v>13</v>
      </c>
      <c r="F250" s="285" t="s">
        <v>670</v>
      </c>
      <c r="G250" s="172" t="s">
        <v>671</v>
      </c>
      <c r="H250" s="62">
        <f>roundup(('UK-R-Dining Tables'!H250*'Exchange rate'!$B$2)*(1-'Exchange rate'!$A$7), -1)</f>
      </c>
      <c r="I250" s="62">
        <f>roundup(('UK-R-Dining Tables'!I250*'Exchange rate'!$B$2)*(1-'Exchange rate'!$A$7), -1)</f>
      </c>
      <c r="J250" s="101"/>
    </row>
    <row x14ac:dyDescent="0.25" r="251" customHeight="1" ht="17.25">
      <c r="A251" s="22"/>
      <c r="B251" s="114"/>
      <c r="C251" s="114"/>
      <c r="D251" s="114"/>
      <c r="E251" s="74" t="s">
        <v>15</v>
      </c>
      <c r="F251" s="285" t="s">
        <v>633</v>
      </c>
      <c r="G251" s="172" t="s">
        <v>651</v>
      </c>
      <c r="H251" s="62">
        <f>roundup(('UK-R-Dining Tables'!H251*'Exchange rate'!$B$2)*(1-'Exchange rate'!$A$7), -1)</f>
      </c>
      <c r="I251" s="62">
        <f>roundup(('UK-R-Dining Tables'!I251*'Exchange rate'!$B$2)*(1-'Exchange rate'!$A$7), -1)</f>
      </c>
      <c r="J251" s="101"/>
    </row>
    <row x14ac:dyDescent="0.25" r="252" customHeight="1" ht="17.25">
      <c r="A252" s="22"/>
      <c r="B252" s="114"/>
      <c r="C252" s="114"/>
      <c r="D252" s="114"/>
      <c r="E252" s="74" t="s">
        <v>120</v>
      </c>
      <c r="F252" s="28" t="s">
        <v>672</v>
      </c>
      <c r="G252" s="86" t="s">
        <v>673</v>
      </c>
      <c r="H252" s="62">
        <f>roundup(('UK-R-Dining Tables'!H252*'Exchange rate'!$B$2)*(1-'Exchange rate'!$A$7), -1)</f>
      </c>
      <c r="I252" s="62">
        <f>roundup(('UK-R-Dining Tables'!I252*'Exchange rate'!$B$2)*(1-'Exchange rate'!$A$7), -1)</f>
      </c>
      <c r="J252" s="101"/>
    </row>
    <row x14ac:dyDescent="0.25" r="253" customHeight="1" ht="17.25">
      <c r="A253" s="3"/>
      <c r="B253" s="114"/>
      <c r="C253" s="114"/>
      <c r="D253" s="114"/>
      <c r="E253" s="28"/>
      <c r="F253" s="28"/>
      <c r="G253" s="101"/>
      <c r="H253" s="101"/>
      <c r="I253" s="101"/>
      <c r="J253" s="101"/>
    </row>
    <row x14ac:dyDescent="0.25" r="254" customHeight="1" ht="17.25">
      <c r="A254" s="3"/>
      <c r="B254" s="114"/>
      <c r="C254" s="114"/>
      <c r="D254" s="114"/>
      <c r="E254" s="138" t="s">
        <v>680</v>
      </c>
      <c r="F254" s="138"/>
      <c r="G254" s="101"/>
      <c r="H254" s="101"/>
      <c r="I254" s="101"/>
      <c r="J254" s="101"/>
    </row>
    <row x14ac:dyDescent="0.25" r="255" customHeight="1" ht="25.350000000000005">
      <c r="A255" s="3"/>
      <c r="B255" s="114"/>
      <c r="C255" s="114"/>
      <c r="D255" s="114"/>
      <c r="E255" s="108"/>
      <c r="F255" s="108"/>
      <c r="G255" s="103"/>
      <c r="H255" s="101"/>
      <c r="I255" s="101"/>
      <c r="J255" s="101"/>
    </row>
    <row x14ac:dyDescent="0.25" r="256" customHeight="1" ht="25.350000000000005">
      <c r="A256" s="3"/>
      <c r="B256" s="114"/>
      <c r="C256" s="114"/>
      <c r="D256" s="114"/>
      <c r="E256" s="23"/>
      <c r="F256" s="23"/>
      <c r="G256" s="103"/>
      <c r="H256" s="103"/>
      <c r="I256" s="103"/>
      <c r="J256" s="101"/>
    </row>
    <row x14ac:dyDescent="0.25" r="257" customHeight="1" ht="25.350000000000005">
      <c r="A257" s="3"/>
      <c r="B257" s="114"/>
      <c r="C257" s="114"/>
      <c r="D257" s="114"/>
      <c r="E257" s="139" t="s">
        <v>280</v>
      </c>
      <c r="F257" s="139"/>
      <c r="G257" s="152"/>
      <c r="H257" s="152"/>
      <c r="I257" s="153"/>
      <c r="J257" s="188">
        <v>1310</v>
      </c>
    </row>
    <row x14ac:dyDescent="0.25" r="258" customHeight="1" ht="25.350000000000005">
      <c r="A258" s="3"/>
      <c r="B258" s="114"/>
      <c r="C258" s="114"/>
      <c r="D258" s="114"/>
      <c r="E258" s="108"/>
      <c r="F258" s="108"/>
      <c r="G258" s="101"/>
      <c r="H258" s="101"/>
      <c r="I258" s="101"/>
      <c r="J258" s="101"/>
    </row>
    <row x14ac:dyDescent="0.25" r="259" customHeight="1" ht="25.350000000000005">
      <c r="A259" s="3"/>
      <c r="B259" s="114"/>
      <c r="C259" s="114"/>
      <c r="D259" s="114"/>
      <c r="E259" s="108"/>
      <c r="F259" s="108"/>
      <c r="G259" s="103"/>
      <c r="H259" s="103"/>
      <c r="I259" s="103"/>
      <c r="J259" s="101"/>
    </row>
    <row x14ac:dyDescent="0.25" r="260" customHeight="1" ht="24.75">
      <c r="A260" s="3"/>
      <c r="B260" s="114"/>
      <c r="C260" s="114"/>
      <c r="D260" s="114"/>
      <c r="E260" s="108"/>
      <c r="F260" s="108"/>
      <c r="G260" s="103"/>
      <c r="H260" s="103"/>
      <c r="I260" s="103"/>
      <c r="J260" s="101"/>
    </row>
    <row x14ac:dyDescent="0.25" r="261" customHeight="1" ht="25.350000000000005">
      <c r="A261" s="3"/>
      <c r="B261" s="114"/>
      <c r="C261" s="114"/>
      <c r="D261" s="114"/>
      <c r="E261" s="139" t="s">
        <v>675</v>
      </c>
      <c r="F261" s="139"/>
      <c r="G261" s="152"/>
      <c r="H261" s="152"/>
      <c r="I261" s="393"/>
      <c r="J261" s="188">
        <v>4580</v>
      </c>
    </row>
    <row x14ac:dyDescent="0.25" r="262" customHeight="1" ht="25.350000000000005">
      <c r="A262" s="3"/>
      <c r="B262" s="114"/>
      <c r="C262" s="114"/>
      <c r="D262" s="114"/>
      <c r="E262" s="28"/>
      <c r="F262" s="28"/>
      <c r="G262" s="101"/>
      <c r="H262" s="101"/>
      <c r="I262" s="103"/>
      <c r="J262" s="62"/>
    </row>
    <row x14ac:dyDescent="0.25" r="263" customHeight="1" ht="47.1">
      <c r="A263" s="3"/>
      <c r="B263" s="23"/>
      <c r="C263" s="23"/>
      <c r="D263" s="23"/>
      <c r="E263" s="23"/>
      <c r="F263" s="23"/>
      <c r="G263" s="103"/>
      <c r="H263" s="290"/>
      <c r="I263" s="103"/>
      <c r="J263" s="291"/>
    </row>
    <row x14ac:dyDescent="0.25" r="264" customHeight="1" ht="17.25">
      <c r="A264" s="390"/>
      <c r="B264" s="288" t="s">
        <v>678</v>
      </c>
      <c r="C264" s="361"/>
      <c r="D264" s="361"/>
      <c r="E264" s="361"/>
      <c r="F264" s="361"/>
      <c r="G264" s="391"/>
      <c r="H264" s="392"/>
      <c r="I264" s="392"/>
      <c r="J264" s="392"/>
    </row>
    <row x14ac:dyDescent="0.25" r="265" customHeight="1" ht="17.25">
      <c r="A265" s="15"/>
      <c r="B265" s="15" t="s">
        <v>681</v>
      </c>
      <c r="C265" s="15"/>
      <c r="D265" s="15"/>
      <c r="E265" s="112" t="s">
        <v>58</v>
      </c>
      <c r="F265" s="237" t="s">
        <v>36</v>
      </c>
      <c r="G265" s="383"/>
      <c r="H265" s="131" t="s">
        <v>601</v>
      </c>
      <c r="I265" s="18"/>
      <c r="J265" s="18"/>
    </row>
    <row x14ac:dyDescent="0.25" r="266" customHeight="1" ht="17.25">
      <c r="A266" s="22"/>
      <c r="B266" s="114"/>
      <c r="C266" s="114"/>
      <c r="D266" s="114"/>
      <c r="E266" s="74"/>
      <c r="F266" s="185" t="s">
        <v>627</v>
      </c>
      <c r="G266" s="394" t="s">
        <v>162</v>
      </c>
      <c r="H266" s="91"/>
      <c r="I266" s="91"/>
      <c r="J266" s="101"/>
    </row>
    <row x14ac:dyDescent="0.25" r="267" customHeight="1" ht="17.25">
      <c r="A267" s="22"/>
      <c r="B267" s="114"/>
      <c r="C267" s="114"/>
      <c r="D267" s="114"/>
      <c r="E267" s="74" t="s">
        <v>682</v>
      </c>
      <c r="F267" s="285" t="s">
        <v>683</v>
      </c>
      <c r="G267" s="384" t="s">
        <v>575</v>
      </c>
      <c r="H267" s="62">
        <f>roundup(('UK-R-Dining Tables'!H266*'Exchange rate'!$B$2)*(1-'Exchange rate'!$A$7), -1)</f>
      </c>
      <c r="I267" s="91"/>
      <c r="J267" s="101"/>
    </row>
    <row x14ac:dyDescent="0.25" r="268" customHeight="1" ht="28.350000000000005">
      <c r="A268" s="22"/>
      <c r="B268" s="23"/>
      <c r="C268" s="23"/>
      <c r="D268" s="23"/>
      <c r="E268" s="74" t="s">
        <v>13</v>
      </c>
      <c r="F268" s="285" t="s">
        <v>576</v>
      </c>
      <c r="G268" s="384" t="s">
        <v>639</v>
      </c>
      <c r="H268" s="62">
        <f>roundup(('UK-R-Dining Tables'!H267*'Exchange rate'!$B$2)*(1-'Exchange rate'!$A$7), -1)</f>
      </c>
      <c r="I268" s="63"/>
      <c r="J268" s="101"/>
    </row>
    <row x14ac:dyDescent="0.25" r="269" customHeight="1" ht="17.25">
      <c r="A269" s="22"/>
      <c r="B269" s="114"/>
      <c r="C269" s="114"/>
      <c r="D269" s="114"/>
      <c r="E269" s="74" t="s">
        <v>15</v>
      </c>
      <c r="F269" s="285" t="s">
        <v>645</v>
      </c>
      <c r="G269" s="384" t="s">
        <v>140</v>
      </c>
      <c r="H269" s="62">
        <f>roundup(('UK-R-Dining Tables'!H268*'Exchange rate'!$B$2)*(1-'Exchange rate'!$A$7), -1)</f>
      </c>
      <c r="I269" s="63"/>
      <c r="J269" s="101"/>
    </row>
    <row x14ac:dyDescent="0.25" r="270" customHeight="1" ht="17.25">
      <c r="A270" s="22"/>
      <c r="B270" s="114"/>
      <c r="C270" s="114"/>
      <c r="D270" s="114"/>
      <c r="E270" s="74" t="s">
        <v>120</v>
      </c>
      <c r="F270" s="285" t="s">
        <v>658</v>
      </c>
      <c r="G270" s="384" t="s">
        <v>642</v>
      </c>
      <c r="H270" s="62">
        <f>roundup(('UK-R-Dining Tables'!H269*'Exchange rate'!$B$2)*(1-'Exchange rate'!$A$7), -1)</f>
      </c>
      <c r="I270" s="63"/>
      <c r="J270" s="101"/>
    </row>
    <row x14ac:dyDescent="0.25" r="271" customHeight="1" ht="17.25">
      <c r="A271" s="3"/>
      <c r="B271" s="114"/>
      <c r="C271" s="114"/>
      <c r="D271" s="114"/>
      <c r="E271" s="28"/>
      <c r="F271" s="28"/>
      <c r="G271" s="101"/>
      <c r="H271" s="101"/>
      <c r="I271" s="101"/>
      <c r="J271" s="101"/>
    </row>
    <row x14ac:dyDescent="0.25" r="272" customHeight="1" ht="17.25">
      <c r="A272" s="3"/>
      <c r="B272" s="114"/>
      <c r="C272" s="114"/>
      <c r="D272" s="114"/>
      <c r="E272" s="138" t="s">
        <v>18</v>
      </c>
      <c r="F272" s="138"/>
      <c r="G272" s="101"/>
      <c r="H272" s="101"/>
      <c r="I272" s="101"/>
      <c r="J272" s="101"/>
    </row>
    <row x14ac:dyDescent="0.25" r="273" customHeight="1" ht="17.25">
      <c r="A273" s="3"/>
      <c r="B273" s="114"/>
      <c r="C273" s="114"/>
      <c r="D273" s="114"/>
      <c r="E273" s="108"/>
      <c r="F273" s="108"/>
      <c r="G273" s="101"/>
      <c r="H273" s="101"/>
      <c r="I273" s="101"/>
      <c r="J273" s="101"/>
    </row>
    <row x14ac:dyDescent="0.25" r="274" customHeight="1" ht="25.350000000000005">
      <c r="A274" s="3"/>
      <c r="B274" s="114"/>
      <c r="C274" s="114"/>
      <c r="D274" s="114"/>
      <c r="E274" s="23"/>
      <c r="F274" s="23"/>
      <c r="G274" s="103"/>
      <c r="H274" s="103"/>
      <c r="I274" s="103"/>
      <c r="J274" s="101"/>
    </row>
    <row x14ac:dyDescent="0.25" r="275" customHeight="1" ht="25.350000000000005">
      <c r="A275" s="3"/>
      <c r="B275" s="114"/>
      <c r="C275" s="114"/>
      <c r="D275" s="114"/>
      <c r="E275" s="139" t="s">
        <v>280</v>
      </c>
      <c r="F275" s="139"/>
      <c r="G275" s="152"/>
      <c r="H275" s="152"/>
      <c r="I275" s="153"/>
      <c r="J275" s="188">
        <f>roundup(('UK-R-Dining Tables'!J274*'Exchange rate'!$B$2)*(1-'Exchange rate'!$A$7), -1)</f>
      </c>
    </row>
    <row x14ac:dyDescent="0.25" r="276" customHeight="1" ht="25.350000000000005">
      <c r="A276" s="3"/>
      <c r="B276" s="114"/>
      <c r="C276" s="114"/>
      <c r="D276" s="114"/>
      <c r="E276" s="108"/>
      <c r="F276" s="108"/>
      <c r="G276" s="101"/>
      <c r="H276" s="101"/>
      <c r="I276" s="101"/>
      <c r="J276" s="101"/>
    </row>
    <row x14ac:dyDescent="0.25" r="277" customHeight="1" ht="25.350000000000005">
      <c r="A277" s="3"/>
      <c r="B277" s="114"/>
      <c r="C277" s="114"/>
      <c r="D277" s="114"/>
      <c r="E277" s="108"/>
      <c r="F277" s="108"/>
      <c r="G277" s="103"/>
      <c r="H277" s="103"/>
      <c r="I277" s="103"/>
      <c r="J277" s="101"/>
    </row>
    <row x14ac:dyDescent="0.25" r="278" customHeight="1" ht="25.350000000000005">
      <c r="A278" s="3"/>
      <c r="B278" s="114"/>
      <c r="C278" s="114"/>
      <c r="D278" s="114"/>
      <c r="E278" s="139" t="s">
        <v>684</v>
      </c>
      <c r="F278" s="139"/>
      <c r="G278" s="152"/>
      <c r="H278" s="152"/>
      <c r="I278" s="393"/>
      <c r="J278" s="188">
        <f>roundup(('UK-R-Dining Tables'!J277*'Exchange rate'!$B$2)*(1-'Exchange rate'!$A$7), -1)</f>
      </c>
    </row>
    <row x14ac:dyDescent="0.25" r="279" customHeight="1" ht="25.350000000000005">
      <c r="A279" s="3"/>
      <c r="B279" s="114"/>
      <c r="C279" s="114"/>
      <c r="D279" s="114"/>
      <c r="E279" s="114"/>
      <c r="F279" s="114"/>
      <c r="G279" s="101"/>
      <c r="H279" s="91"/>
      <c r="I279" s="101"/>
      <c r="J279" s="101"/>
    </row>
    <row x14ac:dyDescent="0.25" r="280" customHeight="1" ht="25.350000000000005">
      <c r="A280" s="3"/>
      <c r="B280" s="114"/>
      <c r="C280" s="114"/>
      <c r="D280" s="114"/>
      <c r="E280" s="139" t="s">
        <v>676</v>
      </c>
      <c r="F280" s="139"/>
      <c r="G280" s="152"/>
      <c r="H280" s="152"/>
      <c r="I280" s="393"/>
      <c r="J280" s="188">
        <f>roundup(('UK-R-Dining Tables'!J279*'Exchange rate'!$B$2)*(1-'Exchange rate'!$A$7), -1)</f>
      </c>
    </row>
    <row x14ac:dyDescent="0.25" r="281" customHeight="1" ht="17.25">
      <c r="A281" s="390"/>
      <c r="B281" s="288" t="s">
        <v>677</v>
      </c>
      <c r="C281" s="361"/>
      <c r="D281" s="361"/>
      <c r="E281" s="361"/>
      <c r="F281" s="361"/>
      <c r="G281" s="391"/>
      <c r="H281" s="392"/>
      <c r="I281" s="392"/>
      <c r="J281" s="392"/>
    </row>
    <row x14ac:dyDescent="0.25" r="282" customHeight="1" ht="17.25">
      <c r="A282" s="15"/>
      <c r="B282" s="15" t="s">
        <v>681</v>
      </c>
      <c r="C282" s="15"/>
      <c r="D282" s="15"/>
      <c r="E282" s="112" t="s">
        <v>58</v>
      </c>
      <c r="F282" s="237" t="s">
        <v>36</v>
      </c>
      <c r="G282" s="383"/>
      <c r="H282" s="131" t="s">
        <v>508</v>
      </c>
      <c r="I282" s="18" t="s">
        <v>388</v>
      </c>
      <c r="J282" s="18"/>
    </row>
    <row x14ac:dyDescent="0.25" r="283" customHeight="1" ht="17.25">
      <c r="A283" s="22"/>
      <c r="B283" s="114"/>
      <c r="C283" s="114"/>
      <c r="D283" s="114"/>
      <c r="E283" s="74"/>
      <c r="F283" s="185" t="s">
        <v>627</v>
      </c>
      <c r="G283" s="394" t="s">
        <v>162</v>
      </c>
      <c r="H283" s="103"/>
      <c r="I283" s="316" t="s">
        <v>336</v>
      </c>
      <c r="J283" s="103"/>
    </row>
    <row x14ac:dyDescent="0.25" r="284" customHeight="1" ht="17.25">
      <c r="A284" s="22"/>
      <c r="B284" s="114"/>
      <c r="C284" s="114"/>
      <c r="D284" s="114"/>
      <c r="E284" s="74" t="s">
        <v>682</v>
      </c>
      <c r="F284" s="285" t="s">
        <v>683</v>
      </c>
      <c r="G284" s="384" t="s">
        <v>575</v>
      </c>
      <c r="H284" s="62">
        <f>roundup(('UK-R-Dining Tables'!H285*'Exchange rate'!$B$2)*(1-'Exchange rate'!$A$7), -1)</f>
      </c>
      <c r="I284" s="62">
        <f>roundup(('UK-R-Dining Tables'!I285*'Exchange rate'!$B$2)*(1-'Exchange rate'!$A$7), -1)</f>
      </c>
      <c r="J284" s="103"/>
    </row>
    <row x14ac:dyDescent="0.25" r="285" customHeight="1" ht="17.25">
      <c r="A285" s="22"/>
      <c r="B285" s="114"/>
      <c r="C285" s="114"/>
      <c r="D285" s="114"/>
      <c r="E285" s="74" t="s">
        <v>13</v>
      </c>
      <c r="F285" s="285" t="s">
        <v>576</v>
      </c>
      <c r="G285" s="384" t="s">
        <v>639</v>
      </c>
      <c r="H285" s="62">
        <f>roundup(('UK-R-Dining Tables'!H286*'Exchange rate'!$B$2)*(1-'Exchange rate'!$A$7), -1)</f>
      </c>
      <c r="I285" s="62">
        <f>roundup(('UK-R-Dining Tables'!I286*'Exchange rate'!$B$2)*(1-'Exchange rate'!$A$7), -1)</f>
      </c>
      <c r="J285" s="34"/>
    </row>
    <row x14ac:dyDescent="0.25" r="286" customHeight="1" ht="17.25">
      <c r="A286" s="22"/>
      <c r="B286" s="114"/>
      <c r="C286" s="114"/>
      <c r="D286" s="114"/>
      <c r="E286" s="74" t="s">
        <v>15</v>
      </c>
      <c r="F286" s="285" t="s">
        <v>645</v>
      </c>
      <c r="G286" s="384" t="s">
        <v>140</v>
      </c>
      <c r="H286" s="62">
        <f>roundup(('UK-R-Dining Tables'!H287*'Exchange rate'!$B$2)*(1-'Exchange rate'!$A$7), -1)</f>
      </c>
      <c r="I286" s="62">
        <f>roundup(('UK-R-Dining Tables'!I287*'Exchange rate'!$B$2)*(1-'Exchange rate'!$A$7), -1)</f>
      </c>
      <c r="J286" s="34"/>
    </row>
    <row x14ac:dyDescent="0.25" r="287" customHeight="1" ht="17.25">
      <c r="A287" s="22"/>
      <c r="B287" s="114"/>
      <c r="C287" s="114"/>
      <c r="D287" s="114"/>
      <c r="E287" s="74" t="s">
        <v>120</v>
      </c>
      <c r="F287" s="285" t="s">
        <v>658</v>
      </c>
      <c r="G287" s="384" t="s">
        <v>642</v>
      </c>
      <c r="H287" s="62">
        <f>roundup(('UK-R-Dining Tables'!H288*'Exchange rate'!$B$2)*(1-'Exchange rate'!$A$7), -1)</f>
      </c>
      <c r="I287" s="62">
        <f>roundup(('UK-R-Dining Tables'!I288*'Exchange rate'!$B$2)*(1-'Exchange rate'!$A$7), -1)</f>
      </c>
      <c r="J287" s="34"/>
    </row>
    <row x14ac:dyDescent="0.25" r="288" customHeight="1" ht="17.25">
      <c r="A288" s="3"/>
      <c r="B288" s="114"/>
      <c r="C288" s="114"/>
      <c r="D288" s="114"/>
      <c r="E288" s="28"/>
      <c r="F288" s="28"/>
      <c r="G288" s="101"/>
      <c r="H288" s="101"/>
      <c r="I288" s="101"/>
      <c r="J288" s="101"/>
    </row>
    <row x14ac:dyDescent="0.25" r="289" customHeight="1" ht="17.25">
      <c r="A289" s="3"/>
      <c r="B289" s="114"/>
      <c r="C289" s="114"/>
      <c r="D289" s="114"/>
      <c r="E289" s="138" t="s">
        <v>18</v>
      </c>
      <c r="F289" s="138"/>
      <c r="G289" s="101"/>
      <c r="H289" s="101"/>
      <c r="I289" s="101"/>
      <c r="J289" s="101"/>
    </row>
    <row x14ac:dyDescent="0.25" r="290" customHeight="1" ht="17.25">
      <c r="A290" s="3"/>
      <c r="B290" s="114"/>
      <c r="C290" s="114"/>
      <c r="D290" s="114"/>
      <c r="E290" s="108"/>
      <c r="F290" s="108"/>
      <c r="G290" s="101"/>
      <c r="H290" s="101"/>
      <c r="I290" s="101"/>
      <c r="J290" s="101"/>
    </row>
    <row x14ac:dyDescent="0.25" r="291" customHeight="1" ht="17.25">
      <c r="A291" s="3"/>
      <c r="B291" s="114"/>
      <c r="C291" s="114"/>
      <c r="D291" s="114"/>
      <c r="E291" s="23"/>
      <c r="F291" s="23"/>
      <c r="G291" s="103"/>
      <c r="H291" s="103"/>
      <c r="I291" s="103"/>
      <c r="J291" s="101"/>
    </row>
    <row x14ac:dyDescent="0.25" r="292" customHeight="1" ht="25.350000000000005">
      <c r="A292" s="3"/>
      <c r="B292" s="114"/>
      <c r="C292" s="114"/>
      <c r="D292" s="114"/>
      <c r="E292" s="139" t="s">
        <v>280</v>
      </c>
      <c r="F292" s="139"/>
      <c r="G292" s="152"/>
      <c r="H292" s="152"/>
      <c r="I292" s="153"/>
      <c r="J292" s="188">
        <f>roundup(('UK-R-Dining Tables'!J293*'Exchange rate'!$B$2)*(1-'Exchange rate'!$A$7), -1)</f>
      </c>
    </row>
    <row x14ac:dyDescent="0.25" r="293" customHeight="1" ht="25.350000000000005">
      <c r="A293" s="3"/>
      <c r="B293" s="114"/>
      <c r="C293" s="114"/>
      <c r="D293" s="114"/>
      <c r="E293" s="108"/>
      <c r="F293" s="108"/>
      <c r="G293" s="101"/>
      <c r="H293" s="101"/>
      <c r="I293" s="101"/>
      <c r="J293" s="101"/>
    </row>
    <row x14ac:dyDescent="0.25" r="294" customHeight="1" ht="25.350000000000005">
      <c r="A294" s="3"/>
      <c r="B294" s="114"/>
      <c r="C294" s="114"/>
      <c r="D294" s="114"/>
      <c r="E294" s="108"/>
      <c r="F294" s="108"/>
      <c r="G294" s="103"/>
      <c r="H294" s="103"/>
      <c r="I294" s="103"/>
      <c r="J294" s="101"/>
    </row>
    <row x14ac:dyDescent="0.25" r="295" customHeight="1" ht="25.350000000000005">
      <c r="A295" s="3"/>
      <c r="B295" s="114"/>
      <c r="C295" s="114"/>
      <c r="D295" s="114"/>
      <c r="E295" s="139" t="s">
        <v>684</v>
      </c>
      <c r="F295" s="139"/>
      <c r="G295" s="152"/>
      <c r="H295" s="152"/>
      <c r="I295" s="393"/>
      <c r="J295" s="188">
        <f>roundup(('UK-R-Dining Tables'!J296*'Exchange rate'!$B$2)*(1-'Exchange rate'!$A$7), -1)</f>
      </c>
    </row>
    <row x14ac:dyDescent="0.25" r="296" customHeight="1" ht="25.350000000000005">
      <c r="A296" s="3"/>
      <c r="B296" s="114"/>
      <c r="C296" s="114"/>
      <c r="D296" s="114"/>
      <c r="E296" s="114"/>
      <c r="F296" s="114"/>
      <c r="G296" s="101"/>
      <c r="H296" s="91"/>
      <c r="I296" s="101"/>
      <c r="J296" s="101"/>
    </row>
    <row x14ac:dyDescent="0.25" r="297" customHeight="1" ht="25.350000000000005">
      <c r="A297" s="3"/>
      <c r="B297" s="114"/>
      <c r="C297" s="114"/>
      <c r="D297" s="114"/>
      <c r="E297" s="114"/>
      <c r="F297" s="114"/>
      <c r="G297" s="101"/>
      <c r="H297" s="91"/>
      <c r="I297" s="101"/>
      <c r="J297" s="101"/>
    </row>
    <row x14ac:dyDescent="0.25" r="298" customHeight="1" ht="25.350000000000005">
      <c r="A298" s="3"/>
      <c r="B298" s="114"/>
      <c r="C298" s="114"/>
      <c r="D298" s="114"/>
      <c r="E298" s="114"/>
      <c r="F298" s="114"/>
      <c r="G298" s="101"/>
      <c r="H298" s="91"/>
      <c r="I298" s="101"/>
      <c r="J298" s="101"/>
    </row>
    <row x14ac:dyDescent="0.25" r="299" customHeight="1" ht="25.350000000000005">
      <c r="A299" s="3"/>
      <c r="B299" s="114"/>
      <c r="C299" s="114"/>
      <c r="D299" s="114"/>
      <c r="E299" s="114"/>
      <c r="F299" s="114"/>
      <c r="G299" s="101"/>
      <c r="H299" s="91"/>
      <c r="I299" s="101"/>
      <c r="J299" s="101"/>
    </row>
    <row x14ac:dyDescent="0.25" r="300" customHeight="1" ht="17.25">
      <c r="A300" s="8"/>
      <c r="B300" s="96" t="s">
        <v>710</v>
      </c>
      <c r="C300" s="10"/>
      <c r="D300" s="10"/>
      <c r="E300" s="10"/>
      <c r="F300" s="10"/>
      <c r="G300" s="382"/>
      <c r="H300" s="199"/>
      <c r="I300" s="199"/>
      <c r="J300" s="199"/>
    </row>
    <row x14ac:dyDescent="0.25" r="301" customHeight="1" ht="17.25">
      <c r="A301" s="155"/>
      <c r="B301" s="15" t="s">
        <v>318</v>
      </c>
      <c r="C301" s="15"/>
      <c r="D301" s="15"/>
      <c r="E301" s="112" t="s">
        <v>58</v>
      </c>
      <c r="F301" s="237" t="s">
        <v>36</v>
      </c>
      <c r="G301" s="383"/>
      <c r="H301" s="131" t="s">
        <v>601</v>
      </c>
      <c r="I301" s="396"/>
      <c r="J301" s="146"/>
    </row>
    <row x14ac:dyDescent="0.25" r="302" customHeight="1" ht="17.25">
      <c r="A302" s="22"/>
      <c r="B302" s="114"/>
      <c r="C302" s="114"/>
      <c r="D302" s="114"/>
      <c r="E302" s="74"/>
      <c r="F302" s="185" t="s">
        <v>627</v>
      </c>
      <c r="G302" s="86" t="s">
        <v>162</v>
      </c>
      <c r="H302" s="91"/>
      <c r="I302" s="92"/>
      <c r="J302" s="101"/>
    </row>
    <row x14ac:dyDescent="0.25" r="303" customHeight="1" ht="17.25">
      <c r="A303" s="22"/>
      <c r="B303" s="114"/>
      <c r="C303" s="114"/>
      <c r="D303" s="114"/>
      <c r="E303" s="74" t="s">
        <v>11</v>
      </c>
      <c r="F303" s="28" t="s">
        <v>629</v>
      </c>
      <c r="G303" s="172" t="s">
        <v>661</v>
      </c>
      <c r="H303" s="62">
        <f>roundup(('UK-R-Dining Tables'!H301*'Exchange rate'!$B$2)*(1-'Exchange rate'!$A$7), -1)</f>
      </c>
      <c r="I303" s="103"/>
      <c r="J303" s="101"/>
    </row>
    <row x14ac:dyDescent="0.25" r="304" customHeight="1" ht="17.25">
      <c r="A304" s="22"/>
      <c r="B304" s="114"/>
      <c r="C304" s="114"/>
      <c r="D304" s="114"/>
      <c r="E304" s="74" t="s">
        <v>13</v>
      </c>
      <c r="F304" s="28" t="s">
        <v>662</v>
      </c>
      <c r="G304" s="384" t="s">
        <v>663</v>
      </c>
      <c r="H304" s="62">
        <f>roundup(('UK-R-Dining Tables'!H302*'Exchange rate'!$B$2)*(1-'Exchange rate'!$A$7), -1)</f>
      </c>
      <c r="I304" s="103"/>
      <c r="J304" s="101"/>
    </row>
    <row x14ac:dyDescent="0.25" r="305" customHeight="1" ht="17.25">
      <c r="A305" s="22"/>
      <c r="B305" s="114"/>
      <c r="C305" s="114"/>
      <c r="D305" s="114"/>
      <c r="E305" s="74" t="s">
        <v>15</v>
      </c>
      <c r="F305" s="28" t="s">
        <v>664</v>
      </c>
      <c r="G305" s="384" t="s">
        <v>665</v>
      </c>
      <c r="H305" s="62">
        <f>roundup(('UK-R-Dining Tables'!H303*'Exchange rate'!$B$2)*(1-'Exchange rate'!$A$7), -1)</f>
      </c>
      <c r="I305" s="103"/>
      <c r="J305" s="101"/>
    </row>
    <row x14ac:dyDescent="0.25" r="306" customHeight="1" ht="17.25">
      <c r="A306" s="22"/>
      <c r="B306" s="114"/>
      <c r="C306" s="114"/>
      <c r="D306" s="114"/>
      <c r="E306" s="74" t="s">
        <v>120</v>
      </c>
      <c r="F306" s="28" t="s">
        <v>666</v>
      </c>
      <c r="G306" s="384" t="s">
        <v>653</v>
      </c>
      <c r="H306" s="62">
        <f>roundup(('UK-R-Dining Tables'!H304*'Exchange rate'!$B$2)*(1-'Exchange rate'!$A$7), -1)</f>
      </c>
      <c r="I306" s="103"/>
      <c r="J306" s="101"/>
    </row>
    <row x14ac:dyDescent="0.25" r="307" customHeight="1" ht="17.25">
      <c r="A307" s="3"/>
      <c r="B307" s="114"/>
      <c r="C307" s="114"/>
      <c r="D307" s="114"/>
      <c r="E307" s="28"/>
      <c r="F307" s="28"/>
      <c r="G307" s="101"/>
      <c r="H307" s="101"/>
      <c r="I307" s="101"/>
      <c r="J307" s="101"/>
    </row>
    <row x14ac:dyDescent="0.25" r="308" customHeight="1" ht="25.350000000000005">
      <c r="A308" s="3"/>
      <c r="B308" s="114"/>
      <c r="C308" s="114"/>
      <c r="D308" s="114"/>
      <c r="E308" s="28"/>
      <c r="F308" s="28"/>
      <c r="G308" s="101"/>
      <c r="H308" s="101"/>
      <c r="I308" s="101"/>
      <c r="J308" s="101"/>
    </row>
    <row x14ac:dyDescent="0.25" r="309" customHeight="1" ht="25.350000000000005">
      <c r="A309" s="3"/>
      <c r="B309" s="114"/>
      <c r="C309" s="114"/>
      <c r="D309" s="114"/>
      <c r="E309" s="138" t="s">
        <v>686</v>
      </c>
      <c r="F309" s="138"/>
      <c r="G309" s="101"/>
      <c r="H309" s="101"/>
      <c r="I309" s="101"/>
      <c r="J309" s="101"/>
    </row>
    <row x14ac:dyDescent="0.25" r="310" customHeight="1" ht="25.350000000000005">
      <c r="A310" s="3"/>
      <c r="B310" s="114"/>
      <c r="C310" s="114"/>
      <c r="D310" s="114"/>
      <c r="E310" s="108"/>
      <c r="F310" s="108"/>
      <c r="G310" s="101"/>
      <c r="H310" s="101"/>
      <c r="I310" s="101"/>
      <c r="J310" s="101"/>
    </row>
    <row x14ac:dyDescent="0.25" r="311" customHeight="1" ht="25.350000000000005">
      <c r="A311" s="3"/>
      <c r="B311" s="114"/>
      <c r="C311" s="114"/>
      <c r="D311" s="114"/>
      <c r="E311" s="139" t="s">
        <v>280</v>
      </c>
      <c r="F311" s="139"/>
      <c r="G311" s="152"/>
      <c r="H311" s="152"/>
      <c r="I311" s="188">
        <f>roundup(('UK-R-Dining Tables'!I309*'Exchange rate'!$B$2)*(1-'Exchange rate'!$A$7), -1)</f>
      </c>
      <c r="J311" s="101"/>
    </row>
    <row x14ac:dyDescent="0.25" r="312" customHeight="1" ht="25.350000000000005">
      <c r="A312" s="3"/>
      <c r="B312" s="114"/>
      <c r="C312" s="114"/>
      <c r="D312" s="114"/>
      <c r="E312" s="28"/>
      <c r="F312" s="28"/>
      <c r="G312" s="101"/>
      <c r="H312" s="101"/>
      <c r="I312" s="62"/>
      <c r="J312" s="101"/>
    </row>
    <row x14ac:dyDescent="0.25" r="313" customHeight="1" ht="25.350000000000005">
      <c r="A313" s="3"/>
      <c r="B313" s="114"/>
      <c r="C313" s="114"/>
      <c r="D313" s="114"/>
      <c r="E313" s="114"/>
      <c r="F313" s="114"/>
      <c r="G313" s="101"/>
      <c r="H313" s="91"/>
      <c r="I313" s="101"/>
      <c r="J313" s="101"/>
    </row>
    <row x14ac:dyDescent="0.25" r="314" customHeight="1" ht="17.25">
      <c r="A314" s="8"/>
      <c r="B314" s="96" t="s">
        <v>711</v>
      </c>
      <c r="C314" s="10"/>
      <c r="D314" s="10"/>
      <c r="E314" s="10"/>
      <c r="F314" s="10"/>
      <c r="G314" s="382"/>
      <c r="H314" s="199"/>
      <c r="I314" s="199"/>
      <c r="J314" s="199"/>
    </row>
    <row x14ac:dyDescent="0.25" r="315" customHeight="1" ht="17.25">
      <c r="A315" s="155"/>
      <c r="B315" s="15" t="s">
        <v>318</v>
      </c>
      <c r="C315" s="15"/>
      <c r="D315" s="15"/>
      <c r="E315" s="112" t="s">
        <v>58</v>
      </c>
      <c r="F315" s="237" t="s">
        <v>36</v>
      </c>
      <c r="G315" s="383"/>
      <c r="H315" s="131" t="s">
        <v>688</v>
      </c>
      <c r="I315" s="397" t="s">
        <v>378</v>
      </c>
      <c r="J315" s="146"/>
    </row>
    <row x14ac:dyDescent="0.25" r="316" customHeight="1" ht="17.25">
      <c r="A316" s="22"/>
      <c r="B316" s="114"/>
      <c r="C316" s="114"/>
      <c r="D316" s="114"/>
      <c r="E316" s="74"/>
      <c r="F316" s="185" t="s">
        <v>627</v>
      </c>
      <c r="G316" s="86" t="s">
        <v>162</v>
      </c>
      <c r="H316" s="91"/>
      <c r="I316" s="287" t="s">
        <v>628</v>
      </c>
      <c r="J316" s="101"/>
    </row>
    <row x14ac:dyDescent="0.25" r="317" customHeight="1" ht="17.25">
      <c r="A317" s="22"/>
      <c r="B317" s="114"/>
      <c r="C317" s="114"/>
      <c r="D317" s="114"/>
      <c r="E317" s="74" t="s">
        <v>11</v>
      </c>
      <c r="F317" s="28" t="s">
        <v>629</v>
      </c>
      <c r="G317" s="172" t="s">
        <v>661</v>
      </c>
      <c r="H317" s="62">
        <f>roundup(('UK-R-Dining Tables'!H314*'Exchange rate'!$B$2)*(1-'Exchange rate'!$A$7), -1)</f>
      </c>
      <c r="I317" s="62">
        <f>roundup(('UK-R-Dining Tables'!I314*'Exchange rate'!$B$2)*(1-'Exchange rate'!$A$7), -1)</f>
      </c>
      <c r="J317" s="101"/>
    </row>
    <row x14ac:dyDescent="0.25" r="318" customHeight="1" ht="17.25">
      <c r="A318" s="22"/>
      <c r="B318" s="114"/>
      <c r="C318" s="114"/>
      <c r="D318" s="114"/>
      <c r="E318" s="74" t="s">
        <v>13</v>
      </c>
      <c r="F318" s="28" t="s">
        <v>662</v>
      </c>
      <c r="G318" s="384" t="s">
        <v>663</v>
      </c>
      <c r="H318" s="62">
        <f>roundup(('UK-R-Dining Tables'!H315*'Exchange rate'!$B$2)*(1-'Exchange rate'!$A$7), -1)</f>
      </c>
      <c r="I318" s="62">
        <f>roundup(('UK-R-Dining Tables'!I315*'Exchange rate'!$B$2)*(1-'Exchange rate'!$A$7), -1)</f>
      </c>
      <c r="J318" s="101"/>
    </row>
    <row x14ac:dyDescent="0.25" r="319" customHeight="1" ht="17.25">
      <c r="A319" s="22"/>
      <c r="B319" s="114"/>
      <c r="C319" s="114"/>
      <c r="D319" s="114"/>
      <c r="E319" s="74" t="s">
        <v>15</v>
      </c>
      <c r="F319" s="28" t="s">
        <v>664</v>
      </c>
      <c r="G319" s="384" t="s">
        <v>665</v>
      </c>
      <c r="H319" s="62">
        <f>roundup(('UK-R-Dining Tables'!H316*'Exchange rate'!$B$2)*(1-'Exchange rate'!$A$7), -1)</f>
      </c>
      <c r="I319" s="62">
        <f>roundup(('UK-R-Dining Tables'!I316*'Exchange rate'!$B$2)*(1-'Exchange rate'!$A$7), -1)</f>
      </c>
      <c r="J319" s="101"/>
    </row>
    <row x14ac:dyDescent="0.25" r="320" customHeight="1" ht="17.25">
      <c r="A320" s="22"/>
      <c r="B320" s="114"/>
      <c r="C320" s="114"/>
      <c r="D320" s="114"/>
      <c r="E320" s="74" t="s">
        <v>120</v>
      </c>
      <c r="F320" s="28" t="s">
        <v>666</v>
      </c>
      <c r="G320" s="384" t="s">
        <v>653</v>
      </c>
      <c r="H320" s="62">
        <f>roundup(('UK-R-Dining Tables'!H317*'Exchange rate'!$B$2)*(1-'Exchange rate'!$A$7), -1)</f>
      </c>
      <c r="I320" s="62">
        <f>roundup(('UK-R-Dining Tables'!I317*'Exchange rate'!$B$2)*(1-'Exchange rate'!$A$7), -1)</f>
      </c>
      <c r="J320" s="101"/>
    </row>
    <row x14ac:dyDescent="0.25" r="321" customHeight="1" ht="17.25">
      <c r="A321" s="3"/>
      <c r="B321" s="114"/>
      <c r="C321" s="114"/>
      <c r="D321" s="114"/>
      <c r="E321" s="28"/>
      <c r="F321" s="28"/>
      <c r="G321" s="101"/>
      <c r="H321" s="101"/>
      <c r="I321" s="101"/>
      <c r="J321" s="101"/>
    </row>
    <row x14ac:dyDescent="0.25" r="322" customHeight="1" ht="25.350000000000005">
      <c r="A322" s="3"/>
      <c r="B322" s="114"/>
      <c r="C322" s="114"/>
      <c r="D322" s="114"/>
      <c r="E322" s="28"/>
      <c r="F322" s="28"/>
      <c r="G322" s="101"/>
      <c r="H322" s="101"/>
      <c r="I322" s="101"/>
      <c r="J322" s="101"/>
    </row>
    <row x14ac:dyDescent="0.25" r="323" customHeight="1" ht="25.350000000000005">
      <c r="A323" s="3"/>
      <c r="B323" s="114"/>
      <c r="C323" s="114"/>
      <c r="D323" s="114"/>
      <c r="E323" s="138" t="s">
        <v>686</v>
      </c>
      <c r="F323" s="138"/>
      <c r="G323" s="101"/>
      <c r="H323" s="101"/>
      <c r="I323" s="101"/>
      <c r="J323" s="101"/>
    </row>
    <row x14ac:dyDescent="0.25" r="324" customHeight="1" ht="25.350000000000005">
      <c r="A324" s="3"/>
      <c r="B324" s="114"/>
      <c r="C324" s="114"/>
      <c r="D324" s="114"/>
      <c r="E324" s="108"/>
      <c r="F324" s="108"/>
      <c r="G324" s="101"/>
      <c r="H324" s="101"/>
      <c r="I324" s="101"/>
      <c r="J324" s="101"/>
    </row>
    <row x14ac:dyDescent="0.25" r="325" customHeight="1" ht="25.350000000000005">
      <c r="A325" s="3"/>
      <c r="B325" s="114"/>
      <c r="C325" s="114"/>
      <c r="D325" s="114"/>
      <c r="E325" s="139" t="s">
        <v>280</v>
      </c>
      <c r="F325" s="139"/>
      <c r="G325" s="152"/>
      <c r="H325" s="152"/>
      <c r="I325" s="188">
        <f>roundup(('UK-R-Dining Tables'!I322*'Exchange rate'!$B$2)*(1-'Exchange rate'!$A$7), -1)</f>
      </c>
      <c r="J325" s="101"/>
    </row>
    <row x14ac:dyDescent="0.25" r="326" customHeight="1" ht="25.350000000000005">
      <c r="A326" s="3"/>
      <c r="B326" s="114"/>
      <c r="C326" s="114"/>
      <c r="D326" s="114"/>
      <c r="E326" s="28"/>
      <c r="F326" s="28"/>
      <c r="G326" s="101"/>
      <c r="H326" s="101"/>
      <c r="I326" s="62"/>
      <c r="J326" s="101"/>
    </row>
    <row x14ac:dyDescent="0.25" r="327" customHeight="1" ht="25.350000000000005">
      <c r="A327" s="3"/>
      <c r="B327" s="114"/>
      <c r="C327" s="114"/>
      <c r="D327" s="114"/>
      <c r="E327" s="114"/>
      <c r="F327" s="114"/>
      <c r="G327" s="101"/>
      <c r="H327" s="91"/>
      <c r="I327" s="101"/>
      <c r="J327" s="101"/>
    </row>
    <row x14ac:dyDescent="0.25" r="328" customHeight="1" ht="17.25">
      <c r="A328" s="8"/>
      <c r="B328" s="96" t="s">
        <v>689</v>
      </c>
      <c r="C328" s="10"/>
      <c r="D328" s="10"/>
      <c r="E328" s="10"/>
      <c r="F328" s="10"/>
      <c r="G328" s="382"/>
      <c r="H328" s="199"/>
      <c r="I328" s="199"/>
      <c r="J328" s="199"/>
    </row>
    <row x14ac:dyDescent="0.25" r="329" customHeight="1" ht="17.25">
      <c r="A329" s="155"/>
      <c r="B329" s="15" t="s">
        <v>318</v>
      </c>
      <c r="C329" s="15"/>
      <c r="D329" s="15"/>
      <c r="E329" s="112" t="s">
        <v>58</v>
      </c>
      <c r="F329" s="237" t="s">
        <v>36</v>
      </c>
      <c r="G329" s="383"/>
      <c r="H329" s="131" t="s">
        <v>690</v>
      </c>
      <c r="I329" s="397"/>
      <c r="J329" s="146"/>
    </row>
    <row x14ac:dyDescent="0.25" r="330" customHeight="1" ht="28.350000000000005">
      <c r="A330" s="22"/>
      <c r="B330" s="23"/>
      <c r="C330" s="23"/>
      <c r="D330" s="23"/>
      <c r="E330" s="74"/>
      <c r="F330" s="185" t="s">
        <v>627</v>
      </c>
      <c r="G330" s="86" t="s">
        <v>162</v>
      </c>
      <c r="H330" s="91"/>
      <c r="I330" s="92"/>
      <c r="J330" s="101"/>
    </row>
    <row x14ac:dyDescent="0.25" r="331" customHeight="1" ht="17.25">
      <c r="A331" s="22"/>
      <c r="B331" s="114"/>
      <c r="C331" s="114"/>
      <c r="D331" s="114"/>
      <c r="E331" s="74" t="s">
        <v>11</v>
      </c>
      <c r="F331" s="28" t="s">
        <v>629</v>
      </c>
      <c r="G331" s="172" t="s">
        <v>661</v>
      </c>
      <c r="H331" s="62">
        <f>roundup(('UK-R-Dining Tables'!H327*'Exchange rate'!$B$2)*(1-'Exchange rate'!$A$7), -1)</f>
      </c>
      <c r="I331" s="63"/>
      <c r="J331" s="101"/>
    </row>
    <row x14ac:dyDescent="0.25" r="332" customHeight="1" ht="17.25">
      <c r="A332" s="22"/>
      <c r="B332" s="114"/>
      <c r="C332" s="114"/>
      <c r="D332" s="114"/>
      <c r="E332" s="74" t="s">
        <v>13</v>
      </c>
      <c r="F332" s="28" t="s">
        <v>662</v>
      </c>
      <c r="G332" s="384" t="s">
        <v>663</v>
      </c>
      <c r="H332" s="62">
        <f>roundup(('UK-R-Dining Tables'!H328*'Exchange rate'!$B$2)*(1-'Exchange rate'!$A$7), -1)</f>
      </c>
      <c r="I332" s="63"/>
      <c r="J332" s="101"/>
    </row>
    <row x14ac:dyDescent="0.25" r="333" customHeight="1" ht="17.25">
      <c r="A333" s="22"/>
      <c r="B333" s="114"/>
      <c r="C333" s="114"/>
      <c r="D333" s="114"/>
      <c r="E333" s="74" t="s">
        <v>15</v>
      </c>
      <c r="F333" s="28" t="s">
        <v>664</v>
      </c>
      <c r="G333" s="384" t="s">
        <v>665</v>
      </c>
      <c r="H333" s="62">
        <f>roundup(('UK-R-Dining Tables'!H329*'Exchange rate'!$B$2)*(1-'Exchange rate'!$A$7), -1)</f>
      </c>
      <c r="I333" s="63"/>
      <c r="J333" s="101"/>
    </row>
    <row x14ac:dyDescent="0.25" r="334" customHeight="1" ht="25.350000000000005">
      <c r="A334" s="22"/>
      <c r="B334" s="114"/>
      <c r="C334" s="114"/>
      <c r="D334" s="114"/>
      <c r="E334" s="74" t="s">
        <v>120</v>
      </c>
      <c r="F334" s="28" t="s">
        <v>666</v>
      </c>
      <c r="G334" s="384" t="s">
        <v>653</v>
      </c>
      <c r="H334" s="62">
        <f>roundup(('UK-R-Dining Tables'!H330*'Exchange rate'!$B$2)*(1-'Exchange rate'!$A$7), -1)</f>
      </c>
      <c r="I334" s="63"/>
      <c r="J334" s="101"/>
    </row>
    <row x14ac:dyDescent="0.25" r="335" customHeight="1" ht="25.350000000000005">
      <c r="A335" s="3"/>
      <c r="B335" s="114"/>
      <c r="C335" s="114"/>
      <c r="D335" s="114"/>
      <c r="E335" s="28"/>
      <c r="F335" s="28"/>
      <c r="G335" s="101"/>
      <c r="H335" s="101"/>
      <c r="I335" s="101"/>
      <c r="J335" s="101"/>
    </row>
    <row x14ac:dyDescent="0.25" r="336" customHeight="1" ht="25.350000000000005">
      <c r="A336" s="3"/>
      <c r="B336" s="114"/>
      <c r="C336" s="114"/>
      <c r="D336" s="114"/>
      <c r="E336" s="28"/>
      <c r="F336" s="28"/>
      <c r="G336" s="101"/>
      <c r="H336" s="101"/>
      <c r="I336" s="101"/>
      <c r="J336" s="101"/>
    </row>
    <row x14ac:dyDescent="0.25" r="337" customHeight="1" ht="25.350000000000005">
      <c r="A337" s="3"/>
      <c r="B337" s="114"/>
      <c r="C337" s="114"/>
      <c r="D337" s="114"/>
      <c r="E337" s="138" t="s">
        <v>18</v>
      </c>
      <c r="F337" s="138"/>
      <c r="G337" s="101"/>
      <c r="H337" s="101"/>
      <c r="I337" s="101"/>
      <c r="J337" s="101"/>
    </row>
    <row x14ac:dyDescent="0.25" r="338" customHeight="1" ht="25.350000000000005">
      <c r="A338" s="3"/>
      <c r="B338" s="114"/>
      <c r="C338" s="114"/>
      <c r="D338" s="114"/>
      <c r="E338" s="138"/>
      <c r="F338" s="138"/>
      <c r="G338" s="101"/>
      <c r="H338" s="101"/>
      <c r="I338" s="101"/>
      <c r="J338" s="101"/>
    </row>
    <row x14ac:dyDescent="0.25" r="339" customHeight="1" ht="25.350000000000005">
      <c r="A339" s="3"/>
      <c r="B339" s="114"/>
      <c r="C339" s="114"/>
      <c r="D339" s="114"/>
      <c r="E339" s="108"/>
      <c r="F339" s="108"/>
      <c r="G339" s="101"/>
      <c r="H339" s="101"/>
      <c r="I339" s="101"/>
      <c r="J339" s="101"/>
    </row>
    <row x14ac:dyDescent="0.25" r="340" customHeight="1" ht="25.350000000000005">
      <c r="A340" s="3"/>
      <c r="B340" s="114"/>
      <c r="C340" s="114"/>
      <c r="D340" s="114"/>
      <c r="E340" s="139" t="s">
        <v>280</v>
      </c>
      <c r="F340" s="139"/>
      <c r="G340" s="152"/>
      <c r="H340" s="152"/>
      <c r="I340" s="188">
        <f>roundup(('UK-R-Dining Tables'!I336*'Exchange rate'!$B$2)*(1-'Exchange rate'!$A$7), -1)</f>
      </c>
      <c r="J340" s="101"/>
    </row>
    <row x14ac:dyDescent="0.25" r="341" customHeight="1" ht="25.350000000000005">
      <c r="A341" s="3"/>
      <c r="B341" s="114"/>
      <c r="C341" s="114"/>
      <c r="D341" s="114"/>
      <c r="E341" s="28"/>
      <c r="F341" s="28"/>
      <c r="G341" s="101"/>
      <c r="H341" s="101"/>
      <c r="I341" s="62"/>
      <c r="J341" s="101"/>
    </row>
    <row x14ac:dyDescent="0.25" r="342" customHeight="1" ht="25.350000000000005">
      <c r="A342" s="3"/>
      <c r="B342" s="114"/>
      <c r="C342" s="114"/>
      <c r="D342" s="114"/>
      <c r="E342" s="139" t="s">
        <v>691</v>
      </c>
      <c r="F342" s="139"/>
      <c r="G342" s="152"/>
      <c r="H342" s="152"/>
      <c r="I342" s="188">
        <f>roundup(('UK-R-Dining Tables'!I338*'Exchange rate'!$B$2)*(1-'Exchange rate'!$A$7), -1)</f>
      </c>
      <c r="J342" s="101"/>
    </row>
    <row x14ac:dyDescent="0.25" r="343" customHeight="1" ht="25.350000000000005">
      <c r="A343" s="3"/>
      <c r="B343" s="114"/>
      <c r="C343" s="114"/>
      <c r="D343" s="114"/>
      <c r="E343" s="28"/>
      <c r="F343" s="28"/>
      <c r="G343" s="101"/>
      <c r="H343" s="101"/>
      <c r="I343" s="62"/>
      <c r="J343" s="101"/>
    </row>
    <row x14ac:dyDescent="0.25" r="344" customHeight="1" ht="25.350000000000005">
      <c r="A344" s="3"/>
      <c r="B344" s="114"/>
      <c r="C344" s="114"/>
      <c r="D344" s="114"/>
      <c r="E344" s="28"/>
      <c r="F344" s="28"/>
      <c r="G344" s="101"/>
      <c r="H344" s="101"/>
      <c r="I344" s="62"/>
      <c r="J344" s="101"/>
    </row>
    <row x14ac:dyDescent="0.25" r="345" customHeight="1" ht="25.350000000000005">
      <c r="A345" s="3"/>
      <c r="B345" s="114"/>
      <c r="C345" s="114"/>
      <c r="D345" s="114"/>
      <c r="E345" s="28"/>
      <c r="F345" s="28"/>
      <c r="G345" s="101"/>
      <c r="H345" s="101"/>
      <c r="I345" s="62"/>
      <c r="J345" s="101"/>
    </row>
    <row x14ac:dyDescent="0.25" r="346" customHeight="1" ht="25.350000000000005">
      <c r="A346" s="3"/>
      <c r="B346" s="114"/>
      <c r="C346" s="114"/>
      <c r="D346" s="114"/>
      <c r="E346" s="28"/>
      <c r="F346" s="28"/>
      <c r="G346" s="101"/>
      <c r="H346" s="101"/>
      <c r="I346" s="62"/>
      <c r="J346" s="101"/>
    </row>
    <row x14ac:dyDescent="0.25" r="347" customHeight="1" ht="25.350000000000005">
      <c r="A347" s="3"/>
      <c r="B347" s="114"/>
      <c r="C347" s="114"/>
      <c r="D347" s="114"/>
      <c r="E347" s="28"/>
      <c r="F347" s="28"/>
      <c r="G347" s="101"/>
      <c r="H347" s="101"/>
      <c r="I347" s="62"/>
      <c r="J347" s="101"/>
    </row>
    <row x14ac:dyDescent="0.25" r="348" customHeight="1" ht="25.350000000000005">
      <c r="A348" s="3"/>
      <c r="B348" s="114"/>
      <c r="C348" s="114"/>
      <c r="D348" s="114"/>
      <c r="E348" s="28"/>
      <c r="F348" s="28"/>
      <c r="G348" s="101"/>
      <c r="H348" s="101"/>
      <c r="I348" s="62"/>
      <c r="J348" s="101"/>
    </row>
    <row x14ac:dyDescent="0.25" r="349" customHeight="1" ht="25.350000000000005">
      <c r="A349" s="3"/>
      <c r="B349" s="114"/>
      <c r="C349" s="114"/>
      <c r="D349" s="114"/>
      <c r="E349" s="28"/>
      <c r="F349" s="28"/>
      <c r="G349" s="101"/>
      <c r="H349" s="101"/>
      <c r="I349" s="62"/>
      <c r="J349" s="101"/>
    </row>
    <row x14ac:dyDescent="0.25" r="350" customHeight="1" ht="25.350000000000005">
      <c r="A350" s="3"/>
      <c r="B350" s="114"/>
      <c r="C350" s="114"/>
      <c r="D350" s="114"/>
      <c r="E350" s="28"/>
      <c r="F350" s="28"/>
      <c r="G350" s="101"/>
      <c r="H350" s="101"/>
      <c r="I350" s="63"/>
      <c r="J350" s="101"/>
    </row>
    <row x14ac:dyDescent="0.25" r="351" customHeight="1" ht="17.25">
      <c r="A351" s="8"/>
      <c r="B351" s="96" t="s">
        <v>692</v>
      </c>
      <c r="C351" s="10"/>
      <c r="D351" s="10"/>
      <c r="E351" s="10"/>
      <c r="F351" s="227"/>
      <c r="G351" s="199"/>
      <c r="H351" s="199"/>
      <c r="I351" s="199"/>
      <c r="J351" s="103"/>
    </row>
    <row x14ac:dyDescent="0.25" r="352" customHeight="1" ht="17.25">
      <c r="A352" s="155"/>
      <c r="B352" s="15" t="s">
        <v>318</v>
      </c>
      <c r="C352" s="15"/>
      <c r="D352" s="15"/>
      <c r="E352" s="112" t="s">
        <v>58</v>
      </c>
      <c r="F352" s="237" t="s">
        <v>36</v>
      </c>
      <c r="G352" s="131" t="s">
        <v>688</v>
      </c>
      <c r="H352" s="397" t="s">
        <v>378</v>
      </c>
      <c r="I352" s="146"/>
      <c r="J352" s="103"/>
    </row>
    <row x14ac:dyDescent="0.25" r="353" customHeight="1" ht="28.350000000000005">
      <c r="A353" s="22"/>
      <c r="B353" s="23"/>
      <c r="C353" s="23"/>
      <c r="D353" s="23"/>
      <c r="E353" s="74"/>
      <c r="F353" s="262" t="s">
        <v>627</v>
      </c>
      <c r="G353" s="91"/>
      <c r="H353" s="287" t="s">
        <v>628</v>
      </c>
      <c r="I353" s="101"/>
      <c r="J353" s="103"/>
    </row>
    <row x14ac:dyDescent="0.25" r="354" customHeight="1" ht="17.25">
      <c r="A354" s="22"/>
      <c r="B354" s="114"/>
      <c r="C354" s="114"/>
      <c r="D354" s="114"/>
      <c r="E354" s="74" t="s">
        <v>11</v>
      </c>
      <c r="F354" s="74" t="s">
        <v>629</v>
      </c>
      <c r="G354" s="25">
        <f>roundup(('UK-R-Dining Tables'!H343*'Exchange rate'!$B$2)*(1-'Exchange rate'!$A$7), -1)</f>
      </c>
      <c r="H354" s="25">
        <f>roundup(('UK-R-Dining Tables'!I343*'Exchange rate'!$B$2)*(1-'Exchange rate'!$A$7), -1)</f>
      </c>
      <c r="I354" s="101"/>
      <c r="J354" s="103"/>
    </row>
    <row x14ac:dyDescent="0.25" r="355" customHeight="1" ht="17.25">
      <c r="A355" s="22"/>
      <c r="B355" s="114"/>
      <c r="C355" s="114"/>
      <c r="D355" s="114"/>
      <c r="E355" s="74" t="s">
        <v>13</v>
      </c>
      <c r="F355" s="74" t="s">
        <v>662</v>
      </c>
      <c r="G355" s="25">
        <f>roundup(('UK-R-Dining Tables'!H344*'Exchange rate'!$B$2)*(1-'Exchange rate'!$A$7), -1)</f>
      </c>
      <c r="H355" s="25">
        <f>roundup(('UK-R-Dining Tables'!I344*'Exchange rate'!$B$2)*(1-'Exchange rate'!$A$7), -1)</f>
      </c>
      <c r="I355" s="101"/>
      <c r="J355" s="103"/>
    </row>
    <row x14ac:dyDescent="0.25" r="356" customHeight="1" ht="17.25">
      <c r="A356" s="22"/>
      <c r="B356" s="114"/>
      <c r="C356" s="114"/>
      <c r="D356" s="114"/>
      <c r="E356" s="74" t="s">
        <v>15</v>
      </c>
      <c r="F356" s="74" t="s">
        <v>664</v>
      </c>
      <c r="G356" s="25">
        <f>roundup(('UK-R-Dining Tables'!H345*'Exchange rate'!$B$2)*(1-'Exchange rate'!$A$7), -1)</f>
      </c>
      <c r="H356" s="25">
        <f>roundup(('UK-R-Dining Tables'!I345*'Exchange rate'!$B$2)*(1-'Exchange rate'!$A$7), -1)</f>
      </c>
      <c r="I356" s="101"/>
      <c r="J356" s="103"/>
    </row>
    <row x14ac:dyDescent="0.25" r="357" customHeight="1" ht="25.350000000000005">
      <c r="A357" s="22"/>
      <c r="B357" s="114"/>
      <c r="C357" s="114"/>
      <c r="D357" s="114"/>
      <c r="E357" s="74" t="s">
        <v>120</v>
      </c>
      <c r="F357" s="74" t="s">
        <v>652</v>
      </c>
      <c r="G357" s="25">
        <f>roundup(('UK-R-Dining Tables'!H346*'Exchange rate'!$B$2)*(1-'Exchange rate'!$A$7), -1)</f>
      </c>
      <c r="H357" s="25">
        <f>roundup(('UK-R-Dining Tables'!I346*'Exchange rate'!$B$2)*(1-'Exchange rate'!$A$7), -1)</f>
      </c>
      <c r="I357" s="101"/>
      <c r="J357" s="103"/>
    </row>
    <row x14ac:dyDescent="0.25" r="358" customHeight="1" ht="25.350000000000005">
      <c r="A358" s="3"/>
      <c r="B358" s="114"/>
      <c r="C358" s="114"/>
      <c r="D358" s="114"/>
      <c r="E358" s="28"/>
      <c r="F358" s="4"/>
      <c r="G358" s="101"/>
      <c r="H358" s="101"/>
      <c r="I358" s="101"/>
      <c r="J358" s="103"/>
    </row>
    <row x14ac:dyDescent="0.25" r="359" customHeight="1" ht="25.350000000000005">
      <c r="A359" s="3"/>
      <c r="B359" s="114"/>
      <c r="C359" s="114"/>
      <c r="D359" s="114"/>
      <c r="E359" s="28"/>
      <c r="F359" s="4"/>
      <c r="G359" s="101"/>
      <c r="H359" s="101"/>
      <c r="I359" s="101"/>
      <c r="J359" s="103"/>
    </row>
    <row x14ac:dyDescent="0.25" r="360" customHeight="1" ht="25.350000000000005">
      <c r="A360" s="3"/>
      <c r="B360" s="114"/>
      <c r="C360" s="114"/>
      <c r="D360" s="114"/>
      <c r="E360" s="138" t="s">
        <v>18</v>
      </c>
      <c r="F360" s="4"/>
      <c r="G360" s="101"/>
      <c r="H360" s="101"/>
      <c r="I360" s="101"/>
      <c r="J360" s="103"/>
    </row>
    <row x14ac:dyDescent="0.25" r="361" customHeight="1" ht="25.350000000000005">
      <c r="A361" s="3"/>
      <c r="B361" s="114"/>
      <c r="C361" s="114"/>
      <c r="D361" s="114"/>
      <c r="E361" s="138"/>
      <c r="F361" s="4"/>
      <c r="G361" s="101"/>
      <c r="H361" s="101"/>
      <c r="I361" s="101"/>
      <c r="J361" s="103"/>
    </row>
    <row x14ac:dyDescent="0.25" r="362" customHeight="1" ht="25.350000000000005">
      <c r="A362" s="3"/>
      <c r="B362" s="114"/>
      <c r="C362" s="114"/>
      <c r="D362" s="114"/>
      <c r="E362" s="108"/>
      <c r="F362" s="4"/>
      <c r="G362" s="101"/>
      <c r="H362" s="101"/>
      <c r="I362" s="101"/>
      <c r="J362" s="103"/>
    </row>
    <row x14ac:dyDescent="0.25" r="363" customHeight="1" ht="25.350000000000005">
      <c r="A363" s="3"/>
      <c r="B363" s="114"/>
      <c r="C363" s="114"/>
      <c r="D363" s="114"/>
      <c r="E363" s="139" t="s">
        <v>280</v>
      </c>
      <c r="F363" s="140"/>
      <c r="G363" s="152"/>
      <c r="H363" s="188"/>
      <c r="I363" s="188">
        <f>roundup(('UK-R-Dining Tables'!I352*'Exchange rate'!$B$2)*(1-'Exchange rate'!$A$7), -1)</f>
      </c>
      <c r="J363" s="103"/>
    </row>
    <row x14ac:dyDescent="0.25" r="364" customHeight="1" ht="25.350000000000005">
      <c r="A364" s="3"/>
      <c r="B364" s="114"/>
      <c r="C364" s="114"/>
      <c r="D364" s="114"/>
      <c r="E364" s="28"/>
      <c r="F364" s="4"/>
      <c r="G364" s="101"/>
      <c r="H364" s="62"/>
      <c r="I364" s="62"/>
      <c r="J364" s="103"/>
    </row>
    <row x14ac:dyDescent="0.25" r="365" customHeight="1" ht="25.350000000000005">
      <c r="A365" s="3"/>
      <c r="B365" s="114"/>
      <c r="C365" s="114"/>
      <c r="D365" s="114"/>
      <c r="E365" s="139" t="s">
        <v>691</v>
      </c>
      <c r="F365" s="140"/>
      <c r="G365" s="152"/>
      <c r="H365" s="188"/>
      <c r="I365" s="188">
        <f>roundup(('UK-R-Dining Tables'!I354*'Exchange rate'!$B$2)*(1-'Exchange rate'!$A$7), -1)</f>
      </c>
      <c r="J365" s="103"/>
    </row>
    <row x14ac:dyDescent="0.25" r="366" customHeight="1" ht="17.25">
      <c r="A366" s="8"/>
      <c r="B366" s="9" t="s">
        <v>693</v>
      </c>
      <c r="C366" s="10"/>
      <c r="D366" s="10"/>
      <c r="E366" s="10"/>
      <c r="F366" s="10"/>
      <c r="G366" s="382"/>
      <c r="H366" s="199"/>
      <c r="I366" s="199"/>
      <c r="J366" s="199"/>
    </row>
    <row x14ac:dyDescent="0.25" r="367" customHeight="1" ht="17.25">
      <c r="A367" s="155"/>
      <c r="B367" s="15" t="s">
        <v>594</v>
      </c>
      <c r="C367" s="15"/>
      <c r="D367" s="15"/>
      <c r="E367" s="112" t="s">
        <v>58</v>
      </c>
      <c r="F367" s="237" t="s">
        <v>36</v>
      </c>
      <c r="G367" s="383"/>
      <c r="H367" s="131" t="s">
        <v>644</v>
      </c>
      <c r="I367" s="396"/>
      <c r="J367" s="396"/>
    </row>
    <row x14ac:dyDescent="0.25" r="368" customHeight="1" ht="17.25">
      <c r="A368" s="22"/>
      <c r="B368" s="114"/>
      <c r="C368" s="114"/>
      <c r="D368" s="114"/>
      <c r="E368" s="74"/>
      <c r="F368" s="185" t="s">
        <v>627</v>
      </c>
      <c r="G368" s="394" t="s">
        <v>162</v>
      </c>
      <c r="H368" s="25"/>
      <c r="I368" s="103"/>
      <c r="J368" s="103"/>
    </row>
    <row x14ac:dyDescent="0.25" r="369" customHeight="1" ht="17.25">
      <c r="A369" s="22"/>
      <c r="B369" s="114"/>
      <c r="C369" s="114"/>
      <c r="D369" s="114"/>
      <c r="E369" s="74" t="s">
        <v>11</v>
      </c>
      <c r="F369" s="285" t="s">
        <v>668</v>
      </c>
      <c r="G369" s="172" t="s">
        <v>669</v>
      </c>
      <c r="H369" s="62">
        <f>roundup(('UK-R-Dining Tables'!H360*'Exchange rate'!$B$2)*(1-'Exchange rate'!$A$7), -1)</f>
      </c>
      <c r="I369" s="103"/>
      <c r="J369" s="103"/>
    </row>
    <row x14ac:dyDescent="0.25" r="370" customHeight="1" ht="17.25">
      <c r="A370" s="22"/>
      <c r="B370" s="114"/>
      <c r="C370" s="114"/>
      <c r="D370" s="114"/>
      <c r="E370" s="74" t="s">
        <v>13</v>
      </c>
      <c r="F370" s="285" t="s">
        <v>670</v>
      </c>
      <c r="G370" s="172" t="s">
        <v>671</v>
      </c>
      <c r="H370" s="62">
        <f>roundup(('UK-R-Dining Tables'!H361*'Exchange rate'!$B$2)*(1-'Exchange rate'!$A$7), -1)</f>
      </c>
      <c r="I370" s="103"/>
      <c r="J370" s="103"/>
    </row>
    <row x14ac:dyDescent="0.25" r="371" customHeight="1" ht="17.25">
      <c r="A371" s="22"/>
      <c r="B371" s="114"/>
      <c r="C371" s="114"/>
      <c r="D371" s="114"/>
      <c r="E371" s="74" t="s">
        <v>15</v>
      </c>
      <c r="F371" s="285" t="s">
        <v>633</v>
      </c>
      <c r="G371" s="172" t="s">
        <v>651</v>
      </c>
      <c r="H371" s="62">
        <f>roundup(('UK-R-Dining Tables'!H362*'Exchange rate'!$B$2)*(1-'Exchange rate'!$A$7), -1)</f>
      </c>
      <c r="I371" s="103"/>
      <c r="J371" s="103"/>
    </row>
    <row x14ac:dyDescent="0.25" r="372" customHeight="1" ht="17.25">
      <c r="A372" s="22"/>
      <c r="B372" s="114"/>
      <c r="C372" s="114"/>
      <c r="D372" s="114"/>
      <c r="E372" s="74" t="s">
        <v>120</v>
      </c>
      <c r="F372" s="28" t="s">
        <v>672</v>
      </c>
      <c r="G372" s="172" t="s">
        <v>673</v>
      </c>
      <c r="H372" s="62">
        <f>roundup(('UK-R-Dining Tables'!H363*'Exchange rate'!$B$2)*(1-'Exchange rate'!$A$7), -1)</f>
      </c>
      <c r="I372" s="103"/>
      <c r="J372" s="103"/>
    </row>
    <row x14ac:dyDescent="0.25" r="373" customHeight="1" ht="25.350000000000005">
      <c r="A373" s="3"/>
      <c r="B373" s="114"/>
      <c r="C373" s="114"/>
      <c r="D373" s="114"/>
      <c r="E373" s="28"/>
      <c r="F373" s="28"/>
      <c r="G373" s="101"/>
      <c r="H373" s="101"/>
      <c r="I373" s="103"/>
      <c r="J373" s="101"/>
    </row>
    <row x14ac:dyDescent="0.25" r="374" customHeight="1" ht="25.350000000000005">
      <c r="A374" s="3"/>
      <c r="B374" s="114"/>
      <c r="C374" s="114"/>
      <c r="D374" s="114"/>
      <c r="E374" s="138" t="s">
        <v>680</v>
      </c>
      <c r="F374" s="138"/>
      <c r="G374" s="101"/>
      <c r="H374" s="101"/>
      <c r="I374" s="103"/>
      <c r="J374" s="101"/>
    </row>
    <row x14ac:dyDescent="0.25" r="375" customHeight="1" ht="25.350000000000005">
      <c r="A375" s="3"/>
      <c r="B375" s="114"/>
      <c r="C375" s="114"/>
      <c r="D375" s="114"/>
      <c r="E375" s="108"/>
      <c r="F375" s="108"/>
      <c r="G375" s="101"/>
      <c r="H375" s="101"/>
      <c r="I375" s="103"/>
      <c r="J375" s="101"/>
    </row>
    <row x14ac:dyDescent="0.25" r="376" customHeight="1" ht="25.350000000000005">
      <c r="A376" s="3"/>
      <c r="B376" s="114"/>
      <c r="C376" s="114"/>
      <c r="D376" s="114"/>
      <c r="E376" s="139" t="s">
        <v>280</v>
      </c>
      <c r="F376" s="140"/>
      <c r="G376" s="152"/>
      <c r="H376" s="153"/>
      <c r="I376" s="188">
        <f>roundup(('UK-R-Dining Tables'!I367*'Exchange rate'!$B$2)*(1-'Exchange rate'!$A$7), -1)</f>
      </c>
      <c r="J376" s="101"/>
    </row>
    <row x14ac:dyDescent="0.25" r="377" customHeight="1" ht="25.350000000000005">
      <c r="A377" s="3"/>
      <c r="B377" s="114"/>
      <c r="C377" s="114"/>
      <c r="D377" s="114"/>
      <c r="E377" s="203"/>
      <c r="F377" s="203"/>
      <c r="G377" s="101"/>
      <c r="H377" s="101"/>
      <c r="I377" s="63"/>
      <c r="J377" s="101"/>
    </row>
    <row x14ac:dyDescent="0.25" r="378" customHeight="1" ht="25.350000000000005">
      <c r="A378" s="3"/>
      <c r="B378" s="114"/>
      <c r="C378" s="114"/>
      <c r="D378" s="114"/>
      <c r="E378" s="203"/>
      <c r="F378" s="203"/>
      <c r="G378" s="101"/>
      <c r="H378" s="101"/>
      <c r="I378" s="63"/>
      <c r="J378" s="101"/>
    </row>
    <row x14ac:dyDescent="0.25" r="379" customHeight="1" ht="17.25">
      <c r="A379" s="8"/>
      <c r="B379" s="9" t="s">
        <v>694</v>
      </c>
      <c r="C379" s="10"/>
      <c r="D379" s="10"/>
      <c r="E379" s="10"/>
      <c r="F379" s="10"/>
      <c r="G379" s="382"/>
      <c r="H379" s="199"/>
      <c r="I379" s="199"/>
      <c r="J379" s="199"/>
    </row>
    <row x14ac:dyDescent="0.25" r="380" customHeight="1" ht="17.25">
      <c r="A380" s="155"/>
      <c r="B380" s="15" t="s">
        <v>594</v>
      </c>
      <c r="C380" s="15"/>
      <c r="D380" s="15"/>
      <c r="E380" s="112" t="s">
        <v>58</v>
      </c>
      <c r="F380" s="237" t="s">
        <v>36</v>
      </c>
      <c r="G380" s="383"/>
      <c r="H380" s="131" t="s">
        <v>495</v>
      </c>
      <c r="I380" s="396"/>
      <c r="J380" s="396"/>
    </row>
    <row x14ac:dyDescent="0.25" r="381" customHeight="1" ht="17.25">
      <c r="A381" s="22"/>
      <c r="B381" s="114"/>
      <c r="C381" s="114"/>
      <c r="D381" s="114"/>
      <c r="E381" s="74"/>
      <c r="F381" s="185" t="s">
        <v>627</v>
      </c>
      <c r="G381" s="394" t="s">
        <v>162</v>
      </c>
      <c r="H381" s="25"/>
      <c r="I381" s="103"/>
      <c r="J381" s="103"/>
    </row>
    <row x14ac:dyDescent="0.25" r="382" customHeight="1" ht="17.25">
      <c r="A382" s="22"/>
      <c r="B382" s="114"/>
      <c r="C382" s="114"/>
      <c r="D382" s="114"/>
      <c r="E382" s="74" t="s">
        <v>11</v>
      </c>
      <c r="F382" s="285" t="s">
        <v>668</v>
      </c>
      <c r="G382" s="172" t="s">
        <v>669</v>
      </c>
      <c r="H382" s="62">
        <f>roundup(('UK-R-Dining Tables'!H373*'Exchange rate'!$B$2)*(1-'Exchange rate'!$A$7), -1)</f>
      </c>
      <c r="I382" s="103"/>
      <c r="J382" s="103"/>
    </row>
    <row x14ac:dyDescent="0.25" r="383" customHeight="1" ht="17.25">
      <c r="A383" s="22"/>
      <c r="B383" s="114"/>
      <c r="C383" s="114"/>
      <c r="D383" s="114"/>
      <c r="E383" s="74" t="s">
        <v>13</v>
      </c>
      <c r="F383" s="285" t="s">
        <v>670</v>
      </c>
      <c r="G383" s="172" t="s">
        <v>671</v>
      </c>
      <c r="H383" s="62">
        <f>roundup(('UK-R-Dining Tables'!H374*'Exchange rate'!$B$2)*(1-'Exchange rate'!$A$7), -1)</f>
      </c>
      <c r="I383" s="103"/>
      <c r="J383" s="103"/>
    </row>
    <row x14ac:dyDescent="0.25" r="384" customHeight="1" ht="17.25">
      <c r="A384" s="22"/>
      <c r="B384" s="114"/>
      <c r="C384" s="114"/>
      <c r="D384" s="114"/>
      <c r="E384" s="74" t="s">
        <v>15</v>
      </c>
      <c r="F384" s="285" t="s">
        <v>633</v>
      </c>
      <c r="G384" s="172" t="s">
        <v>651</v>
      </c>
      <c r="H384" s="62">
        <f>roundup(('UK-R-Dining Tables'!H375*'Exchange rate'!$B$2)*(1-'Exchange rate'!$A$7), -1)</f>
      </c>
      <c r="I384" s="103"/>
      <c r="J384" s="103"/>
    </row>
    <row x14ac:dyDescent="0.25" r="385" customHeight="1" ht="17.25">
      <c r="A385" s="22"/>
      <c r="B385" s="114"/>
      <c r="C385" s="114"/>
      <c r="D385" s="114"/>
      <c r="E385" s="74" t="s">
        <v>120</v>
      </c>
      <c r="F385" s="28" t="s">
        <v>672</v>
      </c>
      <c r="G385" s="172" t="s">
        <v>673</v>
      </c>
      <c r="H385" s="62">
        <f>roundup(('UK-R-Dining Tables'!H376*'Exchange rate'!$B$2)*(1-'Exchange rate'!$A$7), -1)</f>
      </c>
      <c r="I385" s="103"/>
      <c r="J385" s="103"/>
    </row>
    <row x14ac:dyDescent="0.25" r="386" customHeight="1" ht="25.350000000000005">
      <c r="A386" s="3"/>
      <c r="B386" s="114"/>
      <c r="C386" s="114"/>
      <c r="D386" s="114"/>
      <c r="E386" s="28"/>
      <c r="F386" s="28"/>
      <c r="G386" s="101"/>
      <c r="H386" s="101"/>
      <c r="I386" s="103"/>
      <c r="J386" s="101"/>
    </row>
    <row x14ac:dyDescent="0.25" r="387" customHeight="1" ht="25.350000000000005">
      <c r="A387" s="3"/>
      <c r="B387" s="114"/>
      <c r="C387" s="114"/>
      <c r="D387" s="114"/>
      <c r="E387" s="138" t="s">
        <v>680</v>
      </c>
      <c r="F387" s="138"/>
      <c r="G387" s="101"/>
      <c r="H387" s="101"/>
      <c r="I387" s="103"/>
      <c r="J387" s="101"/>
    </row>
    <row x14ac:dyDescent="0.25" r="388" customHeight="1" ht="25.350000000000005">
      <c r="A388" s="3"/>
      <c r="B388" s="114"/>
      <c r="C388" s="114"/>
      <c r="D388" s="114"/>
      <c r="E388" s="108"/>
      <c r="F388" s="108"/>
      <c r="G388" s="101"/>
      <c r="H388" s="101"/>
      <c r="I388" s="103"/>
      <c r="J388" s="101"/>
    </row>
    <row x14ac:dyDescent="0.25" r="389" customHeight="1" ht="17.25">
      <c r="A389" s="3"/>
      <c r="B389" s="114"/>
      <c r="C389" s="114"/>
      <c r="D389" s="114"/>
      <c r="E389" s="139" t="s">
        <v>280</v>
      </c>
      <c r="F389" s="140"/>
      <c r="G389" s="152"/>
      <c r="H389" s="153"/>
      <c r="I389" s="188">
        <f>roundup(('UK-R-Dining Tables'!I380*'Exchange rate'!$B$2)*(1-'Exchange rate'!$A$7), -1)</f>
      </c>
      <c r="J389" s="101"/>
    </row>
    <row x14ac:dyDescent="0.25" r="390" customHeight="1" ht="76.35">
      <c r="A390" s="3"/>
      <c r="B390" s="114"/>
      <c r="C390" s="114"/>
      <c r="D390" s="114"/>
      <c r="E390" s="203"/>
      <c r="F390" s="203"/>
      <c r="G390" s="101"/>
      <c r="H390" s="101"/>
      <c r="I390" s="63"/>
      <c r="J390" s="101"/>
    </row>
    <row x14ac:dyDescent="0.25" r="391" customHeight="1" ht="87">
      <c r="A391" s="3"/>
      <c r="B391" s="114"/>
      <c r="C391" s="114"/>
      <c r="D391" s="114"/>
      <c r="E391" s="203"/>
      <c r="F391" s="203"/>
      <c r="G391" s="101"/>
      <c r="H391" s="101"/>
      <c r="I391" s="63"/>
      <c r="J391" s="101"/>
    </row>
    <row x14ac:dyDescent="0.25" r="392" customHeight="1" ht="17.25">
      <c r="A392" s="8"/>
      <c r="B392" s="9" t="s">
        <v>695</v>
      </c>
      <c r="C392" s="10"/>
      <c r="D392" s="10"/>
      <c r="E392" s="10"/>
      <c r="F392" s="10"/>
      <c r="G392" s="382"/>
      <c r="H392" s="199"/>
      <c r="I392" s="199"/>
      <c r="J392" s="199"/>
    </row>
    <row x14ac:dyDescent="0.25" r="393" customHeight="1" ht="17.25">
      <c r="A393" s="155"/>
      <c r="B393" s="15" t="s">
        <v>318</v>
      </c>
      <c r="C393" s="15"/>
      <c r="D393" s="15"/>
      <c r="E393" s="112" t="s">
        <v>58</v>
      </c>
      <c r="F393" s="237" t="s">
        <v>36</v>
      </c>
      <c r="G393" s="383"/>
      <c r="H393" s="131" t="s">
        <v>644</v>
      </c>
      <c r="I393" s="396"/>
      <c r="J393" s="396"/>
    </row>
    <row x14ac:dyDescent="0.25" r="394" customHeight="1" ht="17.25">
      <c r="A394" s="22"/>
      <c r="B394" s="114"/>
      <c r="C394" s="114"/>
      <c r="D394" s="114"/>
      <c r="E394" s="74"/>
      <c r="F394" s="185" t="s">
        <v>627</v>
      </c>
      <c r="G394" s="86" t="s">
        <v>162</v>
      </c>
      <c r="H394" s="25"/>
      <c r="I394" s="103"/>
      <c r="J394" s="103"/>
    </row>
    <row x14ac:dyDescent="0.25" r="395" customHeight="1" ht="17.25">
      <c r="A395" s="22"/>
      <c r="B395" s="114"/>
      <c r="C395" s="114"/>
      <c r="D395" s="114"/>
      <c r="E395" s="74" t="s">
        <v>11</v>
      </c>
      <c r="F395" s="28" t="s">
        <v>629</v>
      </c>
      <c r="G395" s="172" t="s">
        <v>661</v>
      </c>
      <c r="H395" s="62">
        <f>roundup(('UK-R-Dining Tables'!H388*'Exchange rate'!$B$2)*(1-'Exchange rate'!$A$7), -1)</f>
      </c>
      <c r="I395" s="103"/>
      <c r="J395" s="103"/>
    </row>
    <row x14ac:dyDescent="0.25" r="396" customHeight="1" ht="17.25">
      <c r="A396" s="22"/>
      <c r="B396" s="114"/>
      <c r="C396" s="114"/>
      <c r="D396" s="114"/>
      <c r="E396" s="74" t="s">
        <v>13</v>
      </c>
      <c r="F396" s="28" t="s">
        <v>662</v>
      </c>
      <c r="G396" s="384" t="s">
        <v>663</v>
      </c>
      <c r="H396" s="62">
        <f>roundup(('UK-R-Dining Tables'!H389*'Exchange rate'!$B$2)*(1-'Exchange rate'!$A$7), -1)</f>
      </c>
      <c r="I396" s="103"/>
      <c r="J396" s="103"/>
    </row>
    <row x14ac:dyDescent="0.25" r="397" customHeight="1" ht="17.25">
      <c r="A397" s="22"/>
      <c r="B397" s="114"/>
      <c r="C397" s="114"/>
      <c r="D397" s="114"/>
      <c r="E397" s="74" t="s">
        <v>15</v>
      </c>
      <c r="F397" s="28" t="s">
        <v>664</v>
      </c>
      <c r="G397" s="384" t="s">
        <v>665</v>
      </c>
      <c r="H397" s="62">
        <f>roundup(('UK-R-Dining Tables'!H390*'Exchange rate'!$B$2)*(1-'Exchange rate'!$A$7), -1)</f>
      </c>
      <c r="I397" s="103"/>
      <c r="J397" s="103"/>
    </row>
    <row x14ac:dyDescent="0.25" r="398" customHeight="1" ht="17.25">
      <c r="A398" s="22"/>
      <c r="B398" s="114"/>
      <c r="C398" s="114"/>
      <c r="D398" s="114"/>
      <c r="E398" s="74" t="s">
        <v>120</v>
      </c>
      <c r="F398" s="28" t="s">
        <v>666</v>
      </c>
      <c r="G398" s="384" t="s">
        <v>653</v>
      </c>
      <c r="H398" s="62">
        <f>roundup(('UK-R-Dining Tables'!H391*'Exchange rate'!$B$2)*(1-'Exchange rate'!$A$7), -1)</f>
      </c>
      <c r="I398" s="103"/>
      <c r="J398" s="103"/>
    </row>
    <row x14ac:dyDescent="0.25" r="399" customHeight="1" ht="17.25">
      <c r="A399" s="3"/>
      <c r="B399" s="114"/>
      <c r="C399" s="114"/>
      <c r="D399" s="114"/>
      <c r="E399" s="28"/>
      <c r="F399" s="28"/>
      <c r="G399" s="101"/>
      <c r="H399" s="101"/>
      <c r="I399" s="103"/>
      <c r="J399" s="101"/>
    </row>
    <row x14ac:dyDescent="0.25" r="400" customHeight="1" ht="17.25">
      <c r="A400" s="3"/>
      <c r="B400" s="114"/>
      <c r="C400" s="114"/>
      <c r="D400" s="114"/>
      <c r="E400" s="138" t="s">
        <v>680</v>
      </c>
      <c r="F400" s="138"/>
      <c r="G400" s="101"/>
      <c r="H400" s="101"/>
      <c r="I400" s="103"/>
      <c r="J400" s="101"/>
    </row>
    <row x14ac:dyDescent="0.25" r="401" customHeight="1" ht="17.25">
      <c r="A401" s="3"/>
      <c r="B401" s="114"/>
      <c r="C401" s="114"/>
      <c r="D401" s="114"/>
      <c r="E401" s="138"/>
      <c r="F401" s="138"/>
      <c r="G401" s="101"/>
      <c r="H401" s="101"/>
      <c r="I401" s="103"/>
      <c r="J401" s="101"/>
    </row>
    <row x14ac:dyDescent="0.25" r="402" customHeight="1" ht="17.25">
      <c r="A402" s="3"/>
      <c r="B402" s="114"/>
      <c r="C402" s="114"/>
      <c r="D402" s="114"/>
      <c r="E402" s="139" t="s">
        <v>280</v>
      </c>
      <c r="F402" s="140"/>
      <c r="G402" s="152"/>
      <c r="H402" s="153"/>
      <c r="I402" s="188">
        <f>roundup(('UK-R-Dining Tables'!I395*'Exchange rate'!$B$2)*(1-'Exchange rate'!$A$7), -1)</f>
      </c>
      <c r="J402" s="101"/>
    </row>
    <row x14ac:dyDescent="0.25" r="403" customHeight="1" ht="17.25">
      <c r="A403" s="3"/>
      <c r="B403" s="114"/>
      <c r="C403" s="114"/>
      <c r="D403" s="114"/>
      <c r="E403" s="138"/>
      <c r="F403" s="138"/>
      <c r="G403" s="101"/>
      <c r="H403" s="101"/>
      <c r="I403" s="103"/>
      <c r="J403" s="101"/>
    </row>
    <row x14ac:dyDescent="0.25" r="404" customHeight="1" ht="17.25">
      <c r="A404" s="8"/>
      <c r="B404" s="9" t="s">
        <v>712</v>
      </c>
      <c r="C404" s="10"/>
      <c r="D404" s="10"/>
      <c r="E404" s="10"/>
      <c r="F404" s="10"/>
      <c r="G404" s="382"/>
      <c r="H404" s="199"/>
      <c r="I404" s="199"/>
      <c r="J404" s="199"/>
    </row>
    <row x14ac:dyDescent="0.25" r="405" customHeight="1" ht="17.25">
      <c r="A405" s="155"/>
      <c r="B405" s="15" t="s">
        <v>318</v>
      </c>
      <c r="C405" s="15"/>
      <c r="D405" s="15"/>
      <c r="E405" s="112" t="s">
        <v>58</v>
      </c>
      <c r="F405" s="237" t="s">
        <v>36</v>
      </c>
      <c r="G405" s="383"/>
      <c r="H405" s="131" t="s">
        <v>508</v>
      </c>
      <c r="I405" s="396"/>
      <c r="J405" s="396"/>
    </row>
    <row x14ac:dyDescent="0.25" r="406" customHeight="1" ht="17.25">
      <c r="A406" s="3"/>
      <c r="B406" s="114"/>
      <c r="C406" s="114"/>
      <c r="D406" s="114"/>
      <c r="E406" s="74"/>
      <c r="F406" s="185" t="s">
        <v>627</v>
      </c>
      <c r="G406" s="86" t="s">
        <v>162</v>
      </c>
      <c r="H406" s="91"/>
      <c r="I406" s="103"/>
      <c r="J406" s="103"/>
    </row>
    <row x14ac:dyDescent="0.25" r="407" customHeight="1" ht="17.25">
      <c r="A407" s="3"/>
      <c r="B407" s="114"/>
      <c r="C407" s="114"/>
      <c r="D407" s="114"/>
      <c r="E407" s="74" t="s">
        <v>11</v>
      </c>
      <c r="F407" s="28" t="s">
        <v>629</v>
      </c>
      <c r="G407" s="172" t="s">
        <v>661</v>
      </c>
      <c r="H407" s="62">
        <f>roundup(('UK-R-Dining Tables'!H402*'Exchange rate'!$B$2)*(1-'Exchange rate'!$A$7), -1)</f>
      </c>
      <c r="I407" s="103"/>
      <c r="J407" s="103"/>
    </row>
    <row x14ac:dyDescent="0.25" r="408" customHeight="1" ht="17.25">
      <c r="A408" s="3"/>
      <c r="B408" s="114"/>
      <c r="C408" s="114"/>
      <c r="D408" s="114"/>
      <c r="E408" s="74" t="s">
        <v>13</v>
      </c>
      <c r="F408" s="28" t="s">
        <v>662</v>
      </c>
      <c r="G408" s="384" t="s">
        <v>663</v>
      </c>
      <c r="H408" s="62">
        <f>roundup(('UK-R-Dining Tables'!H403*'Exchange rate'!$B$2)*(1-'Exchange rate'!$A$7), -1)</f>
      </c>
      <c r="I408" s="103"/>
      <c r="J408" s="103"/>
    </row>
    <row x14ac:dyDescent="0.25" r="409" customHeight="1" ht="17.25">
      <c r="A409" s="3"/>
      <c r="B409" s="114"/>
      <c r="C409" s="114"/>
      <c r="D409" s="114"/>
      <c r="E409" s="74" t="s">
        <v>15</v>
      </c>
      <c r="F409" s="28" t="s">
        <v>664</v>
      </c>
      <c r="G409" s="384" t="s">
        <v>665</v>
      </c>
      <c r="H409" s="62">
        <f>roundup(('UK-R-Dining Tables'!H404*'Exchange rate'!$B$2)*(1-'Exchange rate'!$A$7), -1)</f>
      </c>
      <c r="I409" s="103"/>
      <c r="J409" s="103"/>
    </row>
    <row x14ac:dyDescent="0.25" r="410" customHeight="1" ht="17.25">
      <c r="A410" s="3"/>
      <c r="B410" s="114"/>
      <c r="C410" s="114"/>
      <c r="D410" s="114"/>
      <c r="E410" s="74" t="s">
        <v>120</v>
      </c>
      <c r="F410" s="28" t="s">
        <v>666</v>
      </c>
      <c r="G410" s="384" t="s">
        <v>653</v>
      </c>
      <c r="H410" s="62">
        <f>roundup(('UK-R-Dining Tables'!H405*'Exchange rate'!$B$2)*(1-'Exchange rate'!$A$7), -1)</f>
      </c>
      <c r="I410" s="103"/>
      <c r="J410" s="103"/>
    </row>
    <row x14ac:dyDescent="0.25" r="411" customHeight="1" ht="17.25">
      <c r="A411" s="3"/>
      <c r="B411" s="114"/>
      <c r="C411" s="114"/>
      <c r="D411" s="114"/>
      <c r="E411" s="28"/>
      <c r="F411" s="28"/>
      <c r="G411" s="101"/>
      <c r="H411" s="63"/>
      <c r="I411" s="103"/>
      <c r="J411" s="101"/>
    </row>
    <row x14ac:dyDescent="0.25" r="412" customHeight="1" ht="17.25">
      <c r="A412" s="3"/>
      <c r="B412" s="114"/>
      <c r="C412" s="114"/>
      <c r="D412" s="114"/>
      <c r="E412" s="138" t="s">
        <v>680</v>
      </c>
      <c r="F412" s="138"/>
      <c r="G412" s="101"/>
      <c r="H412" s="101"/>
      <c r="I412" s="103"/>
      <c r="J412" s="101"/>
    </row>
    <row x14ac:dyDescent="0.25" r="413" customHeight="1" ht="17.25">
      <c r="A413" s="3"/>
      <c r="B413" s="114"/>
      <c r="C413" s="114"/>
      <c r="D413" s="114"/>
      <c r="E413" s="108"/>
      <c r="F413" s="108"/>
      <c r="G413" s="101"/>
      <c r="H413" s="101"/>
      <c r="I413" s="103"/>
      <c r="J413" s="101"/>
    </row>
    <row x14ac:dyDescent="0.25" r="414" customHeight="1" ht="17.25">
      <c r="A414" s="3"/>
      <c r="B414" s="114"/>
      <c r="C414" s="114"/>
      <c r="D414" s="114"/>
      <c r="E414" s="139" t="s">
        <v>280</v>
      </c>
      <c r="F414" s="140"/>
      <c r="G414" s="152"/>
      <c r="H414" s="153"/>
      <c r="I414" s="188">
        <f>roundup(('UK-R-Dining Tables'!I409*'Exchange rate'!$B$2)*(1-'Exchange rate'!$A$7), -1)</f>
      </c>
      <c r="J414" s="101"/>
    </row>
    <row x14ac:dyDescent="0.25" r="415" customHeight="1" ht="17.25">
      <c r="A415" s="3"/>
      <c r="B415" s="114"/>
      <c r="C415" s="114"/>
      <c r="D415" s="114"/>
      <c r="E415" s="243"/>
      <c r="F415" s="243"/>
      <c r="G415" s="101"/>
      <c r="H415" s="101"/>
      <c r="I415" s="63"/>
      <c r="J415" s="101"/>
    </row>
    <row x14ac:dyDescent="0.25" r="416" customHeight="1" ht="17.25">
      <c r="A416" s="8"/>
      <c r="B416" s="9" t="s">
        <v>693</v>
      </c>
      <c r="C416" s="10"/>
      <c r="D416" s="10"/>
      <c r="E416" s="10"/>
      <c r="F416" s="10"/>
      <c r="G416" s="382"/>
      <c r="H416" s="199"/>
      <c r="I416" s="199"/>
      <c r="J416" s="199"/>
    </row>
    <row x14ac:dyDescent="0.25" r="417" customHeight="1" ht="17.25">
      <c r="A417" s="155"/>
      <c r="B417" s="15" t="s">
        <v>318</v>
      </c>
      <c r="C417" s="15"/>
      <c r="D417" s="15"/>
      <c r="E417" s="112" t="s">
        <v>58</v>
      </c>
      <c r="F417" s="237" t="s">
        <v>36</v>
      </c>
      <c r="G417" s="383"/>
      <c r="H417" s="131" t="s">
        <v>362</v>
      </c>
      <c r="I417" s="396"/>
      <c r="J417" s="396"/>
    </row>
    <row x14ac:dyDescent="0.25" r="418" customHeight="1" ht="17.25">
      <c r="A418" s="3"/>
      <c r="B418" s="114"/>
      <c r="C418" s="114"/>
      <c r="D418" s="114"/>
      <c r="E418" s="74"/>
      <c r="F418" s="185" t="s">
        <v>627</v>
      </c>
      <c r="G418" s="86" t="s">
        <v>162</v>
      </c>
      <c r="H418" s="91"/>
      <c r="I418" s="103"/>
      <c r="J418" s="103"/>
    </row>
    <row x14ac:dyDescent="0.25" r="419" customHeight="1" ht="17.25">
      <c r="A419" s="3"/>
      <c r="B419" s="114"/>
      <c r="C419" s="114"/>
      <c r="D419" s="114"/>
      <c r="E419" s="74" t="s">
        <v>11</v>
      </c>
      <c r="F419" s="28" t="s">
        <v>629</v>
      </c>
      <c r="G419" s="172" t="s">
        <v>661</v>
      </c>
      <c r="H419" s="62">
        <f>roundup(('UK-R-Dining Tables'!H416*'Exchange rate'!$B$2)*(1-'Exchange rate'!$A$7), -1)</f>
      </c>
      <c r="I419" s="103"/>
      <c r="J419" s="103"/>
    </row>
    <row x14ac:dyDescent="0.25" r="420" customHeight="1" ht="17.25">
      <c r="A420" s="3"/>
      <c r="B420" s="114"/>
      <c r="C420" s="114"/>
      <c r="D420" s="114"/>
      <c r="E420" s="74" t="s">
        <v>13</v>
      </c>
      <c r="F420" s="28" t="s">
        <v>662</v>
      </c>
      <c r="G420" s="384" t="s">
        <v>663</v>
      </c>
      <c r="H420" s="62">
        <f>roundup(('UK-R-Dining Tables'!H417*'Exchange rate'!$B$2)*(1-'Exchange rate'!$A$7), -1)</f>
      </c>
      <c r="I420" s="103"/>
      <c r="J420" s="103"/>
    </row>
    <row x14ac:dyDescent="0.25" r="421" customHeight="1" ht="17.25">
      <c r="A421" s="3"/>
      <c r="B421" s="114"/>
      <c r="C421" s="114"/>
      <c r="D421" s="114"/>
      <c r="E421" s="74" t="s">
        <v>15</v>
      </c>
      <c r="F421" s="28" t="s">
        <v>664</v>
      </c>
      <c r="G421" s="384" t="s">
        <v>665</v>
      </c>
      <c r="H421" s="62">
        <f>roundup(('UK-R-Dining Tables'!H418*'Exchange rate'!$B$2)*(1-'Exchange rate'!$A$7), -1)</f>
      </c>
      <c r="I421" s="103"/>
      <c r="J421" s="103"/>
    </row>
    <row x14ac:dyDescent="0.25" r="422" customHeight="1" ht="17.25">
      <c r="A422" s="3"/>
      <c r="B422" s="114"/>
      <c r="C422" s="114"/>
      <c r="D422" s="114"/>
      <c r="E422" s="74" t="s">
        <v>120</v>
      </c>
      <c r="F422" s="28" t="s">
        <v>666</v>
      </c>
      <c r="G422" s="384" t="s">
        <v>653</v>
      </c>
      <c r="H422" s="62">
        <f>roundup(('UK-R-Dining Tables'!H419*'Exchange rate'!$B$2)*(1-'Exchange rate'!$A$7), -1)</f>
      </c>
      <c r="I422" s="103"/>
      <c r="J422" s="103"/>
    </row>
    <row x14ac:dyDescent="0.25" r="423" customHeight="1" ht="17.25">
      <c r="A423" s="3"/>
      <c r="B423" s="114"/>
      <c r="C423" s="114"/>
      <c r="D423" s="114"/>
      <c r="E423" s="28"/>
      <c r="F423" s="28"/>
      <c r="G423" s="101"/>
      <c r="H423" s="63"/>
      <c r="I423" s="103"/>
      <c r="J423" s="101"/>
    </row>
    <row x14ac:dyDescent="0.25" r="424" customHeight="1" ht="17.25">
      <c r="A424" s="3"/>
      <c r="B424" s="114"/>
      <c r="C424" s="114"/>
      <c r="D424" s="114"/>
      <c r="E424" s="138" t="s">
        <v>680</v>
      </c>
      <c r="F424" s="138"/>
      <c r="G424" s="101"/>
      <c r="H424" s="101"/>
      <c r="I424" s="103"/>
      <c r="J424" s="101"/>
    </row>
    <row x14ac:dyDescent="0.25" r="425" customHeight="1" ht="17.25">
      <c r="A425" s="3"/>
      <c r="B425" s="114"/>
      <c r="C425" s="114"/>
      <c r="D425" s="114"/>
      <c r="E425" s="108"/>
      <c r="F425" s="108"/>
      <c r="G425" s="101"/>
      <c r="H425" s="101"/>
      <c r="I425" s="103"/>
      <c r="J425" s="101"/>
    </row>
    <row x14ac:dyDescent="0.25" r="426" customHeight="1" ht="17.25">
      <c r="A426" s="3"/>
      <c r="B426" s="114"/>
      <c r="C426" s="114"/>
      <c r="D426" s="114"/>
      <c r="E426" s="139" t="s">
        <v>280</v>
      </c>
      <c r="F426" s="140"/>
      <c r="G426" s="152"/>
      <c r="H426" s="153"/>
      <c r="I426" s="188">
        <f>roundup(('UK-R-Dining Tables'!I423*'Exchange rate'!$B$2)*(1-'Exchange rate'!$A$7), -1)</f>
      </c>
      <c r="J426" s="101"/>
    </row>
    <row x14ac:dyDescent="0.25" r="427" customHeight="1" ht="17.25">
      <c r="A427" s="3"/>
      <c r="B427" s="114"/>
      <c r="C427" s="114"/>
      <c r="D427" s="114"/>
      <c r="E427" s="243"/>
      <c r="F427" s="243"/>
      <c r="G427" s="101"/>
      <c r="H427" s="101"/>
      <c r="I427" s="63"/>
      <c r="J427" s="101"/>
    </row>
    <row x14ac:dyDescent="0.25" r="428" customHeight="1" ht="17.25">
      <c r="A428" s="3"/>
      <c r="B428" s="114"/>
      <c r="C428" s="114"/>
      <c r="D428" s="114"/>
      <c r="E428" s="243"/>
      <c r="F428" s="243"/>
      <c r="G428" s="101"/>
      <c r="H428" s="101"/>
      <c r="I428" s="63"/>
      <c r="J428" s="101"/>
    </row>
    <row x14ac:dyDescent="0.25" r="429" customHeight="1" ht="17.25">
      <c r="A429" s="3"/>
      <c r="B429" s="114"/>
      <c r="C429" s="114"/>
      <c r="D429" s="114"/>
      <c r="E429" s="243"/>
      <c r="F429" s="243"/>
      <c r="G429" s="101"/>
      <c r="H429" s="101"/>
      <c r="I429" s="63"/>
      <c r="J429" s="101"/>
    </row>
    <row x14ac:dyDescent="0.25" r="430" customHeight="1" ht="17.25">
      <c r="A430" s="3"/>
      <c r="B430" s="114"/>
      <c r="C430" s="114"/>
      <c r="D430" s="114"/>
      <c r="E430" s="203"/>
      <c r="F430" s="203"/>
      <c r="G430" s="101"/>
      <c r="H430" s="101"/>
      <c r="I430" s="63"/>
      <c r="J430" s="101"/>
    </row>
    <row x14ac:dyDescent="0.25" r="431" customHeight="1" ht="17.25">
      <c r="A431" s="3"/>
      <c r="B431" s="114"/>
      <c r="C431" s="114"/>
      <c r="D431" s="114"/>
      <c r="E431" s="114"/>
      <c r="F431" s="114"/>
      <c r="G431" s="101"/>
      <c r="H431" s="91"/>
      <c r="I431" s="91"/>
      <c r="J431" s="24"/>
    </row>
    <row x14ac:dyDescent="0.25" r="432" customHeight="1" ht="17.25">
      <c r="A432" s="8"/>
      <c r="B432" s="9" t="s">
        <v>694</v>
      </c>
      <c r="C432" s="10"/>
      <c r="D432" s="10"/>
      <c r="E432" s="10"/>
      <c r="F432" s="10"/>
      <c r="G432" s="382"/>
      <c r="H432" s="199"/>
      <c r="I432" s="199"/>
      <c r="J432" s="199"/>
    </row>
    <row x14ac:dyDescent="0.25" r="433" customHeight="1" ht="17.25">
      <c r="A433" s="155"/>
      <c r="B433" s="15" t="s">
        <v>318</v>
      </c>
      <c r="C433" s="15"/>
      <c r="D433" s="15"/>
      <c r="E433" s="112" t="s">
        <v>58</v>
      </c>
      <c r="F433" s="237" t="s">
        <v>36</v>
      </c>
      <c r="G433" s="383"/>
      <c r="H433" s="131" t="s">
        <v>508</v>
      </c>
      <c r="I433" s="396"/>
      <c r="J433" s="396"/>
    </row>
    <row x14ac:dyDescent="0.25" r="434" customHeight="1" ht="17.25">
      <c r="A434" s="3"/>
      <c r="B434" s="114"/>
      <c r="C434" s="114"/>
      <c r="D434" s="114"/>
      <c r="E434" s="74"/>
      <c r="F434" s="185" t="s">
        <v>627</v>
      </c>
      <c r="G434" s="86" t="s">
        <v>162</v>
      </c>
      <c r="H434" s="91"/>
      <c r="I434" s="103"/>
      <c r="J434" s="103"/>
    </row>
    <row x14ac:dyDescent="0.25" r="435" customHeight="1" ht="17.25">
      <c r="A435" s="3"/>
      <c r="B435" s="114"/>
      <c r="C435" s="114"/>
      <c r="D435" s="114"/>
      <c r="E435" s="74" t="s">
        <v>11</v>
      </c>
      <c r="F435" s="28" t="s">
        <v>629</v>
      </c>
      <c r="G435" s="172" t="s">
        <v>661</v>
      </c>
      <c r="H435" s="62">
        <f>roundup(('UK-R-Dining Tables'!H430*'Exchange rate'!$B$2)*(1-'Exchange rate'!$A$7), -1)</f>
      </c>
      <c r="I435" s="103"/>
      <c r="J435" s="103"/>
    </row>
    <row x14ac:dyDescent="0.25" r="436" customHeight="1" ht="17.25">
      <c r="A436" s="3"/>
      <c r="B436" s="114"/>
      <c r="C436" s="114"/>
      <c r="D436" s="114"/>
      <c r="E436" s="74" t="s">
        <v>13</v>
      </c>
      <c r="F436" s="28" t="s">
        <v>662</v>
      </c>
      <c r="G436" s="384" t="s">
        <v>663</v>
      </c>
      <c r="H436" s="62">
        <f>roundup(('UK-R-Dining Tables'!H431*'Exchange rate'!$B$2)*(1-'Exchange rate'!$A$7), -1)</f>
      </c>
      <c r="I436" s="103"/>
      <c r="J436" s="103"/>
    </row>
    <row x14ac:dyDescent="0.25" r="437" customHeight="1" ht="17.25">
      <c r="A437" s="3"/>
      <c r="B437" s="114"/>
      <c r="C437" s="114"/>
      <c r="D437" s="114"/>
      <c r="E437" s="74" t="s">
        <v>15</v>
      </c>
      <c r="F437" s="28" t="s">
        <v>664</v>
      </c>
      <c r="G437" s="384" t="s">
        <v>665</v>
      </c>
      <c r="H437" s="62">
        <f>roundup(('UK-R-Dining Tables'!H432*'Exchange rate'!$B$2)*(1-'Exchange rate'!$A$7), -1)</f>
      </c>
      <c r="I437" s="103"/>
      <c r="J437" s="103"/>
    </row>
    <row x14ac:dyDescent="0.25" r="438" customHeight="1" ht="17.25">
      <c r="A438" s="3"/>
      <c r="B438" s="114"/>
      <c r="C438" s="114"/>
      <c r="D438" s="114"/>
      <c r="E438" s="74" t="s">
        <v>120</v>
      </c>
      <c r="F438" s="28" t="s">
        <v>666</v>
      </c>
      <c r="G438" s="384" t="s">
        <v>653</v>
      </c>
      <c r="H438" s="62">
        <f>roundup(('UK-R-Dining Tables'!H433*'Exchange rate'!$B$2)*(1-'Exchange rate'!$A$7), -1)</f>
      </c>
      <c r="I438" s="103"/>
      <c r="J438" s="103"/>
    </row>
    <row x14ac:dyDescent="0.25" r="439" customHeight="1" ht="17.25">
      <c r="A439" s="3"/>
      <c r="B439" s="114"/>
      <c r="C439" s="114"/>
      <c r="D439" s="114"/>
      <c r="E439" s="28"/>
      <c r="F439" s="28"/>
      <c r="G439" s="101"/>
      <c r="H439" s="63"/>
      <c r="I439" s="103"/>
      <c r="J439" s="101"/>
    </row>
    <row x14ac:dyDescent="0.25" r="440" customHeight="1" ht="17.25">
      <c r="A440" s="3"/>
      <c r="B440" s="114"/>
      <c r="C440" s="114"/>
      <c r="D440" s="114"/>
      <c r="E440" s="138" t="s">
        <v>680</v>
      </c>
      <c r="F440" s="138"/>
      <c r="G440" s="101"/>
      <c r="H440" s="101"/>
      <c r="I440" s="103"/>
      <c r="J440" s="101"/>
    </row>
    <row x14ac:dyDescent="0.25" r="441" customHeight="1" ht="17.25">
      <c r="A441" s="3"/>
      <c r="B441" s="114"/>
      <c r="C441" s="114"/>
      <c r="D441" s="114"/>
      <c r="E441" s="108"/>
      <c r="F441" s="108"/>
      <c r="G441" s="101"/>
      <c r="H441" s="101"/>
      <c r="I441" s="103"/>
      <c r="J441" s="101"/>
    </row>
    <row x14ac:dyDescent="0.25" r="442" customHeight="1" ht="17.25">
      <c r="A442" s="3"/>
      <c r="B442" s="114"/>
      <c r="C442" s="114"/>
      <c r="D442" s="114"/>
      <c r="E442" s="139" t="s">
        <v>280</v>
      </c>
      <c r="F442" s="140"/>
      <c r="G442" s="152"/>
      <c r="H442" s="153"/>
      <c r="I442" s="188">
        <f>roundup(('UK-R-Dining Tables'!I437*'Exchange rate'!$B$2)*(1-'Exchange rate'!$A$7), -1)</f>
      </c>
      <c r="J442" s="101"/>
    </row>
    <row x14ac:dyDescent="0.25" r="443" customHeight="1" ht="17.25">
      <c r="A443" s="3"/>
      <c r="B443" s="114"/>
      <c r="C443" s="114"/>
      <c r="D443" s="114"/>
      <c r="E443" s="243"/>
      <c r="F443" s="243"/>
      <c r="G443" s="101"/>
      <c r="H443" s="101"/>
      <c r="I443" s="63"/>
      <c r="J443" s="101"/>
    </row>
    <row x14ac:dyDescent="0.25" r="444" customHeight="1" ht="17.25">
      <c r="A444" s="3"/>
      <c r="B444" s="114"/>
      <c r="C444" s="114"/>
      <c r="D444" s="114"/>
      <c r="E444" s="203"/>
      <c r="F444" s="203"/>
      <c r="G444" s="101"/>
      <c r="H444" s="101"/>
      <c r="I444" s="63"/>
      <c r="J444" s="101"/>
    </row>
    <row x14ac:dyDescent="0.25" r="445" customHeight="1" ht="17.25">
      <c r="A445" s="3"/>
      <c r="B445" s="114"/>
      <c r="C445" s="114"/>
      <c r="D445" s="114"/>
      <c r="E445" s="114"/>
      <c r="F445" s="114"/>
      <c r="G445" s="101"/>
      <c r="H445" s="91"/>
      <c r="I445" s="91"/>
      <c r="J445" s="24"/>
    </row>
    <row x14ac:dyDescent="0.25" r="446" customHeight="1" ht="17.25">
      <c r="A446" s="8" t="s">
        <v>1</v>
      </c>
      <c r="B446" s="96" t="s">
        <v>132</v>
      </c>
      <c r="C446" s="10"/>
      <c r="D446" s="10"/>
      <c r="E446" s="10"/>
      <c r="F446" s="10"/>
      <c r="G446" s="382"/>
      <c r="H446" s="199"/>
      <c r="I446" s="199"/>
      <c r="J446" s="199"/>
    </row>
    <row x14ac:dyDescent="0.25" r="447" customHeight="1" ht="17.25">
      <c r="A447" s="155"/>
      <c r="B447" s="15" t="s">
        <v>106</v>
      </c>
      <c r="C447" s="15"/>
      <c r="D447" s="15"/>
      <c r="E447" s="112" t="s">
        <v>58</v>
      </c>
      <c r="F447" s="237" t="s">
        <v>36</v>
      </c>
      <c r="G447" s="383"/>
      <c r="H447" s="131" t="s">
        <v>320</v>
      </c>
      <c r="I447" s="146" t="s">
        <v>508</v>
      </c>
      <c r="J447" s="146" t="s">
        <v>350</v>
      </c>
    </row>
    <row x14ac:dyDescent="0.25" r="448" customHeight="1" ht="17.25">
      <c r="A448" s="22"/>
      <c r="B448" s="114"/>
      <c r="C448" s="114"/>
      <c r="D448" s="114"/>
      <c r="E448" s="74"/>
      <c r="F448" s="185" t="s">
        <v>627</v>
      </c>
      <c r="G448" s="86" t="s">
        <v>162</v>
      </c>
      <c r="H448" s="91"/>
      <c r="I448" s="103"/>
      <c r="J448" s="224" t="s">
        <v>697</v>
      </c>
    </row>
    <row x14ac:dyDescent="0.25" r="449" customHeight="1" ht="17.25">
      <c r="A449" s="22"/>
      <c r="B449" s="114"/>
      <c r="C449" s="114"/>
      <c r="D449" s="114"/>
      <c r="E449" s="74" t="s">
        <v>379</v>
      </c>
      <c r="F449" s="285" t="s">
        <v>574</v>
      </c>
      <c r="G449" s="398" t="s">
        <v>575</v>
      </c>
      <c r="H449" s="25">
        <f>roundup(('UK-R-Dining Tables'!H448*'Exchange rate'!$B$2)*(1-'Exchange rate'!$A$7), -1)</f>
      </c>
      <c r="I449" s="25">
        <f>roundup(('UK-R-Dining Tables'!I448*'Exchange rate'!$B$2)*(1-'Exchange rate'!$A$7), -1)</f>
      </c>
      <c r="J449" s="25">
        <f>roundup(('UK-R-Dining Tables'!J448*'Exchange rate'!$B$2)*(1-'Exchange rate'!$A$7), -1)</f>
      </c>
    </row>
    <row x14ac:dyDescent="0.25" r="450" customHeight="1" ht="17.25">
      <c r="A450" s="22"/>
      <c r="B450" s="114"/>
      <c r="C450" s="114"/>
      <c r="D450" s="114"/>
      <c r="E450" s="74" t="s">
        <v>13</v>
      </c>
      <c r="F450" s="285" t="s">
        <v>576</v>
      </c>
      <c r="G450" s="398" t="s">
        <v>639</v>
      </c>
      <c r="H450" s="25">
        <f>roundup(('UK-R-Dining Tables'!H449*'Exchange rate'!$B$2)*(1-'Exchange rate'!$A$7), -1)</f>
      </c>
      <c r="I450" s="25">
        <f>roundup(('UK-R-Dining Tables'!I449*'Exchange rate'!$B$2)*(1-'Exchange rate'!$A$7), -1)</f>
      </c>
      <c r="J450" s="25">
        <f>roundup(('UK-R-Dining Tables'!J449*'Exchange rate'!$B$2)*(1-'Exchange rate'!$A$7), -1)</f>
      </c>
    </row>
    <row x14ac:dyDescent="0.25" r="451" customHeight="1" ht="17.25">
      <c r="A451" s="22"/>
      <c r="B451" s="114"/>
      <c r="C451" s="114"/>
      <c r="D451" s="114"/>
      <c r="E451" s="74" t="s">
        <v>15</v>
      </c>
      <c r="F451" s="285" t="s">
        <v>645</v>
      </c>
      <c r="G451" s="398" t="s">
        <v>140</v>
      </c>
      <c r="H451" s="25">
        <f>roundup(('UK-R-Dining Tables'!H450*'Exchange rate'!$B$2)*(1-'Exchange rate'!$A$7), -1)</f>
      </c>
      <c r="I451" s="25">
        <f>roundup(('UK-R-Dining Tables'!I450*'Exchange rate'!$B$2)*(1-'Exchange rate'!$A$7), -1)</f>
      </c>
      <c r="J451" s="25">
        <f>roundup(('UK-R-Dining Tables'!J450*'Exchange rate'!$B$2)*(1-'Exchange rate'!$A$7), -1)</f>
      </c>
    </row>
    <row x14ac:dyDescent="0.25" r="452" customHeight="1" ht="17.25">
      <c r="A452" s="22"/>
      <c r="B452" s="114"/>
      <c r="C452" s="114"/>
      <c r="D452" s="114"/>
      <c r="E452" s="74" t="s">
        <v>120</v>
      </c>
      <c r="F452" s="285" t="s">
        <v>641</v>
      </c>
      <c r="G452" s="91" t="s">
        <v>642</v>
      </c>
      <c r="H452" s="25">
        <f>roundup(('UK-R-Dining Tables'!H451*'Exchange rate'!$B$2)*(1-'Exchange rate'!$A$7), -1)</f>
      </c>
      <c r="I452" s="25">
        <f>roundup(('UK-R-Dining Tables'!I451*'Exchange rate'!$B$2)*(1-'Exchange rate'!$A$7), -1)</f>
      </c>
      <c r="J452" s="25">
        <f>roundup(('UK-R-Dining Tables'!J451*'Exchange rate'!$B$2)*(1-'Exchange rate'!$A$7), -1)</f>
      </c>
    </row>
    <row x14ac:dyDescent="0.25" r="453" customHeight="1" ht="17.25">
      <c r="A453" s="3"/>
      <c r="B453" s="114"/>
      <c r="C453" s="114"/>
      <c r="D453" s="114"/>
      <c r="E453" s="114"/>
      <c r="F453" s="114"/>
      <c r="G453" s="91"/>
      <c r="H453" s="91"/>
      <c r="I453" s="103"/>
      <c r="J453" s="24"/>
    </row>
    <row x14ac:dyDescent="0.25" r="454" customHeight="1" ht="17.25">
      <c r="A454" s="3"/>
      <c r="B454" s="114"/>
      <c r="C454" s="114"/>
      <c r="D454" s="114"/>
      <c r="E454" s="138" t="s">
        <v>18</v>
      </c>
      <c r="F454" s="138"/>
      <c r="G454" s="101"/>
      <c r="H454" s="101"/>
      <c r="I454" s="103"/>
      <c r="J454" s="101"/>
    </row>
    <row x14ac:dyDescent="0.25" r="455" customHeight="1" ht="17.25">
      <c r="A455" s="3"/>
      <c r="B455" s="114"/>
      <c r="C455" s="114"/>
      <c r="D455" s="114"/>
      <c r="E455" s="108"/>
      <c r="F455" s="108"/>
      <c r="G455" s="101"/>
      <c r="H455" s="101"/>
      <c r="I455" s="103"/>
      <c r="J455" s="101"/>
    </row>
    <row x14ac:dyDescent="0.25" r="456" customHeight="1" ht="17.25">
      <c r="A456" s="3"/>
      <c r="B456" s="114"/>
      <c r="C456" s="114"/>
      <c r="D456" s="114"/>
      <c r="E456" s="139" t="s">
        <v>280</v>
      </c>
      <c r="F456" s="139"/>
      <c r="G456" s="152"/>
      <c r="H456" s="152"/>
      <c r="I456" s="188">
        <f>roundup(('UK-R-Dining Tables'!I455*'Exchange rate'!$B$2)*(1-'Exchange rate'!$A$7), -1)</f>
      </c>
      <c r="J456" s="101"/>
    </row>
    <row x14ac:dyDescent="0.25" r="457" customHeight="1" ht="17.25">
      <c r="A457" s="3"/>
      <c r="B457" s="114"/>
      <c r="C457" s="114"/>
      <c r="D457" s="114"/>
      <c r="E457" s="28"/>
      <c r="F457" s="28"/>
      <c r="G457" s="101"/>
      <c r="H457" s="101"/>
      <c r="I457" s="63"/>
      <c r="J457" s="101"/>
    </row>
    <row x14ac:dyDescent="0.25" r="458" customHeight="1" ht="17.25">
      <c r="A458" s="3"/>
      <c r="B458" s="114"/>
      <c r="C458" s="114"/>
      <c r="D458" s="114"/>
      <c r="E458" s="28" t="s">
        <v>698</v>
      </c>
      <c r="F458" s="28"/>
      <c r="G458" s="101"/>
      <c r="H458" s="101"/>
      <c r="I458" s="62"/>
      <c r="J458" s="101"/>
    </row>
    <row x14ac:dyDescent="0.25" r="459" customHeight="1" ht="17.25">
      <c r="A459" s="3"/>
      <c r="B459" s="114"/>
      <c r="C459" s="114"/>
      <c r="D459" s="114"/>
      <c r="E459" s="139" t="s">
        <v>190</v>
      </c>
      <c r="F459" s="139"/>
      <c r="G459" s="152"/>
      <c r="H459" s="152"/>
      <c r="I459" s="188">
        <f>roundup(('UK-R-Dining Tables'!I458*'Exchange rate'!$B$2)*(1-'Exchange rate'!$A$7), -1)</f>
      </c>
      <c r="J459" s="101"/>
    </row>
    <row x14ac:dyDescent="0.25" r="460" customHeight="1" ht="17.25">
      <c r="A460" s="3"/>
      <c r="B460" s="114"/>
      <c r="C460" s="114"/>
      <c r="D460" s="114"/>
      <c r="E460" s="28"/>
      <c r="F460" s="28"/>
      <c r="G460" s="101"/>
      <c r="H460" s="101"/>
      <c r="I460" s="62"/>
      <c r="J460" s="101"/>
    </row>
    <row x14ac:dyDescent="0.25" r="461" customHeight="1" ht="70.35">
      <c r="A461" s="3"/>
      <c r="B461" s="114"/>
      <c r="C461" s="114"/>
      <c r="D461" s="114"/>
      <c r="E461" s="28"/>
      <c r="F461" s="28"/>
      <c r="G461" s="101"/>
      <c r="H461" s="101"/>
      <c r="I461" s="63"/>
      <c r="J461" s="101"/>
    </row>
    <row x14ac:dyDescent="0.25" r="462" customHeight="1" ht="17.25">
      <c r="A462" s="8" t="s">
        <v>1</v>
      </c>
      <c r="B462" s="96" t="s">
        <v>132</v>
      </c>
      <c r="C462" s="10"/>
      <c r="D462" s="10"/>
      <c r="E462" s="10"/>
      <c r="F462" s="10"/>
      <c r="G462" s="382"/>
      <c r="H462" s="199"/>
      <c r="I462" s="199"/>
      <c r="J462" s="199"/>
    </row>
    <row x14ac:dyDescent="0.25" r="463" customHeight="1" ht="17.25">
      <c r="A463" s="155"/>
      <c r="B463" s="15" t="s">
        <v>699</v>
      </c>
      <c r="C463" s="15"/>
      <c r="D463" s="15"/>
      <c r="E463" s="112" t="s">
        <v>58</v>
      </c>
      <c r="F463" s="237" t="s">
        <v>36</v>
      </c>
      <c r="G463" s="383"/>
      <c r="H463" s="146" t="s">
        <v>507</v>
      </c>
      <c r="I463" s="131" t="s">
        <v>495</v>
      </c>
      <c r="J463" s="146" t="s">
        <v>350</v>
      </c>
    </row>
    <row x14ac:dyDescent="0.25" r="464" customHeight="1" ht="17.25">
      <c r="A464" s="22"/>
      <c r="B464" s="114"/>
      <c r="C464" s="114"/>
      <c r="D464" s="114"/>
      <c r="E464" s="74"/>
      <c r="F464" s="185" t="s">
        <v>627</v>
      </c>
      <c r="G464" s="86" t="s">
        <v>162</v>
      </c>
      <c r="H464" s="103"/>
      <c r="I464" s="91"/>
      <c r="J464" s="224" t="s">
        <v>353</v>
      </c>
    </row>
    <row x14ac:dyDescent="0.25" r="465" customHeight="1" ht="17.25">
      <c r="A465" s="22"/>
      <c r="B465" s="114"/>
      <c r="C465" s="114"/>
      <c r="D465" s="114"/>
      <c r="E465" s="74" t="s">
        <v>11</v>
      </c>
      <c r="F465" s="285" t="s">
        <v>668</v>
      </c>
      <c r="G465" s="172" t="s">
        <v>669</v>
      </c>
      <c r="H465" s="62">
        <f>roundup(('UK-R-Dining Tables'!H463*'Exchange rate'!$B$2)*(1-'Exchange rate'!$A$7), -1)</f>
      </c>
      <c r="I465" s="25">
        <f>roundup(('UK-R-Dining Tables'!I463*'Exchange rate'!$B$2)*(1-'Exchange rate'!$A$7), -1)</f>
      </c>
      <c r="J465" s="25">
        <f>roundup(('UK-R-Dining Tables'!J463*'Exchange rate'!$B$2)*(1-'Exchange rate'!$A$7), -1)</f>
      </c>
    </row>
    <row x14ac:dyDescent="0.25" r="466" customHeight="1" ht="17.25">
      <c r="A466" s="22"/>
      <c r="B466" s="114"/>
      <c r="C466" s="114"/>
      <c r="D466" s="114"/>
      <c r="E466" s="74" t="s">
        <v>13</v>
      </c>
      <c r="F466" s="285" t="s">
        <v>670</v>
      </c>
      <c r="G466" s="172" t="s">
        <v>671</v>
      </c>
      <c r="H466" s="62">
        <f>roundup(('UK-R-Dining Tables'!H464*'Exchange rate'!$B$2)*(1-'Exchange rate'!$A$7), -1)</f>
      </c>
      <c r="I466" s="25">
        <f>roundup(('UK-R-Dining Tables'!I464*'Exchange rate'!$B$2)*(1-'Exchange rate'!$A$7), -1)</f>
      </c>
      <c r="J466" s="25">
        <f>roundup(('UK-R-Dining Tables'!J464*'Exchange rate'!$B$2)*(1-'Exchange rate'!$A$7), -1)</f>
      </c>
    </row>
    <row x14ac:dyDescent="0.25" r="467" customHeight="1" ht="17.25">
      <c r="A467" s="22"/>
      <c r="B467" s="114"/>
      <c r="C467" s="114"/>
      <c r="D467" s="114"/>
      <c r="E467" s="74" t="s">
        <v>15</v>
      </c>
      <c r="F467" s="285" t="s">
        <v>633</v>
      </c>
      <c r="G467" s="172" t="s">
        <v>651</v>
      </c>
      <c r="H467" s="62">
        <f>roundup(('UK-R-Dining Tables'!H465*'Exchange rate'!$B$2)*(1-'Exchange rate'!$A$7), -1)</f>
      </c>
      <c r="I467" s="25">
        <f>roundup(('UK-R-Dining Tables'!I465*'Exchange rate'!$B$2)*(1-'Exchange rate'!$A$7), -1)</f>
      </c>
      <c r="J467" s="25">
        <f>roundup(('UK-R-Dining Tables'!J465*'Exchange rate'!$B$2)*(1-'Exchange rate'!$A$7), -1)</f>
      </c>
    </row>
    <row x14ac:dyDescent="0.25" r="468" customHeight="1" ht="17.25">
      <c r="A468" s="22"/>
      <c r="B468" s="114"/>
      <c r="C468" s="114"/>
      <c r="D468" s="114"/>
      <c r="E468" s="74" t="s">
        <v>120</v>
      </c>
      <c r="F468" s="28" t="s">
        <v>672</v>
      </c>
      <c r="G468" s="172" t="s">
        <v>673</v>
      </c>
      <c r="H468" s="62">
        <f>roundup(('UK-R-Dining Tables'!H466*'Exchange rate'!$B$2)*(1-'Exchange rate'!$A$7), -1)</f>
      </c>
      <c r="I468" s="25">
        <f>roundup(('UK-R-Dining Tables'!I466*'Exchange rate'!$B$2)*(1-'Exchange rate'!$A$7), -1)</f>
      </c>
      <c r="J468" s="25">
        <f>roundup(('UK-R-Dining Tables'!J466*'Exchange rate'!$B$2)*(1-'Exchange rate'!$A$7), -1)</f>
      </c>
    </row>
    <row x14ac:dyDescent="0.25" r="469" customHeight="1" ht="17.25">
      <c r="A469" s="3"/>
      <c r="B469" s="114"/>
      <c r="C469" s="114"/>
      <c r="D469" s="114"/>
      <c r="E469" s="114"/>
      <c r="F469" s="114"/>
      <c r="G469" s="91"/>
      <c r="H469" s="91"/>
      <c r="I469" s="103"/>
      <c r="J469" s="24"/>
    </row>
    <row x14ac:dyDescent="0.25" r="470" customHeight="1" ht="17.25">
      <c r="A470" s="3"/>
      <c r="B470" s="114"/>
      <c r="C470" s="114"/>
      <c r="D470" s="114"/>
      <c r="E470" s="138" t="s">
        <v>18</v>
      </c>
      <c r="F470" s="138"/>
      <c r="G470" s="101"/>
      <c r="H470" s="101"/>
      <c r="I470" s="103"/>
      <c r="J470" s="101"/>
    </row>
    <row x14ac:dyDescent="0.25" r="471" customHeight="1" ht="17.25">
      <c r="A471" s="3"/>
      <c r="B471" s="114"/>
      <c r="C471" s="114"/>
      <c r="D471" s="114"/>
      <c r="E471" s="108"/>
      <c r="F471" s="108"/>
      <c r="G471" s="101"/>
      <c r="H471" s="101"/>
      <c r="I471" s="103"/>
      <c r="J471" s="101"/>
    </row>
    <row x14ac:dyDescent="0.25" r="472" customHeight="1" ht="17.25">
      <c r="A472" s="3"/>
      <c r="B472" s="114"/>
      <c r="C472" s="114"/>
      <c r="D472" s="114"/>
      <c r="E472" s="139" t="s">
        <v>280</v>
      </c>
      <c r="F472" s="139"/>
      <c r="G472" s="152"/>
      <c r="H472" s="152"/>
      <c r="I472" s="188">
        <f>roundup(('UK-R-Dining Tables'!I470*'Exchange rate'!$B$2)*(1-'Exchange rate'!$A$7), -1)</f>
      </c>
      <c r="J472" s="101"/>
    </row>
    <row x14ac:dyDescent="0.25" r="473" customHeight="1" ht="17.25">
      <c r="A473" s="3"/>
      <c r="B473" s="114"/>
      <c r="C473" s="114"/>
      <c r="D473" s="114"/>
      <c r="E473" s="28"/>
      <c r="F473" s="28"/>
      <c r="G473" s="101"/>
      <c r="H473" s="101"/>
      <c r="I473" s="63"/>
      <c r="J473" s="101"/>
    </row>
    <row x14ac:dyDescent="0.25" r="474" customHeight="1" ht="17.25">
      <c r="A474" s="3"/>
      <c r="B474" s="114"/>
      <c r="C474" s="114"/>
      <c r="D474" s="114"/>
      <c r="E474" s="28" t="s">
        <v>698</v>
      </c>
      <c r="F474" s="28"/>
      <c r="G474" s="101"/>
      <c r="H474" s="101"/>
      <c r="I474" s="62"/>
      <c r="J474" s="101"/>
    </row>
    <row x14ac:dyDescent="0.25" r="475" customHeight="1" ht="17.25">
      <c r="A475" s="3"/>
      <c r="B475" s="114"/>
      <c r="C475" s="114"/>
      <c r="D475" s="114"/>
      <c r="E475" s="139" t="s">
        <v>190</v>
      </c>
      <c r="F475" s="139"/>
      <c r="G475" s="152"/>
      <c r="H475" s="152"/>
      <c r="I475" s="188">
        <f>roundup(('UK-R-Dining Tables'!I473*'Exchange rate'!$B$2)*(1-'Exchange rate'!$A$7), -1)</f>
      </c>
      <c r="J475" s="101"/>
    </row>
    <row x14ac:dyDescent="0.25" r="476" customHeight="1" ht="17.25">
      <c r="A476" s="3"/>
      <c r="B476" s="114"/>
      <c r="C476" s="114"/>
      <c r="D476" s="114"/>
      <c r="E476" s="28"/>
      <c r="F476" s="28"/>
      <c r="G476" s="101"/>
      <c r="H476" s="101"/>
      <c r="I476" s="62"/>
      <c r="J476" s="101"/>
    </row>
    <row x14ac:dyDescent="0.25" r="477" customHeight="1" ht="17.25">
      <c r="A477" s="3"/>
      <c r="B477" s="114"/>
      <c r="C477" s="114"/>
      <c r="D477" s="114"/>
      <c r="E477" s="28"/>
      <c r="F477" s="28"/>
      <c r="G477" s="101"/>
      <c r="H477" s="101"/>
      <c r="I477" s="62"/>
      <c r="J477" s="101"/>
    </row>
    <row x14ac:dyDescent="0.25" r="478" customHeight="1" ht="17.25">
      <c r="A478" s="3"/>
      <c r="B478" s="114"/>
      <c r="C478" s="114"/>
      <c r="D478" s="114"/>
      <c r="E478" s="28"/>
      <c r="F478" s="28"/>
      <c r="G478" s="101"/>
      <c r="H478" s="101"/>
      <c r="I478" s="62"/>
      <c r="J478" s="101"/>
    </row>
    <row x14ac:dyDescent="0.25" r="479" customHeight="1" ht="17.25">
      <c r="A479" s="3"/>
      <c r="B479" s="114"/>
      <c r="C479" s="114"/>
      <c r="D479" s="114"/>
      <c r="E479" s="28"/>
      <c r="F479" s="28"/>
      <c r="G479" s="101"/>
      <c r="H479" s="101"/>
      <c r="I479" s="62"/>
      <c r="J479" s="101"/>
    </row>
    <row x14ac:dyDescent="0.25" r="480" customHeight="1" ht="17.25">
      <c r="A480" s="3"/>
      <c r="B480" s="114"/>
      <c r="C480" s="114"/>
      <c r="D480" s="114"/>
      <c r="E480" s="28"/>
      <c r="F480" s="28"/>
      <c r="G480" s="101"/>
      <c r="H480" s="101"/>
      <c r="I480" s="62"/>
      <c r="J480" s="101"/>
    </row>
    <row x14ac:dyDescent="0.25" r="481" customHeight="1" ht="17.25">
      <c r="A481" s="3"/>
      <c r="B481" s="114"/>
      <c r="C481" s="114"/>
      <c r="D481" s="114"/>
      <c r="E481" s="28"/>
      <c r="F481" s="28"/>
      <c r="G481" s="101"/>
      <c r="H481" s="101"/>
      <c r="I481" s="62"/>
      <c r="J481" s="101"/>
    </row>
    <row x14ac:dyDescent="0.25" r="482" customHeight="1" ht="17.25">
      <c r="A482" s="3"/>
      <c r="B482" s="114"/>
      <c r="C482" s="114"/>
      <c r="D482" s="114"/>
      <c r="E482" s="28"/>
      <c r="F482" s="28"/>
      <c r="G482" s="101"/>
      <c r="H482" s="101"/>
      <c r="I482" s="62"/>
      <c r="J482" s="101"/>
    </row>
    <row x14ac:dyDescent="0.25" r="483" customHeight="1" ht="17.25">
      <c r="A483" s="3"/>
      <c r="B483" s="114"/>
      <c r="C483" s="114"/>
      <c r="D483" s="114"/>
      <c r="E483" s="28"/>
      <c r="F483" s="28"/>
      <c r="G483" s="101"/>
      <c r="H483" s="101"/>
      <c r="I483" s="62"/>
      <c r="J483" s="101"/>
    </row>
    <row x14ac:dyDescent="0.25" r="484" customHeight="1" ht="17.25">
      <c r="A484" s="8" t="s">
        <v>1</v>
      </c>
      <c r="B484" s="96" t="s">
        <v>132</v>
      </c>
      <c r="C484" s="10"/>
      <c r="D484" s="10"/>
      <c r="E484" s="10"/>
      <c r="F484" s="10"/>
      <c r="G484" s="382"/>
      <c r="H484" s="199"/>
      <c r="I484" s="199"/>
      <c r="J484" s="199"/>
    </row>
    <row x14ac:dyDescent="0.25" r="485" customHeight="1" ht="17.25">
      <c r="A485" s="155"/>
      <c r="B485" s="15" t="s">
        <v>700</v>
      </c>
      <c r="C485" s="15"/>
      <c r="D485" s="15"/>
      <c r="E485" s="112" t="s">
        <v>58</v>
      </c>
      <c r="F485" s="237" t="s">
        <v>36</v>
      </c>
      <c r="G485" s="383"/>
      <c r="H485" s="131" t="s">
        <v>320</v>
      </c>
      <c r="I485" s="131" t="s">
        <v>495</v>
      </c>
      <c r="J485" s="146" t="s">
        <v>350</v>
      </c>
    </row>
    <row x14ac:dyDescent="0.25" r="486" customHeight="1" ht="17.25">
      <c r="A486" s="22"/>
      <c r="B486" s="114"/>
      <c r="C486" s="114"/>
      <c r="D486" s="114"/>
      <c r="E486" s="74"/>
      <c r="F486" s="185" t="s">
        <v>627</v>
      </c>
      <c r="G486" s="86" t="s">
        <v>162</v>
      </c>
      <c r="H486" s="91"/>
      <c r="I486" s="91"/>
      <c r="J486" s="224" t="s">
        <v>353</v>
      </c>
    </row>
    <row x14ac:dyDescent="0.25" r="487" customHeight="1" ht="17.25">
      <c r="A487" s="22"/>
      <c r="B487" s="114"/>
      <c r="C487" s="114"/>
      <c r="D487" s="114"/>
      <c r="E487" s="74" t="s">
        <v>11</v>
      </c>
      <c r="F487" s="285" t="s">
        <v>668</v>
      </c>
      <c r="G487" s="172" t="s">
        <v>669</v>
      </c>
      <c r="H487" s="25">
        <f>roundup(('UK-R-Dining Tables'!H479*'Exchange rate'!$B$2)*(1-'Exchange rate'!$A$7), -1)</f>
      </c>
      <c r="I487" s="25">
        <f>roundup(('UK-R-Dining Tables'!I479*'Exchange rate'!$B$2)*(1-'Exchange rate'!$A$7), -1)</f>
      </c>
      <c r="J487" s="25">
        <f>roundup(('UK-R-Dining Tables'!J479*'Exchange rate'!$B$2)*(1-'Exchange rate'!$A$7), -1)</f>
      </c>
    </row>
    <row x14ac:dyDescent="0.25" r="488" customHeight="1" ht="17.25">
      <c r="A488" s="22"/>
      <c r="B488" s="114"/>
      <c r="C488" s="114"/>
      <c r="D488" s="114"/>
      <c r="E488" s="74" t="s">
        <v>13</v>
      </c>
      <c r="F488" s="285" t="s">
        <v>670</v>
      </c>
      <c r="G488" s="172" t="s">
        <v>671</v>
      </c>
      <c r="H488" s="25">
        <f>roundup(('UK-R-Dining Tables'!H480*'Exchange rate'!$B$2)*(1-'Exchange rate'!$A$7), -1)</f>
      </c>
      <c r="I488" s="25">
        <f>roundup(('UK-R-Dining Tables'!I480*'Exchange rate'!$B$2)*(1-'Exchange rate'!$A$7), -1)</f>
      </c>
      <c r="J488" s="25">
        <f>roundup(('UK-R-Dining Tables'!J480*'Exchange rate'!$B$2)*(1-'Exchange rate'!$A$7), -1)</f>
      </c>
    </row>
    <row x14ac:dyDescent="0.25" r="489" customHeight="1" ht="17.25">
      <c r="A489" s="22"/>
      <c r="B489" s="114"/>
      <c r="C489" s="114"/>
      <c r="D489" s="114"/>
      <c r="E489" s="74" t="s">
        <v>15</v>
      </c>
      <c r="F489" s="285" t="s">
        <v>633</v>
      </c>
      <c r="G489" s="172" t="s">
        <v>651</v>
      </c>
      <c r="H489" s="25">
        <f>roundup(('UK-R-Dining Tables'!H481*'Exchange rate'!$B$2)*(1-'Exchange rate'!$A$7), -1)</f>
      </c>
      <c r="I489" s="25">
        <f>roundup(('UK-R-Dining Tables'!I481*'Exchange rate'!$B$2)*(1-'Exchange rate'!$A$7), -1)</f>
      </c>
      <c r="J489" s="25">
        <f>roundup(('UK-R-Dining Tables'!J481*'Exchange rate'!$B$2)*(1-'Exchange rate'!$A$7), -1)</f>
      </c>
    </row>
    <row x14ac:dyDescent="0.25" r="490" customHeight="1" ht="17.25">
      <c r="A490" s="3"/>
      <c r="B490" s="114"/>
      <c r="C490" s="114"/>
      <c r="D490" s="114"/>
      <c r="E490" s="74" t="s">
        <v>120</v>
      </c>
      <c r="F490" s="28" t="s">
        <v>672</v>
      </c>
      <c r="G490" s="172" t="s">
        <v>673</v>
      </c>
      <c r="H490" s="25">
        <f>roundup(('UK-R-Dining Tables'!H482*'Exchange rate'!$B$2)*(1-'Exchange rate'!$A$7), -1)</f>
      </c>
      <c r="I490" s="25">
        <f>roundup(('UK-R-Dining Tables'!I482*'Exchange rate'!$B$2)*(1-'Exchange rate'!$A$7), -1)</f>
      </c>
      <c r="J490" s="25">
        <f>roundup(('UK-R-Dining Tables'!J482*'Exchange rate'!$B$2)*(1-'Exchange rate'!$A$7), -1)</f>
      </c>
    </row>
    <row x14ac:dyDescent="0.25" r="491" customHeight="1" ht="17.25">
      <c r="A491" s="3"/>
      <c r="B491" s="114"/>
      <c r="C491" s="114"/>
      <c r="D491" s="114"/>
      <c r="E491" s="114"/>
      <c r="F491" s="114"/>
      <c r="G491" s="91"/>
      <c r="H491" s="91"/>
      <c r="I491" s="103"/>
      <c r="J491" s="24"/>
    </row>
    <row x14ac:dyDescent="0.25" r="492" customHeight="1" ht="17.25">
      <c r="A492" s="3"/>
      <c r="B492" s="114"/>
      <c r="C492" s="114"/>
      <c r="D492" s="114"/>
      <c r="E492" s="138" t="s">
        <v>18</v>
      </c>
      <c r="F492" s="138"/>
      <c r="G492" s="101"/>
      <c r="H492" s="101"/>
      <c r="I492" s="103"/>
      <c r="J492" s="101"/>
    </row>
    <row x14ac:dyDescent="0.25" r="493" customHeight="1" ht="17.25">
      <c r="A493" s="3"/>
      <c r="B493" s="114"/>
      <c r="C493" s="114"/>
      <c r="D493" s="114"/>
      <c r="E493" s="108"/>
      <c r="F493" s="108"/>
      <c r="G493" s="101"/>
      <c r="H493" s="101"/>
      <c r="I493" s="103"/>
      <c r="J493" s="101"/>
    </row>
    <row x14ac:dyDescent="0.25" r="494" customHeight="1" ht="17.25">
      <c r="A494" s="3"/>
      <c r="B494" s="114"/>
      <c r="C494" s="114"/>
      <c r="D494" s="114"/>
      <c r="E494" s="139" t="s">
        <v>280</v>
      </c>
      <c r="F494" s="139"/>
      <c r="G494" s="152"/>
      <c r="H494" s="152"/>
      <c r="I494" s="188">
        <f>roundup(('UK-R-Dining Tables'!I486*'Exchange rate'!$B$2)*(1-'Exchange rate'!$A$7), -1)</f>
      </c>
      <c r="J494" s="101"/>
    </row>
    <row x14ac:dyDescent="0.25" r="495" customHeight="1" ht="17.25">
      <c r="A495" s="3"/>
      <c r="B495" s="114"/>
      <c r="C495" s="114"/>
      <c r="D495" s="114"/>
      <c r="E495" s="28"/>
      <c r="F495" s="28"/>
      <c r="G495" s="101"/>
      <c r="H495" s="101"/>
      <c r="I495" s="63"/>
      <c r="J495" s="101"/>
    </row>
    <row x14ac:dyDescent="0.25" r="496" customHeight="1" ht="17.25">
      <c r="A496" s="3"/>
      <c r="B496" s="114"/>
      <c r="C496" s="114"/>
      <c r="D496" s="114"/>
      <c r="E496" s="28" t="s">
        <v>698</v>
      </c>
      <c r="F496" s="28"/>
      <c r="G496" s="101"/>
      <c r="H496" s="101"/>
      <c r="I496" s="62"/>
      <c r="J496" s="101"/>
    </row>
    <row x14ac:dyDescent="0.25" r="497" customHeight="1" ht="17.25">
      <c r="A497" s="3"/>
      <c r="B497" s="114"/>
      <c r="C497" s="114"/>
      <c r="D497" s="114"/>
      <c r="E497" s="139" t="s">
        <v>190</v>
      </c>
      <c r="F497" s="139"/>
      <c r="G497" s="152"/>
      <c r="H497" s="152"/>
      <c r="I497" s="188">
        <f>roundup(('UK-R-Dining Tables'!I489*'Exchange rate'!$B$2)*(1-'Exchange rate'!$A$7), -1)</f>
      </c>
      <c r="J497" s="101"/>
    </row>
    <row x14ac:dyDescent="0.25" r="498" customHeight="1" ht="17.25">
      <c r="A498" s="3"/>
      <c r="B498" s="114"/>
      <c r="C498" s="114"/>
      <c r="D498" s="114"/>
      <c r="E498" s="28"/>
      <c r="F498" s="28"/>
      <c r="G498" s="101"/>
      <c r="H498" s="101"/>
      <c r="I498" s="62"/>
      <c r="J498" s="101"/>
    </row>
    <row x14ac:dyDescent="0.25" r="499" customHeight="1" ht="17.25">
      <c r="A499" s="3"/>
      <c r="B499" s="114"/>
      <c r="C499" s="114"/>
      <c r="D499" s="114"/>
      <c r="E499" s="28"/>
      <c r="F499" s="28"/>
      <c r="G499" s="101"/>
      <c r="H499" s="101"/>
      <c r="I499" s="63"/>
      <c r="J499" s="101"/>
    </row>
    <row x14ac:dyDescent="0.25" r="500" customHeight="1" ht="17.25">
      <c r="A500" s="8" t="s">
        <v>1</v>
      </c>
      <c r="B500" s="96" t="s">
        <v>136</v>
      </c>
      <c r="C500" s="10"/>
      <c r="D500" s="10"/>
      <c r="E500" s="10"/>
      <c r="F500" s="10"/>
      <c r="G500" s="382"/>
      <c r="H500" s="199"/>
      <c r="I500" s="199"/>
      <c r="J500" s="199"/>
    </row>
    <row x14ac:dyDescent="0.25" r="501" customHeight="1" ht="17.25">
      <c r="A501" s="155"/>
      <c r="B501" s="15" t="s">
        <v>106</v>
      </c>
      <c r="C501" s="15"/>
      <c r="D501" s="15"/>
      <c r="E501" s="112" t="s">
        <v>58</v>
      </c>
      <c r="F501" s="237" t="s">
        <v>36</v>
      </c>
      <c r="G501" s="383"/>
      <c r="H501" s="131" t="s">
        <v>320</v>
      </c>
      <c r="I501" s="146" t="s">
        <v>495</v>
      </c>
      <c r="J501" s="146" t="s">
        <v>388</v>
      </c>
    </row>
    <row x14ac:dyDescent="0.25" r="502" customHeight="1" ht="17.25">
      <c r="A502" s="22"/>
      <c r="B502" s="114"/>
      <c r="C502" s="114"/>
      <c r="D502" s="114"/>
      <c r="E502" s="74"/>
      <c r="F502" s="185" t="s">
        <v>627</v>
      </c>
      <c r="G502" s="86" t="s">
        <v>162</v>
      </c>
      <c r="H502" s="91"/>
      <c r="I502" s="103"/>
      <c r="J502" s="224" t="s">
        <v>353</v>
      </c>
    </row>
    <row x14ac:dyDescent="0.25" r="503" customHeight="1" ht="17.25">
      <c r="A503" s="22"/>
      <c r="B503" s="114"/>
      <c r="C503" s="114"/>
      <c r="D503" s="114"/>
      <c r="E503" s="74" t="s">
        <v>11</v>
      </c>
      <c r="F503" s="28" t="s">
        <v>574</v>
      </c>
      <c r="G503" s="384" t="s">
        <v>575</v>
      </c>
      <c r="H503" s="62">
        <f>roundup(('UK-R-Dining Tables'!H494*'Exchange rate'!$B$2)*(1-'Exchange rate'!$A$7), -1)</f>
      </c>
      <c r="I503" s="62">
        <f>roundup(('UK-R-Dining Tables'!I494*'Exchange rate'!$B$2)*(1-'Exchange rate'!$A$7), -1)</f>
      </c>
      <c r="J503" s="62">
        <f>roundup(('UK-R-Dining Tables'!J494*'Exchange rate'!$B$2)*(1-'Exchange rate'!$A$7), -1)</f>
      </c>
    </row>
    <row x14ac:dyDescent="0.25" r="504" customHeight="1" ht="17.25">
      <c r="A504" s="3"/>
      <c r="B504" s="114"/>
      <c r="C504" s="114"/>
      <c r="D504" s="114"/>
      <c r="E504" s="74" t="s">
        <v>13</v>
      </c>
      <c r="F504" s="28" t="s">
        <v>576</v>
      </c>
      <c r="G504" s="384" t="s">
        <v>639</v>
      </c>
      <c r="H504" s="62">
        <f>roundup(('UK-R-Dining Tables'!H495*'Exchange rate'!$B$2)*(1-'Exchange rate'!$A$7), -1)</f>
      </c>
      <c r="I504" s="62">
        <f>roundup(('UK-R-Dining Tables'!I495*'Exchange rate'!$B$2)*(1-'Exchange rate'!$A$7), -1)</f>
      </c>
      <c r="J504" s="62">
        <f>roundup(('UK-R-Dining Tables'!J495*'Exchange rate'!$B$2)*(1-'Exchange rate'!$A$7), -1)</f>
      </c>
    </row>
    <row x14ac:dyDescent="0.25" r="505" customHeight="1" ht="17.25">
      <c r="A505" s="3"/>
      <c r="B505" s="114"/>
      <c r="C505" s="114"/>
      <c r="D505" s="114"/>
      <c r="E505" s="74" t="s">
        <v>15</v>
      </c>
      <c r="F505" s="28" t="s">
        <v>645</v>
      </c>
      <c r="G505" s="384" t="s">
        <v>140</v>
      </c>
      <c r="H505" s="62">
        <f>roundup(('UK-R-Dining Tables'!H496*'Exchange rate'!$B$2)*(1-'Exchange rate'!$A$7), -1)</f>
      </c>
      <c r="I505" s="62">
        <f>roundup(('UK-R-Dining Tables'!I496*'Exchange rate'!$B$2)*(1-'Exchange rate'!$A$7), -1)</f>
      </c>
      <c r="J505" s="62">
        <f>roundup(('UK-R-Dining Tables'!J496*'Exchange rate'!$B$2)*(1-'Exchange rate'!$A$7), -1)</f>
      </c>
    </row>
    <row x14ac:dyDescent="0.25" r="506" customHeight="1" ht="17.25">
      <c r="A506" s="3"/>
      <c r="B506" s="114"/>
      <c r="C506" s="114"/>
      <c r="D506" s="114"/>
      <c r="E506" s="74" t="s">
        <v>120</v>
      </c>
      <c r="F506" s="114" t="s">
        <v>641</v>
      </c>
      <c r="G506" s="384" t="s">
        <v>642</v>
      </c>
      <c r="H506" s="62">
        <f>roundup(('UK-R-Dining Tables'!H497*'Exchange rate'!$B$2)*(1-'Exchange rate'!$A$7), -1)</f>
      </c>
      <c r="I506" s="62">
        <f>roundup(('UK-R-Dining Tables'!I497*'Exchange rate'!$B$2)*(1-'Exchange rate'!$A$7), -1)</f>
      </c>
      <c r="J506" s="62">
        <f>roundup(('UK-R-Dining Tables'!J497*'Exchange rate'!$B$2)*(1-'Exchange rate'!$A$7), -1)</f>
      </c>
    </row>
    <row x14ac:dyDescent="0.25" r="507" customHeight="1" ht="17.25">
      <c r="A507" s="3"/>
      <c r="B507" s="114"/>
      <c r="C507" s="114"/>
      <c r="D507" s="114"/>
      <c r="E507" s="114"/>
      <c r="F507" s="114"/>
      <c r="G507" s="91"/>
      <c r="H507" s="91"/>
      <c r="I507" s="103"/>
      <c r="J507" s="24"/>
    </row>
    <row x14ac:dyDescent="0.25" r="508" customHeight="1" ht="17.25">
      <c r="A508" s="3"/>
      <c r="B508" s="114"/>
      <c r="C508" s="114"/>
      <c r="D508" s="114"/>
      <c r="E508" s="138" t="s">
        <v>18</v>
      </c>
      <c r="F508" s="138"/>
      <c r="G508" s="101"/>
      <c r="H508" s="101"/>
      <c r="I508" s="103"/>
      <c r="J508" s="101"/>
    </row>
    <row x14ac:dyDescent="0.25" r="509" customHeight="1" ht="17.25">
      <c r="A509" s="3"/>
      <c r="B509" s="114"/>
      <c r="C509" s="114"/>
      <c r="D509" s="114"/>
      <c r="E509" s="138"/>
      <c r="F509" s="138"/>
      <c r="G509" s="101"/>
      <c r="H509" s="101"/>
      <c r="I509" s="103"/>
      <c r="J509" s="101"/>
    </row>
    <row x14ac:dyDescent="0.25" r="510" customHeight="1" ht="17.25">
      <c r="A510" s="3"/>
      <c r="B510" s="114"/>
      <c r="C510" s="114"/>
      <c r="D510" s="114"/>
      <c r="E510" s="139" t="s">
        <v>280</v>
      </c>
      <c r="F510" s="140"/>
      <c r="G510" s="152"/>
      <c r="H510" s="153"/>
      <c r="I510" s="188">
        <f>roundup(('UK-R-Dining Tables'!I501*'Exchange rate'!$B$2)*(1-'Exchange rate'!$A$7), -1)</f>
      </c>
      <c r="J510" s="101"/>
    </row>
    <row x14ac:dyDescent="0.25" r="511" customHeight="1" ht="17.25">
      <c r="A511" s="3"/>
      <c r="B511" s="114"/>
      <c r="C511" s="114"/>
      <c r="D511" s="114"/>
      <c r="E511" s="23"/>
      <c r="F511" s="23"/>
      <c r="G511" s="103"/>
      <c r="H511" s="103"/>
      <c r="I511" s="103"/>
      <c r="J511" s="101"/>
    </row>
    <row x14ac:dyDescent="0.25" r="512" customHeight="1" ht="17.25">
      <c r="A512" s="3"/>
      <c r="B512" s="114"/>
      <c r="C512" s="114"/>
      <c r="D512" s="114"/>
      <c r="E512" s="139" t="s">
        <v>701</v>
      </c>
      <c r="F512" s="139"/>
      <c r="G512" s="152"/>
      <c r="H512" s="152"/>
      <c r="I512" s="188">
        <f>roundup(('UK-R-Dining Tables'!I503*'Exchange rate'!$B$2)*(1-'Exchange rate'!$A$7), -1)</f>
      </c>
      <c r="J512" s="101"/>
    </row>
    <row x14ac:dyDescent="0.25" r="513" customHeight="1" ht="17.25">
      <c r="A513" s="3"/>
      <c r="B513" s="114"/>
      <c r="C513" s="114"/>
      <c r="D513" s="114"/>
      <c r="E513" s="28"/>
      <c r="F513" s="28"/>
      <c r="G513" s="101"/>
      <c r="H513" s="101"/>
      <c r="I513" s="63"/>
      <c r="J513" s="101"/>
    </row>
    <row x14ac:dyDescent="0.25" r="514" customHeight="1" ht="17.25">
      <c r="A514" s="8" t="s">
        <v>1</v>
      </c>
      <c r="B514" s="96" t="s">
        <v>136</v>
      </c>
      <c r="C514" s="10"/>
      <c r="D514" s="10"/>
      <c r="E514" s="10"/>
      <c r="F514" s="10"/>
      <c r="G514" s="382"/>
      <c r="H514" s="199"/>
      <c r="I514" s="199"/>
      <c r="J514" s="199"/>
    </row>
    <row x14ac:dyDescent="0.25" r="515" customHeight="1" ht="17.25">
      <c r="A515" s="155"/>
      <c r="B515" s="15" t="s">
        <v>82</v>
      </c>
      <c r="C515" s="15"/>
      <c r="D515" s="15"/>
      <c r="E515" s="112" t="s">
        <v>58</v>
      </c>
      <c r="F515" s="237" t="s">
        <v>319</v>
      </c>
      <c r="G515" s="383"/>
      <c r="H515" s="131" t="s">
        <v>508</v>
      </c>
      <c r="I515" s="146" t="s">
        <v>350</v>
      </c>
      <c r="J515" s="396"/>
    </row>
    <row x14ac:dyDescent="0.25" r="516" customHeight="1" ht="17.25">
      <c r="A516" s="22"/>
      <c r="B516" s="114"/>
      <c r="C516" s="114"/>
      <c r="D516" s="114"/>
      <c r="E516" s="74"/>
      <c r="F516" s="150" t="s">
        <v>627</v>
      </c>
      <c r="G516" s="394" t="s">
        <v>162</v>
      </c>
      <c r="H516" s="86" t="s">
        <v>702</v>
      </c>
      <c r="I516" s="103"/>
      <c r="J516" s="103"/>
    </row>
    <row x14ac:dyDescent="0.25" r="517" customHeight="1" ht="17.25">
      <c r="A517" s="3"/>
      <c r="B517" s="114"/>
      <c r="C517" s="114"/>
      <c r="D517" s="114"/>
      <c r="E517" s="74" t="s">
        <v>13</v>
      </c>
      <c r="F517" s="285" t="s">
        <v>631</v>
      </c>
      <c r="G517" s="399" t="s">
        <v>632</v>
      </c>
      <c r="H517" s="62">
        <f>roundup(('UK-R-Dining Tables'!H508*'Exchange rate'!$B$2)*(1-'Exchange rate'!$A$7), -1)</f>
      </c>
      <c r="I517" s="62">
        <f>roundup(('UK-R-Dining Tables'!I508*'Exchange rate'!$B$2)*(1-'Exchange rate'!$A$7), -1)</f>
      </c>
      <c r="J517" s="103"/>
    </row>
    <row x14ac:dyDescent="0.25" r="518" customHeight="1" ht="17.25">
      <c r="A518" s="3"/>
      <c r="B518" s="114"/>
      <c r="C518" s="114"/>
      <c r="D518" s="114"/>
      <c r="E518" s="74" t="s">
        <v>15</v>
      </c>
      <c r="F518" s="285" t="s">
        <v>633</v>
      </c>
      <c r="G518" s="399" t="s">
        <v>634</v>
      </c>
      <c r="H518" s="62">
        <f>roundup(('UK-R-Dining Tables'!H509*'Exchange rate'!$B$2)*(1-'Exchange rate'!$A$7), -1)</f>
      </c>
      <c r="I518" s="62">
        <f>roundup(('UK-R-Dining Tables'!I509*'Exchange rate'!$B$2)*(1-'Exchange rate'!$A$7), -1)</f>
      </c>
      <c r="J518" s="103"/>
    </row>
    <row x14ac:dyDescent="0.25" r="519" customHeight="1" ht="17.25">
      <c r="A519" s="3"/>
      <c r="B519" s="114"/>
      <c r="C519" s="114"/>
      <c r="D519" s="114"/>
      <c r="E519" s="74" t="s">
        <v>120</v>
      </c>
      <c r="F519" s="285" t="s">
        <v>635</v>
      </c>
      <c r="G519" s="399" t="s">
        <v>636</v>
      </c>
      <c r="H519" s="62">
        <f>roundup(('UK-R-Dining Tables'!H510*'Exchange rate'!$B$2)*(1-'Exchange rate'!$A$7), -1)</f>
      </c>
      <c r="I519" s="62">
        <f>roundup(('UK-R-Dining Tables'!I510*'Exchange rate'!$B$2)*(1-'Exchange rate'!$A$7), -1)</f>
      </c>
      <c r="J519" s="101"/>
    </row>
    <row x14ac:dyDescent="0.25" r="520" customHeight="1" ht="17.25">
      <c r="A520" s="3"/>
      <c r="B520" s="114"/>
      <c r="C520" s="114"/>
      <c r="D520" s="114"/>
      <c r="E520" s="114"/>
      <c r="F520" s="114"/>
      <c r="G520" s="91"/>
      <c r="H520" s="91"/>
      <c r="I520" s="103"/>
      <c r="J520" s="24"/>
    </row>
    <row x14ac:dyDescent="0.25" r="521" customHeight="1" ht="17.25">
      <c r="A521" s="3"/>
      <c r="B521" s="114"/>
      <c r="C521" s="114"/>
      <c r="D521" s="114"/>
      <c r="E521" s="138" t="s">
        <v>18</v>
      </c>
      <c r="F521" s="138"/>
      <c r="G521" s="101"/>
      <c r="H521" s="101"/>
      <c r="I521" s="103"/>
      <c r="J521" s="101"/>
    </row>
    <row x14ac:dyDescent="0.25" r="522" customHeight="1" ht="17.25">
      <c r="A522" s="3"/>
      <c r="B522" s="114"/>
      <c r="C522" s="114"/>
      <c r="D522" s="114"/>
      <c r="E522" s="108"/>
      <c r="F522" s="108"/>
      <c r="G522" s="101"/>
      <c r="H522" s="101"/>
      <c r="I522" s="103"/>
      <c r="J522" s="101"/>
    </row>
    <row x14ac:dyDescent="0.25" r="523" customHeight="1" ht="17.25">
      <c r="A523" s="3"/>
      <c r="B523" s="114"/>
      <c r="C523" s="114"/>
      <c r="D523" s="114"/>
      <c r="E523" s="139" t="s">
        <v>280</v>
      </c>
      <c r="F523" s="140"/>
      <c r="G523" s="152"/>
      <c r="H523" s="153"/>
      <c r="I523" s="188">
        <f>roundup(('UK-R-Dining Tables'!I514*'Exchange rate'!$B$2)*(1-'Exchange rate'!$A$7), -1)</f>
      </c>
      <c r="J523" s="101"/>
    </row>
    <row x14ac:dyDescent="0.25" r="524" customHeight="1" ht="17.25">
      <c r="A524" s="3"/>
      <c r="B524" s="114"/>
      <c r="C524" s="114"/>
      <c r="D524" s="114"/>
      <c r="E524" s="23"/>
      <c r="F524" s="23"/>
      <c r="G524" s="103"/>
      <c r="H524" s="103"/>
      <c r="I524" s="103"/>
      <c r="J524" s="101"/>
    </row>
    <row x14ac:dyDescent="0.25" r="525" customHeight="1" ht="17.25">
      <c r="A525" s="3"/>
      <c r="B525" s="114"/>
      <c r="C525" s="114"/>
      <c r="D525" s="114"/>
      <c r="E525" s="139" t="s">
        <v>701</v>
      </c>
      <c r="F525" s="139"/>
      <c r="G525" s="152"/>
      <c r="H525" s="152"/>
      <c r="I525" s="188">
        <f>roundup(('UK-R-Dining Tables'!I516*'Exchange rate'!$B$2)*(1-'Exchange rate'!$A$7), -1)</f>
      </c>
      <c r="J525" s="101"/>
    </row>
    <row x14ac:dyDescent="0.25" r="526" customHeight="1" ht="17.25">
      <c r="A526" s="3"/>
      <c r="B526" s="114"/>
      <c r="C526" s="114"/>
      <c r="D526" s="114"/>
      <c r="E526" s="28"/>
      <c r="F526" s="28"/>
      <c r="G526" s="101"/>
      <c r="H526" s="101"/>
      <c r="I526" s="63"/>
      <c r="J526" s="101"/>
    </row>
    <row x14ac:dyDescent="0.25" r="527" customHeight="1" ht="17.25">
      <c r="A527" s="3"/>
      <c r="B527" s="114"/>
      <c r="C527" s="114"/>
      <c r="D527" s="114"/>
      <c r="E527" s="28"/>
      <c r="F527" s="28"/>
      <c r="G527" s="101"/>
      <c r="H527" s="101"/>
      <c r="I527" s="63"/>
      <c r="J527" s="101"/>
    </row>
    <row x14ac:dyDescent="0.25" r="528" customHeight="1" ht="17.25">
      <c r="A528" s="8"/>
      <c r="B528" s="96" t="s">
        <v>250</v>
      </c>
      <c r="C528" s="10"/>
      <c r="D528" s="10"/>
      <c r="E528" s="10"/>
      <c r="F528" s="10"/>
      <c r="G528" s="382"/>
      <c r="H528" s="199"/>
      <c r="I528" s="199"/>
      <c r="J528" s="199"/>
    </row>
    <row x14ac:dyDescent="0.25" r="529" customHeight="1" ht="17.25">
      <c r="A529" s="155"/>
      <c r="B529" s="15" t="s">
        <v>318</v>
      </c>
      <c r="C529" s="15"/>
      <c r="D529" s="15"/>
      <c r="E529" s="112" t="s">
        <v>58</v>
      </c>
      <c r="F529" s="237" t="s">
        <v>319</v>
      </c>
      <c r="G529" s="383"/>
      <c r="H529" s="131" t="s">
        <v>508</v>
      </c>
      <c r="I529" s="396"/>
      <c r="J529" s="396"/>
    </row>
    <row x14ac:dyDescent="0.25" r="530" customHeight="1" ht="17.25">
      <c r="A530" s="22"/>
      <c r="B530" s="114"/>
      <c r="C530" s="114"/>
      <c r="D530" s="114"/>
      <c r="E530" s="74"/>
      <c r="F530" s="150" t="s">
        <v>627</v>
      </c>
      <c r="G530" s="394" t="s">
        <v>162</v>
      </c>
      <c r="H530" s="400" t="s">
        <v>703</v>
      </c>
      <c r="I530" s="103"/>
      <c r="J530" s="103"/>
    </row>
    <row x14ac:dyDescent="0.25" r="531" customHeight="1" ht="17.25">
      <c r="A531" s="22"/>
      <c r="B531" s="114"/>
      <c r="C531" s="114"/>
      <c r="D531" s="114"/>
      <c r="E531" s="74" t="s">
        <v>11</v>
      </c>
      <c r="F531" s="285" t="s">
        <v>629</v>
      </c>
      <c r="G531" s="399" t="s">
        <v>630</v>
      </c>
      <c r="H531" s="62">
        <f>roundup(('UK-R-Dining Tables'!H521*'Exchange rate'!$B$2)*(1-'Exchange rate'!$A$7), -1)</f>
      </c>
      <c r="I531" s="103"/>
      <c r="J531" s="103"/>
    </row>
    <row x14ac:dyDescent="0.25" r="532" customHeight="1" ht="17.25">
      <c r="A532" s="22"/>
      <c r="B532" s="114"/>
      <c r="C532" s="114"/>
      <c r="D532" s="114"/>
      <c r="E532" s="74" t="s">
        <v>13</v>
      </c>
      <c r="F532" s="285" t="s">
        <v>631</v>
      </c>
      <c r="G532" s="399" t="s">
        <v>632</v>
      </c>
      <c r="H532" s="62">
        <f>roundup(('UK-R-Dining Tables'!H522*'Exchange rate'!$B$2)*(1-'Exchange rate'!$A$7), -1)</f>
      </c>
      <c r="I532" s="103"/>
      <c r="J532" s="103"/>
    </row>
    <row x14ac:dyDescent="0.25" r="533" customHeight="1" ht="17.25">
      <c r="A533" s="22"/>
      <c r="B533" s="114"/>
      <c r="C533" s="114"/>
      <c r="D533" s="114"/>
      <c r="E533" s="74" t="s">
        <v>15</v>
      </c>
      <c r="F533" s="285" t="s">
        <v>633</v>
      </c>
      <c r="G533" s="399" t="s">
        <v>634</v>
      </c>
      <c r="H533" s="62">
        <f>roundup(('UK-R-Dining Tables'!H523*'Exchange rate'!$B$2)*(1-'Exchange rate'!$A$7), -1)</f>
      </c>
      <c r="I533" s="103"/>
      <c r="J533" s="103"/>
    </row>
    <row x14ac:dyDescent="0.25" r="534" customHeight="1" ht="17.25">
      <c r="A534" s="22"/>
      <c r="B534" s="114"/>
      <c r="C534" s="114"/>
      <c r="D534" s="114"/>
      <c r="E534" s="74" t="s">
        <v>120</v>
      </c>
      <c r="F534" s="285" t="s">
        <v>635</v>
      </c>
      <c r="G534" s="399" t="s">
        <v>636</v>
      </c>
      <c r="H534" s="62">
        <f>roundup(('UK-R-Dining Tables'!H524*'Exchange rate'!$B$2)*(1-'Exchange rate'!$A$7), -1)</f>
      </c>
      <c r="I534" s="103"/>
      <c r="J534" s="103"/>
    </row>
    <row x14ac:dyDescent="0.25" r="535" customHeight="1" ht="17.25">
      <c r="A535" s="3"/>
      <c r="B535" s="114"/>
      <c r="C535" s="114"/>
      <c r="D535" s="114"/>
      <c r="E535" s="74"/>
      <c r="F535" s="74"/>
      <c r="G535" s="101"/>
      <c r="H535" s="101"/>
      <c r="I535" s="92" t="s">
        <v>1</v>
      </c>
      <c r="J535" s="103"/>
    </row>
    <row x14ac:dyDescent="0.25" r="536" customHeight="1" ht="17.25">
      <c r="A536" s="3"/>
      <c r="B536" s="114"/>
      <c r="C536" s="114"/>
      <c r="D536" s="114"/>
      <c r="E536" s="114"/>
      <c r="F536" s="114"/>
      <c r="G536" s="91"/>
      <c r="H536" s="91"/>
      <c r="I536" s="103"/>
      <c r="J536" s="103"/>
    </row>
    <row x14ac:dyDescent="0.25" r="537" customHeight="1" ht="17.25">
      <c r="A537" s="3"/>
      <c r="B537" s="114"/>
      <c r="C537" s="114"/>
      <c r="D537" s="114"/>
      <c r="E537" s="138" t="s">
        <v>18</v>
      </c>
      <c r="F537" s="138"/>
      <c r="G537" s="101"/>
      <c r="H537" s="101"/>
      <c r="I537" s="103"/>
      <c r="J537" s="103"/>
    </row>
    <row x14ac:dyDescent="0.25" r="538" customHeight="1" ht="17.25">
      <c r="A538" s="3"/>
      <c r="B538" s="114"/>
      <c r="C538" s="114"/>
      <c r="D538" s="114"/>
      <c r="E538" s="108"/>
      <c r="F538" s="108"/>
      <c r="G538" s="101"/>
      <c r="H538" s="101"/>
      <c r="I538" s="103"/>
      <c r="J538" s="103"/>
    </row>
    <row x14ac:dyDescent="0.25" r="539" customHeight="1" ht="17.25">
      <c r="A539" s="3"/>
      <c r="B539" s="114"/>
      <c r="C539" s="114"/>
      <c r="D539" s="114"/>
      <c r="E539" s="139" t="s">
        <v>280</v>
      </c>
      <c r="F539" s="140"/>
      <c r="G539" s="152"/>
      <c r="H539" s="153"/>
      <c r="I539" s="188">
        <f>roundup(('UK-R-Dining Tables'!I529*'Exchange rate'!$B$2)*(1-'Exchange rate'!$A$7), -1)</f>
      </c>
      <c r="J539" s="45"/>
    </row>
    <row x14ac:dyDescent="0.25" r="540" customHeight="1" ht="17.25">
      <c r="A540" s="3"/>
      <c r="B540" s="114"/>
      <c r="C540" s="114"/>
      <c r="D540" s="114"/>
      <c r="E540" s="114"/>
      <c r="F540" s="114"/>
      <c r="G540" s="101"/>
      <c r="H540" s="101"/>
      <c r="I540" s="101"/>
      <c r="J540" s="101"/>
    </row>
    <row x14ac:dyDescent="0.25" r="541" customHeight="1" ht="17.25">
      <c r="A541" s="3"/>
      <c r="B541" s="114"/>
      <c r="C541" s="114"/>
      <c r="D541" s="114"/>
      <c r="E541" s="114"/>
      <c r="F541" s="114"/>
      <c r="G541" s="101"/>
      <c r="H541" s="101"/>
      <c r="I541" s="101"/>
      <c r="J541" s="101"/>
    </row>
    <row x14ac:dyDescent="0.25" r="542" customHeight="1" ht="17.25">
      <c r="A542" s="3"/>
      <c r="B542" s="114"/>
      <c r="C542" s="114"/>
      <c r="D542" s="114"/>
      <c r="E542" s="114"/>
      <c r="F542" s="114"/>
      <c r="G542" s="101"/>
      <c r="H542" s="101"/>
      <c r="I542" s="101"/>
      <c r="J542" s="101"/>
    </row>
    <row x14ac:dyDescent="0.25" r="543" customHeight="1" ht="17.25">
      <c r="A543" s="114"/>
      <c r="B543" s="114"/>
      <c r="C543" s="114"/>
      <c r="D543" s="114"/>
      <c r="E543" s="114"/>
      <c r="F543" s="114"/>
      <c r="G543" s="172"/>
      <c r="H543" s="172"/>
      <c r="I543" s="172"/>
      <c r="J543" s="172"/>
    </row>
    <row x14ac:dyDescent="0.25" r="544" customHeight="1" ht="17.25">
      <c r="A544" s="3"/>
      <c r="B544" s="114"/>
      <c r="C544" s="114"/>
      <c r="D544" s="114"/>
      <c r="E544" s="114"/>
      <c r="F544" s="114"/>
      <c r="G544" s="101"/>
      <c r="H544" s="101"/>
      <c r="I544" s="101"/>
      <c r="J544" s="101"/>
    </row>
    <row x14ac:dyDescent="0.25" r="545" customHeight="1" ht="17.25">
      <c r="A545" s="3"/>
      <c r="B545" s="114"/>
      <c r="C545" s="114"/>
      <c r="D545" s="114"/>
      <c r="E545" s="114"/>
      <c r="F545" s="114"/>
      <c r="G545" s="101"/>
      <c r="H545" s="101"/>
      <c r="I545" s="101"/>
      <c r="J545" s="101"/>
    </row>
    <row x14ac:dyDescent="0.25" r="546" customHeight="1" ht="17.25">
      <c r="A546" s="3"/>
      <c r="B546" s="114"/>
      <c r="C546" s="114"/>
      <c r="D546" s="114"/>
      <c r="E546" s="114"/>
      <c r="F546" s="114"/>
      <c r="G546" s="101"/>
      <c r="H546" s="101"/>
      <c r="I546" s="101"/>
      <c r="J546" s="101"/>
    </row>
    <row x14ac:dyDescent="0.25" r="547" customHeight="1" ht="17.25">
      <c r="A547" s="3"/>
      <c r="B547" s="114"/>
      <c r="C547" s="114"/>
      <c r="D547" s="114"/>
      <c r="E547" s="114"/>
      <c r="F547" s="114"/>
      <c r="G547" s="101"/>
      <c r="H547" s="101"/>
      <c r="I547" s="101"/>
      <c r="J547" s="101"/>
    </row>
    <row x14ac:dyDescent="0.25" r="548" customHeight="1" ht="17.25">
      <c r="A548" s="3"/>
      <c r="B548" s="114"/>
      <c r="C548" s="114"/>
      <c r="D548" s="114"/>
      <c r="E548" s="114"/>
      <c r="F548" s="114"/>
      <c r="G548" s="101"/>
      <c r="H548" s="101"/>
      <c r="I548" s="101"/>
      <c r="J548" s="101"/>
    </row>
    <row x14ac:dyDescent="0.25" r="549" customHeight="1" ht="17.25">
      <c r="A549" s="3"/>
      <c r="B549" s="114"/>
      <c r="C549" s="114"/>
      <c r="D549" s="114"/>
      <c r="E549" s="114"/>
      <c r="F549" s="114"/>
      <c r="G549" s="101"/>
      <c r="H549" s="101"/>
      <c r="I549" s="101"/>
      <c r="J549" s="101"/>
    </row>
    <row x14ac:dyDescent="0.25" r="550" customHeight="1" ht="17.25">
      <c r="A550" s="3"/>
      <c r="B550" s="114"/>
      <c r="C550" s="114"/>
      <c r="D550" s="114"/>
      <c r="E550" s="114"/>
      <c r="F550" s="114"/>
      <c r="G550" s="101"/>
      <c r="H550" s="101"/>
      <c r="I550" s="101"/>
      <c r="J550" s="101"/>
    </row>
    <row x14ac:dyDescent="0.25" r="551" customHeight="1" ht="17.25">
      <c r="A551" s="3"/>
      <c r="B551" s="114"/>
      <c r="C551" s="114"/>
      <c r="D551" s="114"/>
      <c r="E551" s="114"/>
      <c r="F551" s="114"/>
      <c r="G551" s="101"/>
      <c r="H551" s="101"/>
      <c r="I551" s="101"/>
      <c r="J551" s="101"/>
    </row>
    <row x14ac:dyDescent="0.25" r="552" customHeight="1" ht="17.25">
      <c r="A552" s="3"/>
      <c r="B552" s="114"/>
      <c r="C552" s="114"/>
      <c r="D552" s="114"/>
      <c r="E552" s="114"/>
      <c r="F552" s="114"/>
      <c r="G552" s="101"/>
      <c r="H552" s="101"/>
      <c r="I552" s="101"/>
      <c r="J552" s="101"/>
    </row>
    <row x14ac:dyDescent="0.25" r="553" customHeight="1" ht="17.25">
      <c r="A553" s="3"/>
      <c r="B553" s="114"/>
      <c r="C553" s="114"/>
      <c r="D553" s="114"/>
      <c r="E553" s="114"/>
      <c r="F553" s="114"/>
      <c r="G553" s="101"/>
      <c r="H553" s="101"/>
      <c r="I553" s="101"/>
      <c r="J553" s="101"/>
    </row>
    <row x14ac:dyDescent="0.25" r="554" customHeight="1" ht="17.25">
      <c r="A554" s="3"/>
      <c r="B554" s="114"/>
      <c r="C554" s="114"/>
      <c r="D554" s="114"/>
      <c r="E554" s="114"/>
      <c r="F554" s="114"/>
      <c r="G554" s="101"/>
      <c r="H554" s="101"/>
      <c r="I554" s="101"/>
      <c r="J554" s="101"/>
    </row>
    <row x14ac:dyDescent="0.25" r="555" customHeight="1" ht="17.25">
      <c r="A555" s="3"/>
      <c r="B555" s="114"/>
      <c r="C555" s="114"/>
      <c r="D555" s="114"/>
      <c r="E555" s="114"/>
      <c r="F555" s="114"/>
      <c r="G555" s="101"/>
      <c r="H555" s="101"/>
      <c r="I555" s="101"/>
      <c r="J555" s="101"/>
    </row>
    <row x14ac:dyDescent="0.25" r="556" customHeight="1" ht="17.25">
      <c r="A556" s="3"/>
      <c r="B556" s="114"/>
      <c r="C556" s="114"/>
      <c r="D556" s="114"/>
      <c r="E556" s="114"/>
      <c r="F556" s="114"/>
      <c r="G556" s="101"/>
      <c r="H556" s="101"/>
      <c r="I556" s="101"/>
      <c r="J556" s="101"/>
    </row>
    <row x14ac:dyDescent="0.25" r="557" customHeight="1" ht="17.25">
      <c r="A557" s="3"/>
      <c r="B557" s="114"/>
      <c r="C557" s="114"/>
      <c r="D557" s="114"/>
      <c r="E557" s="114"/>
      <c r="F557" s="114"/>
      <c r="G557" s="101"/>
      <c r="H557" s="101"/>
      <c r="I557" s="101"/>
      <c r="J557" s="101"/>
    </row>
    <row x14ac:dyDescent="0.25" r="558" customHeight="1" ht="17.25">
      <c r="A558" s="3"/>
      <c r="B558" s="114"/>
      <c r="C558" s="114"/>
      <c r="D558" s="114"/>
      <c r="E558" s="114"/>
      <c r="F558" s="114"/>
      <c r="G558" s="101"/>
      <c r="H558" s="101"/>
      <c r="I558" s="101"/>
      <c r="J558" s="101"/>
    </row>
    <row x14ac:dyDescent="0.25" r="559" customHeight="1" ht="17.25">
      <c r="A559" s="3"/>
      <c r="B559" s="114"/>
      <c r="C559" s="114"/>
      <c r="D559" s="114"/>
      <c r="E559" s="114"/>
      <c r="F559" s="114"/>
      <c r="G559" s="101"/>
      <c r="H559" s="101"/>
      <c r="I559" s="101"/>
      <c r="J559" s="101"/>
    </row>
    <row x14ac:dyDescent="0.25" r="560" customHeight="1" ht="17.25">
      <c r="A560" s="3"/>
      <c r="B560" s="114"/>
      <c r="C560" s="114"/>
      <c r="D560" s="114"/>
      <c r="E560" s="114"/>
      <c r="F560" s="114"/>
      <c r="G560" s="101"/>
      <c r="H560" s="101"/>
      <c r="I560" s="101"/>
      <c r="J560" s="101"/>
    </row>
    <row x14ac:dyDescent="0.25" r="561" customHeight="1" ht="17.25">
      <c r="A561" s="3"/>
      <c r="B561" s="114"/>
      <c r="C561" s="114"/>
      <c r="D561" s="114"/>
      <c r="E561" s="114"/>
      <c r="F561" s="114"/>
      <c r="G561" s="101"/>
      <c r="H561" s="101"/>
      <c r="I561" s="101"/>
      <c r="J561" s="101"/>
    </row>
    <row x14ac:dyDescent="0.25" r="562" customHeight="1" ht="17.25">
      <c r="A562" s="3"/>
      <c r="B562" s="114"/>
      <c r="C562" s="114"/>
      <c r="D562" s="114"/>
      <c r="E562" s="114"/>
      <c r="F562" s="114"/>
      <c r="G562" s="101"/>
      <c r="H562" s="101"/>
      <c r="I562" s="101"/>
      <c r="J562" s="101"/>
    </row>
  </sheetData>
  <mergeCells count="32">
    <mergeCell ref="A1:J1"/>
    <mergeCell ref="F4:G4"/>
    <mergeCell ref="F33:G33"/>
    <mergeCell ref="F50:G50"/>
    <mergeCell ref="F72:G72"/>
    <mergeCell ref="F87:G87"/>
    <mergeCell ref="F106:G106"/>
    <mergeCell ref="F121:G121"/>
    <mergeCell ref="F142:G142"/>
    <mergeCell ref="F159:G159"/>
    <mergeCell ref="F175:G175"/>
    <mergeCell ref="F193:G193"/>
    <mergeCell ref="F212:G212"/>
    <mergeCell ref="F228:G228"/>
    <mergeCell ref="F247:G247"/>
    <mergeCell ref="F265:G265"/>
    <mergeCell ref="F282:G282"/>
    <mergeCell ref="F301:G301"/>
    <mergeCell ref="F315:G315"/>
    <mergeCell ref="F329:G329"/>
    <mergeCell ref="F367:G367"/>
    <mergeCell ref="F380:G380"/>
    <mergeCell ref="F393:G393"/>
    <mergeCell ref="F405:G405"/>
    <mergeCell ref="F417:G417"/>
    <mergeCell ref="F433:G433"/>
    <mergeCell ref="F447:G447"/>
    <mergeCell ref="F463:G463"/>
    <mergeCell ref="F485:G485"/>
    <mergeCell ref="F501:G501"/>
    <mergeCell ref="F515:G515"/>
    <mergeCell ref="F529:G5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46"/>
  <sheetViews>
    <sheetView workbookViewId="0"/>
  </sheetViews>
  <sheetFormatPr defaultRowHeight="15" x14ac:dyDescent="0.25"/>
  <cols>
    <col min="1" max="1" style="76" width="1.5764285714285713" customWidth="1" bestFit="1"/>
    <col min="2" max="2" style="77" width="14.005" customWidth="1" bestFit="1"/>
    <col min="3" max="3" style="77" width="27.576428571428572" customWidth="1" bestFit="1"/>
    <col min="4" max="4" style="77" width="26.576428571428572" customWidth="1" bestFit="1"/>
    <col min="5" max="5" style="77" width="11.147857142857141" customWidth="1" bestFit="1"/>
    <col min="6" max="6" style="77" width="17.14785714285714" customWidth="1" bestFit="1"/>
    <col min="7" max="7" style="80" width="22.14785714285714" customWidth="1" bestFit="1"/>
    <col min="8" max="8" style="80" width="32.14785714285715" customWidth="1" bestFit="1"/>
    <col min="9" max="9" style="80" width="32.57642857142857" customWidth="1" bestFit="1"/>
    <col min="10" max="10" style="80" width="25.576428571428572" customWidth="1" bestFit="1"/>
  </cols>
  <sheetData>
    <row x14ac:dyDescent="0.25" r="1" customHeight="1" ht="17.25">
      <c r="A1" s="1" t="s">
        <v>625</v>
      </c>
      <c r="B1" s="1"/>
      <c r="C1" s="1"/>
      <c r="D1" s="1"/>
      <c r="E1" s="1"/>
      <c r="F1" s="1"/>
      <c r="G1" s="81"/>
      <c r="H1" s="81"/>
      <c r="I1" s="81"/>
      <c r="J1" s="81"/>
    </row>
    <row x14ac:dyDescent="0.25" r="2" customHeight="1" ht="17.25">
      <c r="A2" s="163"/>
      <c r="B2" s="163"/>
      <c r="C2" s="163"/>
      <c r="D2" s="163"/>
      <c r="E2" s="163"/>
      <c r="F2" s="163"/>
      <c r="G2" s="197"/>
      <c r="H2" s="197"/>
      <c r="I2" s="197"/>
      <c r="J2" s="197"/>
    </row>
    <row x14ac:dyDescent="0.25" r="3" customHeight="1" ht="17.25">
      <c r="A3" s="8" t="s">
        <v>1</v>
      </c>
      <c r="B3" s="96" t="s">
        <v>626</v>
      </c>
      <c r="C3" s="10"/>
      <c r="D3" s="10"/>
      <c r="E3" s="10"/>
      <c r="F3" s="10"/>
      <c r="G3" s="382"/>
      <c r="H3" s="199"/>
      <c r="I3" s="199"/>
      <c r="J3" s="199"/>
    </row>
    <row x14ac:dyDescent="0.25" r="4" customHeight="1" ht="17.25">
      <c r="A4" s="15"/>
      <c r="B4" s="15" t="s">
        <v>484</v>
      </c>
      <c r="C4" s="15"/>
      <c r="D4" s="15"/>
      <c r="E4" s="112" t="s">
        <v>58</v>
      </c>
      <c r="F4" s="237" t="s">
        <v>319</v>
      </c>
      <c r="G4" s="383"/>
      <c r="H4" s="131" t="s">
        <v>508</v>
      </c>
      <c r="I4" s="131" t="s">
        <v>378</v>
      </c>
      <c r="J4" s="85"/>
    </row>
    <row x14ac:dyDescent="0.25" r="5" customHeight="1" ht="17.25">
      <c r="A5" s="22"/>
      <c r="B5" s="114"/>
      <c r="C5" s="114"/>
      <c r="D5" s="114"/>
      <c r="E5" s="4"/>
      <c r="F5" s="150" t="s">
        <v>627</v>
      </c>
      <c r="G5" s="86" t="s">
        <v>162</v>
      </c>
      <c r="H5" s="289"/>
      <c r="I5" s="287" t="s">
        <v>628</v>
      </c>
      <c r="J5" s="103"/>
    </row>
    <row x14ac:dyDescent="0.25" r="6" customHeight="1" ht="17.25">
      <c r="A6" s="22"/>
      <c r="B6" s="114"/>
      <c r="C6" s="114"/>
      <c r="D6" s="114"/>
      <c r="E6" s="74" t="s">
        <v>11</v>
      </c>
      <c r="F6" s="28" t="s">
        <v>629</v>
      </c>
      <c r="G6" s="384" t="s">
        <v>630</v>
      </c>
      <c r="H6" s="62">
        <f>ROUNDUP((('UK-T-Dining Tables'!G6)*USD_per_GBP),-1)</f>
      </c>
      <c r="I6" s="62">
        <f>ROUNDUP((('UK-T-Dining Tables'!H6)*USD_per_GBP),-1)</f>
      </c>
      <c r="J6" s="63"/>
    </row>
    <row x14ac:dyDescent="0.25" r="7" customHeight="1" ht="17.25">
      <c r="A7" s="22"/>
      <c r="B7" s="114"/>
      <c r="C7" s="114"/>
      <c r="D7" s="114"/>
      <c r="E7" s="74" t="s">
        <v>13</v>
      </c>
      <c r="F7" s="74" t="s">
        <v>631</v>
      </c>
      <c r="G7" s="384" t="s">
        <v>632</v>
      </c>
      <c r="H7" s="62">
        <f>ROUNDUP((('UK-T-Dining Tables'!G7)*USD_per_GBP),-1)</f>
      </c>
      <c r="I7" s="62">
        <f>ROUNDUP((('UK-T-Dining Tables'!H7)*USD_per_GBP),-1)</f>
      </c>
      <c r="J7" s="63"/>
    </row>
    <row x14ac:dyDescent="0.25" r="8" customHeight="1" ht="17.25">
      <c r="A8" s="22"/>
      <c r="B8" s="114"/>
      <c r="C8" s="114"/>
      <c r="D8" s="114"/>
      <c r="E8" s="74" t="s">
        <v>15</v>
      </c>
      <c r="F8" s="74" t="s">
        <v>633</v>
      </c>
      <c r="G8" s="384" t="s">
        <v>634</v>
      </c>
      <c r="H8" s="62">
        <f>ROUNDUP((('UK-T-Dining Tables'!G8)*USD_per_GBP),-1)</f>
      </c>
      <c r="I8" s="62">
        <f>ROUNDUP((('UK-T-Dining Tables'!H8)*USD_per_GBP),-1)</f>
      </c>
      <c r="J8" s="45"/>
    </row>
    <row x14ac:dyDescent="0.25" r="9" customHeight="1" ht="17.25">
      <c r="A9" s="22"/>
      <c r="B9" s="114"/>
      <c r="C9" s="114"/>
      <c r="D9" s="114"/>
      <c r="E9" s="74" t="s">
        <v>120</v>
      </c>
      <c r="F9" s="74" t="s">
        <v>635</v>
      </c>
      <c r="G9" s="384" t="s">
        <v>636</v>
      </c>
      <c r="H9" s="62">
        <f>ROUNDUP((('UK-T-Dining Tables'!G9)*USD_per_GBP),-1)</f>
      </c>
      <c r="I9" s="62">
        <f>ROUNDUP((('UK-T-Dining Tables'!H9)*USD_per_GBP),-1)</f>
      </c>
      <c r="J9" s="45"/>
    </row>
    <row x14ac:dyDescent="0.25" r="10" customHeight="1" ht="25.350000000000005">
      <c r="A10" s="3"/>
      <c r="B10" s="114"/>
      <c r="C10" s="114"/>
      <c r="D10" s="114"/>
      <c r="E10" s="4"/>
      <c r="F10" s="4"/>
      <c r="G10" s="101"/>
      <c r="H10" s="101"/>
      <c r="I10" s="101"/>
      <c r="J10" s="103"/>
    </row>
    <row x14ac:dyDescent="0.25" r="11" customHeight="1" ht="25.350000000000005">
      <c r="A11" s="3"/>
      <c r="B11" s="114"/>
      <c r="C11" s="114"/>
      <c r="D11" s="114"/>
      <c r="E11" s="107" t="s">
        <v>637</v>
      </c>
      <c r="F11" s="107"/>
      <c r="G11" s="101"/>
      <c r="H11" s="101"/>
      <c r="I11" s="101"/>
      <c r="J11" s="103"/>
    </row>
    <row x14ac:dyDescent="0.25" r="12" customHeight="1" ht="25.350000000000005">
      <c r="A12" s="3"/>
      <c r="B12" s="114"/>
      <c r="C12" s="114"/>
      <c r="D12" s="114"/>
      <c r="E12" s="108"/>
      <c r="F12" s="108"/>
      <c r="G12" s="230"/>
      <c r="H12" s="230"/>
      <c r="I12" s="101"/>
      <c r="J12" s="103"/>
    </row>
    <row x14ac:dyDescent="0.25" r="13" customHeight="1" ht="24.75">
      <c r="A13" s="3"/>
      <c r="B13" s="114"/>
      <c r="C13" s="114"/>
      <c r="D13" s="114"/>
      <c r="E13" s="229"/>
      <c r="F13" s="229"/>
      <c r="G13" s="230"/>
      <c r="H13" s="230"/>
      <c r="I13" s="230"/>
      <c r="J13" s="103"/>
    </row>
    <row x14ac:dyDescent="0.25" r="14" customHeight="1" ht="25.350000000000005">
      <c r="A14" s="3"/>
      <c r="B14" s="114"/>
      <c r="C14" s="114"/>
      <c r="D14" s="114"/>
      <c r="E14" s="110" t="s">
        <v>280</v>
      </c>
      <c r="F14" s="110"/>
      <c r="G14" s="152"/>
      <c r="H14" s="152"/>
      <c r="I14" s="188">
        <f>ROUNDUP((('UK-T-Dining Tables'!H14)*USD_per_GBP),-1)</f>
      </c>
      <c r="J14" s="103"/>
    </row>
    <row x14ac:dyDescent="0.25" r="15" customHeight="1" ht="25.350000000000005">
      <c r="A15" s="3"/>
      <c r="B15" s="114"/>
      <c r="C15" s="114"/>
      <c r="D15" s="114"/>
      <c r="E15" s="108"/>
      <c r="F15" s="108"/>
      <c r="G15" s="101"/>
      <c r="H15" s="101"/>
      <c r="I15" s="101"/>
      <c r="J15" s="103"/>
    </row>
    <row x14ac:dyDescent="0.25" r="16" customHeight="1" ht="25.350000000000005">
      <c r="A16" s="3"/>
      <c r="B16" s="23"/>
      <c r="C16" s="23"/>
      <c r="D16" s="23"/>
      <c r="E16" s="108"/>
      <c r="F16" s="108"/>
      <c r="G16" s="103"/>
      <c r="H16" s="290"/>
      <c r="I16" s="291"/>
      <c r="J16" s="291"/>
    </row>
    <row x14ac:dyDescent="0.25" r="17" customHeight="1" ht="17.25">
      <c r="A17" s="8" t="s">
        <v>1</v>
      </c>
      <c r="B17" s="96" t="s">
        <v>626</v>
      </c>
      <c r="C17" s="10"/>
      <c r="D17" s="10"/>
      <c r="E17" s="10"/>
      <c r="F17" s="227"/>
      <c r="G17" s="199"/>
      <c r="H17" s="199"/>
      <c r="I17" s="199"/>
      <c r="J17" s="103"/>
    </row>
    <row x14ac:dyDescent="0.25" r="18" customHeight="1" ht="17.25">
      <c r="A18" s="15"/>
      <c r="B18" s="15" t="s">
        <v>106</v>
      </c>
      <c r="C18" s="15"/>
      <c r="D18" s="15"/>
      <c r="E18" s="112" t="s">
        <v>58</v>
      </c>
      <c r="F18" s="237" t="s">
        <v>319</v>
      </c>
      <c r="G18" s="18"/>
      <c r="H18" s="131" t="s">
        <v>507</v>
      </c>
      <c r="I18" s="131" t="s">
        <v>638</v>
      </c>
      <c r="J18" s="85" t="s">
        <v>378</v>
      </c>
    </row>
    <row x14ac:dyDescent="0.25" r="19" customHeight="1" ht="17.25">
      <c r="A19" s="22"/>
      <c r="B19" s="114"/>
      <c r="C19" s="114"/>
      <c r="D19" s="114"/>
      <c r="E19" s="4"/>
      <c r="F19" s="119" t="s">
        <v>627</v>
      </c>
      <c r="G19" s="289" t="s">
        <v>162</v>
      </c>
      <c r="H19" s="287"/>
      <c r="I19" s="103"/>
      <c r="J19" s="103"/>
    </row>
    <row x14ac:dyDescent="0.25" r="20" customHeight="1" ht="17.25">
      <c r="A20" s="22"/>
      <c r="B20" s="114"/>
      <c r="C20" s="114"/>
      <c r="D20" s="114"/>
      <c r="E20" s="74" t="s">
        <v>11</v>
      </c>
      <c r="F20" s="74" t="s">
        <v>574</v>
      </c>
      <c r="G20" s="172" t="s">
        <v>575</v>
      </c>
      <c r="H20" s="62">
        <f>ROUNDUP((('UK-T-Dining Tables'!G20)*USD_per_GBP),-1)</f>
      </c>
      <c r="I20" s="62">
        <f>ROUNDUP((('UK-T-Dining Tables'!H20)*USD_per_GBP),-1)</f>
      </c>
      <c r="J20" s="62">
        <f>ROUNDUP((('UK-T-Dining Tables'!I20)*USD_per_GBP),-1)</f>
      </c>
    </row>
    <row x14ac:dyDescent="0.25" r="21" customHeight="1" ht="17.25">
      <c r="A21" s="22"/>
      <c r="B21" s="114"/>
      <c r="C21" s="114"/>
      <c r="D21" s="114"/>
      <c r="E21" s="74" t="s">
        <v>13</v>
      </c>
      <c r="F21" s="74" t="s">
        <v>576</v>
      </c>
      <c r="G21" s="172" t="s">
        <v>639</v>
      </c>
      <c r="H21" s="62">
        <f>ROUNDUP((('UK-T-Dining Tables'!G21)*USD_per_GBP),-1)</f>
      </c>
      <c r="I21" s="62">
        <f>ROUNDUP((('UK-T-Dining Tables'!H21)*USD_per_GBP),-1)</f>
      </c>
      <c r="J21" s="62">
        <f>ROUNDUP((('UK-T-Dining Tables'!I21)*USD_per_GBP),-1)</f>
      </c>
    </row>
    <row x14ac:dyDescent="0.25" r="22" customHeight="1" ht="17.25">
      <c r="A22" s="22"/>
      <c r="B22" s="114"/>
      <c r="C22" s="114"/>
      <c r="D22" s="114"/>
      <c r="E22" s="74" t="s">
        <v>15</v>
      </c>
      <c r="F22" s="74" t="s">
        <v>640</v>
      </c>
      <c r="G22" s="172" t="s">
        <v>140</v>
      </c>
      <c r="H22" s="62">
        <f>ROUNDUP((('UK-T-Dining Tables'!G22)*USD_per_GBP),-1)</f>
      </c>
      <c r="I22" s="62">
        <f>ROUNDUP((('UK-T-Dining Tables'!H22)*USD_per_GBP),-1)</f>
      </c>
      <c r="J22" s="62">
        <f>ROUNDUP((('UK-T-Dining Tables'!I22)*USD_per_GBP),-1)</f>
      </c>
    </row>
    <row x14ac:dyDescent="0.25" r="23" customHeight="1" ht="17.25">
      <c r="A23" s="22"/>
      <c r="B23" s="114"/>
      <c r="C23" s="114"/>
      <c r="D23" s="114"/>
      <c r="E23" s="74" t="s">
        <v>120</v>
      </c>
      <c r="F23" s="74" t="s">
        <v>641</v>
      </c>
      <c r="G23" s="172" t="s">
        <v>642</v>
      </c>
      <c r="H23" s="62">
        <f>ROUNDUP((('UK-T-Dining Tables'!G23)*USD_per_GBP),-1)</f>
      </c>
      <c r="I23" s="62">
        <f>ROUNDUP((('UK-T-Dining Tables'!H23)*USD_per_GBP),-1)</f>
      </c>
      <c r="J23" s="62">
        <f>ROUNDUP((('UK-T-Dining Tables'!I23)*USD_per_GBP),-1)</f>
      </c>
    </row>
    <row x14ac:dyDescent="0.25" r="24" customHeight="1" ht="25.350000000000005">
      <c r="A24" s="3"/>
      <c r="B24" s="114"/>
      <c r="C24" s="114"/>
      <c r="D24" s="114"/>
      <c r="E24" s="4"/>
      <c r="F24" s="4"/>
      <c r="G24" s="101"/>
      <c r="H24" s="101"/>
      <c r="I24" s="103"/>
      <c r="J24" s="103"/>
    </row>
    <row x14ac:dyDescent="0.25" r="25" customHeight="1" ht="25.350000000000005">
      <c r="A25" s="3"/>
      <c r="B25" s="114"/>
      <c r="C25" s="114"/>
      <c r="D25" s="114"/>
      <c r="E25" s="107" t="s">
        <v>637</v>
      </c>
      <c r="F25" s="4"/>
      <c r="G25" s="101"/>
      <c r="H25" s="101"/>
      <c r="I25" s="103"/>
      <c r="J25" s="103"/>
    </row>
    <row x14ac:dyDescent="0.25" r="26" customHeight="1" ht="25.350000000000005">
      <c r="A26" s="3"/>
      <c r="B26" s="114"/>
      <c r="C26" s="114"/>
      <c r="D26" s="114"/>
      <c r="E26" s="108"/>
      <c r="F26" s="228"/>
      <c r="G26" s="230"/>
      <c r="H26" s="101"/>
      <c r="I26" s="103"/>
      <c r="J26" s="103"/>
    </row>
    <row x14ac:dyDescent="0.25" r="27" customHeight="1" ht="24.75">
      <c r="A27" s="3"/>
      <c r="B27" s="114"/>
      <c r="C27" s="114"/>
      <c r="D27" s="114"/>
      <c r="E27" s="229"/>
      <c r="F27" s="228"/>
      <c r="G27" s="230"/>
      <c r="H27" s="230"/>
      <c r="I27" s="103"/>
      <c r="J27" s="103"/>
    </row>
    <row x14ac:dyDescent="0.25" r="28" customHeight="1" ht="25.350000000000005">
      <c r="A28" s="3"/>
      <c r="B28" s="114"/>
      <c r="C28" s="114"/>
      <c r="D28" s="114"/>
      <c r="E28" s="110" t="s">
        <v>280</v>
      </c>
      <c r="F28" s="140"/>
      <c r="G28" s="152"/>
      <c r="H28" s="153"/>
      <c r="I28" s="188">
        <f>ROUNDUP((('UK-T-Dining Tables'!H28)*USD_per_GBP),-1)</f>
      </c>
      <c r="J28" s="103"/>
    </row>
    <row x14ac:dyDescent="0.25" r="29" customHeight="1" ht="25.350000000000005">
      <c r="A29" s="3"/>
      <c r="B29" s="114"/>
      <c r="C29" s="114"/>
      <c r="D29" s="114"/>
      <c r="E29" s="114"/>
      <c r="F29" s="4"/>
      <c r="G29" s="101"/>
      <c r="H29" s="63"/>
      <c r="I29" s="103"/>
      <c r="J29" s="103"/>
    </row>
    <row x14ac:dyDescent="0.25" r="30" customHeight="1" ht="25.350000000000005">
      <c r="A30" s="3"/>
      <c r="B30" s="114"/>
      <c r="C30" s="114"/>
      <c r="D30" s="114"/>
      <c r="E30" s="114"/>
      <c r="F30" s="4"/>
      <c r="G30" s="101"/>
      <c r="H30" s="63"/>
      <c r="I30" s="103"/>
      <c r="J30" s="103"/>
    </row>
    <row x14ac:dyDescent="0.25" r="31" customHeight="1" ht="17.25">
      <c r="A31" s="8" t="s">
        <v>1</v>
      </c>
      <c r="B31" s="96" t="s">
        <v>643</v>
      </c>
      <c r="C31" s="10"/>
      <c r="D31" s="10"/>
      <c r="E31" s="10"/>
      <c r="F31" s="10"/>
      <c r="G31" s="382"/>
      <c r="H31" s="199"/>
      <c r="I31" s="199"/>
      <c r="J31" s="199"/>
    </row>
    <row x14ac:dyDescent="0.25" r="32" customHeight="1" ht="17.25">
      <c r="A32" s="15"/>
      <c r="B32" s="15" t="s">
        <v>106</v>
      </c>
      <c r="C32" s="15"/>
      <c r="D32" s="15"/>
      <c r="E32" s="112" t="s">
        <v>58</v>
      </c>
      <c r="F32" s="237" t="s">
        <v>36</v>
      </c>
      <c r="G32" s="383"/>
      <c r="H32" s="131" t="s">
        <v>644</v>
      </c>
      <c r="I32" s="146" t="s">
        <v>638</v>
      </c>
      <c r="J32" s="146" t="s">
        <v>378</v>
      </c>
    </row>
    <row x14ac:dyDescent="0.25" r="33" customHeight="1" ht="17.25">
      <c r="A33" s="22"/>
      <c r="B33" s="114"/>
      <c r="C33" s="114"/>
      <c r="D33" s="114"/>
      <c r="E33" s="74"/>
      <c r="F33" s="185" t="s">
        <v>627</v>
      </c>
      <c r="G33" s="86" t="s">
        <v>162</v>
      </c>
      <c r="H33" s="385"/>
      <c r="I33" s="103"/>
      <c r="J33" s="103"/>
    </row>
    <row x14ac:dyDescent="0.25" r="34" customHeight="1" ht="17.25">
      <c r="A34" s="22"/>
      <c r="B34" s="114"/>
      <c r="C34" s="114"/>
      <c r="D34" s="114"/>
      <c r="E34" s="74" t="s">
        <v>379</v>
      </c>
      <c r="F34" s="285" t="s">
        <v>574</v>
      </c>
      <c r="G34" s="172" t="s">
        <v>575</v>
      </c>
      <c r="H34" s="62">
        <f>ROUNDUP((('UK-T-Dining Tables'!G34)*USD_per_GBP),-1)</f>
      </c>
      <c r="I34" s="62">
        <f>ROUNDUP((('UK-T-Dining Tables'!H34)*USD_per_GBP),-1)</f>
      </c>
      <c r="J34" s="62">
        <f>ROUNDUP((('UK-T-Dining Tables'!I34)*USD_per_GBP),-1)</f>
      </c>
    </row>
    <row x14ac:dyDescent="0.25" r="35" customHeight="1" ht="17.25">
      <c r="A35" s="22"/>
      <c r="B35" s="114"/>
      <c r="C35" s="114"/>
      <c r="D35" s="114"/>
      <c r="E35" s="74" t="s">
        <v>13</v>
      </c>
      <c r="F35" s="28" t="s">
        <v>576</v>
      </c>
      <c r="G35" s="384" t="s">
        <v>639</v>
      </c>
      <c r="H35" s="62">
        <f>ROUNDUP((('UK-T-Dining Tables'!G35)*USD_per_GBP),-1)</f>
      </c>
      <c r="I35" s="62">
        <f>ROUNDUP((('UK-T-Dining Tables'!H35)*USD_per_GBP),-1)</f>
      </c>
      <c r="J35" s="62">
        <f>ROUNDUP((('UK-T-Dining Tables'!I35)*USD_per_GBP),-1)</f>
      </c>
    </row>
    <row x14ac:dyDescent="0.25" r="36" customHeight="1" ht="17.25">
      <c r="A36" s="22"/>
      <c r="B36" s="114"/>
      <c r="C36" s="114"/>
      <c r="D36" s="114"/>
      <c r="E36" s="74" t="s">
        <v>15</v>
      </c>
      <c r="F36" s="28" t="s">
        <v>645</v>
      </c>
      <c r="G36" s="384" t="s">
        <v>140</v>
      </c>
      <c r="H36" s="62">
        <f>ROUNDUP((('UK-T-Dining Tables'!G36)*USD_per_GBP),-1)</f>
      </c>
      <c r="I36" s="62">
        <f>ROUNDUP((('UK-T-Dining Tables'!H36)*USD_per_GBP),-1)</f>
      </c>
      <c r="J36" s="62">
        <f>ROUNDUP((('UK-T-Dining Tables'!I36)*USD_per_GBP),-1)</f>
      </c>
    </row>
    <row x14ac:dyDescent="0.25" r="37" customHeight="1" ht="17.25">
      <c r="A37" s="22"/>
      <c r="B37" s="114"/>
      <c r="C37" s="114"/>
      <c r="D37" s="114"/>
      <c r="E37" s="74" t="s">
        <v>120</v>
      </c>
      <c r="F37" s="28" t="s">
        <v>641</v>
      </c>
      <c r="G37" s="384" t="s">
        <v>642</v>
      </c>
      <c r="H37" s="62">
        <f>ROUNDUP((('UK-T-Dining Tables'!G37)*USD_per_GBP),-1)</f>
      </c>
      <c r="I37" s="62">
        <f>ROUNDUP((('UK-T-Dining Tables'!H37)*USD_per_GBP),-1)</f>
      </c>
      <c r="J37" s="62">
        <f>ROUNDUP((('UK-T-Dining Tables'!I37)*USD_per_GBP),-1)</f>
      </c>
    </row>
    <row x14ac:dyDescent="0.25" r="38" customHeight="1" ht="25.350000000000005">
      <c r="A38" s="3"/>
      <c r="B38" s="114"/>
      <c r="C38" s="114"/>
      <c r="D38" s="114"/>
      <c r="E38" s="74"/>
      <c r="F38" s="74"/>
      <c r="G38" s="91"/>
      <c r="H38" s="91"/>
      <c r="I38" s="103"/>
      <c r="J38" s="103"/>
    </row>
    <row x14ac:dyDescent="0.25" r="39" customHeight="1" ht="25.350000000000005">
      <c r="A39" s="3"/>
      <c r="B39" s="114"/>
      <c r="C39" s="114"/>
      <c r="D39" s="114"/>
      <c r="E39" s="74"/>
      <c r="F39" s="74"/>
      <c r="G39" s="91"/>
      <c r="H39" s="91"/>
      <c r="I39" s="103"/>
      <c r="J39" s="103"/>
    </row>
    <row x14ac:dyDescent="0.25" r="40" customHeight="1" ht="25.350000000000005">
      <c r="A40" s="3"/>
      <c r="B40" s="114"/>
      <c r="C40" s="114"/>
      <c r="D40" s="114"/>
      <c r="E40" s="74"/>
      <c r="F40" s="74"/>
      <c r="G40" s="101"/>
      <c r="H40" s="101"/>
      <c r="I40" s="103"/>
      <c r="J40" s="103"/>
    </row>
    <row x14ac:dyDescent="0.25" r="41" customHeight="1" ht="25.350000000000005">
      <c r="A41" s="3"/>
      <c r="B41" s="114"/>
      <c r="C41" s="114"/>
      <c r="D41" s="114"/>
      <c r="E41" s="138" t="s">
        <v>325</v>
      </c>
      <c r="F41" s="23"/>
      <c r="G41" s="101"/>
      <c r="H41" s="101"/>
      <c r="I41" s="103"/>
      <c r="J41" s="103"/>
    </row>
    <row x14ac:dyDescent="0.25" r="42" customHeight="1" ht="25.350000000000005">
      <c r="A42" s="3"/>
      <c r="B42" s="114"/>
      <c r="C42" s="114"/>
      <c r="D42" s="114"/>
      <c r="E42" s="243"/>
      <c r="F42" s="243"/>
      <c r="G42" s="101"/>
      <c r="H42" s="101"/>
      <c r="I42" s="103"/>
      <c r="J42" s="103"/>
    </row>
    <row x14ac:dyDescent="0.25" r="43" customHeight="1" ht="25.350000000000005">
      <c r="A43" s="3"/>
      <c r="B43" s="114"/>
      <c r="C43" s="114"/>
      <c r="D43" s="114"/>
      <c r="E43" s="243"/>
      <c r="F43" s="243"/>
      <c r="G43" s="103"/>
      <c r="H43" s="103"/>
      <c r="I43" s="103"/>
      <c r="J43" s="103"/>
    </row>
    <row x14ac:dyDescent="0.25" r="44" customHeight="1" ht="25.350000000000005">
      <c r="A44" s="3"/>
      <c r="B44" s="114"/>
      <c r="C44" s="114"/>
      <c r="D44" s="114"/>
      <c r="E44" s="23"/>
      <c r="F44" s="23"/>
      <c r="G44" s="103"/>
      <c r="H44" s="103"/>
      <c r="I44" s="103"/>
      <c r="J44" s="103"/>
    </row>
    <row x14ac:dyDescent="0.25" r="45" customHeight="1" ht="25.350000000000005">
      <c r="A45" s="3"/>
      <c r="B45" s="114"/>
      <c r="C45" s="114"/>
      <c r="D45" s="114"/>
      <c r="E45" s="139" t="s">
        <v>280</v>
      </c>
      <c r="F45" s="139"/>
      <c r="G45" s="152"/>
      <c r="H45" s="152"/>
      <c r="I45" s="188">
        <f>ROUNDUP((('UK-T-Dining Tables'!H45)*USD_per_GBP),-1)</f>
      </c>
      <c r="J45" s="103"/>
    </row>
    <row x14ac:dyDescent="0.25" r="46" customHeight="1" ht="25.350000000000005">
      <c r="A46" s="3"/>
      <c r="B46" s="114"/>
      <c r="C46" s="114"/>
      <c r="D46" s="114"/>
      <c r="E46" s="108"/>
      <c r="F46" s="108"/>
      <c r="G46" s="101"/>
      <c r="H46" s="101"/>
      <c r="I46" s="103"/>
      <c r="J46" s="103"/>
    </row>
    <row x14ac:dyDescent="0.25" r="47" customHeight="1" ht="25.350000000000005">
      <c r="A47" s="3"/>
      <c r="B47" s="114"/>
      <c r="C47" s="114"/>
      <c r="D47" s="114"/>
      <c r="E47" s="28"/>
      <c r="F47" s="28"/>
      <c r="G47" s="101"/>
      <c r="H47" s="101"/>
      <c r="I47" s="63"/>
      <c r="J47" s="101"/>
    </row>
    <row x14ac:dyDescent="0.25" r="48" customHeight="1" ht="17.25">
      <c r="A48" s="8" t="s">
        <v>1</v>
      </c>
      <c r="B48" s="96" t="s">
        <v>646</v>
      </c>
      <c r="C48" s="10"/>
      <c r="D48" s="10"/>
      <c r="E48" s="10"/>
      <c r="F48" s="10"/>
      <c r="G48" s="382"/>
      <c r="H48" s="199"/>
      <c r="I48" s="199"/>
      <c r="J48" s="199"/>
    </row>
    <row x14ac:dyDescent="0.25" r="49" customHeight="1" ht="17.25">
      <c r="A49" s="15"/>
      <c r="B49" s="15" t="s">
        <v>82</v>
      </c>
      <c r="C49" s="15"/>
      <c r="D49" s="15"/>
      <c r="E49" s="112" t="s">
        <v>58</v>
      </c>
      <c r="F49" s="237" t="s">
        <v>36</v>
      </c>
      <c r="G49" s="383"/>
      <c r="H49" s="131" t="s">
        <v>647</v>
      </c>
      <c r="I49" s="146"/>
      <c r="J49" s="85"/>
    </row>
    <row x14ac:dyDescent="0.25" r="50" customHeight="1" ht="17.25">
      <c r="A50" s="22"/>
      <c r="B50" s="114"/>
      <c r="C50" s="114"/>
      <c r="D50" s="114"/>
      <c r="E50" s="74"/>
      <c r="F50" s="185" t="s">
        <v>627</v>
      </c>
      <c r="G50" s="86" t="s">
        <v>162</v>
      </c>
      <c r="H50" s="385"/>
      <c r="I50" s="103"/>
      <c r="J50" s="103"/>
    </row>
    <row x14ac:dyDescent="0.25" r="51" customHeight="1" ht="17.25">
      <c r="A51" s="22"/>
      <c r="B51" s="114"/>
      <c r="C51" s="114"/>
      <c r="D51" s="114"/>
      <c r="E51" s="74" t="s">
        <v>379</v>
      </c>
      <c r="F51" s="28" t="s">
        <v>629</v>
      </c>
      <c r="G51" s="384" t="s">
        <v>648</v>
      </c>
      <c r="H51" s="62">
        <f>ROUNDUP((('UK-T-Dining Tables'!G51)*USD_per_GBP),-1)</f>
      </c>
      <c r="I51" s="103"/>
      <c r="J51" s="103"/>
    </row>
    <row x14ac:dyDescent="0.25" r="52" customHeight="1" ht="17.25">
      <c r="A52" s="22"/>
      <c r="B52" s="114"/>
      <c r="C52" s="114"/>
      <c r="D52" s="114"/>
      <c r="E52" s="74" t="s">
        <v>13</v>
      </c>
      <c r="F52" s="28" t="s">
        <v>649</v>
      </c>
      <c r="G52" s="384" t="s">
        <v>650</v>
      </c>
      <c r="H52" s="62">
        <f>ROUNDUP((('UK-T-Dining Tables'!G52)*USD_per_GBP),-1)</f>
      </c>
      <c r="I52" s="103"/>
      <c r="J52" s="103"/>
    </row>
    <row x14ac:dyDescent="0.25" r="53" customHeight="1" ht="17.25">
      <c r="A53" s="22"/>
      <c r="B53" s="114"/>
      <c r="C53" s="114"/>
      <c r="D53" s="114"/>
      <c r="E53" s="74" t="s">
        <v>15</v>
      </c>
      <c r="F53" s="28" t="s">
        <v>633</v>
      </c>
      <c r="G53" s="384" t="s">
        <v>651</v>
      </c>
      <c r="H53" s="62">
        <f>ROUNDUP((('UK-T-Dining Tables'!G53)*USD_per_GBP),-1)</f>
      </c>
      <c r="I53" s="103"/>
      <c r="J53" s="103"/>
    </row>
    <row x14ac:dyDescent="0.25" r="54" customHeight="1" ht="25.350000000000005">
      <c r="A54" s="3"/>
      <c r="B54" s="114"/>
      <c r="C54" s="114"/>
      <c r="D54" s="114"/>
      <c r="E54" s="74" t="s">
        <v>120</v>
      </c>
      <c r="F54" s="74" t="s">
        <v>652</v>
      </c>
      <c r="G54" s="384" t="s">
        <v>653</v>
      </c>
      <c r="H54" s="62">
        <f>ROUNDUP((('UK-T-Dining Tables'!G54)*USD_per_GBP),-1)</f>
      </c>
      <c r="I54" s="103"/>
      <c r="J54" s="103"/>
    </row>
    <row x14ac:dyDescent="0.25" r="55" customHeight="1" ht="25.350000000000005">
      <c r="A55" s="3"/>
      <c r="B55" s="114"/>
      <c r="C55" s="114"/>
      <c r="D55" s="114"/>
      <c r="E55" s="74"/>
      <c r="F55" s="74"/>
      <c r="G55" s="91"/>
      <c r="H55" s="91"/>
      <c r="I55" s="103"/>
      <c r="J55" s="103"/>
    </row>
    <row x14ac:dyDescent="0.25" r="56" customHeight="1" ht="25.350000000000005">
      <c r="A56" s="3"/>
      <c r="B56" s="114"/>
      <c r="C56" s="114"/>
      <c r="D56" s="114"/>
      <c r="E56" s="74"/>
      <c r="F56" s="74"/>
      <c r="G56" s="101"/>
      <c r="H56" s="101"/>
      <c r="I56" s="103"/>
      <c r="J56" s="103"/>
    </row>
    <row x14ac:dyDescent="0.25" r="57" customHeight="1" ht="25.350000000000005">
      <c r="A57" s="3"/>
      <c r="B57" s="114"/>
      <c r="C57" s="114"/>
      <c r="D57" s="114"/>
      <c r="E57" s="138" t="s">
        <v>325</v>
      </c>
      <c r="F57" s="23"/>
      <c r="G57" s="101"/>
      <c r="H57" s="101"/>
      <c r="I57" s="103"/>
      <c r="J57" s="103"/>
    </row>
    <row x14ac:dyDescent="0.25" r="58" customHeight="1" ht="25.350000000000005">
      <c r="A58" s="3"/>
      <c r="B58" s="114"/>
      <c r="C58" s="114"/>
      <c r="D58" s="114"/>
      <c r="E58" s="243"/>
      <c r="F58" s="243"/>
      <c r="G58" s="101"/>
      <c r="H58" s="101"/>
      <c r="I58" s="103"/>
      <c r="J58" s="103"/>
    </row>
    <row x14ac:dyDescent="0.25" r="59" customHeight="1" ht="25.350000000000005">
      <c r="A59" s="3"/>
      <c r="B59" s="114"/>
      <c r="C59" s="114"/>
      <c r="D59" s="114"/>
      <c r="E59" s="23" t="s">
        <v>654</v>
      </c>
      <c r="F59" s="243"/>
      <c r="G59" s="103"/>
      <c r="H59" s="103"/>
      <c r="I59" s="103"/>
      <c r="J59" s="103"/>
    </row>
    <row x14ac:dyDescent="0.25" r="60" customHeight="1" ht="25.350000000000005">
      <c r="A60" s="3"/>
      <c r="B60" s="114"/>
      <c r="C60" s="114"/>
      <c r="D60" s="114"/>
      <c r="E60" s="23"/>
      <c r="F60" s="243"/>
      <c r="G60" s="103"/>
      <c r="H60" s="103"/>
      <c r="I60" s="103"/>
      <c r="J60" s="103"/>
    </row>
    <row x14ac:dyDescent="0.25" r="61" customHeight="1" ht="25.350000000000005">
      <c r="A61" s="3"/>
      <c r="B61" s="114"/>
      <c r="C61" s="114"/>
      <c r="D61" s="114"/>
      <c r="E61" s="23"/>
      <c r="F61" s="243"/>
      <c r="G61" s="103"/>
      <c r="H61" s="103"/>
      <c r="I61" s="103"/>
      <c r="J61" s="103"/>
    </row>
    <row x14ac:dyDescent="0.25" r="62" customHeight="1" ht="25.350000000000005">
      <c r="A62" s="3"/>
      <c r="B62" s="114"/>
      <c r="C62" s="114"/>
      <c r="D62" s="114"/>
      <c r="E62" s="23"/>
      <c r="F62" s="243"/>
      <c r="G62" s="103"/>
      <c r="H62" s="103"/>
      <c r="I62" s="103"/>
      <c r="J62" s="103"/>
    </row>
    <row x14ac:dyDescent="0.25" r="63" customHeight="1" ht="25.350000000000005">
      <c r="A63" s="3"/>
      <c r="B63" s="114"/>
      <c r="C63" s="114"/>
      <c r="D63" s="114"/>
      <c r="E63" s="23"/>
      <c r="F63" s="243"/>
      <c r="G63" s="103"/>
      <c r="H63" s="103"/>
      <c r="I63" s="103"/>
      <c r="J63" s="103"/>
    </row>
    <row x14ac:dyDescent="0.25" r="64" customHeight="1" ht="25.350000000000005">
      <c r="A64" s="3"/>
      <c r="B64" s="114"/>
      <c r="C64" s="114"/>
      <c r="D64" s="114"/>
      <c r="E64" s="23"/>
      <c r="F64" s="243"/>
      <c r="G64" s="103"/>
      <c r="H64" s="103"/>
      <c r="I64" s="103"/>
      <c r="J64" s="103"/>
    </row>
    <row x14ac:dyDescent="0.25" r="65" customHeight="1" ht="25.350000000000005">
      <c r="A65" s="3"/>
      <c r="B65" s="114"/>
      <c r="C65" s="114"/>
      <c r="D65" s="114"/>
      <c r="E65" s="23"/>
      <c r="F65" s="243"/>
      <c r="G65" s="103"/>
      <c r="H65" s="103"/>
      <c r="I65" s="103"/>
      <c r="J65" s="103"/>
    </row>
    <row x14ac:dyDescent="0.25" r="66" customHeight="1" ht="25.350000000000005">
      <c r="A66" s="3"/>
      <c r="B66" s="114"/>
      <c r="C66" s="114"/>
      <c r="D66" s="114"/>
      <c r="E66" s="23"/>
      <c r="F66" s="243"/>
      <c r="G66" s="103"/>
      <c r="H66" s="103"/>
      <c r="I66" s="103"/>
      <c r="J66" s="103"/>
    </row>
    <row x14ac:dyDescent="0.25" r="67" customHeight="1" ht="25.350000000000005">
      <c r="A67" s="3"/>
      <c r="B67" s="114"/>
      <c r="C67" s="114"/>
      <c r="D67" s="114"/>
      <c r="E67" s="23"/>
      <c r="F67" s="243"/>
      <c r="G67" s="103"/>
      <c r="H67" s="103"/>
      <c r="I67" s="103"/>
      <c r="J67" s="103"/>
    </row>
    <row x14ac:dyDescent="0.25" r="68" customHeight="1" ht="25.350000000000005">
      <c r="A68" s="3"/>
      <c r="B68" s="114"/>
      <c r="C68" s="114"/>
      <c r="D68" s="114"/>
      <c r="E68" s="23"/>
      <c r="F68" s="243"/>
      <c r="G68" s="103"/>
      <c r="H68" s="103"/>
      <c r="I68" s="103"/>
      <c r="J68" s="103"/>
    </row>
    <row x14ac:dyDescent="0.25" r="69" customHeight="1" ht="25.350000000000005">
      <c r="A69" s="3"/>
      <c r="B69" s="114"/>
      <c r="C69" s="114"/>
      <c r="D69" s="114"/>
      <c r="E69" s="23"/>
      <c r="F69" s="23"/>
      <c r="G69" s="103"/>
      <c r="H69" s="103"/>
      <c r="I69" s="103"/>
      <c r="J69" s="103"/>
    </row>
    <row x14ac:dyDescent="0.25" r="70" customHeight="1" ht="25.350000000000005">
      <c r="A70" s="3"/>
      <c r="B70" s="19"/>
      <c r="C70" s="19"/>
      <c r="D70" s="19"/>
      <c r="E70" s="243"/>
      <c r="F70" s="243"/>
      <c r="G70" s="101"/>
      <c r="H70" s="101"/>
      <c r="I70" s="21"/>
      <c r="J70" s="386"/>
    </row>
    <row x14ac:dyDescent="0.25" r="71" customHeight="1" ht="52.35">
      <c r="A71" s="3"/>
      <c r="B71" s="96" t="s">
        <v>646</v>
      </c>
      <c r="C71" s="10"/>
      <c r="D71" s="10"/>
      <c r="E71" s="10"/>
      <c r="F71" s="227"/>
      <c r="G71" s="199"/>
      <c r="H71" s="199"/>
      <c r="I71" s="199"/>
      <c r="J71" s="103"/>
    </row>
    <row x14ac:dyDescent="0.25" r="72" customHeight="1" ht="25.350000000000005">
      <c r="A72" s="3"/>
      <c r="B72" s="15" t="s">
        <v>106</v>
      </c>
      <c r="C72" s="15"/>
      <c r="D72" s="15"/>
      <c r="E72" s="112" t="s">
        <v>58</v>
      </c>
      <c r="F72" s="237" t="s">
        <v>36</v>
      </c>
      <c r="G72" s="383"/>
      <c r="H72" s="131" t="s">
        <v>647</v>
      </c>
      <c r="I72" s="146"/>
      <c r="J72" s="85"/>
    </row>
    <row x14ac:dyDescent="0.25" r="73" customHeight="1" ht="25.350000000000005">
      <c r="A73" s="3"/>
      <c r="B73" s="114"/>
      <c r="C73" s="114"/>
      <c r="D73" s="114"/>
      <c r="E73" s="74"/>
      <c r="F73" s="185" t="s">
        <v>627</v>
      </c>
      <c r="G73" s="86" t="s">
        <v>162</v>
      </c>
      <c r="H73" s="103"/>
      <c r="I73" s="103"/>
      <c r="J73" s="103"/>
    </row>
    <row x14ac:dyDescent="0.25" r="74" customHeight="1" ht="25.350000000000005">
      <c r="A74" s="3"/>
      <c r="B74" s="114"/>
      <c r="C74" s="114"/>
      <c r="D74" s="114"/>
      <c r="E74" s="74" t="s">
        <v>13</v>
      </c>
      <c r="F74" s="28" t="s">
        <v>576</v>
      </c>
      <c r="G74" s="384" t="s">
        <v>639</v>
      </c>
      <c r="H74" s="62">
        <f>ROUNDUP((('UK-T-Dining Tables'!G75)*USD_per_GBP),-1)</f>
      </c>
      <c r="I74" s="103"/>
      <c r="J74" s="103"/>
    </row>
    <row x14ac:dyDescent="0.25" r="75" customHeight="1" ht="25.350000000000005">
      <c r="A75" s="3"/>
      <c r="B75" s="114"/>
      <c r="C75" s="114"/>
      <c r="D75" s="114"/>
      <c r="E75" s="74" t="s">
        <v>15</v>
      </c>
      <c r="F75" s="28" t="s">
        <v>645</v>
      </c>
      <c r="G75" s="86" t="s">
        <v>140</v>
      </c>
      <c r="H75" s="62">
        <f>ROUNDUP((('UK-T-Dining Tables'!G76)*USD_per_GBP),-1)</f>
      </c>
      <c r="I75" s="103"/>
      <c r="J75" s="103"/>
    </row>
    <row x14ac:dyDescent="0.25" r="76" customHeight="1" ht="25.350000000000005">
      <c r="A76" s="3"/>
      <c r="B76" s="114"/>
      <c r="C76" s="114"/>
      <c r="D76" s="114"/>
      <c r="E76" s="74" t="s">
        <v>120</v>
      </c>
      <c r="F76" s="114" t="s">
        <v>641</v>
      </c>
      <c r="G76" s="172" t="s">
        <v>642</v>
      </c>
      <c r="H76" s="62">
        <f>ROUNDUP((('UK-T-Dining Tables'!G77)*USD_per_GBP),-1)</f>
      </c>
      <c r="I76" s="103"/>
      <c r="J76" s="103"/>
    </row>
    <row x14ac:dyDescent="0.25" r="77" customHeight="1" ht="25.350000000000005">
      <c r="A77" s="3"/>
      <c r="B77" s="114"/>
      <c r="C77" s="114"/>
      <c r="D77" s="114"/>
      <c r="E77" s="74"/>
      <c r="F77" s="74"/>
      <c r="G77" s="91"/>
      <c r="H77" s="103"/>
      <c r="I77" s="103"/>
      <c r="J77" s="103"/>
    </row>
    <row x14ac:dyDescent="0.25" r="78" customHeight="1" ht="25.350000000000005">
      <c r="A78" s="3"/>
      <c r="B78" s="114"/>
      <c r="C78" s="114"/>
      <c r="D78" s="114"/>
      <c r="E78" s="74"/>
      <c r="F78" s="74"/>
      <c r="G78" s="91"/>
      <c r="H78" s="103"/>
      <c r="I78" s="103"/>
      <c r="J78" s="103"/>
    </row>
    <row x14ac:dyDescent="0.25" r="79" customHeight="1" ht="25.350000000000005">
      <c r="A79" s="3"/>
      <c r="B79" s="114"/>
      <c r="C79" s="114"/>
      <c r="D79" s="114"/>
      <c r="E79" s="74"/>
      <c r="F79" s="4"/>
      <c r="G79" s="101"/>
      <c r="H79" s="103"/>
      <c r="I79" s="103"/>
      <c r="J79" s="103"/>
    </row>
    <row x14ac:dyDescent="0.25" r="80" customHeight="1" ht="25.350000000000005">
      <c r="A80" s="3"/>
      <c r="B80" s="114"/>
      <c r="C80" s="114"/>
      <c r="D80" s="114"/>
      <c r="E80" s="138" t="s">
        <v>325</v>
      </c>
      <c r="F80" s="4"/>
      <c r="G80" s="101"/>
      <c r="H80" s="103"/>
      <c r="I80" s="103"/>
      <c r="J80" s="103"/>
    </row>
    <row x14ac:dyDescent="0.25" r="81" customHeight="1" ht="25.350000000000005">
      <c r="A81" s="3"/>
      <c r="B81" s="114"/>
      <c r="C81" s="114"/>
      <c r="D81" s="114"/>
      <c r="E81" s="243"/>
      <c r="F81" s="4"/>
      <c r="G81" s="101"/>
      <c r="H81" s="103"/>
      <c r="I81" s="103"/>
      <c r="J81" s="103"/>
    </row>
    <row x14ac:dyDescent="0.25" r="82" customHeight="1" ht="25.350000000000005">
      <c r="A82" s="3"/>
      <c r="B82" s="114"/>
      <c r="C82" s="114"/>
      <c r="D82" s="114"/>
      <c r="E82" s="243" t="s">
        <v>654</v>
      </c>
      <c r="F82" s="122"/>
      <c r="G82" s="103"/>
      <c r="H82" s="103"/>
      <c r="I82" s="103"/>
      <c r="J82" s="103"/>
    </row>
    <row x14ac:dyDescent="0.25" r="83" customHeight="1" ht="25.350000000000005">
      <c r="A83" s="3"/>
      <c r="B83" s="114"/>
      <c r="C83" s="114"/>
      <c r="D83" s="114"/>
      <c r="E83" s="108"/>
      <c r="F83" s="4"/>
      <c r="G83" s="101"/>
      <c r="H83" s="103"/>
      <c r="I83" s="103"/>
      <c r="J83" s="103"/>
    </row>
    <row x14ac:dyDescent="0.25" r="84" customHeight="1" ht="25.350000000000005">
      <c r="A84" s="3"/>
      <c r="B84" s="114"/>
      <c r="C84" s="114"/>
      <c r="D84" s="114"/>
      <c r="E84" s="28"/>
      <c r="F84" s="4"/>
      <c r="G84" s="101"/>
      <c r="H84" s="63"/>
      <c r="I84" s="101"/>
      <c r="J84" s="103"/>
    </row>
    <row x14ac:dyDescent="0.25" r="85" customHeight="1" ht="25.350000000000005">
      <c r="A85" s="3"/>
      <c r="B85" s="114"/>
      <c r="C85" s="114"/>
      <c r="D85" s="114"/>
      <c r="E85" s="28"/>
      <c r="F85" s="4"/>
      <c r="G85" s="101"/>
      <c r="H85" s="63"/>
      <c r="I85" s="101"/>
      <c r="J85" s="103"/>
    </row>
    <row x14ac:dyDescent="0.25" r="86" customHeight="1" ht="17.25">
      <c r="A86" s="8" t="s">
        <v>1</v>
      </c>
      <c r="B86" s="9" t="s">
        <v>655</v>
      </c>
      <c r="C86" s="10"/>
      <c r="D86" s="10"/>
      <c r="E86" s="10"/>
      <c r="F86" s="10"/>
      <c r="G86" s="382"/>
      <c r="H86" s="199"/>
      <c r="I86" s="199"/>
      <c r="J86" s="199"/>
    </row>
    <row x14ac:dyDescent="0.25" r="87" customHeight="1" ht="17.25">
      <c r="A87" s="15"/>
      <c r="B87" s="15" t="s">
        <v>106</v>
      </c>
      <c r="C87" s="15"/>
      <c r="D87" s="15"/>
      <c r="E87" s="112" t="s">
        <v>58</v>
      </c>
      <c r="F87" s="237" t="s">
        <v>36</v>
      </c>
      <c r="G87" s="383"/>
      <c r="H87" s="131" t="s">
        <v>644</v>
      </c>
      <c r="I87" s="146"/>
      <c r="J87" s="85"/>
    </row>
    <row x14ac:dyDescent="0.25" r="88" customHeight="1" ht="28.350000000000005">
      <c r="A88" s="22"/>
      <c r="B88" s="114"/>
      <c r="C88" s="114"/>
      <c r="D88" s="114"/>
      <c r="E88" s="74"/>
      <c r="F88" s="185" t="s">
        <v>627</v>
      </c>
      <c r="G88" s="86" t="s">
        <v>162</v>
      </c>
      <c r="H88" s="385"/>
      <c r="I88" s="103"/>
      <c r="J88" s="103"/>
    </row>
    <row x14ac:dyDescent="0.25" r="89" customHeight="1" ht="17.25">
      <c r="A89" s="22"/>
      <c r="B89" s="114"/>
      <c r="C89" s="114"/>
      <c r="D89" s="114"/>
      <c r="E89" s="74" t="s">
        <v>11</v>
      </c>
      <c r="F89" s="28" t="s">
        <v>574</v>
      </c>
      <c r="G89" s="384" t="s">
        <v>575</v>
      </c>
      <c r="H89" s="62">
        <f>ROUNDUP((('UK-T-Dining Tables'!G91)*USD_per_GBP),-1)</f>
      </c>
      <c r="I89" s="103"/>
      <c r="J89" s="103"/>
    </row>
    <row x14ac:dyDescent="0.25" r="90" customHeight="1" ht="17.25">
      <c r="A90" s="22"/>
      <c r="B90" s="114"/>
      <c r="C90" s="114"/>
      <c r="D90" s="114"/>
      <c r="E90" s="74" t="s">
        <v>13</v>
      </c>
      <c r="F90" s="28" t="s">
        <v>576</v>
      </c>
      <c r="G90" s="384" t="s">
        <v>639</v>
      </c>
      <c r="H90" s="62">
        <f>ROUNDUP((('UK-T-Dining Tables'!G92)*USD_per_GBP),-1)</f>
      </c>
      <c r="I90" s="103"/>
      <c r="J90" s="103"/>
    </row>
    <row x14ac:dyDescent="0.25" r="91" customHeight="1" ht="17.25">
      <c r="A91" s="22"/>
      <c r="B91" s="114"/>
      <c r="C91" s="114"/>
      <c r="D91" s="114"/>
      <c r="E91" s="74" t="s">
        <v>15</v>
      </c>
      <c r="F91" s="28" t="s">
        <v>645</v>
      </c>
      <c r="G91" s="384" t="s">
        <v>140</v>
      </c>
      <c r="H91" s="62">
        <f>ROUNDUP((('UK-T-Dining Tables'!G93)*USD_per_GBP),-1)</f>
      </c>
      <c r="I91" s="103"/>
      <c r="J91" s="103"/>
    </row>
    <row x14ac:dyDescent="0.25" r="92" customHeight="1" ht="17.25">
      <c r="A92" s="3"/>
      <c r="B92" s="114"/>
      <c r="C92" s="114"/>
      <c r="D92" s="114"/>
      <c r="E92" s="74" t="s">
        <v>120</v>
      </c>
      <c r="F92" s="28" t="s">
        <v>641</v>
      </c>
      <c r="G92" s="86" t="s">
        <v>642</v>
      </c>
      <c r="H92" s="62">
        <f>ROUNDUP((('UK-T-Dining Tables'!G94)*USD_per_GBP),-1)</f>
      </c>
      <c r="I92" s="103"/>
      <c r="J92" s="103"/>
    </row>
    <row x14ac:dyDescent="0.25" r="93" customHeight="1" ht="25.350000000000005">
      <c r="A93" s="3"/>
      <c r="B93" s="114"/>
      <c r="C93" s="114"/>
      <c r="D93" s="114"/>
      <c r="E93" s="74"/>
      <c r="F93" s="74"/>
      <c r="G93" s="91"/>
      <c r="H93" s="91"/>
      <c r="I93" s="103"/>
      <c r="J93" s="103"/>
    </row>
    <row x14ac:dyDescent="0.25" r="94" customHeight="1" ht="25.350000000000005">
      <c r="A94" s="3"/>
      <c r="B94" s="114"/>
      <c r="C94" s="114"/>
      <c r="D94" s="114"/>
      <c r="E94" s="74"/>
      <c r="F94" s="74"/>
      <c r="G94" s="101"/>
      <c r="H94" s="101"/>
      <c r="I94" s="103"/>
      <c r="J94" s="103"/>
    </row>
    <row x14ac:dyDescent="0.25" r="95" customHeight="1" ht="25.350000000000005">
      <c r="A95" s="3"/>
      <c r="B95" s="114"/>
      <c r="C95" s="114"/>
      <c r="D95" s="114"/>
      <c r="E95" s="138" t="s">
        <v>489</v>
      </c>
      <c r="F95" s="138"/>
      <c r="G95" s="101"/>
      <c r="H95" s="101"/>
      <c r="I95" s="103"/>
      <c r="J95" s="103"/>
    </row>
    <row x14ac:dyDescent="0.25" r="96" customHeight="1" ht="25.350000000000005">
      <c r="A96" s="3"/>
      <c r="B96" s="114"/>
      <c r="C96" s="114"/>
      <c r="D96" s="114"/>
      <c r="E96" s="243" t="s">
        <v>490</v>
      </c>
      <c r="F96" s="243"/>
      <c r="G96" s="101"/>
      <c r="H96" s="101"/>
      <c r="I96" s="103"/>
      <c r="J96" s="103"/>
    </row>
    <row x14ac:dyDescent="0.25" r="97" customHeight="1" ht="25.350000000000005">
      <c r="A97" s="3"/>
      <c r="B97" s="114"/>
      <c r="C97" s="114"/>
      <c r="D97" s="114"/>
      <c r="E97" s="243"/>
      <c r="F97" s="243"/>
      <c r="G97" s="103"/>
      <c r="H97" s="103"/>
      <c r="I97" s="103"/>
      <c r="J97" s="103"/>
    </row>
    <row x14ac:dyDescent="0.25" r="98" customHeight="1" ht="25.350000000000005">
      <c r="A98" s="3"/>
      <c r="B98" s="114"/>
      <c r="C98" s="114"/>
      <c r="D98" s="114"/>
      <c r="E98" s="23"/>
      <c r="F98" s="23"/>
      <c r="G98" s="103"/>
      <c r="H98" s="103"/>
      <c r="I98" s="103"/>
      <c r="J98" s="103"/>
    </row>
    <row x14ac:dyDescent="0.25" r="99" customHeight="1" ht="25.350000000000005">
      <c r="A99" s="3"/>
      <c r="B99" s="114"/>
      <c r="C99" s="114"/>
      <c r="D99" s="114"/>
      <c r="E99" s="139" t="s">
        <v>280</v>
      </c>
      <c r="F99" s="139"/>
      <c r="G99" s="152"/>
      <c r="H99" s="152"/>
      <c r="I99" s="188">
        <f>ROUNDUP((('UK-T-Dining Tables'!H101)*USD_per_GBP),-1)</f>
      </c>
      <c r="J99" s="103"/>
    </row>
    <row x14ac:dyDescent="0.25" r="100" customHeight="1" ht="25.350000000000005">
      <c r="A100" s="3"/>
      <c r="B100" s="114"/>
      <c r="C100" s="114"/>
      <c r="D100" s="114"/>
      <c r="E100" s="108"/>
      <c r="F100" s="108"/>
      <c r="G100" s="101"/>
      <c r="H100" s="101"/>
      <c r="I100" s="103"/>
      <c r="J100" s="103"/>
    </row>
    <row x14ac:dyDescent="0.25" r="101" customHeight="1" ht="25.350000000000005">
      <c r="A101" s="3"/>
      <c r="B101" s="114"/>
      <c r="C101" s="114"/>
      <c r="D101" s="114"/>
      <c r="E101" s="23"/>
      <c r="F101" s="23"/>
      <c r="G101" s="103"/>
      <c r="H101" s="103"/>
      <c r="I101" s="103"/>
      <c r="J101" s="103"/>
    </row>
    <row x14ac:dyDescent="0.25" r="102" customHeight="1" ht="25.350000000000005">
      <c r="A102" s="3"/>
      <c r="B102" s="114"/>
      <c r="C102" s="114"/>
      <c r="D102" s="114"/>
      <c r="E102" s="139" t="s">
        <v>656</v>
      </c>
      <c r="F102" s="139"/>
      <c r="G102" s="152"/>
      <c r="H102" s="152"/>
      <c r="I102" s="188">
        <f>ROUNDUP((('UK-T-Dining Tables'!H104)*USD_per_GBP),-1)</f>
      </c>
      <c r="J102" s="101"/>
    </row>
    <row x14ac:dyDescent="0.25" r="103" customHeight="1" ht="30">
      <c r="A103" s="3"/>
      <c r="B103" s="19"/>
      <c r="C103" s="19"/>
      <c r="D103" s="19"/>
      <c r="E103" s="243" t="s">
        <v>492</v>
      </c>
      <c r="F103" s="243"/>
      <c r="G103" s="101"/>
      <c r="H103" s="101"/>
      <c r="I103" s="21"/>
      <c r="J103" s="386"/>
    </row>
    <row x14ac:dyDescent="0.25" r="104" customHeight="1" ht="37.35">
      <c r="A104" s="3"/>
      <c r="B104" s="23"/>
      <c r="C104" s="23"/>
      <c r="D104" s="23"/>
      <c r="E104" s="23"/>
      <c r="F104" s="23"/>
      <c r="G104" s="103"/>
      <c r="H104" s="290"/>
      <c r="I104" s="291"/>
      <c r="J104" s="291"/>
    </row>
    <row x14ac:dyDescent="0.25" r="105" customHeight="1" ht="17.25">
      <c r="A105" s="8" t="s">
        <v>1</v>
      </c>
      <c r="B105" s="9" t="s">
        <v>657</v>
      </c>
      <c r="C105" s="10"/>
      <c r="D105" s="10"/>
      <c r="E105" s="10"/>
      <c r="F105" s="10"/>
      <c r="G105" s="382"/>
      <c r="H105" s="199"/>
      <c r="I105" s="199"/>
      <c r="J105" s="199"/>
    </row>
    <row x14ac:dyDescent="0.25" r="106" customHeight="1" ht="17.25">
      <c r="A106" s="387"/>
      <c r="B106" s="15" t="s">
        <v>106</v>
      </c>
      <c r="C106" s="15"/>
      <c r="D106" s="15"/>
      <c r="E106" s="112" t="s">
        <v>58</v>
      </c>
      <c r="F106" s="237" t="s">
        <v>36</v>
      </c>
      <c r="G106" s="383"/>
      <c r="H106" s="131" t="s">
        <v>388</v>
      </c>
      <c r="I106" s="388"/>
      <c r="J106" s="388"/>
    </row>
    <row x14ac:dyDescent="0.25" r="107" customHeight="1" ht="17.25">
      <c r="A107" s="22"/>
      <c r="B107" s="114"/>
      <c r="C107" s="114"/>
      <c r="D107" s="114"/>
      <c r="E107" s="74"/>
      <c r="F107" s="185" t="s">
        <v>627</v>
      </c>
      <c r="G107" s="86" t="s">
        <v>162</v>
      </c>
      <c r="H107" s="287" t="s">
        <v>336</v>
      </c>
      <c r="I107" s="103"/>
      <c r="J107" s="103"/>
    </row>
    <row x14ac:dyDescent="0.25" r="108" customHeight="1" ht="17.25">
      <c r="A108" s="22"/>
      <c r="B108" s="114"/>
      <c r="C108" s="114"/>
      <c r="D108" s="114"/>
      <c r="E108" s="74" t="s">
        <v>11</v>
      </c>
      <c r="F108" s="28" t="s">
        <v>574</v>
      </c>
      <c r="G108" s="384" t="s">
        <v>575</v>
      </c>
      <c r="H108" s="62">
        <f>ROUNDUP((('UK-T-Dining Tables'!G110)*USD_per_GBP),-1)</f>
      </c>
      <c r="I108" s="103"/>
      <c r="J108" s="389"/>
    </row>
    <row x14ac:dyDescent="0.25" r="109" customHeight="1" ht="17.25">
      <c r="A109" s="22"/>
      <c r="B109" s="114"/>
      <c r="C109" s="114"/>
      <c r="D109" s="114"/>
      <c r="E109" s="74" t="s">
        <v>13</v>
      </c>
      <c r="F109" s="28" t="s">
        <v>576</v>
      </c>
      <c r="G109" s="384" t="s">
        <v>639</v>
      </c>
      <c r="H109" s="62">
        <f>ROUNDUP((('UK-T-Dining Tables'!G111)*USD_per_GBP),-1)</f>
      </c>
      <c r="I109" s="103"/>
      <c r="J109" s="389"/>
    </row>
    <row x14ac:dyDescent="0.25" r="110" customHeight="1" ht="25.350000000000005">
      <c r="A110" s="22"/>
      <c r="B110" s="114"/>
      <c r="C110" s="114"/>
      <c r="D110" s="114"/>
      <c r="E110" s="74" t="s">
        <v>15</v>
      </c>
      <c r="F110" s="28" t="s">
        <v>645</v>
      </c>
      <c r="G110" s="384" t="s">
        <v>140</v>
      </c>
      <c r="H110" s="62">
        <f>ROUNDUP((('UK-T-Dining Tables'!G112)*USD_per_GBP),-1)</f>
      </c>
      <c r="I110" s="103"/>
      <c r="J110" s="389"/>
    </row>
    <row x14ac:dyDescent="0.25" r="111" customHeight="1" ht="25.350000000000005">
      <c r="A111" s="3"/>
      <c r="B111" s="114"/>
      <c r="C111" s="114"/>
      <c r="D111" s="114"/>
      <c r="E111" s="74" t="s">
        <v>120</v>
      </c>
      <c r="F111" s="28" t="s">
        <v>658</v>
      </c>
      <c r="G111" s="172" t="s">
        <v>642</v>
      </c>
      <c r="H111" s="62">
        <f>ROUNDUP((('UK-T-Dining Tables'!G113)*USD_per_GBP),-1)</f>
      </c>
      <c r="I111" s="101"/>
      <c r="J111" s="103"/>
    </row>
    <row x14ac:dyDescent="0.25" r="112" customHeight="1" ht="26.25">
      <c r="A112" s="3"/>
      <c r="B112" s="114"/>
      <c r="C112" s="114"/>
      <c r="D112" s="114"/>
      <c r="E112" s="28"/>
      <c r="F112" s="28"/>
      <c r="G112" s="101"/>
      <c r="H112" s="101"/>
      <c r="I112" s="101"/>
      <c r="J112" s="103"/>
    </row>
    <row x14ac:dyDescent="0.25" r="113" customHeight="1" ht="26.25">
      <c r="A113" s="3"/>
      <c r="B113" s="114"/>
      <c r="C113" s="114"/>
      <c r="D113" s="114"/>
      <c r="E113" s="138" t="s">
        <v>18</v>
      </c>
      <c r="F113" s="138"/>
      <c r="G113" s="101"/>
      <c r="H113" s="101"/>
      <c r="I113" s="101"/>
      <c r="J113" s="103"/>
    </row>
    <row x14ac:dyDescent="0.25" r="114" customHeight="1" ht="26.25">
      <c r="A114" s="3"/>
      <c r="B114" s="114"/>
      <c r="C114" s="114"/>
      <c r="D114" s="114"/>
      <c r="E114" s="108"/>
      <c r="F114" s="108"/>
      <c r="G114" s="101"/>
      <c r="H114" s="101"/>
      <c r="I114" s="101"/>
      <c r="J114" s="103"/>
    </row>
    <row x14ac:dyDescent="0.25" r="115" customHeight="1" ht="26.25">
      <c r="A115" s="3"/>
      <c r="B115" s="114"/>
      <c r="C115" s="114"/>
      <c r="D115" s="114"/>
      <c r="E115" s="243"/>
      <c r="F115" s="243"/>
      <c r="G115" s="103"/>
      <c r="H115" s="101"/>
      <c r="I115" s="101"/>
      <c r="J115" s="103"/>
    </row>
    <row x14ac:dyDescent="0.25" r="116" customHeight="1" ht="26.25">
      <c r="A116" s="3"/>
      <c r="B116" s="114"/>
      <c r="C116" s="114"/>
      <c r="D116" s="114"/>
      <c r="E116" s="139" t="s">
        <v>505</v>
      </c>
      <c r="F116" s="139"/>
      <c r="G116" s="152"/>
      <c r="H116" s="152"/>
      <c r="I116" s="188">
        <f>ROUNDUP((('UK-T-Dining Tables'!H118)*USD_per_GBP),-1)</f>
      </c>
      <c r="J116" s="103"/>
    </row>
    <row x14ac:dyDescent="0.25" r="117" customHeight="1" ht="26.25">
      <c r="A117" s="3"/>
      <c r="B117" s="114"/>
      <c r="C117" s="114"/>
      <c r="D117" s="114"/>
      <c r="E117" s="243"/>
      <c r="F117" s="243"/>
      <c r="G117" s="103"/>
      <c r="H117" s="103"/>
      <c r="I117" s="103"/>
      <c r="J117" s="103"/>
    </row>
    <row x14ac:dyDescent="0.25" r="118" customHeight="1" ht="26.25">
      <c r="A118" s="3"/>
      <c r="B118" s="114"/>
      <c r="C118" s="114"/>
      <c r="D118" s="114"/>
      <c r="E118" s="23"/>
      <c r="F118" s="23"/>
      <c r="G118" s="103"/>
      <c r="H118" s="103"/>
      <c r="I118" s="103"/>
      <c r="J118" s="103"/>
    </row>
    <row x14ac:dyDescent="0.25" r="119" customHeight="1" ht="25.350000000000005">
      <c r="A119" s="3"/>
      <c r="B119" s="114"/>
      <c r="C119" s="114"/>
      <c r="D119" s="114"/>
      <c r="E119" s="139" t="s">
        <v>656</v>
      </c>
      <c r="F119" s="139"/>
      <c r="G119" s="152"/>
      <c r="H119" s="152"/>
      <c r="I119" s="188">
        <f>ROUNDUP((('UK-T-Dining Tables'!H121)*USD_per_GBP),-1)</f>
      </c>
      <c r="J119" s="103"/>
    </row>
    <row x14ac:dyDescent="0.25" r="120" customHeight="1" ht="25.350000000000005">
      <c r="A120" s="3"/>
      <c r="B120" s="114"/>
      <c r="C120" s="114"/>
      <c r="D120" s="114"/>
      <c r="E120" s="28"/>
      <c r="F120" s="28"/>
      <c r="G120" s="101"/>
      <c r="H120" s="101"/>
      <c r="I120" s="62"/>
      <c r="J120" s="103"/>
    </row>
    <row x14ac:dyDescent="0.25" r="121" customHeight="1" ht="17.25">
      <c r="A121" s="8" t="s">
        <v>1</v>
      </c>
      <c r="B121" s="9" t="s">
        <v>659</v>
      </c>
      <c r="C121" s="10"/>
      <c r="D121" s="10"/>
      <c r="E121" s="10"/>
      <c r="F121" s="10"/>
      <c r="G121" s="382"/>
      <c r="H121" s="199"/>
      <c r="I121" s="199"/>
      <c r="J121" s="199"/>
    </row>
    <row x14ac:dyDescent="0.25" r="122" customHeight="1" ht="17.25">
      <c r="A122" s="387"/>
      <c r="B122" s="15" t="s">
        <v>106</v>
      </c>
      <c r="C122" s="15"/>
      <c r="D122" s="15"/>
      <c r="E122" s="112" t="s">
        <v>58</v>
      </c>
      <c r="F122" s="237" t="s">
        <v>36</v>
      </c>
      <c r="G122" s="383"/>
      <c r="H122" s="131" t="s">
        <v>495</v>
      </c>
      <c r="I122" s="388"/>
      <c r="J122" s="388"/>
    </row>
    <row x14ac:dyDescent="0.25" r="123" customHeight="1" ht="17.25">
      <c r="A123" s="22"/>
      <c r="B123" s="114"/>
      <c r="C123" s="114"/>
      <c r="D123" s="114"/>
      <c r="E123" s="74"/>
      <c r="F123" s="185" t="s">
        <v>627</v>
      </c>
      <c r="G123" s="86" t="s">
        <v>162</v>
      </c>
      <c r="H123" s="287"/>
      <c r="I123" s="103"/>
      <c r="J123" s="103"/>
    </row>
    <row x14ac:dyDescent="0.25" r="124" customHeight="1" ht="17.25">
      <c r="A124" s="22"/>
      <c r="B124" s="114"/>
      <c r="C124" s="114"/>
      <c r="D124" s="114"/>
      <c r="E124" s="74" t="s">
        <v>11</v>
      </c>
      <c r="F124" s="28" t="s">
        <v>574</v>
      </c>
      <c r="G124" s="384" t="s">
        <v>575</v>
      </c>
      <c r="H124" s="62">
        <f>ROUNDUP((('UK-T-Dining Tables'!G126)*USD_per_GBP),-1)</f>
      </c>
      <c r="I124" s="103"/>
      <c r="J124" s="389"/>
    </row>
    <row x14ac:dyDescent="0.25" r="125" customHeight="1" ht="17.25">
      <c r="A125" s="22"/>
      <c r="B125" s="114"/>
      <c r="C125" s="114"/>
      <c r="D125" s="114"/>
      <c r="E125" s="74" t="s">
        <v>13</v>
      </c>
      <c r="F125" s="28" t="s">
        <v>576</v>
      </c>
      <c r="G125" s="384" t="s">
        <v>639</v>
      </c>
      <c r="H125" s="62">
        <f>ROUNDUP((('UK-T-Dining Tables'!G127)*USD_per_GBP),-1)</f>
      </c>
      <c r="I125" s="103"/>
      <c r="J125" s="389"/>
    </row>
    <row x14ac:dyDescent="0.25" r="126" customHeight="1" ht="25.350000000000005">
      <c r="A126" s="22"/>
      <c r="B126" s="114"/>
      <c r="C126" s="114"/>
      <c r="D126" s="114"/>
      <c r="E126" s="74" t="s">
        <v>15</v>
      </c>
      <c r="F126" s="28" t="s">
        <v>645</v>
      </c>
      <c r="G126" s="384" t="s">
        <v>140</v>
      </c>
      <c r="H126" s="62">
        <f>ROUNDUP((('UK-T-Dining Tables'!G128)*USD_per_GBP),-1)</f>
      </c>
      <c r="I126" s="103"/>
      <c r="J126" s="389"/>
    </row>
    <row x14ac:dyDescent="0.25" r="127" customHeight="1" ht="25.350000000000005">
      <c r="A127" s="3"/>
      <c r="B127" s="114"/>
      <c r="C127" s="114"/>
      <c r="D127" s="114"/>
      <c r="E127" s="74" t="s">
        <v>120</v>
      </c>
      <c r="F127" s="28" t="s">
        <v>658</v>
      </c>
      <c r="G127" s="172" t="s">
        <v>642</v>
      </c>
      <c r="H127" s="62">
        <f>ROUNDUP((('UK-T-Dining Tables'!G129)*USD_per_GBP),-1)</f>
      </c>
      <c r="I127" s="101"/>
      <c r="J127" s="103"/>
    </row>
    <row x14ac:dyDescent="0.25" r="128" customHeight="1" ht="26.25">
      <c r="A128" s="3"/>
      <c r="B128" s="114"/>
      <c r="C128" s="114"/>
      <c r="D128" s="114"/>
      <c r="E128" s="28"/>
      <c r="F128" s="28"/>
      <c r="G128" s="101"/>
      <c r="H128" s="101"/>
      <c r="I128" s="101"/>
      <c r="J128" s="103"/>
    </row>
    <row x14ac:dyDescent="0.25" r="129" customHeight="1" ht="26.25">
      <c r="A129" s="3"/>
      <c r="B129" s="114"/>
      <c r="C129" s="114"/>
      <c r="D129" s="114"/>
      <c r="E129" s="138" t="s">
        <v>18</v>
      </c>
      <c r="F129" s="138"/>
      <c r="G129" s="101"/>
      <c r="H129" s="101"/>
      <c r="I129" s="101"/>
      <c r="J129" s="103"/>
    </row>
    <row x14ac:dyDescent="0.25" r="130" customHeight="1" ht="26.25">
      <c r="A130" s="3"/>
      <c r="B130" s="114"/>
      <c r="C130" s="114"/>
      <c r="D130" s="114"/>
      <c r="E130" s="108"/>
      <c r="F130" s="108"/>
      <c r="G130" s="101"/>
      <c r="H130" s="101"/>
      <c r="I130" s="101"/>
      <c r="J130" s="103"/>
    </row>
    <row x14ac:dyDescent="0.25" r="131" customHeight="1" ht="26.25">
      <c r="A131" s="3"/>
      <c r="B131" s="114"/>
      <c r="C131" s="114"/>
      <c r="D131" s="114"/>
      <c r="E131" s="243"/>
      <c r="F131" s="243"/>
      <c r="G131" s="103"/>
      <c r="H131" s="101"/>
      <c r="I131" s="101"/>
      <c r="J131" s="103"/>
    </row>
    <row x14ac:dyDescent="0.25" r="132" customHeight="1" ht="26.25">
      <c r="A132" s="3"/>
      <c r="B132" s="114"/>
      <c r="C132" s="114"/>
      <c r="D132" s="114"/>
      <c r="E132" s="139" t="s">
        <v>505</v>
      </c>
      <c r="F132" s="139"/>
      <c r="G132" s="152"/>
      <c r="H132" s="152"/>
      <c r="I132" s="188">
        <f>ROUNDUP((('UK-T-Dining Tables'!H134)*USD_per_GBP),-1)</f>
      </c>
      <c r="J132" s="103"/>
    </row>
    <row x14ac:dyDescent="0.25" r="133" customHeight="1" ht="26.25">
      <c r="A133" s="3"/>
      <c r="B133" s="114"/>
      <c r="C133" s="114"/>
      <c r="D133" s="114"/>
      <c r="E133" s="243"/>
      <c r="F133" s="243"/>
      <c r="G133" s="103"/>
      <c r="H133" s="103"/>
      <c r="I133" s="103"/>
      <c r="J133" s="103"/>
    </row>
    <row x14ac:dyDescent="0.25" r="134" customHeight="1" ht="26.25">
      <c r="A134" s="3"/>
      <c r="B134" s="114"/>
      <c r="C134" s="114"/>
      <c r="D134" s="114"/>
      <c r="E134" s="23"/>
      <c r="F134" s="23"/>
      <c r="G134" s="103"/>
      <c r="H134" s="103"/>
      <c r="I134" s="103"/>
      <c r="J134" s="103"/>
    </row>
    <row x14ac:dyDescent="0.25" r="135" customHeight="1" ht="25.350000000000005">
      <c r="A135" s="3"/>
      <c r="B135" s="114"/>
      <c r="C135" s="114"/>
      <c r="D135" s="114"/>
      <c r="E135" s="139" t="s">
        <v>656</v>
      </c>
      <c r="F135" s="139"/>
      <c r="G135" s="152"/>
      <c r="H135" s="152"/>
      <c r="I135" s="188">
        <f>ROUNDUP((('UK-T-Dining Tables'!H137)*USD_per_GBP),-1)</f>
      </c>
      <c r="J135" s="103"/>
    </row>
    <row x14ac:dyDescent="0.25" r="136" customHeight="1" ht="25.350000000000005">
      <c r="A136" s="3"/>
      <c r="B136" s="114"/>
      <c r="C136" s="114"/>
      <c r="D136" s="114"/>
      <c r="E136" s="28"/>
      <c r="F136" s="28"/>
      <c r="G136" s="101"/>
      <c r="H136" s="101"/>
      <c r="I136" s="62"/>
      <c r="J136" s="103"/>
    </row>
    <row x14ac:dyDescent="0.25" r="137" customHeight="1" ht="25.350000000000005">
      <c r="A137" s="3"/>
      <c r="B137" s="114"/>
      <c r="C137" s="114"/>
      <c r="D137" s="114"/>
      <c r="E137" s="28"/>
      <c r="F137" s="28"/>
      <c r="G137" s="101"/>
      <c r="H137" s="101"/>
      <c r="I137" s="62"/>
      <c r="J137" s="103"/>
    </row>
    <row x14ac:dyDescent="0.25" r="138" customHeight="1" ht="25.350000000000005">
      <c r="A138" s="3"/>
      <c r="B138" s="114"/>
      <c r="C138" s="114"/>
      <c r="D138" s="114"/>
      <c r="E138" s="28"/>
      <c r="F138" s="28"/>
      <c r="G138" s="101"/>
      <c r="H138" s="101"/>
      <c r="I138" s="62"/>
      <c r="J138" s="103"/>
    </row>
    <row x14ac:dyDescent="0.25" r="139" customHeight="1" ht="25.350000000000005">
      <c r="A139" s="3"/>
      <c r="B139" s="114"/>
      <c r="C139" s="114"/>
      <c r="D139" s="114"/>
      <c r="E139" s="28"/>
      <c r="F139" s="28"/>
      <c r="G139" s="101"/>
      <c r="H139" s="101"/>
      <c r="I139" s="62"/>
      <c r="J139" s="103"/>
    </row>
    <row x14ac:dyDescent="0.25" r="140" customHeight="1" ht="25.350000000000005">
      <c r="A140" s="3"/>
      <c r="B140" s="114"/>
      <c r="C140" s="114"/>
      <c r="D140" s="114"/>
      <c r="E140" s="28"/>
      <c r="F140" s="28"/>
      <c r="G140" s="101"/>
      <c r="H140" s="101"/>
      <c r="I140" s="62"/>
      <c r="J140" s="103"/>
    </row>
    <row x14ac:dyDescent="0.25" r="141" customHeight="1" ht="17.25">
      <c r="A141" s="3"/>
      <c r="B141" s="114"/>
      <c r="C141" s="114"/>
      <c r="D141" s="114"/>
      <c r="E141" s="114"/>
      <c r="F141" s="114"/>
      <c r="G141" s="101"/>
      <c r="H141" s="91"/>
      <c r="I141" s="101"/>
      <c r="J141" s="101"/>
    </row>
    <row x14ac:dyDescent="0.25" r="142" customHeight="1" ht="17.25">
      <c r="A142" s="8" t="s">
        <v>1</v>
      </c>
      <c r="B142" s="245" t="s">
        <v>660</v>
      </c>
      <c r="C142" s="10"/>
      <c r="D142" s="10"/>
      <c r="E142" s="10"/>
      <c r="F142" s="10"/>
      <c r="G142" s="382"/>
      <c r="H142" s="199"/>
      <c r="I142" s="199"/>
      <c r="J142" s="199"/>
    </row>
    <row x14ac:dyDescent="0.25" r="143" customHeight="1" ht="25.350000000000005">
      <c r="A143" s="15"/>
      <c r="B143" s="15" t="s">
        <v>318</v>
      </c>
      <c r="C143" s="15"/>
      <c r="D143" s="15"/>
      <c r="E143" s="112" t="s">
        <v>58</v>
      </c>
      <c r="F143" s="237" t="s">
        <v>36</v>
      </c>
      <c r="G143" s="383"/>
      <c r="H143" s="131" t="s">
        <v>644</v>
      </c>
      <c r="I143" s="146"/>
      <c r="J143" s="85"/>
    </row>
    <row x14ac:dyDescent="0.25" r="144" customHeight="1" ht="25.350000000000005">
      <c r="A144" s="22"/>
      <c r="B144" s="114"/>
      <c r="C144" s="114"/>
      <c r="D144" s="114"/>
      <c r="E144" s="74"/>
      <c r="F144" s="185" t="s">
        <v>627</v>
      </c>
      <c r="G144" s="86" t="s">
        <v>162</v>
      </c>
      <c r="H144" s="385"/>
      <c r="I144" s="103"/>
      <c r="J144" s="91"/>
    </row>
    <row x14ac:dyDescent="0.25" r="145" customHeight="1" ht="25.350000000000005">
      <c r="A145" s="22"/>
      <c r="B145" s="114"/>
      <c r="C145" s="114"/>
      <c r="D145" s="114"/>
      <c r="E145" s="74" t="s">
        <v>379</v>
      </c>
      <c r="F145" s="285" t="s">
        <v>629</v>
      </c>
      <c r="G145" s="172" t="s">
        <v>661</v>
      </c>
      <c r="H145" s="62">
        <f>ROUNDUP((('UK-T-Dining Tables'!G146)*USD_per_GBP),-1)</f>
      </c>
      <c r="I145" s="103"/>
      <c r="J145" s="91"/>
    </row>
    <row x14ac:dyDescent="0.25" r="146" customHeight="1" ht="25.350000000000005">
      <c r="A146" s="22"/>
      <c r="B146" s="114"/>
      <c r="C146" s="114"/>
      <c r="D146" s="114"/>
      <c r="E146" s="74" t="s">
        <v>13</v>
      </c>
      <c r="F146" s="28" t="s">
        <v>662</v>
      </c>
      <c r="G146" s="384" t="s">
        <v>663</v>
      </c>
      <c r="H146" s="62">
        <f>ROUNDUP((('UK-T-Dining Tables'!G147)*USD_per_GBP),-1)</f>
      </c>
      <c r="I146" s="103"/>
      <c r="J146" s="24"/>
    </row>
    <row x14ac:dyDescent="0.25" r="147" customHeight="1" ht="25.350000000000005">
      <c r="A147" s="22"/>
      <c r="B147" s="114"/>
      <c r="C147" s="114"/>
      <c r="D147" s="114"/>
      <c r="E147" s="74" t="s">
        <v>15</v>
      </c>
      <c r="F147" s="28" t="s">
        <v>664</v>
      </c>
      <c r="G147" s="384" t="s">
        <v>665</v>
      </c>
      <c r="H147" s="62">
        <f>ROUNDUP((('UK-T-Dining Tables'!G148)*USD_per_GBP),-1)</f>
      </c>
      <c r="I147" s="103"/>
      <c r="J147" s="24"/>
    </row>
    <row x14ac:dyDescent="0.25" r="148" customHeight="1" ht="25.350000000000005">
      <c r="A148" s="22"/>
      <c r="B148" s="114"/>
      <c r="C148" s="114"/>
      <c r="D148" s="114"/>
      <c r="E148" s="74" t="s">
        <v>120</v>
      </c>
      <c r="F148" s="28" t="s">
        <v>666</v>
      </c>
      <c r="G148" s="384" t="s">
        <v>653</v>
      </c>
      <c r="H148" s="62">
        <f>ROUNDUP((('UK-T-Dining Tables'!G149)*USD_per_GBP),-1)</f>
      </c>
      <c r="I148" s="103"/>
      <c r="J148" s="24"/>
    </row>
    <row x14ac:dyDescent="0.25" r="149" customHeight="1" ht="25.350000000000005">
      <c r="A149" s="3"/>
      <c r="B149" s="114"/>
      <c r="C149" s="114"/>
      <c r="D149" s="114"/>
      <c r="E149" s="28"/>
      <c r="F149" s="28"/>
      <c r="G149" s="101"/>
      <c r="H149" s="101"/>
      <c r="I149" s="103"/>
      <c r="J149" s="101"/>
    </row>
    <row x14ac:dyDescent="0.25" r="150" customHeight="1" ht="25.350000000000005">
      <c r="A150" s="3"/>
      <c r="B150" s="114"/>
      <c r="C150" s="114"/>
      <c r="D150" s="114"/>
      <c r="E150" s="138" t="s">
        <v>489</v>
      </c>
      <c r="F150" s="138"/>
      <c r="G150" s="101"/>
      <c r="H150" s="101"/>
      <c r="I150" s="103"/>
      <c r="J150" s="101"/>
    </row>
    <row x14ac:dyDescent="0.25" r="151" customHeight="1" ht="25.350000000000005">
      <c r="A151" s="3"/>
      <c r="B151" s="114"/>
      <c r="C151" s="114"/>
      <c r="D151" s="114"/>
      <c r="E151" s="243" t="s">
        <v>490</v>
      </c>
      <c r="F151" s="243"/>
      <c r="G151" s="101"/>
      <c r="H151" s="101"/>
      <c r="I151" s="103"/>
      <c r="J151" s="101"/>
    </row>
    <row x14ac:dyDescent="0.25" r="152" customHeight="1" ht="25.350000000000005">
      <c r="A152" s="3"/>
      <c r="B152" s="114"/>
      <c r="C152" s="114"/>
      <c r="D152" s="114"/>
      <c r="E152" s="243"/>
      <c r="F152" s="243"/>
      <c r="G152" s="103"/>
      <c r="H152" s="103"/>
      <c r="I152" s="103"/>
      <c r="J152" s="101"/>
    </row>
    <row x14ac:dyDescent="0.25" r="153" customHeight="1" ht="25.350000000000005">
      <c r="A153" s="3"/>
      <c r="B153" s="114"/>
      <c r="C153" s="114"/>
      <c r="D153" s="114"/>
      <c r="E153" s="243"/>
      <c r="F153" s="243"/>
      <c r="G153" s="103"/>
      <c r="H153" s="103"/>
      <c r="I153" s="103"/>
      <c r="J153" s="101"/>
    </row>
    <row x14ac:dyDescent="0.25" r="154" customHeight="1" ht="25.350000000000005">
      <c r="A154" s="3"/>
      <c r="B154" s="114"/>
      <c r="C154" s="114"/>
      <c r="D154" s="114"/>
      <c r="E154" s="139" t="s">
        <v>280</v>
      </c>
      <c r="F154" s="139"/>
      <c r="G154" s="152"/>
      <c r="H154" s="152"/>
      <c r="I154" s="188">
        <f>ROUNDUP((('UK-T-Dining Tables'!H155)*USD_per_GBP),-1)</f>
      </c>
      <c r="J154" s="101"/>
    </row>
    <row x14ac:dyDescent="0.25" r="155" customHeight="1" ht="25.350000000000005">
      <c r="A155" s="3"/>
      <c r="B155" s="114"/>
      <c r="C155" s="114"/>
      <c r="D155" s="114"/>
      <c r="E155" s="243"/>
      <c r="F155" s="243"/>
      <c r="G155" s="101"/>
      <c r="H155" s="101"/>
      <c r="I155" s="103"/>
      <c r="J155" s="101"/>
    </row>
    <row x14ac:dyDescent="0.25" r="156" customHeight="1" ht="25.350000000000005">
      <c r="A156" s="3"/>
      <c r="B156" s="114"/>
      <c r="C156" s="114"/>
      <c r="D156" s="114"/>
      <c r="E156" s="23"/>
      <c r="F156" s="23"/>
      <c r="G156" s="101"/>
      <c r="H156" s="101"/>
      <c r="I156" s="103"/>
      <c r="J156" s="101"/>
    </row>
    <row x14ac:dyDescent="0.25" r="157" customHeight="1" ht="48">
      <c r="A157" s="3"/>
      <c r="B157" s="114"/>
      <c r="C157" s="114"/>
      <c r="D157" s="114"/>
      <c r="E157" s="139" t="s">
        <v>491</v>
      </c>
      <c r="F157" s="139"/>
      <c r="G157" s="152"/>
      <c r="H157" s="152"/>
      <c r="I157" s="188">
        <f>ROUNDUP((('UK-T-Dining Tables'!H157)*USD_per_GBP),-1)</f>
      </c>
      <c r="J157" s="101"/>
    </row>
    <row x14ac:dyDescent="0.25" r="158" customHeight="1" ht="29.25">
      <c r="A158" s="3"/>
      <c r="B158" s="114"/>
      <c r="C158" s="114"/>
      <c r="D158" s="114"/>
      <c r="E158" s="243"/>
      <c r="F158" s="28"/>
      <c r="G158" s="101"/>
      <c r="H158" s="101"/>
      <c r="I158" s="62"/>
      <c r="J158" s="101"/>
    </row>
    <row x14ac:dyDescent="0.25" r="159" customHeight="1" ht="17.25">
      <c r="A159" s="8" t="s">
        <v>1</v>
      </c>
      <c r="B159" s="245" t="s">
        <v>660</v>
      </c>
      <c r="C159" s="10"/>
      <c r="D159" s="10"/>
      <c r="E159" s="10"/>
      <c r="F159" s="10"/>
      <c r="G159" s="382"/>
      <c r="H159" s="199"/>
      <c r="I159" s="199"/>
      <c r="J159" s="199"/>
    </row>
    <row x14ac:dyDescent="0.25" r="160" customHeight="1" ht="25.350000000000005">
      <c r="A160" s="15"/>
      <c r="B160" s="15" t="s">
        <v>318</v>
      </c>
      <c r="C160" s="15"/>
      <c r="D160" s="15"/>
      <c r="E160" s="112" t="s">
        <v>58</v>
      </c>
      <c r="F160" s="237" t="s">
        <v>36</v>
      </c>
      <c r="G160" s="383"/>
      <c r="H160" s="131" t="s">
        <v>508</v>
      </c>
      <c r="I160" s="146" t="s">
        <v>350</v>
      </c>
      <c r="J160" s="85"/>
    </row>
    <row x14ac:dyDescent="0.25" r="161" customHeight="1" ht="25.350000000000005">
      <c r="A161" s="22"/>
      <c r="B161" s="114"/>
      <c r="C161" s="114"/>
      <c r="D161" s="114"/>
      <c r="E161" s="74"/>
      <c r="F161" s="185" t="s">
        <v>627</v>
      </c>
      <c r="G161" s="86" t="s">
        <v>162</v>
      </c>
      <c r="H161" s="385"/>
      <c r="I161" s="103"/>
      <c r="J161" s="91"/>
    </row>
    <row x14ac:dyDescent="0.25" r="162" customHeight="1" ht="25.350000000000005">
      <c r="A162" s="22"/>
      <c r="B162" s="114"/>
      <c r="C162" s="114"/>
      <c r="D162" s="114"/>
      <c r="E162" s="74" t="s">
        <v>379</v>
      </c>
      <c r="F162" s="285" t="s">
        <v>629</v>
      </c>
      <c r="G162" s="172" t="s">
        <v>661</v>
      </c>
      <c r="H162" s="62">
        <f>ROUNDUP((('UK-T-Dining Tables'!G162)*USD_per_GBP),-1)</f>
      </c>
      <c r="I162" s="62">
        <f>ROUNDUP((('UK-T-Dining Tables'!H162)*USD_per_GBP),-1)</f>
      </c>
      <c r="J162" s="91"/>
    </row>
    <row x14ac:dyDescent="0.25" r="163" customHeight="1" ht="25.350000000000005">
      <c r="A163" s="22"/>
      <c r="B163" s="114"/>
      <c r="C163" s="114"/>
      <c r="D163" s="114"/>
      <c r="E163" s="74" t="s">
        <v>13</v>
      </c>
      <c r="F163" s="28" t="s">
        <v>662</v>
      </c>
      <c r="G163" s="384" t="s">
        <v>663</v>
      </c>
      <c r="H163" s="62">
        <f>ROUNDUP((('UK-T-Dining Tables'!G163)*USD_per_GBP),-1)</f>
      </c>
      <c r="I163" s="62">
        <f>ROUNDUP((('UK-T-Dining Tables'!H163)*USD_per_GBP),-1)</f>
      </c>
      <c r="J163" s="24"/>
    </row>
    <row x14ac:dyDescent="0.25" r="164" customHeight="1" ht="25.350000000000005">
      <c r="A164" s="22"/>
      <c r="B164" s="114"/>
      <c r="C164" s="114"/>
      <c r="D164" s="114"/>
      <c r="E164" s="74" t="s">
        <v>15</v>
      </c>
      <c r="F164" s="28" t="s">
        <v>664</v>
      </c>
      <c r="G164" s="384" t="s">
        <v>665</v>
      </c>
      <c r="H164" s="62">
        <f>ROUNDUP((('UK-T-Dining Tables'!G164)*USD_per_GBP),-1)</f>
      </c>
      <c r="I164" s="62">
        <f>ROUNDUP((('UK-T-Dining Tables'!H164)*USD_per_GBP),-1)</f>
      </c>
      <c r="J164" s="24"/>
    </row>
    <row x14ac:dyDescent="0.25" r="165" customHeight="1" ht="25.350000000000005">
      <c r="A165" s="22"/>
      <c r="B165" s="114"/>
      <c r="C165" s="114"/>
      <c r="D165" s="114"/>
      <c r="E165" s="74" t="s">
        <v>120</v>
      </c>
      <c r="F165" s="28" t="s">
        <v>666</v>
      </c>
      <c r="G165" s="384" t="s">
        <v>653</v>
      </c>
      <c r="H165" s="62">
        <f>ROUNDUP((('UK-T-Dining Tables'!G165)*USD_per_GBP),-1)</f>
      </c>
      <c r="I165" s="62">
        <f>ROUNDUP((('UK-T-Dining Tables'!H165)*USD_per_GBP),-1)</f>
      </c>
      <c r="J165" s="24"/>
    </row>
    <row x14ac:dyDescent="0.25" r="166" customHeight="1" ht="25.350000000000005">
      <c r="A166" s="3"/>
      <c r="B166" s="114"/>
      <c r="C166" s="114"/>
      <c r="D166" s="114"/>
      <c r="E166" s="28"/>
      <c r="F166" s="28"/>
      <c r="G166" s="101"/>
      <c r="H166" s="101"/>
      <c r="I166" s="103"/>
      <c r="J166" s="101"/>
    </row>
    <row x14ac:dyDescent="0.25" r="167" customHeight="1" ht="25.350000000000005">
      <c r="A167" s="3"/>
      <c r="B167" s="114"/>
      <c r="C167" s="114"/>
      <c r="D167" s="114"/>
      <c r="E167" s="138" t="s">
        <v>325</v>
      </c>
      <c r="F167" s="138"/>
      <c r="G167" s="101"/>
      <c r="H167" s="101"/>
      <c r="I167" s="103"/>
      <c r="J167" s="101"/>
    </row>
    <row x14ac:dyDescent="0.25" r="168" customHeight="1" ht="25.350000000000005">
      <c r="A168" s="3"/>
      <c r="B168" s="114"/>
      <c r="C168" s="114"/>
      <c r="D168" s="114"/>
      <c r="E168" s="243"/>
      <c r="F168" s="243"/>
      <c r="G168" s="101"/>
      <c r="H168" s="101"/>
      <c r="I168" s="103"/>
      <c r="J168" s="101"/>
    </row>
    <row x14ac:dyDescent="0.25" r="169" customHeight="1" ht="25.350000000000005">
      <c r="A169" s="3"/>
      <c r="B169" s="114"/>
      <c r="C169" s="114"/>
      <c r="D169" s="114"/>
      <c r="E169" s="243"/>
      <c r="F169" s="243"/>
      <c r="G169" s="103"/>
      <c r="H169" s="103"/>
      <c r="I169" s="103"/>
      <c r="J169" s="101"/>
    </row>
    <row x14ac:dyDescent="0.25" r="170" customHeight="1" ht="25.350000000000005">
      <c r="A170" s="3"/>
      <c r="B170" s="114"/>
      <c r="C170" s="114"/>
      <c r="D170" s="114"/>
      <c r="E170" s="139" t="s">
        <v>280</v>
      </c>
      <c r="F170" s="139"/>
      <c r="G170" s="152"/>
      <c r="H170" s="152"/>
      <c r="I170" s="188">
        <f>ROUNDUP((('UK-T-Dining Tables'!H171)*USD_per_GBP),-1)</f>
      </c>
      <c r="J170" s="101"/>
    </row>
    <row x14ac:dyDescent="0.25" r="171" customHeight="1" ht="25.350000000000005">
      <c r="A171" s="3"/>
      <c r="B171" s="114"/>
      <c r="C171" s="114"/>
      <c r="D171" s="114"/>
      <c r="E171" s="243"/>
      <c r="F171" s="243"/>
      <c r="G171" s="101"/>
      <c r="H171" s="101"/>
      <c r="I171" s="103"/>
      <c r="J171" s="101"/>
    </row>
    <row x14ac:dyDescent="0.25" r="172" customHeight="1" ht="48">
      <c r="A172" s="3"/>
      <c r="B172" s="114"/>
      <c r="C172" s="114"/>
      <c r="D172" s="114"/>
      <c r="E172" s="139" t="s">
        <v>491</v>
      </c>
      <c r="F172" s="139"/>
      <c r="G172" s="152"/>
      <c r="H172" s="152"/>
      <c r="I172" s="188">
        <f>ROUNDUP((('UK-T-Dining Tables'!H173)*USD_per_GBP),-1)</f>
      </c>
      <c r="J172" s="101"/>
    </row>
    <row x14ac:dyDescent="0.25" r="173" customHeight="1" ht="17.25">
      <c r="A173" s="3"/>
      <c r="B173" s="114"/>
      <c r="C173" s="114"/>
      <c r="D173" s="114"/>
      <c r="E173" s="23"/>
      <c r="F173" s="243"/>
      <c r="G173" s="101"/>
      <c r="H173" s="101"/>
      <c r="I173" s="103"/>
      <c r="J173" s="101"/>
    </row>
    <row x14ac:dyDescent="0.25" r="174" customHeight="1" ht="17.25">
      <c r="A174" s="8" t="s">
        <v>1</v>
      </c>
      <c r="B174" s="96" t="s">
        <v>667</v>
      </c>
      <c r="C174" s="10"/>
      <c r="D174" s="10"/>
      <c r="E174" s="10"/>
      <c r="F174" s="10"/>
      <c r="G174" s="382"/>
      <c r="H174" s="199"/>
      <c r="I174" s="199"/>
      <c r="J174" s="199"/>
    </row>
    <row x14ac:dyDescent="0.25" r="175" customHeight="1" ht="25.350000000000005">
      <c r="A175" s="15"/>
      <c r="B175" s="15" t="s">
        <v>594</v>
      </c>
      <c r="C175" s="15"/>
      <c r="D175" s="15"/>
      <c r="E175" s="112" t="s">
        <v>58</v>
      </c>
      <c r="F175" s="237" t="s">
        <v>36</v>
      </c>
      <c r="G175" s="383"/>
      <c r="H175" s="131" t="s">
        <v>508</v>
      </c>
      <c r="I175" s="146" t="s">
        <v>388</v>
      </c>
      <c r="J175" s="18"/>
    </row>
    <row x14ac:dyDescent="0.25" r="176" customHeight="1" ht="25.350000000000005">
      <c r="A176" s="22"/>
      <c r="B176" s="114"/>
      <c r="C176" s="114"/>
      <c r="D176" s="114"/>
      <c r="E176" s="74"/>
      <c r="F176" s="185" t="s">
        <v>627</v>
      </c>
      <c r="G176" s="86" t="s">
        <v>162</v>
      </c>
      <c r="H176" s="385"/>
      <c r="I176" s="287" t="s">
        <v>336</v>
      </c>
      <c r="J176" s="91"/>
    </row>
    <row x14ac:dyDescent="0.25" r="177" customHeight="1" ht="17.25">
      <c r="A177" s="22"/>
      <c r="B177" s="114"/>
      <c r="C177" s="114"/>
      <c r="D177" s="114"/>
      <c r="E177" s="74" t="s">
        <v>11</v>
      </c>
      <c r="F177" s="28" t="s">
        <v>668</v>
      </c>
      <c r="G177" s="172" t="s">
        <v>669</v>
      </c>
      <c r="H177" s="62">
        <f>ROUNDUP((('UK-T-Dining Tables'!G178)*USD_per_GBP),-1)</f>
      </c>
      <c r="I177" s="62">
        <f>ROUNDUP((('UK-T-Dining Tables'!H178)*USD_per_GBP),-1)</f>
      </c>
      <c r="J177" s="24"/>
    </row>
    <row x14ac:dyDescent="0.25" r="178" customHeight="1" ht="17.25">
      <c r="A178" s="22"/>
      <c r="B178" s="114"/>
      <c r="C178" s="114"/>
      <c r="D178" s="114"/>
      <c r="E178" s="74" t="s">
        <v>13</v>
      </c>
      <c r="F178" s="28" t="s">
        <v>670</v>
      </c>
      <c r="G178" s="172" t="s">
        <v>671</v>
      </c>
      <c r="H178" s="62">
        <f>ROUNDUP((('UK-T-Dining Tables'!G179)*USD_per_GBP),-1)</f>
      </c>
      <c r="I178" s="62">
        <f>ROUNDUP((('UK-T-Dining Tables'!H179)*USD_per_GBP),-1)</f>
      </c>
      <c r="J178" s="24"/>
    </row>
    <row x14ac:dyDescent="0.25" r="179" customHeight="1" ht="17.25">
      <c r="A179" s="22"/>
      <c r="B179" s="114"/>
      <c r="C179" s="114"/>
      <c r="D179" s="114"/>
      <c r="E179" s="74" t="s">
        <v>15</v>
      </c>
      <c r="F179" s="28" t="s">
        <v>633</v>
      </c>
      <c r="G179" s="172" t="s">
        <v>651</v>
      </c>
      <c r="H179" s="62">
        <f>ROUNDUP((('UK-T-Dining Tables'!G180)*USD_per_GBP),-1)</f>
      </c>
      <c r="I179" s="62">
        <f>ROUNDUP((('UK-T-Dining Tables'!H180)*USD_per_GBP),-1)</f>
      </c>
      <c r="J179" s="24"/>
    </row>
    <row x14ac:dyDescent="0.25" r="180" customHeight="1" ht="25.350000000000005">
      <c r="A180" s="3"/>
      <c r="B180" s="114"/>
      <c r="C180" s="114"/>
      <c r="D180" s="114"/>
      <c r="E180" s="74" t="s">
        <v>120</v>
      </c>
      <c r="F180" s="28" t="s">
        <v>672</v>
      </c>
      <c r="G180" s="86" t="s">
        <v>673</v>
      </c>
      <c r="H180" s="62">
        <f>ROUNDUP((('UK-T-Dining Tables'!G181)*USD_per_GBP),-1)</f>
      </c>
      <c r="I180" s="62">
        <f>ROUNDUP((('UK-T-Dining Tables'!H181)*USD_per_GBP),-1)</f>
      </c>
      <c r="J180" s="101"/>
    </row>
    <row x14ac:dyDescent="0.25" r="181" customHeight="1" ht="25.350000000000005">
      <c r="A181" s="3"/>
      <c r="B181" s="114"/>
      <c r="C181" s="114"/>
      <c r="D181" s="114"/>
      <c r="E181" s="28"/>
      <c r="F181" s="28"/>
      <c r="G181" s="101"/>
      <c r="H181" s="103"/>
      <c r="I181" s="103"/>
      <c r="J181" s="101"/>
    </row>
    <row x14ac:dyDescent="0.25" r="182" customHeight="1" ht="25.350000000000005">
      <c r="A182" s="3"/>
      <c r="B182" s="114"/>
      <c r="C182" s="114"/>
      <c r="D182" s="114"/>
      <c r="E182" s="138" t="s">
        <v>18</v>
      </c>
      <c r="F182" s="138"/>
      <c r="G182" s="101"/>
      <c r="H182" s="101"/>
      <c r="I182" s="103"/>
      <c r="J182" s="101"/>
    </row>
    <row x14ac:dyDescent="0.25" r="183" customHeight="1" ht="25.350000000000005">
      <c r="A183" s="3"/>
      <c r="B183" s="114"/>
      <c r="C183" s="114"/>
      <c r="D183" s="114"/>
      <c r="E183" s="108"/>
      <c r="F183" s="108"/>
      <c r="G183" s="101"/>
      <c r="H183" s="101"/>
      <c r="I183" s="103"/>
      <c r="J183" s="101"/>
    </row>
    <row x14ac:dyDescent="0.25" r="184" customHeight="1" ht="25.350000000000005">
      <c r="A184" s="3"/>
      <c r="B184" s="114"/>
      <c r="C184" s="114"/>
      <c r="D184" s="114"/>
      <c r="E184" s="23"/>
      <c r="F184" s="23"/>
      <c r="G184" s="103"/>
      <c r="H184" s="103"/>
      <c r="I184" s="103"/>
      <c r="J184" s="101"/>
    </row>
    <row x14ac:dyDescent="0.25" r="185" customHeight="1" ht="25.350000000000005">
      <c r="A185" s="3"/>
      <c r="B185" s="114"/>
      <c r="C185" s="114"/>
      <c r="D185" s="114"/>
      <c r="E185" s="139" t="s">
        <v>505</v>
      </c>
      <c r="F185" s="139"/>
      <c r="G185" s="152"/>
      <c r="H185" s="152"/>
      <c r="I185" s="188">
        <f>ROUNDUP((('UK-T-Dining Tables'!H186)*USD_per_GBP),-1)</f>
      </c>
      <c r="J185" s="101"/>
    </row>
    <row x14ac:dyDescent="0.25" r="186" customHeight="1" ht="25.350000000000005">
      <c r="A186" s="3"/>
      <c r="B186" s="114"/>
      <c r="C186" s="114"/>
      <c r="D186" s="114"/>
      <c r="E186" s="243"/>
      <c r="F186" s="243"/>
      <c r="G186" s="101"/>
      <c r="H186" s="101"/>
      <c r="I186" s="103"/>
      <c r="J186" s="101"/>
    </row>
    <row x14ac:dyDescent="0.25" r="187" customHeight="1" ht="25.350000000000005">
      <c r="A187" s="3"/>
      <c r="B187" s="114"/>
      <c r="C187" s="114"/>
      <c r="D187" s="114"/>
      <c r="E187" s="23"/>
      <c r="F187" s="23"/>
      <c r="G187" s="103"/>
      <c r="H187" s="103"/>
      <c r="I187" s="103"/>
      <c r="J187" s="101"/>
    </row>
    <row x14ac:dyDescent="0.25" r="188" customHeight="1" ht="25.350000000000005">
      <c r="A188" s="3"/>
      <c r="B188" s="114"/>
      <c r="C188" s="114"/>
      <c r="D188" s="114"/>
      <c r="E188" s="139" t="s">
        <v>491</v>
      </c>
      <c r="F188" s="139"/>
      <c r="G188" s="152"/>
      <c r="H188" s="152"/>
      <c r="I188" s="188">
        <f>ROUNDUP((('UK-T-Dining Tables'!H189)*USD_per_GBP),-1)</f>
      </c>
      <c r="J188" s="101"/>
    </row>
    <row x14ac:dyDescent="0.25" r="189" customHeight="1" ht="25.350000000000005">
      <c r="A189" s="3"/>
      <c r="B189" s="114"/>
      <c r="C189" s="114"/>
      <c r="D189" s="114"/>
      <c r="E189" s="243"/>
      <c r="F189" s="243"/>
      <c r="G189" s="101"/>
      <c r="H189" s="101"/>
      <c r="I189" s="103"/>
      <c r="J189" s="101"/>
    </row>
    <row x14ac:dyDescent="0.25" r="190" customHeight="1" ht="25.350000000000005">
      <c r="A190" s="3"/>
      <c r="B190" s="114"/>
      <c r="C190" s="114"/>
      <c r="D190" s="114"/>
      <c r="E190" s="28"/>
      <c r="F190" s="28"/>
      <c r="G190" s="101"/>
      <c r="H190" s="101"/>
      <c r="I190" s="103"/>
      <c r="J190" s="101"/>
    </row>
    <row x14ac:dyDescent="0.25" r="191" customHeight="1" ht="17.25">
      <c r="A191" s="390"/>
      <c r="B191" s="245" t="s">
        <v>674</v>
      </c>
      <c r="C191" s="361"/>
      <c r="D191" s="361"/>
      <c r="E191" s="361"/>
      <c r="F191" s="361"/>
      <c r="G191" s="391"/>
      <c r="H191" s="392"/>
      <c r="I191" s="392"/>
      <c r="J191" s="392"/>
    </row>
    <row x14ac:dyDescent="0.25" r="192" customHeight="1" ht="17.25">
      <c r="A192" s="15"/>
      <c r="B192" s="15" t="s">
        <v>318</v>
      </c>
      <c r="C192" s="15"/>
      <c r="D192" s="15"/>
      <c r="E192" s="112" t="s">
        <v>58</v>
      </c>
      <c r="F192" s="237" t="s">
        <v>36</v>
      </c>
      <c r="G192" s="383"/>
      <c r="H192" s="131" t="s">
        <v>601</v>
      </c>
      <c r="I192" s="18"/>
      <c r="J192" s="146"/>
    </row>
    <row x14ac:dyDescent="0.25" r="193" customHeight="1" ht="25.350000000000005">
      <c r="A193" s="22"/>
      <c r="B193" s="114"/>
      <c r="C193" s="114"/>
      <c r="D193" s="114"/>
      <c r="E193" s="74"/>
      <c r="F193" s="185" t="s">
        <v>627</v>
      </c>
      <c r="G193" s="86" t="s">
        <v>162</v>
      </c>
      <c r="H193" s="91"/>
      <c r="I193" s="91"/>
      <c r="J193" s="101"/>
    </row>
    <row x14ac:dyDescent="0.25" r="194" customHeight="1" ht="25.350000000000005">
      <c r="A194" s="22"/>
      <c r="B194" s="114"/>
      <c r="C194" s="114"/>
      <c r="D194" s="114"/>
      <c r="E194" s="74" t="s">
        <v>11</v>
      </c>
      <c r="F194" s="28" t="s">
        <v>629</v>
      </c>
      <c r="G194" s="172" t="s">
        <v>661</v>
      </c>
      <c r="H194" s="62">
        <f>ROUNDUP((('UK-T-Dining Tables'!G195)*USD_per_GBP),-1)</f>
      </c>
      <c r="I194" s="63"/>
      <c r="J194" s="101"/>
    </row>
    <row x14ac:dyDescent="0.25" r="195" customHeight="1" ht="17.25">
      <c r="A195" s="22"/>
      <c r="B195" s="114"/>
      <c r="C195" s="114"/>
      <c r="D195" s="114"/>
      <c r="E195" s="74" t="s">
        <v>13</v>
      </c>
      <c r="F195" s="28" t="s">
        <v>662</v>
      </c>
      <c r="G195" s="384" t="s">
        <v>663</v>
      </c>
      <c r="H195" s="62">
        <f>ROUNDUP((('UK-T-Dining Tables'!G196)*USD_per_GBP),-1)</f>
      </c>
      <c r="I195" s="63"/>
      <c r="J195" s="101"/>
    </row>
    <row x14ac:dyDescent="0.25" r="196" customHeight="1" ht="17.25">
      <c r="A196" s="22"/>
      <c r="B196" s="114"/>
      <c r="C196" s="114"/>
      <c r="D196" s="114"/>
      <c r="E196" s="74" t="s">
        <v>15</v>
      </c>
      <c r="F196" s="28" t="s">
        <v>664</v>
      </c>
      <c r="G196" s="384" t="s">
        <v>665</v>
      </c>
      <c r="H196" s="62">
        <f>ROUNDUP((('UK-T-Dining Tables'!G197)*USD_per_GBP),-1)</f>
      </c>
      <c r="I196" s="63"/>
      <c r="J196" s="101"/>
    </row>
    <row x14ac:dyDescent="0.25" r="197" customHeight="1" ht="17.25">
      <c r="A197" s="3"/>
      <c r="B197" s="114"/>
      <c r="C197" s="114"/>
      <c r="D197" s="114"/>
      <c r="E197" s="74" t="s">
        <v>120</v>
      </c>
      <c r="F197" s="28" t="s">
        <v>666</v>
      </c>
      <c r="G197" s="384" t="s">
        <v>653</v>
      </c>
      <c r="H197" s="62">
        <f>ROUNDUP((('UK-T-Dining Tables'!G198)*USD_per_GBP),-1)</f>
      </c>
      <c r="I197" s="63"/>
      <c r="J197" s="101"/>
    </row>
    <row x14ac:dyDescent="0.25" r="198" customHeight="1" ht="25.350000000000005">
      <c r="A198" s="3"/>
      <c r="B198" s="114"/>
      <c r="C198" s="114"/>
      <c r="D198" s="114"/>
      <c r="E198" s="28"/>
      <c r="F198" s="28"/>
      <c r="G198" s="101"/>
      <c r="H198" s="101"/>
      <c r="I198" s="101"/>
      <c r="J198" s="101"/>
    </row>
    <row x14ac:dyDescent="0.25" r="199" customHeight="1" ht="25.350000000000005">
      <c r="A199" s="3"/>
      <c r="B199" s="114"/>
      <c r="C199" s="114"/>
      <c r="D199" s="114"/>
      <c r="E199" s="138" t="s">
        <v>18</v>
      </c>
      <c r="F199" s="138"/>
      <c r="G199" s="101"/>
      <c r="H199" s="101"/>
      <c r="I199" s="101"/>
      <c r="J199" s="101"/>
    </row>
    <row x14ac:dyDescent="0.25" r="200" customHeight="1" ht="25.350000000000005">
      <c r="A200" s="3"/>
      <c r="B200" s="114"/>
      <c r="C200" s="114"/>
      <c r="D200" s="114"/>
      <c r="E200" s="108"/>
      <c r="F200" s="108"/>
      <c r="G200" s="101"/>
      <c r="H200" s="101"/>
      <c r="I200" s="101"/>
      <c r="J200" s="101"/>
    </row>
    <row x14ac:dyDescent="0.25" r="201" customHeight="1" ht="25.350000000000005">
      <c r="A201" s="3"/>
      <c r="B201" s="114"/>
      <c r="C201" s="114"/>
      <c r="D201" s="114"/>
      <c r="E201" s="23"/>
      <c r="F201" s="23"/>
      <c r="G201" s="103"/>
      <c r="H201" s="103"/>
      <c r="I201" s="103"/>
      <c r="J201" s="101"/>
    </row>
    <row x14ac:dyDescent="0.25" r="202" customHeight="1" ht="25.350000000000005">
      <c r="A202" s="3"/>
      <c r="B202" s="114"/>
      <c r="C202" s="114"/>
      <c r="D202" s="114"/>
      <c r="E202" s="139" t="s">
        <v>280</v>
      </c>
      <c r="F202" s="139"/>
      <c r="G202" s="152"/>
      <c r="H202" s="152"/>
      <c r="I202" s="153"/>
      <c r="J202" s="188">
        <f>ROUNDUP((('UK-T-Dining Tables'!I203)*USD_per_GBP),-1)</f>
      </c>
    </row>
    <row x14ac:dyDescent="0.25" r="203" customHeight="1" ht="25.350000000000005">
      <c r="A203" s="3"/>
      <c r="B203" s="114"/>
      <c r="C203" s="114"/>
      <c r="D203" s="114"/>
      <c r="E203" s="108"/>
      <c r="F203" s="108"/>
      <c r="G203" s="101"/>
      <c r="H203" s="101"/>
      <c r="I203" s="101"/>
      <c r="J203" s="101"/>
    </row>
    <row x14ac:dyDescent="0.25" r="204" customHeight="1" ht="25.350000000000005">
      <c r="A204" s="3"/>
      <c r="B204" s="114"/>
      <c r="C204" s="114"/>
      <c r="D204" s="114"/>
      <c r="E204" s="108"/>
      <c r="F204" s="108"/>
      <c r="G204" s="103"/>
      <c r="H204" s="103"/>
      <c r="I204" s="103"/>
      <c r="J204" s="101"/>
    </row>
    <row x14ac:dyDescent="0.25" r="205" customHeight="1" ht="25.350000000000005">
      <c r="A205" s="3"/>
      <c r="B205" s="114"/>
      <c r="C205" s="114"/>
      <c r="D205" s="114"/>
      <c r="E205" s="139" t="s">
        <v>675</v>
      </c>
      <c r="F205" s="139"/>
      <c r="G205" s="152"/>
      <c r="H205" s="152"/>
      <c r="I205" s="393"/>
      <c r="J205" s="188">
        <f>ROUNDUP((('UK-T-Dining Tables'!I206)*USD_per_GBP),-1)</f>
      </c>
    </row>
    <row x14ac:dyDescent="0.25" r="206" customHeight="1" ht="25.350000000000005">
      <c r="A206" s="3"/>
      <c r="B206" s="114"/>
      <c r="C206" s="114"/>
      <c r="D206" s="114"/>
      <c r="E206" s="28"/>
      <c r="F206" s="28"/>
      <c r="G206" s="101"/>
      <c r="H206" s="101"/>
      <c r="I206" s="103"/>
      <c r="J206" s="63"/>
    </row>
    <row x14ac:dyDescent="0.25" r="207" customHeight="1" ht="25.350000000000005">
      <c r="A207" s="3"/>
      <c r="B207" s="114"/>
      <c r="C207" s="114"/>
      <c r="D207" s="114"/>
      <c r="E207" s="28"/>
      <c r="F207" s="28"/>
      <c r="G207" s="101"/>
      <c r="H207" s="101"/>
      <c r="I207" s="103"/>
      <c r="J207" s="63"/>
    </row>
    <row x14ac:dyDescent="0.25" r="208" customHeight="1" ht="25.350000000000005">
      <c r="A208" s="3"/>
      <c r="B208" s="114"/>
      <c r="C208" s="114"/>
      <c r="D208" s="114"/>
      <c r="E208" s="139" t="s">
        <v>676</v>
      </c>
      <c r="F208" s="139"/>
      <c r="G208" s="152"/>
      <c r="H208" s="152"/>
      <c r="I208" s="393"/>
      <c r="J208" s="188">
        <f>ROUNDUP((('UK-T-Dining Tables'!I209)*USD_per_GBP),-1)</f>
      </c>
    </row>
    <row x14ac:dyDescent="0.25" r="209" customHeight="1" ht="47.25">
      <c r="A209" s="3"/>
      <c r="B209" s="114"/>
      <c r="C209" s="114"/>
      <c r="D209" s="114"/>
      <c r="E209" s="28"/>
      <c r="F209" s="28"/>
      <c r="G209" s="101"/>
      <c r="H209" s="101"/>
      <c r="I209" s="92"/>
      <c r="J209" s="63"/>
    </row>
    <row x14ac:dyDescent="0.25" r="210" customHeight="1" ht="17.25">
      <c r="A210" s="390"/>
      <c r="B210" s="288" t="s">
        <v>677</v>
      </c>
      <c r="C210" s="361"/>
      <c r="D210" s="361"/>
      <c r="E210" s="361"/>
      <c r="F210" s="361"/>
      <c r="G210" s="391"/>
      <c r="H210" s="392"/>
      <c r="I210" s="392"/>
      <c r="J210" s="392"/>
    </row>
    <row x14ac:dyDescent="0.25" r="211" customHeight="1" ht="17.25">
      <c r="A211" s="15"/>
      <c r="B211" s="15" t="s">
        <v>318</v>
      </c>
      <c r="C211" s="15"/>
      <c r="D211" s="15"/>
      <c r="E211" s="112" t="s">
        <v>58</v>
      </c>
      <c r="F211" s="237" t="s">
        <v>36</v>
      </c>
      <c r="G211" s="383"/>
      <c r="H211" s="131" t="s">
        <v>508</v>
      </c>
      <c r="I211" s="18" t="s">
        <v>388</v>
      </c>
      <c r="J211" s="18"/>
    </row>
    <row x14ac:dyDescent="0.25" r="212" customHeight="1" ht="25.350000000000005">
      <c r="A212" s="22"/>
      <c r="B212" s="114"/>
      <c r="C212" s="114"/>
      <c r="D212" s="114"/>
      <c r="E212" s="74"/>
      <c r="F212" s="185" t="s">
        <v>627</v>
      </c>
      <c r="G212" s="86" t="s">
        <v>162</v>
      </c>
      <c r="H212" s="103"/>
      <c r="I212" s="316" t="s">
        <v>336</v>
      </c>
      <c r="J212" s="101"/>
    </row>
    <row x14ac:dyDescent="0.25" r="213" customHeight="1" ht="25.350000000000005">
      <c r="A213" s="22"/>
      <c r="B213" s="114"/>
      <c r="C213" s="114"/>
      <c r="D213" s="114"/>
      <c r="E213" s="74" t="s">
        <v>11</v>
      </c>
      <c r="F213" s="28" t="s">
        <v>629</v>
      </c>
      <c r="G213" s="172" t="s">
        <v>661</v>
      </c>
      <c r="H213" s="62">
        <f>ROUNDUP((('UK-T-Dining Tables'!G216)*USD_per_GBP),-1)</f>
      </c>
      <c r="I213" s="62">
        <f>ROUNDUP((('UK-T-Dining Tables'!H216)*USD_per_GBP),-1)</f>
      </c>
      <c r="J213" s="101"/>
    </row>
    <row x14ac:dyDescent="0.25" r="214" customHeight="1" ht="17.25">
      <c r="A214" s="22"/>
      <c r="B214" s="114"/>
      <c r="C214" s="114"/>
      <c r="D214" s="114"/>
      <c r="E214" s="74" t="s">
        <v>13</v>
      </c>
      <c r="F214" s="28" t="s">
        <v>662</v>
      </c>
      <c r="G214" s="384" t="s">
        <v>663</v>
      </c>
      <c r="H214" s="62">
        <f>ROUNDUP((('UK-T-Dining Tables'!G217)*USD_per_GBP),-1)</f>
      </c>
      <c r="I214" s="62">
        <f>ROUNDUP((('UK-T-Dining Tables'!H217)*USD_per_GBP),-1)</f>
      </c>
      <c r="J214" s="101"/>
    </row>
    <row x14ac:dyDescent="0.25" r="215" customHeight="1" ht="28.350000000000005">
      <c r="A215" s="22"/>
      <c r="B215" s="23"/>
      <c r="C215" s="23"/>
      <c r="D215" s="23"/>
      <c r="E215" s="74" t="s">
        <v>15</v>
      </c>
      <c r="F215" s="28" t="s">
        <v>664</v>
      </c>
      <c r="G215" s="384" t="s">
        <v>665</v>
      </c>
      <c r="H215" s="62">
        <f>ROUNDUP((('UK-T-Dining Tables'!G218)*USD_per_GBP),-1)</f>
      </c>
      <c r="I215" s="62">
        <f>ROUNDUP((('UK-T-Dining Tables'!H218)*USD_per_GBP),-1)</f>
      </c>
      <c r="J215" s="101"/>
    </row>
    <row x14ac:dyDescent="0.25" r="216" customHeight="1" ht="17.25">
      <c r="A216" s="3"/>
      <c r="B216" s="114"/>
      <c r="C216" s="114"/>
      <c r="D216" s="114"/>
      <c r="E216" s="74" t="s">
        <v>120</v>
      </c>
      <c r="F216" s="28" t="s">
        <v>666</v>
      </c>
      <c r="G216" s="384" t="s">
        <v>653</v>
      </c>
      <c r="H216" s="62">
        <f>ROUNDUP((('UK-T-Dining Tables'!G219)*USD_per_GBP),-1)</f>
      </c>
      <c r="I216" s="62">
        <f>ROUNDUP((('UK-T-Dining Tables'!H219)*USD_per_GBP),-1)</f>
      </c>
      <c r="J216" s="101"/>
    </row>
    <row x14ac:dyDescent="0.25" r="217" customHeight="1" ht="17.25">
      <c r="A217" s="3"/>
      <c r="B217" s="114"/>
      <c r="C217" s="114"/>
      <c r="D217" s="114"/>
      <c r="E217" s="28"/>
      <c r="F217" s="28"/>
      <c r="G217" s="101"/>
      <c r="H217" s="101"/>
      <c r="I217" s="101"/>
      <c r="J217" s="101"/>
    </row>
    <row x14ac:dyDescent="0.25" r="218" customHeight="1" ht="17.25">
      <c r="A218" s="3"/>
      <c r="B218" s="114"/>
      <c r="C218" s="114"/>
      <c r="D218" s="114"/>
      <c r="E218" s="138" t="s">
        <v>18</v>
      </c>
      <c r="F218" s="138"/>
      <c r="G218" s="101"/>
      <c r="H218" s="101"/>
      <c r="I218" s="101"/>
      <c r="J218" s="101"/>
    </row>
    <row x14ac:dyDescent="0.25" r="219" customHeight="1" ht="17.25">
      <c r="A219" s="3"/>
      <c r="B219" s="114"/>
      <c r="C219" s="114"/>
      <c r="D219" s="114"/>
      <c r="E219" s="108"/>
      <c r="F219" s="108"/>
      <c r="G219" s="101"/>
      <c r="H219" s="101"/>
      <c r="I219" s="101"/>
      <c r="J219" s="101"/>
    </row>
    <row x14ac:dyDescent="0.25" r="220" customHeight="1" ht="17.25">
      <c r="A220" s="3"/>
      <c r="B220" s="114"/>
      <c r="C220" s="114"/>
      <c r="D220" s="114"/>
      <c r="E220" s="23"/>
      <c r="F220" s="23"/>
      <c r="G220" s="103"/>
      <c r="H220" s="103"/>
      <c r="I220" s="103"/>
      <c r="J220" s="101"/>
    </row>
    <row x14ac:dyDescent="0.25" r="221" customHeight="1" ht="25.350000000000005">
      <c r="A221" s="3"/>
      <c r="B221" s="114"/>
      <c r="C221" s="114"/>
      <c r="D221" s="114"/>
      <c r="E221" s="139" t="s">
        <v>280</v>
      </c>
      <c r="F221" s="139"/>
      <c r="G221" s="152"/>
      <c r="H221" s="152"/>
      <c r="I221" s="153"/>
      <c r="J221" s="188">
        <f>ROUNDUP((('UK-T-Dining Tables'!I224)*USD_per_GBP),-1)</f>
      </c>
    </row>
    <row x14ac:dyDescent="0.25" r="222" customHeight="1" ht="25.350000000000005">
      <c r="A222" s="3"/>
      <c r="B222" s="114"/>
      <c r="C222" s="114"/>
      <c r="D222" s="114"/>
      <c r="E222" s="108"/>
      <c r="F222" s="108"/>
      <c r="G222" s="101"/>
      <c r="H222" s="101"/>
      <c r="I222" s="101"/>
      <c r="J222" s="101"/>
    </row>
    <row x14ac:dyDescent="0.25" r="223" customHeight="1" ht="25.350000000000005">
      <c r="A223" s="3"/>
      <c r="B223" s="114"/>
      <c r="C223" s="114"/>
      <c r="D223" s="114"/>
      <c r="E223" s="108"/>
      <c r="F223" s="108"/>
      <c r="G223" s="103"/>
      <c r="H223" s="103"/>
      <c r="I223" s="103"/>
      <c r="J223" s="101"/>
    </row>
    <row x14ac:dyDescent="0.25" r="224" customHeight="1" ht="25.350000000000005">
      <c r="A224" s="3"/>
      <c r="B224" s="114"/>
      <c r="C224" s="114"/>
      <c r="D224" s="114"/>
      <c r="E224" s="139" t="s">
        <v>675</v>
      </c>
      <c r="F224" s="139"/>
      <c r="G224" s="152"/>
      <c r="H224" s="152"/>
      <c r="I224" s="393"/>
      <c r="J224" s="188">
        <f>ROUNDUP((('UK-T-Dining Tables'!I227)*USD_per_GBP),-1)</f>
      </c>
    </row>
    <row x14ac:dyDescent="0.25" r="225" customHeight="1" ht="36">
      <c r="A225" s="3"/>
      <c r="B225" s="114"/>
      <c r="C225" s="114"/>
      <c r="D225" s="114"/>
      <c r="E225" s="28"/>
      <c r="F225" s="28"/>
      <c r="G225" s="101"/>
      <c r="H225" s="101"/>
      <c r="I225" s="103"/>
      <c r="J225" s="63"/>
    </row>
    <row x14ac:dyDescent="0.25" r="226" customHeight="1" ht="17.25">
      <c r="A226" s="390"/>
      <c r="B226" s="288" t="s">
        <v>678</v>
      </c>
      <c r="C226" s="361"/>
      <c r="D226" s="361"/>
      <c r="E226" s="361"/>
      <c r="F226" s="361"/>
      <c r="G226" s="391"/>
      <c r="H226" s="392"/>
      <c r="I226" s="392"/>
      <c r="J226" s="392"/>
    </row>
    <row x14ac:dyDescent="0.25" r="227" customHeight="1" ht="17.25">
      <c r="A227" s="15"/>
      <c r="B227" s="15" t="s">
        <v>606</v>
      </c>
      <c r="C227" s="15"/>
      <c r="D227" s="15"/>
      <c r="E227" s="112" t="s">
        <v>58</v>
      </c>
      <c r="F227" s="237" t="s">
        <v>36</v>
      </c>
      <c r="G227" s="383"/>
      <c r="H227" s="131" t="s">
        <v>601</v>
      </c>
      <c r="I227" s="18" t="s">
        <v>679</v>
      </c>
      <c r="J227" s="18"/>
    </row>
    <row x14ac:dyDescent="0.25" r="228" customHeight="1" ht="17.25">
      <c r="A228" s="22"/>
      <c r="B228" s="114"/>
      <c r="C228" s="114"/>
      <c r="D228" s="114"/>
      <c r="E228" s="74"/>
      <c r="F228" s="185" t="s">
        <v>627</v>
      </c>
      <c r="G228" s="394" t="s">
        <v>162</v>
      </c>
      <c r="H228" s="91"/>
      <c r="I228" s="91"/>
      <c r="J228" s="101"/>
    </row>
    <row x14ac:dyDescent="0.25" r="229" customHeight="1" ht="17.25">
      <c r="A229" s="22"/>
      <c r="B229" s="114"/>
      <c r="C229" s="114"/>
      <c r="D229" s="114"/>
      <c r="E229" s="74" t="s">
        <v>11</v>
      </c>
      <c r="F229" s="285" t="s">
        <v>668</v>
      </c>
      <c r="G229" s="172" t="s">
        <v>669</v>
      </c>
      <c r="H229" s="62">
        <f>ROUNDUP((('UK-T-Dining Tables'!G232)*USD_per_GBP),-1)</f>
      </c>
      <c r="I229" s="63"/>
      <c r="J229" s="101"/>
    </row>
    <row x14ac:dyDescent="0.25" r="230" customHeight="1" ht="25.350000000000005">
      <c r="A230" s="22"/>
      <c r="B230" s="114"/>
      <c r="C230" s="114"/>
      <c r="D230" s="114"/>
      <c r="E230" s="74" t="s">
        <v>13</v>
      </c>
      <c r="F230" s="285" t="s">
        <v>670</v>
      </c>
      <c r="G230" s="172" t="s">
        <v>671</v>
      </c>
      <c r="H230" s="62">
        <f>ROUNDUP((('UK-T-Dining Tables'!G233)*USD_per_GBP),-1)</f>
      </c>
      <c r="I230" s="63"/>
      <c r="J230" s="101"/>
    </row>
    <row x14ac:dyDescent="0.25" r="231" customHeight="1" ht="25.350000000000005">
      <c r="A231" s="22"/>
      <c r="B231" s="114"/>
      <c r="C231" s="114"/>
      <c r="D231" s="114"/>
      <c r="E231" s="74" t="s">
        <v>15</v>
      </c>
      <c r="F231" s="285" t="s">
        <v>633</v>
      </c>
      <c r="G231" s="172" t="s">
        <v>651</v>
      </c>
      <c r="H231" s="62">
        <f>ROUNDUP((('UK-T-Dining Tables'!G234)*USD_per_GBP),-1)</f>
      </c>
      <c r="I231" s="63"/>
      <c r="J231" s="101"/>
    </row>
    <row x14ac:dyDescent="0.25" r="232" customHeight="1" ht="17.25">
      <c r="A232" s="22"/>
      <c r="B232" s="114"/>
      <c r="C232" s="114"/>
      <c r="D232" s="114"/>
      <c r="E232" s="74" t="s">
        <v>120</v>
      </c>
      <c r="F232" s="28" t="s">
        <v>672</v>
      </c>
      <c r="G232" s="86" t="s">
        <v>673</v>
      </c>
      <c r="H232" s="62">
        <f>ROUNDUP((('UK-T-Dining Tables'!G235)*USD_per_GBP),-1)</f>
      </c>
      <c r="I232" s="63"/>
      <c r="J232" s="101"/>
    </row>
    <row x14ac:dyDescent="0.25" r="233" customHeight="1" ht="28.350000000000005">
      <c r="A233" s="3"/>
      <c r="B233" s="23"/>
      <c r="C233" s="23"/>
      <c r="D233" s="23"/>
      <c r="E233" s="28"/>
      <c r="F233" s="28"/>
      <c r="G233" s="101"/>
      <c r="H233" s="101"/>
      <c r="I233" s="101"/>
      <c r="J233" s="101"/>
    </row>
    <row x14ac:dyDescent="0.25" r="234" customHeight="1" ht="17.25">
      <c r="A234" s="3"/>
      <c r="B234" s="114"/>
      <c r="C234" s="114"/>
      <c r="D234" s="114"/>
      <c r="E234" s="138" t="s">
        <v>680</v>
      </c>
      <c r="F234" s="138"/>
      <c r="G234" s="101"/>
      <c r="H234" s="101"/>
      <c r="I234" s="101"/>
      <c r="J234" s="101"/>
    </row>
    <row x14ac:dyDescent="0.25" r="235" customHeight="1" ht="17.25">
      <c r="A235" s="3"/>
      <c r="B235" s="114"/>
      <c r="C235" s="114"/>
      <c r="D235" s="114"/>
      <c r="E235" s="108"/>
      <c r="F235" s="108"/>
      <c r="G235" s="103"/>
      <c r="H235" s="101"/>
      <c r="I235" s="101"/>
      <c r="J235" s="101"/>
    </row>
    <row x14ac:dyDescent="0.25" r="236" customHeight="1" ht="17.25">
      <c r="A236" s="3"/>
      <c r="B236" s="114"/>
      <c r="C236" s="114"/>
      <c r="D236" s="114"/>
      <c r="E236" s="23"/>
      <c r="F236" s="23"/>
      <c r="G236" s="103"/>
      <c r="H236" s="103"/>
      <c r="I236" s="103"/>
      <c r="J236" s="101"/>
    </row>
    <row x14ac:dyDescent="0.25" r="237" customHeight="1" ht="17.25">
      <c r="A237" s="3"/>
      <c r="B237" s="114"/>
      <c r="C237" s="114"/>
      <c r="D237" s="114"/>
      <c r="E237" s="139" t="s">
        <v>280</v>
      </c>
      <c r="F237" s="139"/>
      <c r="G237" s="152"/>
      <c r="H237" s="152"/>
      <c r="I237" s="153"/>
      <c r="J237" s="188">
        <f>ROUNDUP((('UK-T-Dining Tables'!I240)*USD_per_GBP),-1)</f>
      </c>
    </row>
    <row x14ac:dyDescent="0.25" r="238" customHeight="1" ht="17.25">
      <c r="A238" s="3"/>
      <c r="B238" s="114"/>
      <c r="C238" s="114"/>
      <c r="D238" s="114"/>
      <c r="E238" s="108"/>
      <c r="F238" s="108"/>
      <c r="G238" s="101"/>
      <c r="H238" s="101"/>
      <c r="I238" s="101"/>
      <c r="J238" s="101"/>
    </row>
    <row x14ac:dyDescent="0.25" r="239" customHeight="1" ht="25.350000000000005">
      <c r="A239" s="3"/>
      <c r="B239" s="114"/>
      <c r="C239" s="114"/>
      <c r="D239" s="114"/>
      <c r="E239" s="108"/>
      <c r="F239" s="108"/>
      <c r="G239" s="103"/>
      <c r="H239" s="103"/>
      <c r="I239" s="103"/>
      <c r="J239" s="101"/>
    </row>
    <row x14ac:dyDescent="0.25" r="240" customHeight="1" ht="25.350000000000005">
      <c r="A240" s="3"/>
      <c r="B240" s="114"/>
      <c r="C240" s="114"/>
      <c r="D240" s="114"/>
      <c r="E240" s="139" t="s">
        <v>675</v>
      </c>
      <c r="F240" s="139"/>
      <c r="G240" s="152"/>
      <c r="H240" s="152"/>
      <c r="I240" s="393"/>
      <c r="J240" s="188">
        <f>ROUNDUP((('UK-T-Dining Tables'!I243)*USD_per_GBP),-1)</f>
      </c>
    </row>
    <row x14ac:dyDescent="0.25" r="241" customHeight="1" ht="25.350000000000005">
      <c r="A241" s="3"/>
      <c r="B241" s="114"/>
      <c r="C241" s="114"/>
      <c r="D241" s="114"/>
      <c r="E241" s="28"/>
      <c r="F241" s="28"/>
      <c r="G241" s="101"/>
      <c r="H241" s="101"/>
      <c r="I241" s="103"/>
      <c r="J241" s="63"/>
    </row>
    <row x14ac:dyDescent="0.25" r="242" customHeight="1" ht="25.350000000000005">
      <c r="A242" s="3"/>
      <c r="B242" s="114"/>
      <c r="C242" s="114"/>
      <c r="D242" s="114"/>
      <c r="E242" s="139" t="s">
        <v>676</v>
      </c>
      <c r="F242" s="139"/>
      <c r="G242" s="152"/>
      <c r="H242" s="152"/>
      <c r="I242" s="393"/>
      <c r="J242" s="188">
        <f>ROUNDUP((('UK-T-Dining Tables'!I245)*USD_per_GBP),-1)</f>
      </c>
    </row>
    <row x14ac:dyDescent="0.25" r="243" customHeight="1" ht="25.350000000000005">
      <c r="A243" s="3"/>
      <c r="B243" s="23"/>
      <c r="C243" s="23"/>
      <c r="D243" s="23"/>
      <c r="E243" s="23"/>
      <c r="F243" s="23"/>
      <c r="G243" s="103"/>
      <c r="H243" s="290"/>
      <c r="I243" s="103"/>
      <c r="J243" s="291"/>
    </row>
    <row x14ac:dyDescent="0.25" r="244" customHeight="1" ht="25.350000000000005">
      <c r="A244" s="3"/>
      <c r="B244" s="23"/>
      <c r="C244" s="23"/>
      <c r="D244" s="23"/>
      <c r="E244" s="23"/>
      <c r="F244" s="23"/>
      <c r="G244" s="103"/>
      <c r="H244" s="290"/>
      <c r="I244" s="103"/>
      <c r="J244" s="291"/>
    </row>
    <row x14ac:dyDescent="0.25" r="245" customHeight="1" ht="42.75">
      <c r="A245" s="390"/>
      <c r="B245" s="288" t="s">
        <v>677</v>
      </c>
      <c r="C245" s="361"/>
      <c r="D245" s="361"/>
      <c r="E245" s="361"/>
      <c r="F245" s="361"/>
      <c r="G245" s="391"/>
      <c r="H245" s="392"/>
      <c r="I245" s="392"/>
      <c r="J245" s="392"/>
    </row>
    <row x14ac:dyDescent="0.25" r="246" customHeight="1" ht="17.25">
      <c r="A246" s="15"/>
      <c r="B246" s="15" t="s">
        <v>606</v>
      </c>
      <c r="C246" s="15"/>
      <c r="D246" s="15"/>
      <c r="E246" s="112" t="s">
        <v>58</v>
      </c>
      <c r="F246" s="237" t="s">
        <v>36</v>
      </c>
      <c r="G246" s="383"/>
      <c r="H246" s="131" t="s">
        <v>508</v>
      </c>
      <c r="I246" s="18" t="s">
        <v>388</v>
      </c>
      <c r="J246" s="18"/>
    </row>
    <row x14ac:dyDescent="0.25" r="247" customHeight="1" ht="17.25">
      <c r="A247" s="22"/>
      <c r="B247" s="114"/>
      <c r="C247" s="114"/>
      <c r="D247" s="114"/>
      <c r="E247" s="74"/>
      <c r="F247" s="185" t="s">
        <v>627</v>
      </c>
      <c r="G247" s="394" t="s">
        <v>162</v>
      </c>
      <c r="H247" s="103"/>
      <c r="I247" s="316" t="s">
        <v>336</v>
      </c>
      <c r="J247" s="101"/>
    </row>
    <row x14ac:dyDescent="0.25" r="248" customHeight="1" ht="17.25">
      <c r="A248" s="22"/>
      <c r="B248" s="114"/>
      <c r="C248" s="114"/>
      <c r="D248" s="114"/>
      <c r="E248" s="74" t="s">
        <v>11</v>
      </c>
      <c r="F248" s="285" t="s">
        <v>668</v>
      </c>
      <c r="G248" s="395" t="s">
        <v>669</v>
      </c>
      <c r="H248" s="62">
        <v>10800</v>
      </c>
      <c r="I248" s="62">
        <v>17390</v>
      </c>
      <c r="J248" s="101"/>
    </row>
    <row x14ac:dyDescent="0.25" r="249" customHeight="1" ht="28.350000000000005">
      <c r="A249" s="22"/>
      <c r="B249" s="23"/>
      <c r="C249" s="23"/>
      <c r="D249" s="23"/>
      <c r="E249" s="74" t="s">
        <v>13</v>
      </c>
      <c r="F249" s="285" t="s">
        <v>670</v>
      </c>
      <c r="G249" s="172" t="s">
        <v>671</v>
      </c>
      <c r="H249" s="62">
        <v>12280</v>
      </c>
      <c r="I249" s="62">
        <v>19780</v>
      </c>
      <c r="J249" s="101"/>
    </row>
    <row x14ac:dyDescent="0.25" r="250" customHeight="1" ht="17.25">
      <c r="A250" s="22"/>
      <c r="B250" s="114"/>
      <c r="C250" s="114"/>
      <c r="D250" s="114"/>
      <c r="E250" s="74" t="s">
        <v>15</v>
      </c>
      <c r="F250" s="285" t="s">
        <v>633</v>
      </c>
      <c r="G250" s="172" t="s">
        <v>651</v>
      </c>
      <c r="H250" s="62">
        <v>13400</v>
      </c>
      <c r="I250" s="62">
        <v>21550</v>
      </c>
      <c r="J250" s="101"/>
    </row>
    <row x14ac:dyDescent="0.25" r="251" customHeight="1" ht="17.25">
      <c r="A251" s="22"/>
      <c r="B251" s="114"/>
      <c r="C251" s="114"/>
      <c r="D251" s="114"/>
      <c r="E251" s="74" t="s">
        <v>120</v>
      </c>
      <c r="F251" s="28" t="s">
        <v>672</v>
      </c>
      <c r="G251" s="86" t="s">
        <v>673</v>
      </c>
      <c r="H251" s="62">
        <v>16710</v>
      </c>
      <c r="I251" s="62">
        <v>21550</v>
      </c>
      <c r="J251" s="101"/>
    </row>
    <row x14ac:dyDescent="0.25" r="252" customHeight="1" ht="17.25">
      <c r="A252" s="3"/>
      <c r="B252" s="114"/>
      <c r="C252" s="114"/>
      <c r="D252" s="114"/>
      <c r="E252" s="28"/>
      <c r="F252" s="28"/>
      <c r="G252" s="101"/>
      <c r="H252" s="101"/>
      <c r="I252" s="101"/>
      <c r="J252" s="101"/>
    </row>
    <row x14ac:dyDescent="0.25" r="253" customHeight="1" ht="17.25">
      <c r="A253" s="3"/>
      <c r="B253" s="114"/>
      <c r="C253" s="114"/>
      <c r="D253" s="114"/>
      <c r="E253" s="138" t="s">
        <v>680</v>
      </c>
      <c r="F253" s="138"/>
      <c r="G253" s="101"/>
      <c r="H253" s="101"/>
      <c r="I253" s="101"/>
      <c r="J253" s="101"/>
    </row>
    <row x14ac:dyDescent="0.25" r="254" customHeight="1" ht="25.350000000000005">
      <c r="A254" s="3"/>
      <c r="B254" s="114"/>
      <c r="C254" s="114"/>
      <c r="D254" s="114"/>
      <c r="E254" s="108"/>
      <c r="F254" s="108"/>
      <c r="G254" s="103"/>
      <c r="H254" s="101"/>
      <c r="I254" s="101"/>
      <c r="J254" s="101"/>
    </row>
    <row x14ac:dyDescent="0.25" r="255" customHeight="1" ht="25.350000000000005">
      <c r="A255" s="3"/>
      <c r="B255" s="114"/>
      <c r="C255" s="114"/>
      <c r="D255" s="114"/>
      <c r="E255" s="23"/>
      <c r="F255" s="23"/>
      <c r="G255" s="103"/>
      <c r="H255" s="103"/>
      <c r="I255" s="103"/>
      <c r="J255" s="101"/>
    </row>
    <row x14ac:dyDescent="0.25" r="256" customHeight="1" ht="25.350000000000005">
      <c r="A256" s="3"/>
      <c r="B256" s="114"/>
      <c r="C256" s="114"/>
      <c r="D256" s="114"/>
      <c r="E256" s="139" t="s">
        <v>280</v>
      </c>
      <c r="F256" s="139"/>
      <c r="G256" s="152"/>
      <c r="H256" s="152"/>
      <c r="I256" s="153"/>
      <c r="J256" s="188">
        <f>ROUNDUP((('UK-T-Dining Tables'!I259)*USD_per_GBP),-1)</f>
      </c>
    </row>
    <row x14ac:dyDescent="0.25" r="257" customHeight="1" ht="25.350000000000005">
      <c r="A257" s="3"/>
      <c r="B257" s="114"/>
      <c r="C257" s="114"/>
      <c r="D257" s="114"/>
      <c r="E257" s="108"/>
      <c r="F257" s="108"/>
      <c r="G257" s="101"/>
      <c r="H257" s="101"/>
      <c r="I257" s="101"/>
      <c r="J257" s="101"/>
    </row>
    <row x14ac:dyDescent="0.25" r="258" customHeight="1" ht="25.350000000000005">
      <c r="A258" s="3"/>
      <c r="B258" s="114"/>
      <c r="C258" s="114"/>
      <c r="D258" s="114"/>
      <c r="E258" s="108"/>
      <c r="F258" s="108"/>
      <c r="G258" s="103"/>
      <c r="H258" s="103"/>
      <c r="I258" s="103"/>
      <c r="J258" s="101"/>
    </row>
    <row x14ac:dyDescent="0.25" r="259" customHeight="1" ht="24.75">
      <c r="A259" s="3"/>
      <c r="B259" s="114"/>
      <c r="C259" s="114"/>
      <c r="D259" s="114"/>
      <c r="E259" s="108"/>
      <c r="F259" s="108"/>
      <c r="G259" s="103"/>
      <c r="H259" s="103"/>
      <c r="I259" s="103"/>
      <c r="J259" s="101"/>
    </row>
    <row x14ac:dyDescent="0.25" r="260" customHeight="1" ht="25.350000000000005">
      <c r="A260" s="3"/>
      <c r="B260" s="114"/>
      <c r="C260" s="114"/>
      <c r="D260" s="114"/>
      <c r="E260" s="139" t="s">
        <v>675</v>
      </c>
      <c r="F260" s="139"/>
      <c r="G260" s="152"/>
      <c r="H260" s="152"/>
      <c r="I260" s="393"/>
      <c r="J260" s="188">
        <f>ROUNDUP((('UK-T-Dining Tables'!I262)*USD_per_GBP),-1)</f>
      </c>
    </row>
    <row x14ac:dyDescent="0.25" r="261" customHeight="1" ht="17.25">
      <c r="A261" s="390"/>
      <c r="B261" s="288" t="s">
        <v>678</v>
      </c>
      <c r="C261" s="361"/>
      <c r="D261" s="361"/>
      <c r="E261" s="361"/>
      <c r="F261" s="361"/>
      <c r="G261" s="391"/>
      <c r="H261" s="392"/>
      <c r="I261" s="392"/>
      <c r="J261" s="392"/>
    </row>
    <row x14ac:dyDescent="0.25" r="262" customHeight="1" ht="17.25">
      <c r="A262" s="15"/>
      <c r="B262" s="15" t="s">
        <v>681</v>
      </c>
      <c r="C262" s="15"/>
      <c r="D262" s="15"/>
      <c r="E262" s="112" t="s">
        <v>58</v>
      </c>
      <c r="F262" s="237" t="s">
        <v>36</v>
      </c>
      <c r="G262" s="383"/>
      <c r="H262" s="131" t="s">
        <v>601</v>
      </c>
      <c r="I262" s="18"/>
      <c r="J262" s="18"/>
    </row>
    <row x14ac:dyDescent="0.25" r="263" customHeight="1" ht="17.25">
      <c r="A263" s="22"/>
      <c r="B263" s="114"/>
      <c r="C263" s="114"/>
      <c r="D263" s="114"/>
      <c r="E263" s="74"/>
      <c r="F263" s="185" t="s">
        <v>627</v>
      </c>
      <c r="G263" s="394" t="s">
        <v>162</v>
      </c>
      <c r="H263" s="91"/>
      <c r="I263" s="91"/>
      <c r="J263" s="101"/>
    </row>
    <row x14ac:dyDescent="0.25" r="264" customHeight="1" ht="17.25">
      <c r="A264" s="22"/>
      <c r="B264" s="114"/>
      <c r="C264" s="114"/>
      <c r="D264" s="114"/>
      <c r="E264" s="74" t="s">
        <v>682</v>
      </c>
      <c r="F264" s="285" t="s">
        <v>683</v>
      </c>
      <c r="G264" s="384" t="s">
        <v>575</v>
      </c>
      <c r="H264" s="62">
        <f>ROUNDUP((('UK-T-Dining Tables'!G268)*USD_per_GBP),-1)</f>
      </c>
      <c r="I264" s="91"/>
      <c r="J264" s="101"/>
    </row>
    <row x14ac:dyDescent="0.25" r="265" customHeight="1" ht="28.350000000000005">
      <c r="A265" s="22"/>
      <c r="B265" s="23"/>
      <c r="C265" s="23"/>
      <c r="D265" s="23"/>
      <c r="E265" s="74" t="s">
        <v>13</v>
      </c>
      <c r="F265" s="285" t="s">
        <v>576</v>
      </c>
      <c r="G265" s="384" t="s">
        <v>639</v>
      </c>
      <c r="H265" s="62">
        <f>ROUNDUP((('UK-T-Dining Tables'!G269)*USD_per_GBP),-1)</f>
      </c>
      <c r="I265" s="63"/>
      <c r="J265" s="101"/>
    </row>
    <row x14ac:dyDescent="0.25" r="266" customHeight="1" ht="17.25">
      <c r="A266" s="22"/>
      <c r="B266" s="114"/>
      <c r="C266" s="114"/>
      <c r="D266" s="114"/>
      <c r="E266" s="74" t="s">
        <v>15</v>
      </c>
      <c r="F266" s="285" t="s">
        <v>645</v>
      </c>
      <c r="G266" s="384" t="s">
        <v>140</v>
      </c>
      <c r="H266" s="62">
        <f>ROUNDUP((('UK-T-Dining Tables'!G270)*USD_per_GBP),-1)</f>
      </c>
      <c r="I266" s="63"/>
      <c r="J266" s="101"/>
    </row>
    <row x14ac:dyDescent="0.25" r="267" customHeight="1" ht="17.25">
      <c r="A267" s="22"/>
      <c r="B267" s="114"/>
      <c r="C267" s="114"/>
      <c r="D267" s="114"/>
      <c r="E267" s="74" t="s">
        <v>120</v>
      </c>
      <c r="F267" s="285" t="s">
        <v>658</v>
      </c>
      <c r="G267" s="384" t="s">
        <v>642</v>
      </c>
      <c r="H267" s="62">
        <f>ROUNDUP((('UK-T-Dining Tables'!G271)*USD_per_GBP),-1)</f>
      </c>
      <c r="I267" s="63"/>
      <c r="J267" s="101"/>
    </row>
    <row x14ac:dyDescent="0.25" r="268" customHeight="1" ht="17.25">
      <c r="A268" s="3"/>
      <c r="B268" s="114"/>
      <c r="C268" s="114"/>
      <c r="D268" s="114"/>
      <c r="E268" s="28"/>
      <c r="F268" s="28"/>
      <c r="G268" s="101"/>
      <c r="H268" s="101"/>
      <c r="I268" s="101"/>
      <c r="J268" s="101"/>
    </row>
    <row x14ac:dyDescent="0.25" r="269" customHeight="1" ht="17.25">
      <c r="A269" s="3"/>
      <c r="B269" s="114"/>
      <c r="C269" s="114"/>
      <c r="D269" s="114"/>
      <c r="E269" s="138" t="s">
        <v>18</v>
      </c>
      <c r="F269" s="138"/>
      <c r="G269" s="101"/>
      <c r="H269" s="101"/>
      <c r="I269" s="101"/>
      <c r="J269" s="101"/>
    </row>
    <row x14ac:dyDescent="0.25" r="270" customHeight="1" ht="17.25">
      <c r="A270" s="3"/>
      <c r="B270" s="114"/>
      <c r="C270" s="114"/>
      <c r="D270" s="114"/>
      <c r="E270" s="108"/>
      <c r="F270" s="108"/>
      <c r="G270" s="101"/>
      <c r="H270" s="101"/>
      <c r="I270" s="101"/>
      <c r="J270" s="101"/>
    </row>
    <row x14ac:dyDescent="0.25" r="271" customHeight="1" ht="25.350000000000005">
      <c r="A271" s="3"/>
      <c r="B271" s="114"/>
      <c r="C271" s="114"/>
      <c r="D271" s="114"/>
      <c r="E271" s="23"/>
      <c r="F271" s="23"/>
      <c r="G271" s="103"/>
      <c r="H271" s="103"/>
      <c r="I271" s="103"/>
      <c r="J271" s="101"/>
    </row>
    <row x14ac:dyDescent="0.25" r="272" customHeight="1" ht="25.350000000000005">
      <c r="A272" s="3"/>
      <c r="B272" s="114"/>
      <c r="C272" s="114"/>
      <c r="D272" s="114"/>
      <c r="E272" s="139" t="s">
        <v>280</v>
      </c>
      <c r="F272" s="139"/>
      <c r="G272" s="152"/>
      <c r="H272" s="152"/>
      <c r="I272" s="153"/>
      <c r="J272" s="188">
        <f>ROUNDUP((('UK-T-Dining Tables'!I276)*USD_per_GBP),-1)</f>
      </c>
    </row>
    <row x14ac:dyDescent="0.25" r="273" customHeight="1" ht="25.350000000000005">
      <c r="A273" s="3"/>
      <c r="B273" s="114"/>
      <c r="C273" s="114"/>
      <c r="D273" s="114"/>
      <c r="E273" s="108"/>
      <c r="F273" s="108"/>
      <c r="G273" s="101"/>
      <c r="H273" s="101"/>
      <c r="I273" s="101"/>
      <c r="J273" s="101"/>
    </row>
    <row x14ac:dyDescent="0.25" r="274" customHeight="1" ht="25.350000000000005">
      <c r="A274" s="3"/>
      <c r="B274" s="114"/>
      <c r="C274" s="114"/>
      <c r="D274" s="114"/>
      <c r="E274" s="108"/>
      <c r="F274" s="108"/>
      <c r="G274" s="103"/>
      <c r="H274" s="103"/>
      <c r="I274" s="103"/>
      <c r="J274" s="101"/>
    </row>
    <row x14ac:dyDescent="0.25" r="275" customHeight="1" ht="25.350000000000005">
      <c r="A275" s="3"/>
      <c r="B275" s="114"/>
      <c r="C275" s="114"/>
      <c r="D275" s="114"/>
      <c r="E275" s="139" t="s">
        <v>684</v>
      </c>
      <c r="F275" s="139"/>
      <c r="G275" s="152"/>
      <c r="H275" s="152"/>
      <c r="I275" s="393"/>
      <c r="J275" s="188">
        <f>ROUNDUP((('UK-T-Dining Tables'!I279)*USD_per_GBP),-1)</f>
      </c>
    </row>
    <row x14ac:dyDescent="0.25" r="276" customHeight="1" ht="25.350000000000005">
      <c r="A276" s="3"/>
      <c r="B276" s="114"/>
      <c r="C276" s="114"/>
      <c r="D276" s="114"/>
      <c r="E276" s="114"/>
      <c r="F276" s="114"/>
      <c r="G276" s="101"/>
      <c r="H276" s="91"/>
      <c r="I276" s="101"/>
      <c r="J276" s="101"/>
    </row>
    <row x14ac:dyDescent="0.25" r="277" customHeight="1" ht="25.350000000000005">
      <c r="A277" s="3"/>
      <c r="B277" s="114"/>
      <c r="C277" s="114"/>
      <c r="D277" s="114"/>
      <c r="E277" s="139" t="s">
        <v>676</v>
      </c>
      <c r="F277" s="139"/>
      <c r="G277" s="152"/>
      <c r="H277" s="152"/>
      <c r="I277" s="393"/>
      <c r="J277" s="188">
        <f>ROUNDUP((('UK-T-Dining Tables'!I281)*USD_per_GBP),-1)</f>
      </c>
    </row>
    <row x14ac:dyDescent="0.25" r="278" customHeight="1" ht="75">
      <c r="A278" s="3"/>
      <c r="B278" s="114"/>
      <c r="C278" s="114"/>
      <c r="D278" s="114"/>
      <c r="E278" s="28"/>
      <c r="F278" s="28"/>
      <c r="G278" s="101"/>
      <c r="H278" s="101"/>
      <c r="I278" s="103"/>
      <c r="J278" s="63"/>
    </row>
    <row x14ac:dyDescent="0.25" r="279" customHeight="1" ht="17.25">
      <c r="A279" s="390"/>
      <c r="B279" s="288" t="s">
        <v>677</v>
      </c>
      <c r="C279" s="361"/>
      <c r="D279" s="361"/>
      <c r="E279" s="361"/>
      <c r="F279" s="361"/>
      <c r="G279" s="391"/>
      <c r="H279" s="392"/>
      <c r="I279" s="392"/>
      <c r="J279" s="392"/>
    </row>
    <row x14ac:dyDescent="0.25" r="280" customHeight="1" ht="17.25">
      <c r="A280" s="15"/>
      <c r="B280" s="15" t="s">
        <v>681</v>
      </c>
      <c r="C280" s="15"/>
      <c r="D280" s="15"/>
      <c r="E280" s="112" t="s">
        <v>58</v>
      </c>
      <c r="F280" s="237" t="s">
        <v>36</v>
      </c>
      <c r="G280" s="383"/>
      <c r="H280" s="131" t="s">
        <v>508</v>
      </c>
      <c r="I280" s="18" t="s">
        <v>388</v>
      </c>
      <c r="J280" s="18"/>
    </row>
    <row x14ac:dyDescent="0.25" r="281" customHeight="1" ht="17.25">
      <c r="A281" s="22"/>
      <c r="B281" s="114"/>
      <c r="C281" s="114"/>
      <c r="D281" s="114"/>
      <c r="E281" s="74"/>
      <c r="F281" s="185" t="s">
        <v>627</v>
      </c>
      <c r="G281" s="394" t="s">
        <v>162</v>
      </c>
      <c r="H281" s="103"/>
      <c r="I281" s="316" t="s">
        <v>336</v>
      </c>
      <c r="J281" s="103"/>
    </row>
    <row x14ac:dyDescent="0.25" r="282" customHeight="1" ht="17.25">
      <c r="A282" s="22"/>
      <c r="B282" s="114"/>
      <c r="C282" s="114"/>
      <c r="D282" s="114"/>
      <c r="E282" s="74" t="s">
        <v>682</v>
      </c>
      <c r="F282" s="285" t="s">
        <v>683</v>
      </c>
      <c r="G282" s="384" t="s">
        <v>575</v>
      </c>
      <c r="H282" s="62">
        <f>ROUNDUP((('UK-T-Dining Tables'!G287)*USD_per_GBP),-1)</f>
      </c>
      <c r="I282" s="62">
        <f>ROUNDUP((('UK-T-Dining Tables'!H287)*USD_per_GBP),-1)</f>
      </c>
      <c r="J282" s="103"/>
    </row>
    <row x14ac:dyDescent="0.25" r="283" customHeight="1" ht="17.25">
      <c r="A283" s="22"/>
      <c r="B283" s="114"/>
      <c r="C283" s="114"/>
      <c r="D283" s="114"/>
      <c r="E283" s="74" t="s">
        <v>13</v>
      </c>
      <c r="F283" s="285" t="s">
        <v>576</v>
      </c>
      <c r="G283" s="384" t="s">
        <v>639</v>
      </c>
      <c r="H283" s="62">
        <f>ROUNDUP((('UK-T-Dining Tables'!G288)*USD_per_GBP),-1)</f>
      </c>
      <c r="I283" s="62">
        <f>ROUNDUP((('UK-T-Dining Tables'!H288)*USD_per_GBP),-1)</f>
      </c>
      <c r="J283" s="34"/>
    </row>
    <row x14ac:dyDescent="0.25" r="284" customHeight="1" ht="17.25">
      <c r="A284" s="22"/>
      <c r="B284" s="114"/>
      <c r="C284" s="114"/>
      <c r="D284" s="114"/>
      <c r="E284" s="74" t="s">
        <v>15</v>
      </c>
      <c r="F284" s="285" t="s">
        <v>645</v>
      </c>
      <c r="G284" s="384" t="s">
        <v>140</v>
      </c>
      <c r="H284" s="62">
        <f>ROUNDUP((('UK-T-Dining Tables'!G289)*USD_per_GBP),-1)</f>
      </c>
      <c r="I284" s="62">
        <f>ROUNDUP((('UK-T-Dining Tables'!H289)*USD_per_GBP),-1)</f>
      </c>
      <c r="J284" s="34"/>
    </row>
    <row x14ac:dyDescent="0.25" r="285" customHeight="1" ht="17.25">
      <c r="A285" s="22"/>
      <c r="B285" s="114"/>
      <c r="C285" s="114"/>
      <c r="D285" s="114"/>
      <c r="E285" s="74" t="s">
        <v>120</v>
      </c>
      <c r="F285" s="285" t="s">
        <v>658</v>
      </c>
      <c r="G285" s="384" t="s">
        <v>642</v>
      </c>
      <c r="H285" s="62">
        <f>ROUNDUP((('UK-T-Dining Tables'!G290)*USD_per_GBP),-1)</f>
      </c>
      <c r="I285" s="62">
        <f>ROUNDUP((('UK-T-Dining Tables'!H290)*USD_per_GBP),-1)</f>
      </c>
      <c r="J285" s="34"/>
    </row>
    <row x14ac:dyDescent="0.25" r="286" customHeight="1" ht="17.25">
      <c r="A286" s="3"/>
      <c r="B286" s="114"/>
      <c r="C286" s="114"/>
      <c r="D286" s="114"/>
      <c r="E286" s="28"/>
      <c r="F286" s="28"/>
      <c r="G286" s="101"/>
      <c r="H286" s="101"/>
      <c r="I286" s="101"/>
      <c r="J286" s="101"/>
    </row>
    <row x14ac:dyDescent="0.25" r="287" customHeight="1" ht="17.25">
      <c r="A287" s="3"/>
      <c r="B287" s="114"/>
      <c r="C287" s="114"/>
      <c r="D287" s="114"/>
      <c r="E287" s="138" t="s">
        <v>18</v>
      </c>
      <c r="F287" s="138"/>
      <c r="G287" s="101"/>
      <c r="H287" s="101"/>
      <c r="I287" s="101"/>
      <c r="J287" s="101"/>
    </row>
    <row x14ac:dyDescent="0.25" r="288" customHeight="1" ht="17.25">
      <c r="A288" s="3"/>
      <c r="B288" s="114"/>
      <c r="C288" s="114"/>
      <c r="D288" s="114"/>
      <c r="E288" s="108"/>
      <c r="F288" s="108"/>
      <c r="G288" s="101"/>
      <c r="H288" s="101"/>
      <c r="I288" s="101"/>
      <c r="J288" s="101"/>
    </row>
    <row x14ac:dyDescent="0.25" r="289" customHeight="1" ht="17.25">
      <c r="A289" s="3"/>
      <c r="B289" s="114"/>
      <c r="C289" s="114"/>
      <c r="D289" s="114"/>
      <c r="E289" s="23"/>
      <c r="F289" s="23"/>
      <c r="G289" s="103"/>
      <c r="H289" s="103"/>
      <c r="I289" s="103"/>
      <c r="J289" s="101"/>
    </row>
    <row x14ac:dyDescent="0.25" r="290" customHeight="1" ht="25.350000000000005">
      <c r="A290" s="3"/>
      <c r="B290" s="114"/>
      <c r="C290" s="114"/>
      <c r="D290" s="114"/>
      <c r="E290" s="139" t="s">
        <v>280</v>
      </c>
      <c r="F290" s="139"/>
      <c r="G290" s="152"/>
      <c r="H290" s="152"/>
      <c r="I290" s="153"/>
      <c r="J290" s="188">
        <f>ROUNDUP((('UK-T-Dining Tables'!I295)*USD_per_GBP),-1)</f>
      </c>
    </row>
    <row x14ac:dyDescent="0.25" r="291" customHeight="1" ht="25.350000000000005">
      <c r="A291" s="3"/>
      <c r="B291" s="114"/>
      <c r="C291" s="114"/>
      <c r="D291" s="114"/>
      <c r="E291" s="108"/>
      <c r="F291" s="108"/>
      <c r="G291" s="101"/>
      <c r="H291" s="101"/>
      <c r="I291" s="101"/>
      <c r="J291" s="101"/>
    </row>
    <row x14ac:dyDescent="0.25" r="292" customHeight="1" ht="25.350000000000005">
      <c r="A292" s="3"/>
      <c r="B292" s="114"/>
      <c r="C292" s="114"/>
      <c r="D292" s="114"/>
      <c r="E292" s="108"/>
      <c r="F292" s="108"/>
      <c r="G292" s="103"/>
      <c r="H292" s="103"/>
      <c r="I292" s="103"/>
      <c r="J292" s="101"/>
    </row>
    <row x14ac:dyDescent="0.25" r="293" customHeight="1" ht="25.350000000000005">
      <c r="A293" s="3"/>
      <c r="B293" s="114"/>
      <c r="C293" s="114"/>
      <c r="D293" s="114"/>
      <c r="E293" s="139" t="s">
        <v>684</v>
      </c>
      <c r="F293" s="139"/>
      <c r="G293" s="152"/>
      <c r="H293" s="152"/>
      <c r="I293" s="393"/>
      <c r="J293" s="188">
        <f>ROUNDUP((('UK-T-Dining Tables'!I298)*USD_per_GBP),-1)</f>
      </c>
    </row>
    <row x14ac:dyDescent="0.25" r="294" customHeight="1" ht="25.350000000000005">
      <c r="A294" s="3"/>
      <c r="B294" s="114"/>
      <c r="C294" s="114"/>
      <c r="D294" s="114"/>
      <c r="E294" s="114"/>
      <c r="F294" s="114"/>
      <c r="G294" s="101"/>
      <c r="H294" s="91"/>
      <c r="I294" s="101"/>
      <c r="J294" s="101"/>
    </row>
    <row x14ac:dyDescent="0.25" r="295" customHeight="1" ht="25.350000000000005">
      <c r="A295" s="3"/>
      <c r="B295" s="114"/>
      <c r="C295" s="114"/>
      <c r="D295" s="114"/>
      <c r="E295" s="114"/>
      <c r="F295" s="114"/>
      <c r="G295" s="101"/>
      <c r="H295" s="91"/>
      <c r="I295" s="101"/>
      <c r="J295" s="101"/>
    </row>
    <row x14ac:dyDescent="0.25" r="296" customHeight="1" ht="25.350000000000005">
      <c r="A296" s="3"/>
      <c r="B296" s="114"/>
      <c r="C296" s="114"/>
      <c r="D296" s="114"/>
      <c r="E296" s="114"/>
      <c r="F296" s="114"/>
      <c r="G296" s="101"/>
      <c r="H296" s="91"/>
      <c r="I296" s="101"/>
      <c r="J296" s="101"/>
    </row>
    <row x14ac:dyDescent="0.25" r="297" customHeight="1" ht="17.25">
      <c r="A297" s="8"/>
      <c r="B297" s="96" t="s">
        <v>685</v>
      </c>
      <c r="C297" s="10"/>
      <c r="D297" s="10"/>
      <c r="E297" s="10"/>
      <c r="F297" s="10"/>
      <c r="G297" s="382"/>
      <c r="H297" s="199"/>
      <c r="I297" s="199"/>
      <c r="J297" s="199"/>
    </row>
    <row x14ac:dyDescent="0.25" r="298" customHeight="1" ht="17.25">
      <c r="A298" s="155"/>
      <c r="B298" s="15" t="s">
        <v>318</v>
      </c>
      <c r="C298" s="15"/>
      <c r="D298" s="15"/>
      <c r="E298" s="112" t="s">
        <v>58</v>
      </c>
      <c r="F298" s="237" t="s">
        <v>36</v>
      </c>
      <c r="G298" s="383"/>
      <c r="H298" s="131" t="s">
        <v>601</v>
      </c>
      <c r="I298" s="396"/>
      <c r="J298" s="146"/>
    </row>
    <row x14ac:dyDescent="0.25" r="299" customHeight="1" ht="17.25">
      <c r="A299" s="22"/>
      <c r="B299" s="114"/>
      <c r="C299" s="114"/>
      <c r="D299" s="114"/>
      <c r="E299" s="74"/>
      <c r="F299" s="185" t="s">
        <v>627</v>
      </c>
      <c r="G299" s="86" t="s">
        <v>162</v>
      </c>
      <c r="H299" s="91"/>
      <c r="I299" s="92"/>
      <c r="J299" s="101"/>
    </row>
    <row x14ac:dyDescent="0.25" r="300" customHeight="1" ht="17.25">
      <c r="A300" s="22"/>
      <c r="B300" s="114"/>
      <c r="C300" s="114"/>
      <c r="D300" s="114"/>
      <c r="E300" s="74" t="s">
        <v>11</v>
      </c>
      <c r="F300" s="28" t="s">
        <v>629</v>
      </c>
      <c r="G300" s="172" t="s">
        <v>661</v>
      </c>
      <c r="H300" s="62">
        <f>ROUNDUP((('UK-T-Dining Tables'!G305)*USD_per_GBP),-1)</f>
      </c>
      <c r="I300" s="103"/>
      <c r="J300" s="101"/>
    </row>
    <row x14ac:dyDescent="0.25" r="301" customHeight="1" ht="17.25">
      <c r="A301" s="22"/>
      <c r="B301" s="114"/>
      <c r="C301" s="114"/>
      <c r="D301" s="114"/>
      <c r="E301" s="74" t="s">
        <v>13</v>
      </c>
      <c r="F301" s="28" t="s">
        <v>662</v>
      </c>
      <c r="G301" s="384" t="s">
        <v>663</v>
      </c>
      <c r="H301" s="62">
        <f>ROUNDUP((('UK-T-Dining Tables'!G306)*USD_per_GBP),-1)</f>
      </c>
      <c r="I301" s="103"/>
      <c r="J301" s="101"/>
    </row>
    <row x14ac:dyDescent="0.25" r="302" customHeight="1" ht="17.25">
      <c r="A302" s="22"/>
      <c r="B302" s="114"/>
      <c r="C302" s="114"/>
      <c r="D302" s="114"/>
      <c r="E302" s="74" t="s">
        <v>15</v>
      </c>
      <c r="F302" s="28" t="s">
        <v>664</v>
      </c>
      <c r="G302" s="384" t="s">
        <v>665</v>
      </c>
      <c r="H302" s="62">
        <f>ROUNDUP((('UK-T-Dining Tables'!G307)*USD_per_GBP),-1)</f>
      </c>
      <c r="I302" s="103"/>
      <c r="J302" s="101"/>
    </row>
    <row x14ac:dyDescent="0.25" r="303" customHeight="1" ht="17.25">
      <c r="A303" s="22"/>
      <c r="B303" s="114"/>
      <c r="C303" s="114"/>
      <c r="D303" s="114"/>
      <c r="E303" s="74" t="s">
        <v>120</v>
      </c>
      <c r="F303" s="28" t="s">
        <v>666</v>
      </c>
      <c r="G303" s="384" t="s">
        <v>653</v>
      </c>
      <c r="H303" s="62">
        <f>ROUNDUP((('UK-T-Dining Tables'!G308)*USD_per_GBP),-1)</f>
      </c>
      <c r="I303" s="103"/>
      <c r="J303" s="101"/>
    </row>
    <row x14ac:dyDescent="0.25" r="304" customHeight="1" ht="17.25">
      <c r="A304" s="3"/>
      <c r="B304" s="114"/>
      <c r="C304" s="114"/>
      <c r="D304" s="114"/>
      <c r="E304" s="28"/>
      <c r="F304" s="28"/>
      <c r="G304" s="101"/>
      <c r="H304" s="101"/>
      <c r="I304" s="101"/>
      <c r="J304" s="101"/>
    </row>
    <row x14ac:dyDescent="0.25" r="305" customHeight="1" ht="25.350000000000005">
      <c r="A305" s="3"/>
      <c r="B305" s="114"/>
      <c r="C305" s="114"/>
      <c r="D305" s="114"/>
      <c r="E305" s="28"/>
      <c r="F305" s="28"/>
      <c r="G305" s="101"/>
      <c r="H305" s="101"/>
      <c r="I305" s="101"/>
      <c r="J305" s="101"/>
    </row>
    <row x14ac:dyDescent="0.25" r="306" customHeight="1" ht="25.350000000000005">
      <c r="A306" s="3"/>
      <c r="B306" s="114"/>
      <c r="C306" s="114"/>
      <c r="D306" s="114"/>
      <c r="E306" s="138" t="s">
        <v>686</v>
      </c>
      <c r="F306" s="138"/>
      <c r="G306" s="101"/>
      <c r="H306" s="101"/>
      <c r="I306" s="101"/>
      <c r="J306" s="101"/>
    </row>
    <row x14ac:dyDescent="0.25" r="307" customHeight="1" ht="25.350000000000005">
      <c r="A307" s="3"/>
      <c r="B307" s="114"/>
      <c r="C307" s="114"/>
      <c r="D307" s="114"/>
      <c r="E307" s="108"/>
      <c r="F307" s="108"/>
      <c r="G307" s="101"/>
      <c r="H307" s="101"/>
      <c r="I307" s="101"/>
      <c r="J307" s="101"/>
    </row>
    <row x14ac:dyDescent="0.25" r="308" customHeight="1" ht="25.350000000000005">
      <c r="A308" s="3"/>
      <c r="B308" s="114"/>
      <c r="C308" s="114"/>
      <c r="D308" s="114"/>
      <c r="E308" s="139" t="s">
        <v>280</v>
      </c>
      <c r="F308" s="139"/>
      <c r="G308" s="152"/>
      <c r="H308" s="152"/>
      <c r="I308" s="188">
        <f>ROUNDUP((('UK-T-Dining Tables'!H313)*USD_per_GBP),-1)</f>
      </c>
      <c r="J308" s="101"/>
    </row>
    <row x14ac:dyDescent="0.25" r="309" customHeight="1" ht="25.350000000000005">
      <c r="A309" s="3"/>
      <c r="B309" s="114"/>
      <c r="C309" s="114"/>
      <c r="D309" s="114"/>
      <c r="E309" s="28"/>
      <c r="F309" s="28"/>
      <c r="G309" s="101"/>
      <c r="H309" s="101"/>
      <c r="I309" s="62"/>
      <c r="J309" s="101"/>
    </row>
    <row x14ac:dyDescent="0.25" r="310" customHeight="1" ht="17.25">
      <c r="A310" s="8"/>
      <c r="B310" s="96" t="s">
        <v>687</v>
      </c>
      <c r="C310" s="10"/>
      <c r="D310" s="10"/>
      <c r="E310" s="10"/>
      <c r="F310" s="10"/>
      <c r="G310" s="382"/>
      <c r="H310" s="199"/>
      <c r="I310" s="199"/>
      <c r="J310" s="199"/>
    </row>
    <row x14ac:dyDescent="0.25" r="311" customHeight="1" ht="17.25">
      <c r="A311" s="155"/>
      <c r="B311" s="15" t="s">
        <v>318</v>
      </c>
      <c r="C311" s="15"/>
      <c r="D311" s="15"/>
      <c r="E311" s="112" t="s">
        <v>58</v>
      </c>
      <c r="F311" s="237" t="s">
        <v>36</v>
      </c>
      <c r="G311" s="383"/>
      <c r="H311" s="131" t="s">
        <v>688</v>
      </c>
      <c r="I311" s="383" t="s">
        <v>378</v>
      </c>
      <c r="J311" s="146"/>
    </row>
    <row x14ac:dyDescent="0.25" r="312" customHeight="1" ht="17.25">
      <c r="A312" s="22"/>
      <c r="B312" s="114"/>
      <c r="C312" s="114"/>
      <c r="D312" s="114"/>
      <c r="E312" s="74"/>
      <c r="F312" s="185" t="s">
        <v>627</v>
      </c>
      <c r="G312" s="86" t="s">
        <v>162</v>
      </c>
      <c r="H312" s="91"/>
      <c r="I312" s="287" t="s">
        <v>628</v>
      </c>
      <c r="J312" s="101"/>
    </row>
    <row x14ac:dyDescent="0.25" r="313" customHeight="1" ht="17.25">
      <c r="A313" s="22"/>
      <c r="B313" s="114"/>
      <c r="C313" s="114"/>
      <c r="D313" s="114"/>
      <c r="E313" s="74" t="s">
        <v>11</v>
      </c>
      <c r="F313" s="28" t="s">
        <v>629</v>
      </c>
      <c r="G313" s="172" t="s">
        <v>661</v>
      </c>
      <c r="H313" s="62">
        <f>ROUNDUP((('UK-T-Dining Tables'!G318)*USD_per_GBP),-1)</f>
      </c>
      <c r="I313" s="62">
        <f>ROUNDUP((('UK-T-Dining Tables'!H318)*USD_per_GBP),-1)</f>
      </c>
      <c r="J313" s="101"/>
    </row>
    <row x14ac:dyDescent="0.25" r="314" customHeight="1" ht="17.25">
      <c r="A314" s="22"/>
      <c r="B314" s="114"/>
      <c r="C314" s="114"/>
      <c r="D314" s="114"/>
      <c r="E314" s="74" t="s">
        <v>13</v>
      </c>
      <c r="F314" s="28" t="s">
        <v>662</v>
      </c>
      <c r="G314" s="384" t="s">
        <v>663</v>
      </c>
      <c r="H314" s="62">
        <f>ROUNDUP((('UK-T-Dining Tables'!G319)*USD_per_GBP),-1)</f>
      </c>
      <c r="I314" s="62">
        <f>ROUNDUP((('UK-T-Dining Tables'!H319)*USD_per_GBP),-1)</f>
      </c>
      <c r="J314" s="101"/>
    </row>
    <row x14ac:dyDescent="0.25" r="315" customHeight="1" ht="17.25">
      <c r="A315" s="22"/>
      <c r="B315" s="114"/>
      <c r="C315" s="114"/>
      <c r="D315" s="114"/>
      <c r="E315" s="74" t="s">
        <v>15</v>
      </c>
      <c r="F315" s="28" t="s">
        <v>664</v>
      </c>
      <c r="G315" s="384" t="s">
        <v>665</v>
      </c>
      <c r="H315" s="62">
        <f>ROUNDUP((('UK-T-Dining Tables'!G320)*USD_per_GBP),-1)</f>
      </c>
      <c r="I315" s="62">
        <f>ROUNDUP((('UK-T-Dining Tables'!H320)*USD_per_GBP),-1)</f>
      </c>
      <c r="J315" s="101"/>
    </row>
    <row x14ac:dyDescent="0.25" r="316" customHeight="1" ht="17.25">
      <c r="A316" s="22"/>
      <c r="B316" s="114"/>
      <c r="C316" s="114"/>
      <c r="D316" s="114"/>
      <c r="E316" s="74" t="s">
        <v>120</v>
      </c>
      <c r="F316" s="28" t="s">
        <v>666</v>
      </c>
      <c r="G316" s="384" t="s">
        <v>653</v>
      </c>
      <c r="H316" s="62">
        <f>ROUNDUP((('UK-T-Dining Tables'!G321)*USD_per_GBP),-1)</f>
      </c>
      <c r="I316" s="62">
        <f>ROUNDUP((('UK-T-Dining Tables'!H321)*USD_per_GBP),-1)</f>
      </c>
      <c r="J316" s="101"/>
    </row>
    <row x14ac:dyDescent="0.25" r="317" customHeight="1" ht="17.25">
      <c r="A317" s="3"/>
      <c r="B317" s="114"/>
      <c r="C317" s="114"/>
      <c r="D317" s="114"/>
      <c r="E317" s="28"/>
      <c r="F317" s="28"/>
      <c r="G317" s="101"/>
      <c r="H317" s="101"/>
      <c r="I317" s="101"/>
      <c r="J317" s="101"/>
    </row>
    <row x14ac:dyDescent="0.25" r="318" customHeight="1" ht="25.350000000000005">
      <c r="A318" s="3"/>
      <c r="B318" s="114"/>
      <c r="C318" s="114"/>
      <c r="D318" s="114"/>
      <c r="E318" s="28"/>
      <c r="F318" s="28"/>
      <c r="G318" s="101"/>
      <c r="H318" s="101"/>
      <c r="I318" s="101"/>
      <c r="J318" s="101"/>
    </row>
    <row x14ac:dyDescent="0.25" r="319" customHeight="1" ht="25.350000000000005">
      <c r="A319" s="3"/>
      <c r="B319" s="114"/>
      <c r="C319" s="114"/>
      <c r="D319" s="114"/>
      <c r="E319" s="138" t="s">
        <v>686</v>
      </c>
      <c r="F319" s="138"/>
      <c r="G319" s="101"/>
      <c r="H319" s="101"/>
      <c r="I319" s="101"/>
      <c r="J319" s="101"/>
    </row>
    <row x14ac:dyDescent="0.25" r="320" customHeight="1" ht="25.350000000000005">
      <c r="A320" s="3"/>
      <c r="B320" s="114"/>
      <c r="C320" s="114"/>
      <c r="D320" s="114"/>
      <c r="E320" s="108"/>
      <c r="F320" s="108"/>
      <c r="G320" s="101"/>
      <c r="H320" s="101"/>
      <c r="I320" s="101"/>
      <c r="J320" s="101"/>
    </row>
    <row x14ac:dyDescent="0.25" r="321" customHeight="1" ht="25.350000000000005">
      <c r="A321" s="3"/>
      <c r="B321" s="114"/>
      <c r="C321" s="114"/>
      <c r="D321" s="114"/>
      <c r="E321" s="139" t="s">
        <v>280</v>
      </c>
      <c r="F321" s="139"/>
      <c r="G321" s="152"/>
      <c r="H321" s="152"/>
      <c r="I321" s="188">
        <f>ROUNDUP((('UK-T-Dining Tables'!H326)*USD_per_GBP),-1)</f>
      </c>
      <c r="J321" s="101"/>
    </row>
    <row x14ac:dyDescent="0.25" r="322" customHeight="1" ht="25.350000000000005">
      <c r="A322" s="3"/>
      <c r="B322" s="114"/>
      <c r="C322" s="114"/>
      <c r="D322" s="114"/>
      <c r="E322" s="28"/>
      <c r="F322" s="28"/>
      <c r="G322" s="101"/>
      <c r="H322" s="101"/>
      <c r="I322" s="62"/>
      <c r="J322" s="101"/>
    </row>
    <row x14ac:dyDescent="0.25" r="323" customHeight="1" ht="17.25">
      <c r="A323" s="8"/>
      <c r="B323" s="96" t="s">
        <v>689</v>
      </c>
      <c r="C323" s="10"/>
      <c r="D323" s="10"/>
      <c r="E323" s="10"/>
      <c r="F323" s="10"/>
      <c r="G323" s="382"/>
      <c r="H323" s="199"/>
      <c r="I323" s="199"/>
      <c r="J323" s="199"/>
    </row>
    <row x14ac:dyDescent="0.25" r="324" customHeight="1" ht="17.25">
      <c r="A324" s="155"/>
      <c r="B324" s="15" t="s">
        <v>318</v>
      </c>
      <c r="C324" s="15"/>
      <c r="D324" s="15"/>
      <c r="E324" s="112" t="s">
        <v>58</v>
      </c>
      <c r="F324" s="237" t="s">
        <v>36</v>
      </c>
      <c r="G324" s="383"/>
      <c r="H324" s="131" t="s">
        <v>690</v>
      </c>
      <c r="I324" s="397"/>
      <c r="J324" s="146"/>
    </row>
    <row x14ac:dyDescent="0.25" r="325" customHeight="1" ht="28.350000000000005">
      <c r="A325" s="22"/>
      <c r="B325" s="23"/>
      <c r="C325" s="23"/>
      <c r="D325" s="23"/>
      <c r="E325" s="74"/>
      <c r="F325" s="185" t="s">
        <v>627</v>
      </c>
      <c r="G325" s="86" t="s">
        <v>162</v>
      </c>
      <c r="H325" s="91"/>
      <c r="I325" s="92"/>
      <c r="J325" s="101"/>
    </row>
    <row x14ac:dyDescent="0.25" r="326" customHeight="1" ht="17.25">
      <c r="A326" s="22"/>
      <c r="B326" s="114"/>
      <c r="C326" s="114"/>
      <c r="D326" s="114"/>
      <c r="E326" s="74" t="s">
        <v>11</v>
      </c>
      <c r="F326" s="28" t="s">
        <v>629</v>
      </c>
      <c r="G326" s="172" t="s">
        <v>661</v>
      </c>
      <c r="H326" s="62">
        <f>ROUNDUP((('UK-T-Dining Tables'!G334)*USD_per_GBP),-1)</f>
      </c>
      <c r="I326" s="63"/>
      <c r="J326" s="101"/>
    </row>
    <row x14ac:dyDescent="0.25" r="327" customHeight="1" ht="17.25">
      <c r="A327" s="22"/>
      <c r="B327" s="114"/>
      <c r="C327" s="114"/>
      <c r="D327" s="114"/>
      <c r="E327" s="74" t="s">
        <v>13</v>
      </c>
      <c r="F327" s="28" t="s">
        <v>662</v>
      </c>
      <c r="G327" s="384" t="s">
        <v>663</v>
      </c>
      <c r="H327" s="62">
        <f>ROUNDUP((('UK-T-Dining Tables'!G335)*USD_per_GBP),-1)</f>
      </c>
      <c r="I327" s="63"/>
      <c r="J327" s="101"/>
    </row>
    <row x14ac:dyDescent="0.25" r="328" customHeight="1" ht="17.25">
      <c r="A328" s="22"/>
      <c r="B328" s="114"/>
      <c r="C328" s="114"/>
      <c r="D328" s="114"/>
      <c r="E328" s="74" t="s">
        <v>15</v>
      </c>
      <c r="F328" s="28" t="s">
        <v>664</v>
      </c>
      <c r="G328" s="384" t="s">
        <v>665</v>
      </c>
      <c r="H328" s="62">
        <f>ROUNDUP((('UK-T-Dining Tables'!G336)*USD_per_GBP),-1)</f>
      </c>
      <c r="I328" s="63"/>
      <c r="J328" s="101"/>
    </row>
    <row x14ac:dyDescent="0.25" r="329" customHeight="1" ht="25.350000000000005">
      <c r="A329" s="22"/>
      <c r="B329" s="114"/>
      <c r="C329" s="114"/>
      <c r="D329" s="114"/>
      <c r="E329" s="74" t="s">
        <v>120</v>
      </c>
      <c r="F329" s="28" t="s">
        <v>666</v>
      </c>
      <c r="G329" s="384" t="s">
        <v>653</v>
      </c>
      <c r="H329" s="62">
        <f>ROUNDUP((('UK-T-Dining Tables'!G337)*USD_per_GBP),-1)</f>
      </c>
      <c r="I329" s="63"/>
      <c r="J329" s="101"/>
    </row>
    <row x14ac:dyDescent="0.25" r="330" customHeight="1" ht="25.350000000000005">
      <c r="A330" s="3"/>
      <c r="B330" s="114"/>
      <c r="C330" s="114"/>
      <c r="D330" s="114"/>
      <c r="E330" s="28"/>
      <c r="F330" s="28"/>
      <c r="G330" s="101"/>
      <c r="H330" s="101"/>
      <c r="I330" s="101"/>
      <c r="J330" s="101"/>
    </row>
    <row x14ac:dyDescent="0.25" r="331" customHeight="1" ht="25.350000000000005">
      <c r="A331" s="3"/>
      <c r="B331" s="114"/>
      <c r="C331" s="114"/>
      <c r="D331" s="114"/>
      <c r="E331" s="28"/>
      <c r="F331" s="28"/>
      <c r="G331" s="101"/>
      <c r="H331" s="101"/>
      <c r="I331" s="101"/>
      <c r="J331" s="101"/>
    </row>
    <row x14ac:dyDescent="0.25" r="332" customHeight="1" ht="25.350000000000005">
      <c r="A332" s="3"/>
      <c r="B332" s="114"/>
      <c r="C332" s="114"/>
      <c r="D332" s="114"/>
      <c r="E332" s="138" t="s">
        <v>18</v>
      </c>
      <c r="F332" s="138"/>
      <c r="G332" s="101"/>
      <c r="H332" s="101"/>
      <c r="I332" s="101"/>
      <c r="J332" s="101"/>
    </row>
    <row x14ac:dyDescent="0.25" r="333" customHeight="1" ht="25.350000000000005">
      <c r="A333" s="3"/>
      <c r="B333" s="114"/>
      <c r="C333" s="114"/>
      <c r="D333" s="114"/>
      <c r="E333" s="138"/>
      <c r="F333" s="138"/>
      <c r="G333" s="101"/>
      <c r="H333" s="101"/>
      <c r="I333" s="101"/>
      <c r="J333" s="101"/>
    </row>
    <row x14ac:dyDescent="0.25" r="334" customHeight="1" ht="25.350000000000005">
      <c r="A334" s="3"/>
      <c r="B334" s="114"/>
      <c r="C334" s="114"/>
      <c r="D334" s="114"/>
      <c r="E334" s="108"/>
      <c r="F334" s="108"/>
      <c r="G334" s="101"/>
      <c r="H334" s="101"/>
      <c r="I334" s="101"/>
      <c r="J334" s="101"/>
    </row>
    <row x14ac:dyDescent="0.25" r="335" customHeight="1" ht="25.350000000000005">
      <c r="A335" s="3"/>
      <c r="B335" s="114"/>
      <c r="C335" s="114"/>
      <c r="D335" s="114"/>
      <c r="E335" s="139" t="s">
        <v>280</v>
      </c>
      <c r="F335" s="139"/>
      <c r="G335" s="152"/>
      <c r="H335" s="152"/>
      <c r="I335" s="188">
        <f>ROUNDUP((('UK-T-Dining Tables'!H343)*USD_per_GBP),-1)</f>
      </c>
      <c r="J335" s="101"/>
    </row>
    <row x14ac:dyDescent="0.25" r="336" customHeight="1" ht="25.350000000000005">
      <c r="A336" s="3"/>
      <c r="B336" s="114"/>
      <c r="C336" s="114"/>
      <c r="D336" s="114"/>
      <c r="E336" s="28"/>
      <c r="F336" s="28"/>
      <c r="G336" s="101"/>
      <c r="H336" s="101"/>
      <c r="I336" s="62"/>
      <c r="J336" s="101"/>
    </row>
    <row x14ac:dyDescent="0.25" r="337" customHeight="1" ht="25.350000000000005">
      <c r="A337" s="3"/>
      <c r="B337" s="114"/>
      <c r="C337" s="114"/>
      <c r="D337" s="114"/>
      <c r="E337" s="139" t="s">
        <v>691</v>
      </c>
      <c r="F337" s="139"/>
      <c r="G337" s="152"/>
      <c r="H337" s="152"/>
      <c r="I337" s="188">
        <f>ROUNDUP((('UK-T-Dining Tables'!H345)*USD_per_GBP),-1)</f>
      </c>
      <c r="J337" s="101"/>
    </row>
    <row x14ac:dyDescent="0.25" r="338" customHeight="1" ht="25.350000000000005">
      <c r="A338" s="3"/>
      <c r="B338" s="114"/>
      <c r="C338" s="114"/>
      <c r="D338" s="114"/>
      <c r="E338" s="28"/>
      <c r="F338" s="28"/>
      <c r="G338" s="101"/>
      <c r="H338" s="101"/>
      <c r="I338" s="62"/>
      <c r="J338" s="101"/>
    </row>
    <row x14ac:dyDescent="0.25" r="339" customHeight="1" ht="25.350000000000005">
      <c r="A339" s="3"/>
      <c r="B339" s="114"/>
      <c r="C339" s="114"/>
      <c r="D339" s="114"/>
      <c r="E339" s="28"/>
      <c r="F339" s="28"/>
      <c r="G339" s="101"/>
      <c r="H339" s="101"/>
      <c r="I339" s="62"/>
      <c r="J339" s="101"/>
    </row>
    <row x14ac:dyDescent="0.25" r="340" customHeight="1" ht="17.25">
      <c r="A340" s="8"/>
      <c r="B340" s="96" t="s">
        <v>692</v>
      </c>
      <c r="C340" s="10"/>
      <c r="D340" s="10"/>
      <c r="E340" s="10"/>
      <c r="F340" s="227"/>
      <c r="G340" s="199"/>
      <c r="H340" s="199"/>
      <c r="I340" s="199"/>
      <c r="J340" s="103"/>
    </row>
    <row x14ac:dyDescent="0.25" r="341" customHeight="1" ht="17.25">
      <c r="A341" s="155"/>
      <c r="B341" s="15" t="s">
        <v>318</v>
      </c>
      <c r="C341" s="15"/>
      <c r="D341" s="15"/>
      <c r="E341" s="112" t="s">
        <v>58</v>
      </c>
      <c r="F341" s="237" t="s">
        <v>36</v>
      </c>
      <c r="G341" s="131" t="s">
        <v>688</v>
      </c>
      <c r="H341" s="383" t="s">
        <v>378</v>
      </c>
      <c r="I341" s="146"/>
      <c r="J341" s="103"/>
    </row>
    <row x14ac:dyDescent="0.25" r="342" customHeight="1" ht="28.350000000000005">
      <c r="A342" s="22"/>
      <c r="B342" s="23"/>
      <c r="C342" s="23"/>
      <c r="D342" s="23"/>
      <c r="E342" s="74"/>
      <c r="F342" s="262" t="s">
        <v>627</v>
      </c>
      <c r="G342" s="91"/>
      <c r="H342" s="287" t="s">
        <v>628</v>
      </c>
      <c r="I342" s="101"/>
      <c r="J342" s="103"/>
    </row>
    <row x14ac:dyDescent="0.25" r="343" customHeight="1" ht="17.25">
      <c r="A343" s="22"/>
      <c r="B343" s="114"/>
      <c r="C343" s="114"/>
      <c r="D343" s="114"/>
      <c r="E343" s="74" t="s">
        <v>11</v>
      </c>
      <c r="F343" s="74" t="s">
        <v>629</v>
      </c>
      <c r="G343" s="25">
        <f>ROUNDUP((('UK-T-Dining Tables'!G356)*USD_per_GBP),-1)</f>
      </c>
      <c r="H343" s="25">
        <f>ROUNDUP((('UK-T-Dining Tables'!H356)*USD_per_GBP),-1)</f>
      </c>
      <c r="I343" s="101"/>
      <c r="J343" s="103"/>
    </row>
    <row x14ac:dyDescent="0.25" r="344" customHeight="1" ht="17.25">
      <c r="A344" s="22"/>
      <c r="B344" s="114"/>
      <c r="C344" s="114"/>
      <c r="D344" s="114"/>
      <c r="E344" s="74" t="s">
        <v>13</v>
      </c>
      <c r="F344" s="74" t="s">
        <v>662</v>
      </c>
      <c r="G344" s="25">
        <f>ROUNDUP((('UK-T-Dining Tables'!G357)*USD_per_GBP),-1)</f>
      </c>
      <c r="H344" s="25">
        <f>ROUNDUP((('UK-T-Dining Tables'!H357)*USD_per_GBP),-1)</f>
      </c>
      <c r="I344" s="101"/>
      <c r="J344" s="103"/>
    </row>
    <row x14ac:dyDescent="0.25" r="345" customHeight="1" ht="17.25">
      <c r="A345" s="22"/>
      <c r="B345" s="114"/>
      <c r="C345" s="114"/>
      <c r="D345" s="114"/>
      <c r="E345" s="74" t="s">
        <v>15</v>
      </c>
      <c r="F345" s="74" t="s">
        <v>664</v>
      </c>
      <c r="G345" s="25">
        <f>ROUNDUP((('UK-T-Dining Tables'!G358)*USD_per_GBP),-1)</f>
      </c>
      <c r="H345" s="25">
        <f>ROUNDUP((('UK-T-Dining Tables'!H358)*USD_per_GBP),-1)</f>
      </c>
      <c r="I345" s="101"/>
      <c r="J345" s="103"/>
    </row>
    <row x14ac:dyDescent="0.25" r="346" customHeight="1" ht="25.350000000000005">
      <c r="A346" s="22"/>
      <c r="B346" s="114"/>
      <c r="C346" s="114"/>
      <c r="D346" s="114"/>
      <c r="E346" s="74" t="s">
        <v>120</v>
      </c>
      <c r="F346" s="74" t="s">
        <v>652</v>
      </c>
      <c r="G346" s="25">
        <f>ROUNDUP((('UK-T-Dining Tables'!G359)*USD_per_GBP),-1)</f>
      </c>
      <c r="H346" s="25">
        <f>ROUNDUP((('UK-T-Dining Tables'!H359)*USD_per_GBP),-1)</f>
      </c>
      <c r="I346" s="101"/>
      <c r="J346" s="103"/>
    </row>
    <row x14ac:dyDescent="0.25" r="347" customHeight="1" ht="25.350000000000005">
      <c r="A347" s="3"/>
      <c r="B347" s="114"/>
      <c r="C347" s="114"/>
      <c r="D347" s="114"/>
      <c r="E347" s="28"/>
      <c r="F347" s="4"/>
      <c r="G347" s="101"/>
      <c r="H347" s="101"/>
      <c r="I347" s="101"/>
      <c r="J347" s="103"/>
    </row>
    <row x14ac:dyDescent="0.25" r="348" customHeight="1" ht="25.350000000000005">
      <c r="A348" s="3"/>
      <c r="B348" s="114"/>
      <c r="C348" s="114"/>
      <c r="D348" s="114"/>
      <c r="E348" s="28"/>
      <c r="F348" s="4"/>
      <c r="G348" s="101"/>
      <c r="H348" s="101"/>
      <c r="I348" s="101"/>
      <c r="J348" s="103"/>
    </row>
    <row x14ac:dyDescent="0.25" r="349" customHeight="1" ht="25.350000000000005">
      <c r="A349" s="3"/>
      <c r="B349" s="114"/>
      <c r="C349" s="114"/>
      <c r="D349" s="114"/>
      <c r="E349" s="138" t="s">
        <v>18</v>
      </c>
      <c r="F349" s="4"/>
      <c r="G349" s="101"/>
      <c r="H349" s="101"/>
      <c r="I349" s="101"/>
      <c r="J349" s="103"/>
    </row>
    <row x14ac:dyDescent="0.25" r="350" customHeight="1" ht="25.350000000000005">
      <c r="A350" s="3"/>
      <c r="B350" s="114"/>
      <c r="C350" s="114"/>
      <c r="D350" s="114"/>
      <c r="E350" s="138"/>
      <c r="F350" s="4"/>
      <c r="G350" s="101"/>
      <c r="H350" s="101"/>
      <c r="I350" s="101"/>
      <c r="J350" s="103"/>
    </row>
    <row x14ac:dyDescent="0.25" r="351" customHeight="1" ht="25.350000000000005">
      <c r="A351" s="3"/>
      <c r="B351" s="114"/>
      <c r="C351" s="114"/>
      <c r="D351" s="114"/>
      <c r="E351" s="108"/>
      <c r="F351" s="4"/>
      <c r="G351" s="101"/>
      <c r="H351" s="101"/>
      <c r="I351" s="101"/>
      <c r="J351" s="103"/>
    </row>
    <row x14ac:dyDescent="0.25" r="352" customHeight="1" ht="25.350000000000005">
      <c r="A352" s="3"/>
      <c r="B352" s="114"/>
      <c r="C352" s="114"/>
      <c r="D352" s="114"/>
      <c r="E352" s="139" t="s">
        <v>280</v>
      </c>
      <c r="F352" s="140"/>
      <c r="G352" s="152"/>
      <c r="H352" s="188"/>
      <c r="I352" s="188">
        <f>ROUNDUP((('UK-T-Dining Tables'!H365)*USD_per_GBP),-1)</f>
      </c>
      <c r="J352" s="103"/>
    </row>
    <row x14ac:dyDescent="0.25" r="353" customHeight="1" ht="25.350000000000005">
      <c r="A353" s="3"/>
      <c r="B353" s="114"/>
      <c r="C353" s="114"/>
      <c r="D353" s="114"/>
      <c r="E353" s="28"/>
      <c r="F353" s="4"/>
      <c r="G353" s="101"/>
      <c r="H353" s="62"/>
      <c r="I353" s="62"/>
      <c r="J353" s="103"/>
    </row>
    <row x14ac:dyDescent="0.25" r="354" customHeight="1" ht="25.350000000000005">
      <c r="A354" s="3"/>
      <c r="B354" s="114"/>
      <c r="C354" s="114"/>
      <c r="D354" s="114"/>
      <c r="E354" s="139" t="s">
        <v>691</v>
      </c>
      <c r="F354" s="140"/>
      <c r="G354" s="152"/>
      <c r="H354" s="188"/>
      <c r="I354" s="188">
        <f>ROUNDUP((('UK-T-Dining Tables'!H367)*USD_per_GBP),-1)</f>
      </c>
      <c r="J354" s="103"/>
    </row>
    <row x14ac:dyDescent="0.25" r="355" customHeight="1" ht="41.1">
      <c r="A355" s="3"/>
      <c r="B355" s="114"/>
      <c r="C355" s="114"/>
      <c r="D355" s="114"/>
      <c r="E355" s="28"/>
      <c r="F355" s="4"/>
      <c r="G355" s="101"/>
      <c r="H355" s="63"/>
      <c r="I355" s="101"/>
      <c r="J355" s="103"/>
    </row>
    <row x14ac:dyDescent="0.25" r="356" customHeight="1" ht="17.25">
      <c r="A356" s="8"/>
      <c r="B356" s="9" t="s">
        <v>693</v>
      </c>
      <c r="C356" s="10"/>
      <c r="D356" s="10"/>
      <c r="E356" s="10"/>
      <c r="F356" s="10"/>
      <c r="G356" s="382"/>
      <c r="H356" s="199"/>
      <c r="I356" s="199"/>
      <c r="J356" s="199"/>
    </row>
    <row x14ac:dyDescent="0.25" r="357" customHeight="1" ht="17.25">
      <c r="A357" s="155"/>
      <c r="B357" s="15" t="s">
        <v>594</v>
      </c>
      <c r="C357" s="15"/>
      <c r="D357" s="15"/>
      <c r="E357" s="112" t="s">
        <v>58</v>
      </c>
      <c r="F357" s="237" t="s">
        <v>36</v>
      </c>
      <c r="G357" s="383"/>
      <c r="H357" s="131" t="s">
        <v>644</v>
      </c>
      <c r="I357" s="396"/>
      <c r="J357" s="396"/>
    </row>
    <row x14ac:dyDescent="0.25" r="358" customHeight="1" ht="17.25">
      <c r="A358" s="22"/>
      <c r="B358" s="114"/>
      <c r="C358" s="114"/>
      <c r="D358" s="114"/>
      <c r="E358" s="74"/>
      <c r="F358" s="185" t="s">
        <v>627</v>
      </c>
      <c r="G358" s="394" t="s">
        <v>162</v>
      </c>
      <c r="H358" s="25"/>
      <c r="I358" s="103"/>
      <c r="J358" s="103"/>
    </row>
    <row x14ac:dyDescent="0.25" r="359" customHeight="1" ht="17.25">
      <c r="A359" s="22"/>
      <c r="B359" s="114"/>
      <c r="C359" s="114"/>
      <c r="D359" s="114"/>
      <c r="E359" s="74" t="s">
        <v>11</v>
      </c>
      <c r="F359" s="285" t="s">
        <v>668</v>
      </c>
      <c r="G359" s="172" t="s">
        <v>669</v>
      </c>
      <c r="H359" s="62">
        <f>ROUNDUP((('UK-T-Dining Tables'!G372)*USD_per_GBP),-1)</f>
      </c>
      <c r="I359" s="103"/>
      <c r="J359" s="103"/>
    </row>
    <row x14ac:dyDescent="0.25" r="360" customHeight="1" ht="17.25">
      <c r="A360" s="22"/>
      <c r="B360" s="114"/>
      <c r="C360" s="114"/>
      <c r="D360" s="114"/>
      <c r="E360" s="74" t="s">
        <v>13</v>
      </c>
      <c r="F360" s="285" t="s">
        <v>670</v>
      </c>
      <c r="G360" s="172" t="s">
        <v>671</v>
      </c>
      <c r="H360" s="62">
        <f>ROUNDUP((('UK-T-Dining Tables'!G373)*USD_per_GBP),-1)</f>
      </c>
      <c r="I360" s="103"/>
      <c r="J360" s="103"/>
    </row>
    <row x14ac:dyDescent="0.25" r="361" customHeight="1" ht="17.25">
      <c r="A361" s="22"/>
      <c r="B361" s="114"/>
      <c r="C361" s="114"/>
      <c r="D361" s="114"/>
      <c r="E361" s="74" t="s">
        <v>15</v>
      </c>
      <c r="F361" s="285" t="s">
        <v>633</v>
      </c>
      <c r="G361" s="172" t="s">
        <v>651</v>
      </c>
      <c r="H361" s="62">
        <f>ROUNDUP((('UK-T-Dining Tables'!G374)*USD_per_GBP),-1)</f>
      </c>
      <c r="I361" s="103"/>
      <c r="J361" s="103"/>
    </row>
    <row x14ac:dyDescent="0.25" r="362" customHeight="1" ht="17.25">
      <c r="A362" s="22"/>
      <c r="B362" s="114"/>
      <c r="C362" s="114"/>
      <c r="D362" s="114"/>
      <c r="E362" s="74" t="s">
        <v>120</v>
      </c>
      <c r="F362" s="28" t="s">
        <v>672</v>
      </c>
      <c r="G362" s="172" t="s">
        <v>673</v>
      </c>
      <c r="H362" s="62">
        <f>ROUNDUP((('UK-T-Dining Tables'!G375)*USD_per_GBP),-1)</f>
      </c>
      <c r="I362" s="103"/>
      <c r="J362" s="103"/>
    </row>
    <row x14ac:dyDescent="0.25" r="363" customHeight="1" ht="25.350000000000005">
      <c r="A363" s="3"/>
      <c r="B363" s="114"/>
      <c r="C363" s="114"/>
      <c r="D363" s="114"/>
      <c r="E363" s="28"/>
      <c r="F363" s="28"/>
      <c r="G363" s="101"/>
      <c r="H363" s="101"/>
      <c r="I363" s="103"/>
      <c r="J363" s="101"/>
    </row>
    <row x14ac:dyDescent="0.25" r="364" customHeight="1" ht="25.350000000000005">
      <c r="A364" s="3"/>
      <c r="B364" s="114"/>
      <c r="C364" s="114"/>
      <c r="D364" s="114"/>
      <c r="E364" s="138" t="s">
        <v>680</v>
      </c>
      <c r="F364" s="138"/>
      <c r="G364" s="101"/>
      <c r="H364" s="101"/>
      <c r="I364" s="103"/>
      <c r="J364" s="101"/>
    </row>
    <row x14ac:dyDescent="0.25" r="365" customHeight="1" ht="25.350000000000005">
      <c r="A365" s="3"/>
      <c r="B365" s="114"/>
      <c r="C365" s="114"/>
      <c r="D365" s="114"/>
      <c r="E365" s="108"/>
      <c r="F365" s="108"/>
      <c r="G365" s="101"/>
      <c r="H365" s="101"/>
      <c r="I365" s="103"/>
      <c r="J365" s="101"/>
    </row>
    <row x14ac:dyDescent="0.25" r="366" customHeight="1" ht="25.350000000000005">
      <c r="A366" s="3"/>
      <c r="B366" s="114"/>
      <c r="C366" s="114"/>
      <c r="D366" s="114"/>
      <c r="E366" s="139" t="s">
        <v>280</v>
      </c>
      <c r="F366" s="140"/>
      <c r="G366" s="152"/>
      <c r="H366" s="153"/>
      <c r="I366" s="188">
        <f>ROUNDUP((('UK-T-Dining Tables'!H379)*USD_per_GBP),-1)</f>
      </c>
      <c r="J366" s="101"/>
    </row>
    <row x14ac:dyDescent="0.25" r="367" customHeight="1" ht="25.350000000000005">
      <c r="A367" s="3"/>
      <c r="B367" s="114"/>
      <c r="C367" s="114"/>
      <c r="D367" s="114"/>
      <c r="E367" s="203"/>
      <c r="F367" s="203"/>
      <c r="G367" s="101"/>
      <c r="H367" s="101"/>
      <c r="I367" s="63"/>
      <c r="J367" s="101"/>
    </row>
    <row x14ac:dyDescent="0.25" r="368" customHeight="1" ht="17.25">
      <c r="A368" s="3"/>
      <c r="B368" s="114"/>
      <c r="C368" s="114"/>
      <c r="D368" s="114"/>
      <c r="E368" s="203"/>
      <c r="F368" s="203"/>
      <c r="G368" s="101"/>
      <c r="H368" s="101"/>
      <c r="I368" s="63"/>
      <c r="J368" s="101"/>
    </row>
    <row x14ac:dyDescent="0.25" r="369" customHeight="1" ht="17.25">
      <c r="A369" s="8"/>
      <c r="B369" s="9" t="s">
        <v>694</v>
      </c>
      <c r="C369" s="10"/>
      <c r="D369" s="10"/>
      <c r="E369" s="10"/>
      <c r="F369" s="10"/>
      <c r="G369" s="382"/>
      <c r="H369" s="199"/>
      <c r="I369" s="199"/>
      <c r="J369" s="199"/>
    </row>
    <row x14ac:dyDescent="0.25" r="370" customHeight="1" ht="17.25">
      <c r="A370" s="155"/>
      <c r="B370" s="15" t="s">
        <v>594</v>
      </c>
      <c r="C370" s="15"/>
      <c r="D370" s="15"/>
      <c r="E370" s="112" t="s">
        <v>58</v>
      </c>
      <c r="F370" s="237" t="s">
        <v>36</v>
      </c>
      <c r="G370" s="383"/>
      <c r="H370" s="131" t="s">
        <v>495</v>
      </c>
      <c r="I370" s="396"/>
      <c r="J370" s="396"/>
    </row>
    <row x14ac:dyDescent="0.25" r="371" customHeight="1" ht="17.25">
      <c r="A371" s="22"/>
      <c r="B371" s="114"/>
      <c r="C371" s="114"/>
      <c r="D371" s="114"/>
      <c r="E371" s="74"/>
      <c r="F371" s="185" t="s">
        <v>627</v>
      </c>
      <c r="G371" s="394" t="s">
        <v>162</v>
      </c>
      <c r="H371" s="25"/>
      <c r="I371" s="103"/>
      <c r="J371" s="103"/>
    </row>
    <row x14ac:dyDescent="0.25" r="372" customHeight="1" ht="17.25">
      <c r="A372" s="22"/>
      <c r="B372" s="114"/>
      <c r="C372" s="114"/>
      <c r="D372" s="114"/>
      <c r="E372" s="74" t="s">
        <v>11</v>
      </c>
      <c r="F372" s="285" t="s">
        <v>668</v>
      </c>
      <c r="G372" s="172" t="s">
        <v>669</v>
      </c>
      <c r="H372" s="62">
        <f>ROUNDUP((('UK-T-Dining Tables'!G386)*USD_per_GBP),-1)</f>
      </c>
      <c r="I372" s="103"/>
      <c r="J372" s="103"/>
    </row>
    <row x14ac:dyDescent="0.25" r="373" customHeight="1" ht="17.25">
      <c r="A373" s="22"/>
      <c r="B373" s="114"/>
      <c r="C373" s="114"/>
      <c r="D373" s="114"/>
      <c r="E373" s="74" t="s">
        <v>13</v>
      </c>
      <c r="F373" s="285" t="s">
        <v>670</v>
      </c>
      <c r="G373" s="172" t="s">
        <v>671</v>
      </c>
      <c r="H373" s="62">
        <f>ROUNDUP((('UK-T-Dining Tables'!G387)*USD_per_GBP),-1)</f>
      </c>
      <c r="I373" s="103"/>
      <c r="J373" s="103"/>
    </row>
    <row x14ac:dyDescent="0.25" r="374" customHeight="1" ht="17.25">
      <c r="A374" s="22"/>
      <c r="B374" s="114"/>
      <c r="C374" s="114"/>
      <c r="D374" s="114"/>
      <c r="E374" s="74" t="s">
        <v>15</v>
      </c>
      <c r="F374" s="285" t="s">
        <v>633</v>
      </c>
      <c r="G374" s="172" t="s">
        <v>651</v>
      </c>
      <c r="H374" s="62">
        <f>ROUNDUP((('UK-T-Dining Tables'!G388)*USD_per_GBP),-1)</f>
      </c>
      <c r="I374" s="103"/>
      <c r="J374" s="103"/>
    </row>
    <row x14ac:dyDescent="0.25" r="375" customHeight="1" ht="17.25">
      <c r="A375" s="22"/>
      <c r="B375" s="114"/>
      <c r="C375" s="114"/>
      <c r="D375" s="114"/>
      <c r="E375" s="74" t="s">
        <v>120</v>
      </c>
      <c r="F375" s="28" t="s">
        <v>672</v>
      </c>
      <c r="G375" s="172" t="s">
        <v>673</v>
      </c>
      <c r="H375" s="62">
        <f>ROUNDUP((('UK-T-Dining Tables'!G389)*USD_per_GBP),-1)</f>
      </c>
      <c r="I375" s="103"/>
      <c r="J375" s="103"/>
    </row>
    <row x14ac:dyDescent="0.25" r="376" customHeight="1" ht="25.350000000000005">
      <c r="A376" s="3"/>
      <c r="B376" s="114"/>
      <c r="C376" s="114"/>
      <c r="D376" s="114"/>
      <c r="E376" s="28"/>
      <c r="F376" s="28"/>
      <c r="G376" s="101"/>
      <c r="H376" s="101"/>
      <c r="I376" s="103"/>
      <c r="J376" s="101"/>
    </row>
    <row x14ac:dyDescent="0.25" r="377" customHeight="1" ht="25.350000000000005">
      <c r="A377" s="3"/>
      <c r="B377" s="114"/>
      <c r="C377" s="114"/>
      <c r="D377" s="114"/>
      <c r="E377" s="138" t="s">
        <v>680</v>
      </c>
      <c r="F377" s="138"/>
      <c r="G377" s="101"/>
      <c r="H377" s="101"/>
      <c r="I377" s="103"/>
      <c r="J377" s="101"/>
    </row>
    <row x14ac:dyDescent="0.25" r="378" customHeight="1" ht="25.350000000000005">
      <c r="A378" s="3"/>
      <c r="B378" s="114"/>
      <c r="C378" s="114"/>
      <c r="D378" s="114"/>
      <c r="E378" s="108"/>
      <c r="F378" s="108"/>
      <c r="G378" s="101"/>
      <c r="H378" s="101"/>
      <c r="I378" s="103"/>
      <c r="J378" s="101"/>
    </row>
    <row x14ac:dyDescent="0.25" r="379" customHeight="1" ht="17.25">
      <c r="A379" s="3"/>
      <c r="B379" s="114"/>
      <c r="C379" s="114"/>
      <c r="D379" s="114"/>
      <c r="E379" s="139" t="s">
        <v>280</v>
      </c>
      <c r="F379" s="140"/>
      <c r="G379" s="152"/>
      <c r="H379" s="153"/>
      <c r="I379" s="188">
        <f>ROUNDUP((('UK-T-Dining Tables'!H393)*USD_per_GBP),-1)</f>
      </c>
      <c r="J379" s="101"/>
    </row>
    <row x14ac:dyDescent="0.25" r="380" customHeight="1" ht="25.350000000000005">
      <c r="A380" s="3"/>
      <c r="B380" s="114"/>
      <c r="C380" s="114"/>
      <c r="D380" s="114"/>
      <c r="E380" s="203"/>
      <c r="F380" s="203"/>
      <c r="G380" s="101"/>
      <c r="H380" s="101"/>
      <c r="I380" s="63"/>
      <c r="J380" s="101"/>
    </row>
    <row x14ac:dyDescent="0.25" r="381" customHeight="1" ht="96">
      <c r="A381" s="3"/>
      <c r="B381" s="114"/>
      <c r="C381" s="114"/>
      <c r="D381" s="114"/>
      <c r="E381" s="203"/>
      <c r="F381" s="203"/>
      <c r="G381" s="101"/>
      <c r="H381" s="101"/>
      <c r="I381" s="63"/>
      <c r="J381" s="101"/>
    </row>
    <row x14ac:dyDescent="0.25" r="382" customHeight="1" ht="17.25">
      <c r="A382" s="8"/>
      <c r="B382" s="9" t="s">
        <v>695</v>
      </c>
      <c r="C382" s="10"/>
      <c r="D382" s="10"/>
      <c r="E382" s="10"/>
      <c r="F382" s="10"/>
      <c r="G382" s="382"/>
      <c r="H382" s="199"/>
      <c r="I382" s="199"/>
      <c r="J382" s="199"/>
    </row>
    <row x14ac:dyDescent="0.25" r="383" customHeight="1" ht="17.25">
      <c r="A383" s="155"/>
      <c r="B383" s="15" t="s">
        <v>318</v>
      </c>
      <c r="C383" s="15"/>
      <c r="D383" s="15"/>
      <c r="E383" s="112" t="s">
        <v>58</v>
      </c>
      <c r="F383" s="237" t="s">
        <v>36</v>
      </c>
      <c r="G383" s="383"/>
      <c r="H383" s="131" t="s">
        <v>644</v>
      </c>
      <c r="I383" s="396"/>
      <c r="J383" s="396"/>
    </row>
    <row x14ac:dyDescent="0.25" r="384" customHeight="1" ht="17.25">
      <c r="A384" s="22"/>
      <c r="B384" s="114"/>
      <c r="C384" s="114"/>
      <c r="D384" s="114"/>
      <c r="E384" s="74"/>
      <c r="F384" s="185" t="s">
        <v>627</v>
      </c>
      <c r="G384" s="86" t="s">
        <v>162</v>
      </c>
      <c r="H384" s="25"/>
      <c r="I384" s="103"/>
      <c r="J384" s="103"/>
    </row>
    <row x14ac:dyDescent="0.25" r="385" customHeight="1" ht="17.25">
      <c r="A385" s="22"/>
      <c r="B385" s="114"/>
      <c r="C385" s="114"/>
      <c r="D385" s="114"/>
      <c r="E385" s="74" t="s">
        <v>11</v>
      </c>
      <c r="F385" s="28" t="s">
        <v>629</v>
      </c>
      <c r="G385" s="172" t="s">
        <v>661</v>
      </c>
      <c r="H385" s="62">
        <f>ROUNDUP((('UK-T-Dining Tables'!G399)*USD_per_GBP),-1)</f>
      </c>
      <c r="I385" s="103"/>
      <c r="J385" s="103"/>
    </row>
    <row x14ac:dyDescent="0.25" r="386" customHeight="1" ht="17.25">
      <c r="A386" s="22"/>
      <c r="B386" s="114"/>
      <c r="C386" s="114"/>
      <c r="D386" s="114"/>
      <c r="E386" s="74" t="s">
        <v>13</v>
      </c>
      <c r="F386" s="28" t="s">
        <v>662</v>
      </c>
      <c r="G386" s="384" t="s">
        <v>663</v>
      </c>
      <c r="H386" s="62">
        <f>ROUNDUP((('UK-T-Dining Tables'!G400)*USD_per_GBP),-1)</f>
      </c>
      <c r="I386" s="103"/>
      <c r="J386" s="103"/>
    </row>
    <row x14ac:dyDescent="0.25" r="387" customHeight="1" ht="17.25">
      <c r="A387" s="22"/>
      <c r="B387" s="114"/>
      <c r="C387" s="114"/>
      <c r="D387" s="114"/>
      <c r="E387" s="74" t="s">
        <v>15</v>
      </c>
      <c r="F387" s="28" t="s">
        <v>664</v>
      </c>
      <c r="G387" s="384" t="s">
        <v>665</v>
      </c>
      <c r="H387" s="62">
        <f>ROUNDUP((('UK-T-Dining Tables'!G401)*USD_per_GBP),-1)</f>
      </c>
      <c r="I387" s="103"/>
      <c r="J387" s="103"/>
    </row>
    <row x14ac:dyDescent="0.25" r="388" customHeight="1" ht="17.25">
      <c r="A388" s="22"/>
      <c r="B388" s="114"/>
      <c r="C388" s="114"/>
      <c r="D388" s="114"/>
      <c r="E388" s="74" t="s">
        <v>120</v>
      </c>
      <c r="F388" s="28" t="s">
        <v>666</v>
      </c>
      <c r="G388" s="384" t="s">
        <v>653</v>
      </c>
      <c r="H388" s="62">
        <f>ROUNDUP((('UK-T-Dining Tables'!G402)*USD_per_GBP),-1)</f>
      </c>
      <c r="I388" s="103"/>
      <c r="J388" s="103"/>
    </row>
    <row x14ac:dyDescent="0.25" r="389" customHeight="1" ht="17.25">
      <c r="A389" s="3"/>
      <c r="B389" s="114"/>
      <c r="C389" s="114"/>
      <c r="D389" s="114"/>
      <c r="E389" s="28"/>
      <c r="F389" s="28"/>
      <c r="G389" s="101"/>
      <c r="H389" s="101"/>
      <c r="I389" s="103"/>
      <c r="J389" s="101"/>
    </row>
    <row x14ac:dyDescent="0.25" r="390" customHeight="1" ht="17.25">
      <c r="A390" s="3"/>
      <c r="B390" s="114"/>
      <c r="C390" s="114"/>
      <c r="D390" s="114"/>
      <c r="E390" s="138" t="s">
        <v>680</v>
      </c>
      <c r="F390" s="138"/>
      <c r="G390" s="101"/>
      <c r="H390" s="101"/>
      <c r="I390" s="103"/>
      <c r="J390" s="101"/>
    </row>
    <row x14ac:dyDescent="0.25" r="391" customHeight="1" ht="17.25">
      <c r="A391" s="3"/>
      <c r="B391" s="114"/>
      <c r="C391" s="114"/>
      <c r="D391" s="114"/>
      <c r="E391" s="138"/>
      <c r="F391" s="138"/>
      <c r="G391" s="101"/>
      <c r="H391" s="101"/>
      <c r="I391" s="103"/>
      <c r="J391" s="101"/>
    </row>
    <row x14ac:dyDescent="0.25" r="392" customHeight="1" ht="17.25">
      <c r="A392" s="3"/>
      <c r="B392" s="114"/>
      <c r="C392" s="114"/>
      <c r="D392" s="114"/>
      <c r="E392" s="139" t="s">
        <v>280</v>
      </c>
      <c r="F392" s="140"/>
      <c r="G392" s="152"/>
      <c r="H392" s="153"/>
      <c r="I392" s="188">
        <f>ROUNDUP((('UK-T-Dining Tables'!H406)*USD_per_GBP),-1)</f>
      </c>
      <c r="J392" s="101"/>
    </row>
    <row x14ac:dyDescent="0.25" r="393" customHeight="1" ht="17.25">
      <c r="A393" s="3"/>
      <c r="B393" s="114"/>
      <c r="C393" s="114"/>
      <c r="D393" s="114"/>
      <c r="E393" s="138"/>
      <c r="F393" s="138"/>
      <c r="G393" s="101"/>
      <c r="H393" s="101"/>
      <c r="I393" s="103"/>
      <c r="J393" s="101"/>
    </row>
    <row x14ac:dyDescent="0.25" r="394" customHeight="1" ht="17.25">
      <c r="A394" s="3"/>
      <c r="B394" s="114"/>
      <c r="C394" s="114"/>
      <c r="D394" s="114"/>
      <c r="E394" s="138"/>
      <c r="F394" s="138"/>
      <c r="G394" s="101"/>
      <c r="H394" s="101"/>
      <c r="I394" s="103"/>
      <c r="J394" s="101"/>
    </row>
    <row x14ac:dyDescent="0.25" r="395" customHeight="1" ht="17.25">
      <c r="A395" s="8"/>
      <c r="B395" s="9" t="s">
        <v>696</v>
      </c>
      <c r="C395" s="10"/>
      <c r="D395" s="10"/>
      <c r="E395" s="10"/>
      <c r="F395" s="10"/>
      <c r="G395" s="382"/>
      <c r="H395" s="199"/>
      <c r="I395" s="199"/>
      <c r="J395" s="199"/>
    </row>
    <row x14ac:dyDescent="0.25" r="396" customHeight="1" ht="17.25">
      <c r="A396" s="155"/>
      <c r="B396" s="15" t="s">
        <v>318</v>
      </c>
      <c r="C396" s="15"/>
      <c r="D396" s="15"/>
      <c r="E396" s="112" t="s">
        <v>58</v>
      </c>
      <c r="F396" s="237" t="s">
        <v>36</v>
      </c>
      <c r="G396" s="383"/>
      <c r="H396" s="131" t="s">
        <v>508</v>
      </c>
      <c r="I396" s="396"/>
      <c r="J396" s="396"/>
    </row>
    <row x14ac:dyDescent="0.25" r="397" customHeight="1" ht="17.25">
      <c r="A397" s="3"/>
      <c r="B397" s="114"/>
      <c r="C397" s="114"/>
      <c r="D397" s="114"/>
      <c r="E397" s="74"/>
      <c r="F397" s="185" t="s">
        <v>627</v>
      </c>
      <c r="G397" s="86" t="s">
        <v>162</v>
      </c>
      <c r="H397" s="91"/>
      <c r="I397" s="103"/>
      <c r="J397" s="103"/>
    </row>
    <row x14ac:dyDescent="0.25" r="398" customHeight="1" ht="17.25">
      <c r="A398" s="3"/>
      <c r="B398" s="114"/>
      <c r="C398" s="114"/>
      <c r="D398" s="114"/>
      <c r="E398" s="74" t="s">
        <v>11</v>
      </c>
      <c r="F398" s="28" t="s">
        <v>629</v>
      </c>
      <c r="G398" s="172" t="s">
        <v>661</v>
      </c>
      <c r="H398" s="62">
        <f>ROUNDUP((('UK-T-Dining Tables'!G412)*USD_per_GBP),-1)</f>
      </c>
      <c r="I398" s="103"/>
      <c r="J398" s="103"/>
    </row>
    <row x14ac:dyDescent="0.25" r="399" customHeight="1" ht="17.25">
      <c r="A399" s="3"/>
      <c r="B399" s="114"/>
      <c r="C399" s="114"/>
      <c r="D399" s="114"/>
      <c r="E399" s="74" t="s">
        <v>13</v>
      </c>
      <c r="F399" s="28" t="s">
        <v>662</v>
      </c>
      <c r="G399" s="384" t="s">
        <v>663</v>
      </c>
      <c r="H399" s="62">
        <f>ROUNDUP((('UK-T-Dining Tables'!G413)*USD_per_GBP),-1)</f>
      </c>
      <c r="I399" s="103"/>
      <c r="J399" s="103"/>
    </row>
    <row x14ac:dyDescent="0.25" r="400" customHeight="1" ht="17.25">
      <c r="A400" s="3"/>
      <c r="B400" s="114"/>
      <c r="C400" s="114"/>
      <c r="D400" s="114"/>
      <c r="E400" s="74" t="s">
        <v>15</v>
      </c>
      <c r="F400" s="28" t="s">
        <v>664</v>
      </c>
      <c r="G400" s="384" t="s">
        <v>665</v>
      </c>
      <c r="H400" s="62">
        <f>ROUNDUP((('UK-T-Dining Tables'!G414)*USD_per_GBP),-1)</f>
      </c>
      <c r="I400" s="103"/>
      <c r="J400" s="103"/>
    </row>
    <row x14ac:dyDescent="0.25" r="401" customHeight="1" ht="17.25">
      <c r="A401" s="3"/>
      <c r="B401" s="114"/>
      <c r="C401" s="114"/>
      <c r="D401" s="114"/>
      <c r="E401" s="74" t="s">
        <v>120</v>
      </c>
      <c r="F401" s="28" t="s">
        <v>666</v>
      </c>
      <c r="G401" s="384" t="s">
        <v>653</v>
      </c>
      <c r="H401" s="62">
        <f>ROUNDUP((('UK-T-Dining Tables'!G415)*USD_per_GBP),-1)</f>
      </c>
      <c r="I401" s="103"/>
      <c r="J401" s="103"/>
    </row>
    <row x14ac:dyDescent="0.25" r="402" customHeight="1" ht="17.25">
      <c r="A402" s="3"/>
      <c r="B402" s="114"/>
      <c r="C402" s="114"/>
      <c r="D402" s="114"/>
      <c r="E402" s="28"/>
      <c r="F402" s="28"/>
      <c r="G402" s="101"/>
      <c r="H402" s="63"/>
      <c r="I402" s="103"/>
      <c r="J402" s="101"/>
    </row>
    <row x14ac:dyDescent="0.25" r="403" customHeight="1" ht="17.25">
      <c r="A403" s="3"/>
      <c r="B403" s="114"/>
      <c r="C403" s="114"/>
      <c r="D403" s="114"/>
      <c r="E403" s="138" t="s">
        <v>680</v>
      </c>
      <c r="F403" s="138"/>
      <c r="G403" s="101"/>
      <c r="H403" s="101"/>
      <c r="I403" s="103"/>
      <c r="J403" s="101"/>
    </row>
    <row x14ac:dyDescent="0.25" r="404" customHeight="1" ht="17.25">
      <c r="A404" s="3"/>
      <c r="B404" s="114"/>
      <c r="C404" s="114"/>
      <c r="D404" s="114"/>
      <c r="E404" s="108"/>
      <c r="F404" s="108"/>
      <c r="G404" s="101"/>
      <c r="H404" s="101"/>
      <c r="I404" s="103"/>
      <c r="J404" s="101"/>
    </row>
    <row x14ac:dyDescent="0.25" r="405" customHeight="1" ht="17.25">
      <c r="A405" s="3"/>
      <c r="B405" s="114"/>
      <c r="C405" s="114"/>
      <c r="D405" s="114"/>
      <c r="E405" s="139" t="s">
        <v>280</v>
      </c>
      <c r="F405" s="140"/>
      <c r="G405" s="152"/>
      <c r="H405" s="153"/>
      <c r="I405" s="188">
        <f>ROUNDUP((('UK-T-Dining Tables'!H419)*USD_per_GBP),-1)</f>
      </c>
      <c r="J405" s="101"/>
    </row>
    <row x14ac:dyDescent="0.25" r="406" customHeight="1" ht="17.25">
      <c r="A406" s="3"/>
      <c r="B406" s="114"/>
      <c r="C406" s="114"/>
      <c r="D406" s="114"/>
      <c r="E406" s="243"/>
      <c r="F406" s="243"/>
      <c r="G406" s="101"/>
      <c r="H406" s="101"/>
      <c r="I406" s="63"/>
      <c r="J406" s="101"/>
    </row>
    <row x14ac:dyDescent="0.25" r="407" customHeight="1" ht="17.25">
      <c r="A407" s="3"/>
      <c r="B407" s="114"/>
      <c r="C407" s="114"/>
      <c r="D407" s="114"/>
      <c r="E407" s="203"/>
      <c r="F407" s="203"/>
      <c r="G407" s="101"/>
      <c r="H407" s="101"/>
      <c r="I407" s="63"/>
      <c r="J407" s="101"/>
    </row>
    <row x14ac:dyDescent="0.25" r="408" customHeight="1" ht="17.25">
      <c r="A408" s="3"/>
      <c r="B408" s="114"/>
      <c r="C408" s="114"/>
      <c r="D408" s="114"/>
      <c r="E408" s="114"/>
      <c r="F408" s="114"/>
      <c r="G408" s="101"/>
      <c r="H408" s="91"/>
      <c r="I408" s="91"/>
      <c r="J408" s="24"/>
    </row>
    <row x14ac:dyDescent="0.25" r="409" customHeight="1" ht="17.25">
      <c r="A409" s="8"/>
      <c r="B409" s="9" t="s">
        <v>693</v>
      </c>
      <c r="C409" s="10"/>
      <c r="D409" s="10"/>
      <c r="E409" s="10"/>
      <c r="F409" s="10"/>
      <c r="G409" s="382"/>
      <c r="H409" s="199"/>
      <c r="I409" s="199"/>
      <c r="J409" s="199"/>
    </row>
    <row x14ac:dyDescent="0.25" r="410" customHeight="1" ht="17.25">
      <c r="A410" s="155"/>
      <c r="B410" s="15" t="s">
        <v>318</v>
      </c>
      <c r="C410" s="15"/>
      <c r="D410" s="15"/>
      <c r="E410" s="112" t="s">
        <v>58</v>
      </c>
      <c r="F410" s="237" t="s">
        <v>36</v>
      </c>
      <c r="G410" s="383"/>
      <c r="H410" s="131" t="s">
        <v>362</v>
      </c>
      <c r="I410" s="396"/>
      <c r="J410" s="396"/>
    </row>
    <row x14ac:dyDescent="0.25" r="411" customHeight="1" ht="17.25">
      <c r="A411" s="3"/>
      <c r="B411" s="114"/>
      <c r="C411" s="114"/>
      <c r="D411" s="114"/>
      <c r="E411" s="74"/>
      <c r="F411" s="185" t="s">
        <v>627</v>
      </c>
      <c r="G411" s="86" t="s">
        <v>162</v>
      </c>
      <c r="H411" s="91"/>
      <c r="I411" s="103"/>
      <c r="J411" s="103"/>
    </row>
    <row x14ac:dyDescent="0.25" r="412" customHeight="1" ht="17.25">
      <c r="A412" s="3"/>
      <c r="B412" s="114"/>
      <c r="C412" s="114"/>
      <c r="D412" s="114"/>
      <c r="E412" s="74" t="s">
        <v>11</v>
      </c>
      <c r="F412" s="28" t="s">
        <v>629</v>
      </c>
      <c r="G412" s="172" t="s">
        <v>661</v>
      </c>
      <c r="H412" s="62">
        <f>ROUNDUP((('UK-T-Dining Tables'!G425)*USD_per_GBP),-1)</f>
      </c>
      <c r="I412" s="103"/>
      <c r="J412" s="103"/>
    </row>
    <row x14ac:dyDescent="0.25" r="413" customHeight="1" ht="17.25">
      <c r="A413" s="3"/>
      <c r="B413" s="114"/>
      <c r="C413" s="114"/>
      <c r="D413" s="114"/>
      <c r="E413" s="74" t="s">
        <v>13</v>
      </c>
      <c r="F413" s="28" t="s">
        <v>662</v>
      </c>
      <c r="G413" s="384" t="s">
        <v>663</v>
      </c>
      <c r="H413" s="62">
        <f>ROUNDUP((('UK-T-Dining Tables'!G426)*USD_per_GBP),-1)</f>
      </c>
      <c r="I413" s="103"/>
      <c r="J413" s="103"/>
    </row>
    <row x14ac:dyDescent="0.25" r="414" customHeight="1" ht="17.25">
      <c r="A414" s="3"/>
      <c r="B414" s="114"/>
      <c r="C414" s="114"/>
      <c r="D414" s="114"/>
      <c r="E414" s="74" t="s">
        <v>15</v>
      </c>
      <c r="F414" s="28" t="s">
        <v>664</v>
      </c>
      <c r="G414" s="384" t="s">
        <v>665</v>
      </c>
      <c r="H414" s="62">
        <f>ROUNDUP((('UK-T-Dining Tables'!G427)*USD_per_GBP),-1)</f>
      </c>
      <c r="I414" s="103"/>
      <c r="J414" s="103"/>
    </row>
    <row x14ac:dyDescent="0.25" r="415" customHeight="1" ht="17.25">
      <c r="A415" s="3"/>
      <c r="B415" s="114"/>
      <c r="C415" s="114"/>
      <c r="D415" s="114"/>
      <c r="E415" s="74" t="s">
        <v>120</v>
      </c>
      <c r="F415" s="28" t="s">
        <v>666</v>
      </c>
      <c r="G415" s="384" t="s">
        <v>653</v>
      </c>
      <c r="H415" s="62">
        <f>ROUNDUP((('UK-T-Dining Tables'!G428)*USD_per_GBP),-1)</f>
      </c>
      <c r="I415" s="103"/>
      <c r="J415" s="103"/>
    </row>
    <row x14ac:dyDescent="0.25" r="416" customHeight="1" ht="17.25">
      <c r="A416" s="3"/>
      <c r="B416" s="114"/>
      <c r="C416" s="114"/>
      <c r="D416" s="114"/>
      <c r="E416" s="28"/>
      <c r="F416" s="28"/>
      <c r="G416" s="101"/>
      <c r="H416" s="63"/>
      <c r="I416" s="103"/>
      <c r="J416" s="101"/>
    </row>
    <row x14ac:dyDescent="0.25" r="417" customHeight="1" ht="17.25">
      <c r="A417" s="3"/>
      <c r="B417" s="114"/>
      <c r="C417" s="114"/>
      <c r="D417" s="114"/>
      <c r="E417" s="138" t="s">
        <v>680</v>
      </c>
      <c r="F417" s="138"/>
      <c r="G417" s="101"/>
      <c r="H417" s="101"/>
      <c r="I417" s="103"/>
      <c r="J417" s="101"/>
    </row>
    <row x14ac:dyDescent="0.25" r="418" customHeight="1" ht="17.25">
      <c r="A418" s="3"/>
      <c r="B418" s="114"/>
      <c r="C418" s="114"/>
      <c r="D418" s="114"/>
      <c r="E418" s="138"/>
      <c r="F418" s="138"/>
      <c r="G418" s="101"/>
      <c r="H418" s="101"/>
      <c r="I418" s="103"/>
      <c r="J418" s="101"/>
    </row>
    <row x14ac:dyDescent="0.25" r="419" customHeight="1" ht="17.25">
      <c r="A419" s="3"/>
      <c r="B419" s="114"/>
      <c r="C419" s="114"/>
      <c r="D419" s="114"/>
      <c r="E419" s="139" t="s">
        <v>280</v>
      </c>
      <c r="F419" s="140"/>
      <c r="G419" s="152"/>
      <c r="H419" s="153"/>
      <c r="I419" s="188">
        <f>ROUNDUP((('UK-T-Dining Tables'!H432)*USD_per_GBP),-1)</f>
      </c>
      <c r="J419" s="101"/>
    </row>
    <row x14ac:dyDescent="0.25" r="420" customHeight="1" ht="17.25">
      <c r="A420" s="3"/>
      <c r="B420" s="114"/>
      <c r="C420" s="114"/>
      <c r="D420" s="114"/>
      <c r="E420" s="28"/>
      <c r="F420" s="4"/>
      <c r="G420" s="101"/>
      <c r="H420" s="63"/>
      <c r="I420" s="62"/>
      <c r="J420" s="101"/>
    </row>
    <row x14ac:dyDescent="0.25" r="421" customHeight="1" ht="17.25">
      <c r="A421" s="3"/>
      <c r="B421" s="114"/>
      <c r="C421" s="114"/>
      <c r="D421" s="114"/>
      <c r="E421" s="108"/>
      <c r="F421" s="108"/>
      <c r="G421" s="101"/>
      <c r="H421" s="101"/>
      <c r="I421" s="103"/>
      <c r="J421" s="101"/>
    </row>
    <row x14ac:dyDescent="0.25" r="422" customHeight="1" ht="17.25">
      <c r="A422" s="8"/>
      <c r="B422" s="9" t="s">
        <v>694</v>
      </c>
      <c r="C422" s="10"/>
      <c r="D422" s="10"/>
      <c r="E422" s="10"/>
      <c r="F422" s="10"/>
      <c r="G422" s="382"/>
      <c r="H422" s="199"/>
      <c r="I422" s="199"/>
      <c r="J422" s="199"/>
    </row>
    <row x14ac:dyDescent="0.25" r="423" customHeight="1" ht="17.25">
      <c r="A423" s="155"/>
      <c r="B423" s="15" t="s">
        <v>318</v>
      </c>
      <c r="C423" s="15"/>
      <c r="D423" s="15"/>
      <c r="E423" s="112" t="s">
        <v>58</v>
      </c>
      <c r="F423" s="237" t="s">
        <v>36</v>
      </c>
      <c r="G423" s="383"/>
      <c r="H423" s="131" t="s">
        <v>508</v>
      </c>
      <c r="I423" s="396"/>
      <c r="J423" s="396"/>
    </row>
    <row x14ac:dyDescent="0.25" r="424" customHeight="1" ht="17.25">
      <c r="A424" s="3"/>
      <c r="B424" s="114"/>
      <c r="C424" s="114"/>
      <c r="D424" s="114"/>
      <c r="E424" s="74"/>
      <c r="F424" s="185" t="s">
        <v>627</v>
      </c>
      <c r="G424" s="86" t="s">
        <v>162</v>
      </c>
      <c r="H424" s="91"/>
      <c r="I424" s="103"/>
      <c r="J424" s="103"/>
    </row>
    <row x14ac:dyDescent="0.25" r="425" customHeight="1" ht="17.25">
      <c r="A425" s="3"/>
      <c r="B425" s="114"/>
      <c r="C425" s="114"/>
      <c r="D425" s="114"/>
      <c r="E425" s="74" t="s">
        <v>11</v>
      </c>
      <c r="F425" s="28" t="s">
        <v>629</v>
      </c>
      <c r="G425" s="172" t="s">
        <v>661</v>
      </c>
      <c r="H425" s="62">
        <f>ROUNDUP((('UK-T-Dining Tables'!G441)*USD_per_GBP),-1)</f>
      </c>
      <c r="I425" s="103"/>
      <c r="J425" s="103"/>
    </row>
    <row x14ac:dyDescent="0.25" r="426" customHeight="1" ht="17.25">
      <c r="A426" s="3"/>
      <c r="B426" s="114"/>
      <c r="C426" s="114"/>
      <c r="D426" s="114"/>
      <c r="E426" s="74" t="s">
        <v>13</v>
      </c>
      <c r="F426" s="28" t="s">
        <v>662</v>
      </c>
      <c r="G426" s="384" t="s">
        <v>663</v>
      </c>
      <c r="H426" s="62">
        <f>ROUNDUP((('UK-T-Dining Tables'!G442)*USD_per_GBP),-1)</f>
      </c>
      <c r="I426" s="103"/>
      <c r="J426" s="103"/>
    </row>
    <row x14ac:dyDescent="0.25" r="427" customHeight="1" ht="17.25">
      <c r="A427" s="3"/>
      <c r="B427" s="114"/>
      <c r="C427" s="114"/>
      <c r="D427" s="114"/>
      <c r="E427" s="74" t="s">
        <v>15</v>
      </c>
      <c r="F427" s="28" t="s">
        <v>664</v>
      </c>
      <c r="G427" s="384" t="s">
        <v>665</v>
      </c>
      <c r="H427" s="62">
        <f>ROUNDUP((('UK-T-Dining Tables'!G443)*USD_per_GBP),-1)</f>
      </c>
      <c r="I427" s="103"/>
      <c r="J427" s="103"/>
    </row>
    <row x14ac:dyDescent="0.25" r="428" customHeight="1" ht="17.25">
      <c r="A428" s="3"/>
      <c r="B428" s="114"/>
      <c r="C428" s="114"/>
      <c r="D428" s="114"/>
      <c r="E428" s="74" t="s">
        <v>120</v>
      </c>
      <c r="F428" s="28" t="s">
        <v>666</v>
      </c>
      <c r="G428" s="384" t="s">
        <v>653</v>
      </c>
      <c r="H428" s="62">
        <f>ROUNDUP((('UK-T-Dining Tables'!G444)*USD_per_GBP),-1)</f>
      </c>
      <c r="I428" s="103"/>
      <c r="J428" s="103"/>
    </row>
    <row x14ac:dyDescent="0.25" r="429" customHeight="1" ht="17.25">
      <c r="A429" s="3"/>
      <c r="B429" s="114"/>
      <c r="C429" s="114"/>
      <c r="D429" s="114"/>
      <c r="E429" s="28"/>
      <c r="F429" s="28"/>
      <c r="G429" s="101"/>
      <c r="H429" s="63"/>
      <c r="I429" s="103"/>
      <c r="J429" s="101"/>
    </row>
    <row x14ac:dyDescent="0.25" r="430" customHeight="1" ht="17.25">
      <c r="A430" s="3"/>
      <c r="B430" s="114"/>
      <c r="C430" s="114"/>
      <c r="D430" s="114"/>
      <c r="E430" s="138" t="s">
        <v>680</v>
      </c>
      <c r="F430" s="138"/>
      <c r="G430" s="101"/>
      <c r="H430" s="101"/>
      <c r="I430" s="103"/>
      <c r="J430" s="101"/>
    </row>
    <row x14ac:dyDescent="0.25" r="431" customHeight="1" ht="17.25">
      <c r="A431" s="3"/>
      <c r="B431" s="114"/>
      <c r="C431" s="114"/>
      <c r="D431" s="114"/>
      <c r="E431" s="108"/>
      <c r="F431" s="108"/>
      <c r="G431" s="101"/>
      <c r="H431" s="101"/>
      <c r="I431" s="103"/>
      <c r="J431" s="101"/>
    </row>
    <row x14ac:dyDescent="0.25" r="432" customHeight="1" ht="17.25">
      <c r="A432" s="3"/>
      <c r="B432" s="114"/>
      <c r="C432" s="114"/>
      <c r="D432" s="114"/>
      <c r="E432" s="139" t="s">
        <v>280</v>
      </c>
      <c r="F432" s="140"/>
      <c r="G432" s="152"/>
      <c r="H432" s="153"/>
      <c r="I432" s="188">
        <f>ROUNDUP((('UK-T-Dining Tables'!H448)*USD_per_GBP),-1)</f>
      </c>
      <c r="J432" s="101"/>
    </row>
    <row x14ac:dyDescent="0.25" r="433" customHeight="1" ht="17.25">
      <c r="A433" s="3"/>
      <c r="B433" s="114"/>
      <c r="C433" s="114"/>
      <c r="D433" s="114"/>
      <c r="E433" s="243"/>
      <c r="F433" s="243"/>
      <c r="G433" s="101"/>
      <c r="H433" s="101"/>
      <c r="I433" s="63"/>
      <c r="J433" s="101"/>
    </row>
    <row x14ac:dyDescent="0.25" r="434" customHeight="1" ht="17.25">
      <c r="A434" s="3"/>
      <c r="B434" s="114"/>
      <c r="C434" s="114"/>
      <c r="D434" s="114"/>
      <c r="E434" s="203"/>
      <c r="F434" s="203"/>
      <c r="G434" s="101"/>
      <c r="H434" s="101"/>
      <c r="I434" s="63"/>
      <c r="J434" s="101"/>
    </row>
    <row x14ac:dyDescent="0.25" r="435" customHeight="1" ht="17.25">
      <c r="A435" s="3"/>
      <c r="B435" s="114"/>
      <c r="C435" s="114"/>
      <c r="D435" s="114"/>
      <c r="E435" s="114"/>
      <c r="F435" s="114"/>
      <c r="G435" s="101"/>
      <c r="H435" s="91"/>
      <c r="I435" s="91"/>
      <c r="J435" s="24"/>
    </row>
    <row x14ac:dyDescent="0.25" r="436" customHeight="1" ht="17.25">
      <c r="A436" s="8" t="s">
        <v>1</v>
      </c>
      <c r="B436" s="96" t="s">
        <v>132</v>
      </c>
      <c r="C436" s="10"/>
      <c r="D436" s="10"/>
      <c r="E436" s="10"/>
      <c r="F436" s="10"/>
      <c r="G436" s="382"/>
      <c r="H436" s="199"/>
      <c r="I436" s="199"/>
      <c r="J436" s="199"/>
    </row>
    <row x14ac:dyDescent="0.25" r="437" customHeight="1" ht="17.25">
      <c r="A437" s="155"/>
      <c r="B437" s="15" t="s">
        <v>106</v>
      </c>
      <c r="C437" s="15"/>
      <c r="D437" s="15"/>
      <c r="E437" s="112" t="s">
        <v>58</v>
      </c>
      <c r="F437" s="237" t="s">
        <v>36</v>
      </c>
      <c r="G437" s="383"/>
      <c r="H437" s="131" t="s">
        <v>320</v>
      </c>
      <c r="I437" s="146" t="s">
        <v>508</v>
      </c>
      <c r="J437" s="146" t="s">
        <v>350</v>
      </c>
    </row>
    <row x14ac:dyDescent="0.25" r="438" customHeight="1" ht="17.25">
      <c r="A438" s="22"/>
      <c r="B438" s="114"/>
      <c r="C438" s="114"/>
      <c r="D438" s="114"/>
      <c r="E438" s="74"/>
      <c r="F438" s="185" t="s">
        <v>627</v>
      </c>
      <c r="G438" s="86" t="s">
        <v>162</v>
      </c>
      <c r="H438" s="91"/>
      <c r="I438" s="103"/>
      <c r="J438" s="224" t="s">
        <v>697</v>
      </c>
    </row>
    <row x14ac:dyDescent="0.25" r="439" customHeight="1" ht="17.25">
      <c r="A439" s="22"/>
      <c r="B439" s="114"/>
      <c r="C439" s="114"/>
      <c r="D439" s="114"/>
      <c r="E439" s="74" t="s">
        <v>379</v>
      </c>
      <c r="F439" s="285" t="s">
        <v>574</v>
      </c>
      <c r="G439" s="398" t="s">
        <v>575</v>
      </c>
      <c r="H439" s="25">
        <f>ROUNDUP((('UK-T-Dining Tables'!G460)*USD_per_GBP),-1)</f>
      </c>
      <c r="I439" s="25">
        <f>ROUNDUP((('UK-T-Dining Tables'!H460)*USD_per_GBP),-1)</f>
      </c>
      <c r="J439" s="25">
        <f>ROUNDUP((('UK-T-Dining Tables'!I460)*USD_per_GBP),-1)</f>
      </c>
    </row>
    <row x14ac:dyDescent="0.25" r="440" customHeight="1" ht="17.25">
      <c r="A440" s="22"/>
      <c r="B440" s="114"/>
      <c r="C440" s="114"/>
      <c r="D440" s="114"/>
      <c r="E440" s="74" t="s">
        <v>13</v>
      </c>
      <c r="F440" s="285" t="s">
        <v>576</v>
      </c>
      <c r="G440" s="398" t="s">
        <v>639</v>
      </c>
      <c r="H440" s="25">
        <f>ROUNDUP((('UK-T-Dining Tables'!G461)*USD_per_GBP),-1)</f>
      </c>
      <c r="I440" s="25">
        <f>ROUNDUP((('UK-T-Dining Tables'!H461)*USD_per_GBP),-1)</f>
      </c>
      <c r="J440" s="25">
        <f>ROUNDUP((('UK-T-Dining Tables'!I461)*USD_per_GBP),-1)</f>
      </c>
    </row>
    <row x14ac:dyDescent="0.25" r="441" customHeight="1" ht="17.25">
      <c r="A441" s="22"/>
      <c r="B441" s="114"/>
      <c r="C441" s="114"/>
      <c r="D441" s="114"/>
      <c r="E441" s="74" t="s">
        <v>15</v>
      </c>
      <c r="F441" s="285" t="s">
        <v>645</v>
      </c>
      <c r="G441" s="398" t="s">
        <v>140</v>
      </c>
      <c r="H441" s="25">
        <f>ROUNDUP((('UK-T-Dining Tables'!G462)*USD_per_GBP),-1)</f>
      </c>
      <c r="I441" s="25">
        <f>ROUNDUP((('UK-T-Dining Tables'!H462)*USD_per_GBP),-1)</f>
      </c>
      <c r="J441" s="25">
        <f>ROUNDUP((('UK-T-Dining Tables'!I462)*USD_per_GBP),-1)</f>
      </c>
    </row>
    <row x14ac:dyDescent="0.25" r="442" customHeight="1" ht="17.25">
      <c r="A442" s="22"/>
      <c r="B442" s="114"/>
      <c r="C442" s="114"/>
      <c r="D442" s="114"/>
      <c r="E442" s="74" t="s">
        <v>120</v>
      </c>
      <c r="F442" s="285" t="s">
        <v>641</v>
      </c>
      <c r="G442" s="91" t="s">
        <v>642</v>
      </c>
      <c r="H442" s="25">
        <f>ROUNDUP((('UK-T-Dining Tables'!G463)*USD_per_GBP),-1)</f>
      </c>
      <c r="I442" s="25">
        <f>ROUNDUP((('UK-T-Dining Tables'!H463)*USD_per_GBP),-1)</f>
      </c>
      <c r="J442" s="25">
        <f>ROUNDUP((('UK-T-Dining Tables'!I463)*USD_per_GBP),-1)</f>
      </c>
    </row>
    <row x14ac:dyDescent="0.25" r="443" customHeight="1" ht="17.25">
      <c r="A443" s="3"/>
      <c r="B443" s="114"/>
      <c r="C443" s="114"/>
      <c r="D443" s="114"/>
      <c r="E443" s="114"/>
      <c r="F443" s="114"/>
      <c r="G443" s="91"/>
      <c r="H443" s="91"/>
      <c r="I443" s="103"/>
      <c r="J443" s="24"/>
    </row>
    <row x14ac:dyDescent="0.25" r="444" customHeight="1" ht="17.25">
      <c r="A444" s="3"/>
      <c r="B444" s="114"/>
      <c r="C444" s="114"/>
      <c r="D444" s="114"/>
      <c r="E444" s="138" t="s">
        <v>18</v>
      </c>
      <c r="F444" s="138"/>
      <c r="G444" s="101"/>
      <c r="H444" s="101"/>
      <c r="I444" s="103"/>
      <c r="J444" s="101"/>
    </row>
    <row x14ac:dyDescent="0.25" r="445" customHeight="1" ht="17.25">
      <c r="A445" s="3"/>
      <c r="B445" s="114"/>
      <c r="C445" s="114"/>
      <c r="D445" s="114"/>
      <c r="E445" s="108"/>
      <c r="F445" s="108"/>
      <c r="G445" s="101"/>
      <c r="H445" s="101"/>
      <c r="I445" s="103"/>
      <c r="J445" s="101"/>
    </row>
    <row x14ac:dyDescent="0.25" r="446" customHeight="1" ht="17.25">
      <c r="A446" s="3"/>
      <c r="B446" s="114"/>
      <c r="C446" s="114"/>
      <c r="D446" s="114"/>
      <c r="E446" s="139" t="s">
        <v>280</v>
      </c>
      <c r="F446" s="139"/>
      <c r="G446" s="152"/>
      <c r="H446" s="152"/>
      <c r="I446" s="188">
        <f>ROUNDUP((('UK-T-Dining Tables'!H467)*USD_per_GBP),-1)</f>
      </c>
      <c r="J446" s="101"/>
    </row>
    <row x14ac:dyDescent="0.25" r="447" customHeight="1" ht="17.25">
      <c r="A447" s="3"/>
      <c r="B447" s="114"/>
      <c r="C447" s="114"/>
      <c r="D447" s="114"/>
      <c r="E447" s="28"/>
      <c r="F447" s="28"/>
      <c r="G447" s="101"/>
      <c r="H447" s="101"/>
      <c r="I447" s="63"/>
      <c r="J447" s="101"/>
    </row>
    <row x14ac:dyDescent="0.25" r="448" customHeight="1" ht="17.25">
      <c r="A448" s="3"/>
      <c r="B448" s="114"/>
      <c r="C448" s="114"/>
      <c r="D448" s="114"/>
      <c r="E448" s="28" t="s">
        <v>698</v>
      </c>
      <c r="F448" s="28"/>
      <c r="G448" s="101"/>
      <c r="H448" s="101"/>
      <c r="I448" s="62"/>
      <c r="J448" s="101"/>
    </row>
    <row x14ac:dyDescent="0.25" r="449" customHeight="1" ht="17.25">
      <c r="A449" s="3"/>
      <c r="B449" s="114"/>
      <c r="C449" s="114"/>
      <c r="D449" s="114"/>
      <c r="E449" s="139" t="s">
        <v>190</v>
      </c>
      <c r="F449" s="139"/>
      <c r="G449" s="152"/>
      <c r="H449" s="152"/>
      <c r="I449" s="188">
        <f>ROUNDUP((('UK-T-Dining Tables'!H470)*USD_per_GBP),-1)</f>
      </c>
      <c r="J449" s="101"/>
    </row>
    <row x14ac:dyDescent="0.25" r="450" customHeight="1" ht="17.25">
      <c r="A450" s="3"/>
      <c r="B450" s="114"/>
      <c r="C450" s="114"/>
      <c r="D450" s="114"/>
      <c r="E450" s="28"/>
      <c r="F450" s="28"/>
      <c r="G450" s="101"/>
      <c r="H450" s="101"/>
      <c r="I450" s="62"/>
      <c r="J450" s="101"/>
    </row>
    <row x14ac:dyDescent="0.25" r="451" customHeight="1" ht="115.34999999999998">
      <c r="A451" s="3"/>
      <c r="B451" s="114"/>
      <c r="C451" s="114"/>
      <c r="D451" s="114"/>
      <c r="E451" s="28"/>
      <c r="F451" s="28"/>
      <c r="G451" s="101"/>
      <c r="H451" s="101"/>
      <c r="I451" s="63"/>
      <c r="J451" s="101"/>
    </row>
    <row x14ac:dyDescent="0.25" r="452" customHeight="1" ht="17.25">
      <c r="A452" s="8" t="s">
        <v>1</v>
      </c>
      <c r="B452" s="96" t="s">
        <v>132</v>
      </c>
      <c r="C452" s="10"/>
      <c r="D452" s="10"/>
      <c r="E452" s="10"/>
      <c r="F452" s="10"/>
      <c r="G452" s="382"/>
      <c r="H452" s="199"/>
      <c r="I452" s="199"/>
      <c r="J452" s="199"/>
    </row>
    <row x14ac:dyDescent="0.25" r="453" customHeight="1" ht="17.25">
      <c r="A453" s="155"/>
      <c r="B453" s="15" t="s">
        <v>699</v>
      </c>
      <c r="C453" s="15"/>
      <c r="D453" s="15"/>
      <c r="E453" s="112" t="s">
        <v>58</v>
      </c>
      <c r="F453" s="237" t="s">
        <v>36</v>
      </c>
      <c r="G453" s="383"/>
      <c r="H453" s="146" t="s">
        <v>507</v>
      </c>
      <c r="I453" s="131" t="s">
        <v>495</v>
      </c>
      <c r="J453" s="146" t="s">
        <v>350</v>
      </c>
    </row>
    <row x14ac:dyDescent="0.25" r="454" customHeight="1" ht="17.25">
      <c r="A454" s="22"/>
      <c r="B454" s="114"/>
      <c r="C454" s="114"/>
      <c r="D454" s="114"/>
      <c r="E454" s="74"/>
      <c r="F454" s="185" t="s">
        <v>627</v>
      </c>
      <c r="G454" s="86" t="s">
        <v>162</v>
      </c>
      <c r="H454" s="103"/>
      <c r="I454" s="91"/>
      <c r="J454" s="224" t="s">
        <v>353</v>
      </c>
    </row>
    <row x14ac:dyDescent="0.25" r="455" customHeight="1" ht="17.25">
      <c r="A455" s="22"/>
      <c r="B455" s="114"/>
      <c r="C455" s="114"/>
      <c r="D455" s="114"/>
      <c r="E455" s="74" t="s">
        <v>11</v>
      </c>
      <c r="F455" s="285" t="s">
        <v>668</v>
      </c>
      <c r="G455" s="172" t="s">
        <v>669</v>
      </c>
      <c r="H455" s="62">
        <f>ROUNDUP((('UK-T-Dining Tables'!G475)*USD_per_GBP),-1)</f>
      </c>
      <c r="I455" s="25">
        <f>ROUNDUP((('UK-T-Dining Tables'!H475)*USD_per_GBP),-1)</f>
      </c>
      <c r="J455" s="25">
        <f>ROUNDUP((('UK-T-Dining Tables'!I475)*USD_per_GBP),-1)</f>
      </c>
    </row>
    <row x14ac:dyDescent="0.25" r="456" customHeight="1" ht="17.25">
      <c r="A456" s="22"/>
      <c r="B456" s="114"/>
      <c r="C456" s="114"/>
      <c r="D456" s="114"/>
      <c r="E456" s="74" t="s">
        <v>13</v>
      </c>
      <c r="F456" s="285" t="s">
        <v>670</v>
      </c>
      <c r="G456" s="172" t="s">
        <v>671</v>
      </c>
      <c r="H456" s="62">
        <f>ROUNDUP((('UK-T-Dining Tables'!G476)*USD_per_GBP),-1)</f>
      </c>
      <c r="I456" s="25">
        <f>ROUNDUP((('UK-T-Dining Tables'!H476)*USD_per_GBP),-1)</f>
      </c>
      <c r="J456" s="25">
        <f>ROUNDUP((('UK-T-Dining Tables'!I476)*USD_per_GBP),-1)</f>
      </c>
    </row>
    <row x14ac:dyDescent="0.25" r="457" customHeight="1" ht="17.25">
      <c r="A457" s="22"/>
      <c r="B457" s="114"/>
      <c r="C457" s="114"/>
      <c r="D457" s="114"/>
      <c r="E457" s="74" t="s">
        <v>15</v>
      </c>
      <c r="F457" s="285" t="s">
        <v>633</v>
      </c>
      <c r="G457" s="172" t="s">
        <v>651</v>
      </c>
      <c r="H457" s="62">
        <f>ROUNDUP((('UK-T-Dining Tables'!G477)*USD_per_GBP),-1)</f>
      </c>
      <c r="I457" s="25">
        <f>ROUNDUP((('UK-T-Dining Tables'!H477)*USD_per_GBP),-1)</f>
      </c>
      <c r="J457" s="25">
        <f>ROUNDUP((('UK-T-Dining Tables'!I477)*USD_per_GBP),-1)</f>
      </c>
    </row>
    <row x14ac:dyDescent="0.25" r="458" customHeight="1" ht="17.25">
      <c r="A458" s="22"/>
      <c r="B458" s="114"/>
      <c r="C458" s="114"/>
      <c r="D458" s="114"/>
      <c r="E458" s="74" t="s">
        <v>120</v>
      </c>
      <c r="F458" s="28" t="s">
        <v>672</v>
      </c>
      <c r="G458" s="172" t="s">
        <v>673</v>
      </c>
      <c r="H458" s="62">
        <f>ROUNDUP((('UK-T-Dining Tables'!G478)*USD_per_GBP),-1)</f>
      </c>
      <c r="I458" s="25">
        <f>ROUNDUP((('UK-T-Dining Tables'!H478)*USD_per_GBP),-1)</f>
      </c>
      <c r="J458" s="25">
        <f>ROUNDUP((('UK-T-Dining Tables'!I478)*USD_per_GBP),-1)</f>
      </c>
    </row>
    <row x14ac:dyDescent="0.25" r="459" customHeight="1" ht="17.25">
      <c r="A459" s="3"/>
      <c r="B459" s="114"/>
      <c r="C459" s="114"/>
      <c r="D459" s="114"/>
      <c r="E459" s="114"/>
      <c r="F459" s="114"/>
      <c r="G459" s="91"/>
      <c r="H459" s="91"/>
      <c r="I459" s="103"/>
      <c r="J459" s="24"/>
    </row>
    <row x14ac:dyDescent="0.25" r="460" customHeight="1" ht="17.25">
      <c r="A460" s="3"/>
      <c r="B460" s="114"/>
      <c r="C460" s="114"/>
      <c r="D460" s="114"/>
      <c r="E460" s="138" t="s">
        <v>18</v>
      </c>
      <c r="F460" s="138"/>
      <c r="G460" s="101"/>
      <c r="H460" s="101"/>
      <c r="I460" s="103"/>
      <c r="J460" s="101"/>
    </row>
    <row x14ac:dyDescent="0.25" r="461" customHeight="1" ht="17.25">
      <c r="A461" s="3"/>
      <c r="B461" s="114"/>
      <c r="C461" s="114"/>
      <c r="D461" s="114"/>
      <c r="E461" s="108"/>
      <c r="F461" s="108"/>
      <c r="G461" s="101"/>
      <c r="H461" s="101"/>
      <c r="I461" s="103"/>
      <c r="J461" s="101"/>
    </row>
    <row x14ac:dyDescent="0.25" r="462" customHeight="1" ht="17.25">
      <c r="A462" s="3"/>
      <c r="B462" s="114"/>
      <c r="C462" s="114"/>
      <c r="D462" s="114"/>
      <c r="E462" s="139" t="s">
        <v>280</v>
      </c>
      <c r="F462" s="139"/>
      <c r="G462" s="152"/>
      <c r="H462" s="152"/>
      <c r="I462" s="188">
        <f>ROUNDUP((('UK-T-Dining Tables'!H482)*USD_per_GBP),-1)</f>
      </c>
      <c r="J462" s="101"/>
    </row>
    <row x14ac:dyDescent="0.25" r="463" customHeight="1" ht="17.25">
      <c r="A463" s="3"/>
      <c r="B463" s="114"/>
      <c r="C463" s="114"/>
      <c r="D463" s="114"/>
      <c r="E463" s="28"/>
      <c r="F463" s="28"/>
      <c r="G463" s="101"/>
      <c r="H463" s="101"/>
      <c r="I463" s="63"/>
      <c r="J463" s="101"/>
    </row>
    <row x14ac:dyDescent="0.25" r="464" customHeight="1" ht="17.25">
      <c r="A464" s="3"/>
      <c r="B464" s="114"/>
      <c r="C464" s="114"/>
      <c r="D464" s="114"/>
      <c r="E464" s="28" t="s">
        <v>698</v>
      </c>
      <c r="F464" s="28"/>
      <c r="G464" s="101"/>
      <c r="H464" s="101"/>
      <c r="I464" s="62"/>
      <c r="J464" s="101"/>
    </row>
    <row x14ac:dyDescent="0.25" r="465" customHeight="1" ht="17.25">
      <c r="A465" s="3"/>
      <c r="B465" s="114"/>
      <c r="C465" s="114"/>
      <c r="D465" s="114"/>
      <c r="E465" s="139" t="s">
        <v>190</v>
      </c>
      <c r="F465" s="139"/>
      <c r="G465" s="152"/>
      <c r="H465" s="152"/>
      <c r="I465" s="188">
        <f>ROUNDUP((('UK-T-Dining Tables'!H485)*USD_per_GBP),-1)</f>
      </c>
      <c r="J465" s="101"/>
    </row>
    <row x14ac:dyDescent="0.25" r="466" customHeight="1" ht="17.25">
      <c r="A466" s="8" t="s">
        <v>1</v>
      </c>
      <c r="B466" s="96" t="s">
        <v>132</v>
      </c>
      <c r="C466" s="10"/>
      <c r="D466" s="10"/>
      <c r="E466" s="10"/>
      <c r="F466" s="10"/>
      <c r="G466" s="382"/>
      <c r="H466" s="199"/>
      <c r="I466" s="199"/>
      <c r="J466" s="199"/>
    </row>
    <row x14ac:dyDescent="0.25" r="467" customHeight="1" ht="17.25">
      <c r="A467" s="155"/>
      <c r="B467" s="15" t="s">
        <v>700</v>
      </c>
      <c r="C467" s="15"/>
      <c r="D467" s="15"/>
      <c r="E467" s="112" t="s">
        <v>58</v>
      </c>
      <c r="F467" s="237" t="s">
        <v>36</v>
      </c>
      <c r="G467" s="383"/>
      <c r="H467" s="131" t="s">
        <v>320</v>
      </c>
      <c r="I467" s="131" t="s">
        <v>495</v>
      </c>
      <c r="J467" s="146" t="s">
        <v>350</v>
      </c>
    </row>
    <row x14ac:dyDescent="0.25" r="468" customHeight="1" ht="17.25">
      <c r="A468" s="22"/>
      <c r="B468" s="114"/>
      <c r="C468" s="114"/>
      <c r="D468" s="114"/>
      <c r="E468" s="74"/>
      <c r="F468" s="185" t="s">
        <v>627</v>
      </c>
      <c r="G468" s="86" t="s">
        <v>162</v>
      </c>
      <c r="H468" s="91"/>
      <c r="I468" s="91"/>
      <c r="J468" s="224" t="s">
        <v>353</v>
      </c>
    </row>
    <row x14ac:dyDescent="0.25" r="469" customHeight="1" ht="21.600000000000005">
      <c r="A469" s="22"/>
      <c r="B469" s="114"/>
      <c r="C469" s="114"/>
      <c r="D469" s="114"/>
      <c r="E469" s="74" t="s">
        <v>11</v>
      </c>
      <c r="F469" s="285" t="s">
        <v>668</v>
      </c>
      <c r="G469" s="172" t="s">
        <v>669</v>
      </c>
      <c r="H469" s="25">
        <f>ROUNDUP((('UK-T-Dining Tables'!G493)*USD_per_GBP),-1)</f>
      </c>
      <c r="I469" s="25">
        <f>ROUNDUP((('UK-T-Dining Tables'!H493)*USD_per_GBP),-1)</f>
      </c>
      <c r="J469" s="25">
        <f>ROUNDUP((('UK-T-Dining Tables'!I493)*USD_per_GBP),-1)</f>
      </c>
    </row>
    <row x14ac:dyDescent="0.25" r="470" customHeight="1" ht="21.600000000000005">
      <c r="A470" s="22"/>
      <c r="B470" s="114"/>
      <c r="C470" s="114"/>
      <c r="D470" s="114"/>
      <c r="E470" s="74" t="s">
        <v>13</v>
      </c>
      <c r="F470" s="285" t="s">
        <v>670</v>
      </c>
      <c r="G470" s="172" t="s">
        <v>671</v>
      </c>
      <c r="H470" s="25">
        <f>ROUNDUP((('UK-T-Dining Tables'!G494)*USD_per_GBP),-1)</f>
      </c>
      <c r="I470" s="25">
        <f>ROUNDUP((('UK-T-Dining Tables'!H494)*USD_per_GBP),-1)</f>
      </c>
      <c r="J470" s="25">
        <f>ROUNDUP((('UK-T-Dining Tables'!I494)*USD_per_GBP),-1)</f>
      </c>
    </row>
    <row x14ac:dyDescent="0.25" r="471" customHeight="1" ht="21.600000000000005">
      <c r="A471" s="22"/>
      <c r="B471" s="114"/>
      <c r="C471" s="114"/>
      <c r="D471" s="114"/>
      <c r="E471" s="74" t="s">
        <v>15</v>
      </c>
      <c r="F471" s="285" t="s">
        <v>633</v>
      </c>
      <c r="G471" s="172" t="s">
        <v>651</v>
      </c>
      <c r="H471" s="25">
        <f>ROUNDUP((('UK-T-Dining Tables'!G495)*USD_per_GBP),-1)</f>
      </c>
      <c r="I471" s="25">
        <f>ROUNDUP((('UK-T-Dining Tables'!H495)*USD_per_GBP),-1)</f>
      </c>
      <c r="J471" s="25">
        <f>ROUNDUP((('UK-T-Dining Tables'!I495)*USD_per_GBP),-1)</f>
      </c>
    </row>
    <row x14ac:dyDescent="0.25" r="472" customHeight="1" ht="17.25">
      <c r="A472" s="3"/>
      <c r="B472" s="114"/>
      <c r="C472" s="114"/>
      <c r="D472" s="114"/>
      <c r="E472" s="74" t="s">
        <v>120</v>
      </c>
      <c r="F472" s="28" t="s">
        <v>672</v>
      </c>
      <c r="G472" s="172" t="s">
        <v>673</v>
      </c>
      <c r="H472" s="25">
        <f>ROUNDUP((('UK-T-Dining Tables'!G496)*USD_per_GBP),-1)</f>
      </c>
      <c r="I472" s="25">
        <f>ROUNDUP((('UK-T-Dining Tables'!H496)*USD_per_GBP),-1)</f>
      </c>
      <c r="J472" s="25">
        <f>ROUNDUP((('UK-T-Dining Tables'!I496)*USD_per_GBP),-1)</f>
      </c>
    </row>
    <row x14ac:dyDescent="0.25" r="473" customHeight="1" ht="17.25">
      <c r="A473" s="3"/>
      <c r="B473" s="114"/>
      <c r="C473" s="114"/>
      <c r="D473" s="114"/>
      <c r="E473" s="114"/>
      <c r="F473" s="114"/>
      <c r="G473" s="91"/>
      <c r="H473" s="91"/>
      <c r="I473" s="103"/>
      <c r="J473" s="24"/>
    </row>
    <row x14ac:dyDescent="0.25" r="474" customHeight="1" ht="17.25">
      <c r="A474" s="3"/>
      <c r="B474" s="114"/>
      <c r="C474" s="114"/>
      <c r="D474" s="114"/>
      <c r="E474" s="138" t="s">
        <v>18</v>
      </c>
      <c r="F474" s="138"/>
      <c r="G474" s="101"/>
      <c r="H474" s="101"/>
      <c r="I474" s="103"/>
      <c r="J474" s="101"/>
    </row>
    <row x14ac:dyDescent="0.25" r="475" customHeight="1" ht="17.25">
      <c r="A475" s="3"/>
      <c r="B475" s="114"/>
      <c r="C475" s="114"/>
      <c r="D475" s="114"/>
      <c r="E475" s="108"/>
      <c r="F475" s="108"/>
      <c r="G475" s="101"/>
      <c r="H475" s="101"/>
      <c r="I475" s="103"/>
      <c r="J475" s="101"/>
    </row>
    <row x14ac:dyDescent="0.25" r="476" customHeight="1" ht="17.25">
      <c r="A476" s="3"/>
      <c r="B476" s="114"/>
      <c r="C476" s="114"/>
      <c r="D476" s="114"/>
      <c r="E476" s="139" t="s">
        <v>280</v>
      </c>
      <c r="F476" s="139"/>
      <c r="G476" s="152"/>
      <c r="H476" s="152"/>
      <c r="I476" s="188">
        <f>ROUNDUP((('UK-T-Dining Tables'!H500)*USD_per_GBP),-1)</f>
      </c>
      <c r="J476" s="101"/>
    </row>
    <row x14ac:dyDescent="0.25" r="477" customHeight="1" ht="17.25">
      <c r="A477" s="3"/>
      <c r="B477" s="114"/>
      <c r="C477" s="114"/>
      <c r="D477" s="114"/>
      <c r="E477" s="28"/>
      <c r="F477" s="28"/>
      <c r="G477" s="101"/>
      <c r="H477" s="101"/>
      <c r="I477" s="63"/>
      <c r="J477" s="101"/>
    </row>
    <row x14ac:dyDescent="0.25" r="478" customHeight="1" ht="17.25">
      <c r="A478" s="3"/>
      <c r="B478" s="114"/>
      <c r="C478" s="114"/>
      <c r="D478" s="114"/>
      <c r="E478" s="28" t="s">
        <v>698</v>
      </c>
      <c r="F478" s="28"/>
      <c r="G478" s="101"/>
      <c r="H478" s="101"/>
      <c r="I478" s="62"/>
      <c r="J478" s="101"/>
    </row>
    <row x14ac:dyDescent="0.25" r="479" customHeight="1" ht="17.25">
      <c r="A479" s="3"/>
      <c r="B479" s="114"/>
      <c r="C479" s="114"/>
      <c r="D479" s="114"/>
      <c r="E479" s="139" t="s">
        <v>190</v>
      </c>
      <c r="F479" s="139"/>
      <c r="G479" s="152"/>
      <c r="H479" s="152"/>
      <c r="I479" s="188">
        <f>ROUNDUP((('UK-T-Dining Tables'!H503)*USD_per_GBP),-1)</f>
      </c>
      <c r="J479" s="101"/>
    </row>
    <row x14ac:dyDescent="0.25" r="480" customHeight="1" ht="17.25">
      <c r="A480" s="3"/>
      <c r="B480" s="114"/>
      <c r="C480" s="114"/>
      <c r="D480" s="114"/>
      <c r="E480" s="28"/>
      <c r="F480" s="28"/>
      <c r="G480" s="101"/>
      <c r="H480" s="101"/>
      <c r="I480" s="62"/>
      <c r="J480" s="101"/>
    </row>
    <row x14ac:dyDescent="0.25" r="481" customHeight="1" ht="17.25">
      <c r="A481" s="8" t="s">
        <v>1</v>
      </c>
      <c r="B481" s="96" t="s">
        <v>136</v>
      </c>
      <c r="C481" s="10"/>
      <c r="D481" s="10"/>
      <c r="E481" s="10"/>
      <c r="F481" s="10"/>
      <c r="G481" s="382"/>
      <c r="H481" s="199"/>
      <c r="I481" s="199"/>
      <c r="J481" s="199"/>
    </row>
    <row x14ac:dyDescent="0.25" r="482" customHeight="1" ht="17.25">
      <c r="A482" s="155"/>
      <c r="B482" s="15" t="s">
        <v>106</v>
      </c>
      <c r="C482" s="15"/>
      <c r="D482" s="15"/>
      <c r="E482" s="112" t="s">
        <v>58</v>
      </c>
      <c r="F482" s="237" t="s">
        <v>36</v>
      </c>
      <c r="G482" s="383"/>
      <c r="H482" s="131" t="s">
        <v>320</v>
      </c>
      <c r="I482" s="146" t="s">
        <v>495</v>
      </c>
      <c r="J482" s="146" t="s">
        <v>388</v>
      </c>
    </row>
    <row x14ac:dyDescent="0.25" r="483" customHeight="1" ht="17.25">
      <c r="A483" s="22"/>
      <c r="B483" s="114"/>
      <c r="C483" s="114"/>
      <c r="D483" s="114"/>
      <c r="E483" s="74"/>
      <c r="F483" s="185" t="s">
        <v>627</v>
      </c>
      <c r="G483" s="86" t="s">
        <v>162</v>
      </c>
      <c r="H483" s="91"/>
      <c r="I483" s="103"/>
      <c r="J483" s="224" t="s">
        <v>353</v>
      </c>
    </row>
    <row x14ac:dyDescent="0.25" r="484" customHeight="1" ht="17.25">
      <c r="A484" s="22"/>
      <c r="B484" s="114"/>
      <c r="C484" s="114"/>
      <c r="D484" s="114"/>
      <c r="E484" s="74" t="s">
        <v>11</v>
      </c>
      <c r="F484" s="28" t="s">
        <v>574</v>
      </c>
      <c r="G484" s="384" t="s">
        <v>575</v>
      </c>
      <c r="H484" s="62">
        <f>ROUNDUP((('UK-T-Dining Tables'!G509)*USD_per_GBP),-1)</f>
      </c>
      <c r="I484" s="62">
        <f>ROUNDUP((('UK-T-Dining Tables'!H509)*USD_per_GBP),-1)</f>
      </c>
      <c r="J484" s="62">
        <f>ROUNDUP((('UK-T-Dining Tables'!I509)*USD_per_GBP),-1)</f>
      </c>
    </row>
    <row x14ac:dyDescent="0.25" r="485" customHeight="1" ht="17.25">
      <c r="A485" s="3"/>
      <c r="B485" s="114"/>
      <c r="C485" s="114"/>
      <c r="D485" s="114"/>
      <c r="E485" s="74" t="s">
        <v>13</v>
      </c>
      <c r="F485" s="28" t="s">
        <v>576</v>
      </c>
      <c r="G485" s="384" t="s">
        <v>639</v>
      </c>
      <c r="H485" s="62">
        <f>ROUNDUP((('UK-T-Dining Tables'!G510)*USD_per_GBP),-1)</f>
      </c>
      <c r="I485" s="62">
        <f>ROUNDUP((('UK-T-Dining Tables'!H510)*USD_per_GBP),-1)</f>
      </c>
      <c r="J485" s="62">
        <f>ROUNDUP((('UK-T-Dining Tables'!I510)*USD_per_GBP),-1)</f>
      </c>
    </row>
    <row x14ac:dyDescent="0.25" r="486" customHeight="1" ht="17.25">
      <c r="A486" s="3"/>
      <c r="B486" s="114"/>
      <c r="C486" s="114"/>
      <c r="D486" s="114"/>
      <c r="E486" s="74" t="s">
        <v>15</v>
      </c>
      <c r="F486" s="28" t="s">
        <v>645</v>
      </c>
      <c r="G486" s="384" t="s">
        <v>140</v>
      </c>
      <c r="H486" s="62">
        <f>ROUNDUP((('UK-T-Dining Tables'!G511)*USD_per_GBP),-1)</f>
      </c>
      <c r="I486" s="62">
        <f>ROUNDUP((('UK-T-Dining Tables'!H511)*USD_per_GBP),-1)</f>
      </c>
      <c r="J486" s="62">
        <f>ROUNDUP((('UK-T-Dining Tables'!I511)*USD_per_GBP),-1)</f>
      </c>
    </row>
    <row x14ac:dyDescent="0.25" r="487" customHeight="1" ht="17.25">
      <c r="A487" s="3"/>
      <c r="B487" s="114"/>
      <c r="C487" s="114"/>
      <c r="D487" s="114"/>
      <c r="E487" s="74" t="s">
        <v>120</v>
      </c>
      <c r="F487" s="114" t="s">
        <v>641</v>
      </c>
      <c r="G487" s="384" t="s">
        <v>642</v>
      </c>
      <c r="H487" s="62">
        <f>ROUNDUP((('UK-T-Dining Tables'!G512)*USD_per_GBP),-1)</f>
      </c>
      <c r="I487" s="62">
        <f>ROUNDUP((('UK-T-Dining Tables'!H512)*USD_per_GBP),-1)</f>
      </c>
      <c r="J487" s="62">
        <f>ROUNDUP((('UK-T-Dining Tables'!I512)*USD_per_GBP),-1)</f>
      </c>
    </row>
    <row x14ac:dyDescent="0.25" r="488" customHeight="1" ht="17.25">
      <c r="A488" s="3"/>
      <c r="B488" s="114"/>
      <c r="C488" s="114"/>
      <c r="D488" s="114"/>
      <c r="E488" s="114"/>
      <c r="F488" s="114"/>
      <c r="G488" s="91"/>
      <c r="H488" s="91"/>
      <c r="I488" s="103"/>
      <c r="J488" s="24"/>
    </row>
    <row x14ac:dyDescent="0.25" r="489" customHeight="1" ht="17.25">
      <c r="A489" s="3"/>
      <c r="B489" s="114"/>
      <c r="C489" s="114"/>
      <c r="D489" s="114"/>
      <c r="E489" s="138" t="s">
        <v>18</v>
      </c>
      <c r="F489" s="138"/>
      <c r="G489" s="101"/>
      <c r="H489" s="101"/>
      <c r="I489" s="103"/>
      <c r="J489" s="101"/>
    </row>
    <row x14ac:dyDescent="0.25" r="490" customHeight="1" ht="17.25">
      <c r="A490" s="3"/>
      <c r="B490" s="114"/>
      <c r="C490" s="114"/>
      <c r="D490" s="114"/>
      <c r="E490" s="108"/>
      <c r="F490" s="108"/>
      <c r="G490" s="101"/>
      <c r="H490" s="101"/>
      <c r="I490" s="103"/>
      <c r="J490" s="101"/>
    </row>
    <row x14ac:dyDescent="0.25" r="491" customHeight="1" ht="17.25">
      <c r="A491" s="3"/>
      <c r="B491" s="114"/>
      <c r="C491" s="114"/>
      <c r="D491" s="114"/>
      <c r="E491" s="23"/>
      <c r="F491" s="23"/>
      <c r="G491" s="103"/>
      <c r="H491" s="103"/>
      <c r="I491" s="103"/>
      <c r="J491" s="101"/>
    </row>
    <row x14ac:dyDescent="0.25" r="492" customHeight="1" ht="17.25">
      <c r="A492" s="3"/>
      <c r="B492" s="114"/>
      <c r="C492" s="114"/>
      <c r="D492" s="114"/>
      <c r="E492" s="139" t="s">
        <v>701</v>
      </c>
      <c r="F492" s="139"/>
      <c r="G492" s="152"/>
      <c r="H492" s="152"/>
      <c r="I492" s="188">
        <f>ROUNDUP((('UK-T-Dining Tables'!H518)*USD_per_GBP),-1)</f>
      </c>
      <c r="J492" s="101"/>
    </row>
    <row x14ac:dyDescent="0.25" r="493" customHeight="1" ht="17.25">
      <c r="A493" s="3"/>
      <c r="B493" s="114"/>
      <c r="C493" s="114"/>
      <c r="D493" s="114"/>
      <c r="E493" s="28"/>
      <c r="F493" s="28"/>
      <c r="G493" s="101"/>
      <c r="H493" s="101"/>
      <c r="I493" s="63"/>
      <c r="J493" s="101"/>
    </row>
    <row x14ac:dyDescent="0.25" r="494" customHeight="1" ht="17.25">
      <c r="A494" s="3"/>
      <c r="B494" s="114"/>
      <c r="C494" s="114"/>
      <c r="D494" s="114"/>
      <c r="E494" s="139" t="s">
        <v>280</v>
      </c>
      <c r="F494" s="140"/>
      <c r="G494" s="152"/>
      <c r="H494" s="153"/>
      <c r="I494" s="62">
        <f>ROUNDUP((('UK-T-Dining Tables'!H516)*USD_per_GBP),-1)</f>
      </c>
      <c r="J494" s="101"/>
    </row>
    <row x14ac:dyDescent="0.25" r="495" customHeight="1" ht="17.25">
      <c r="A495" s="3"/>
      <c r="B495" s="114"/>
      <c r="C495" s="114"/>
      <c r="D495" s="114"/>
      <c r="E495" s="28"/>
      <c r="F495" s="28"/>
      <c r="G495" s="101"/>
      <c r="H495" s="101"/>
      <c r="I495" s="63"/>
      <c r="J495" s="101"/>
    </row>
    <row x14ac:dyDescent="0.25" r="496" customHeight="1" ht="17.25">
      <c r="A496" s="8" t="s">
        <v>1</v>
      </c>
      <c r="B496" s="96" t="s">
        <v>136</v>
      </c>
      <c r="C496" s="10"/>
      <c r="D496" s="10"/>
      <c r="E496" s="10"/>
      <c r="F496" s="10"/>
      <c r="G496" s="382"/>
      <c r="H496" s="199"/>
      <c r="I496" s="199"/>
      <c r="J496" s="199"/>
    </row>
    <row x14ac:dyDescent="0.25" r="497" customHeight="1" ht="17.25">
      <c r="A497" s="155"/>
      <c r="B497" s="15" t="s">
        <v>82</v>
      </c>
      <c r="C497" s="15"/>
      <c r="D497" s="15"/>
      <c r="E497" s="112" t="s">
        <v>58</v>
      </c>
      <c r="F497" s="237" t="s">
        <v>319</v>
      </c>
      <c r="G497" s="383"/>
      <c r="H497" s="131" t="s">
        <v>508</v>
      </c>
      <c r="I497" s="146" t="s">
        <v>350</v>
      </c>
      <c r="J497" s="396"/>
    </row>
    <row x14ac:dyDescent="0.25" r="498" customHeight="1" ht="17.25">
      <c r="A498" s="22"/>
      <c r="B498" s="114"/>
      <c r="C498" s="114"/>
      <c r="D498" s="114"/>
      <c r="E498" s="74"/>
      <c r="F498" s="150" t="s">
        <v>627</v>
      </c>
      <c r="G498" s="394" t="s">
        <v>162</v>
      </c>
      <c r="H498" s="86" t="s">
        <v>702</v>
      </c>
      <c r="I498" s="103"/>
      <c r="J498" s="103"/>
    </row>
    <row x14ac:dyDescent="0.25" r="499" customHeight="1" ht="17.25">
      <c r="A499" s="3"/>
      <c r="B499" s="114"/>
      <c r="C499" s="114"/>
      <c r="D499" s="114"/>
      <c r="E499" s="74" t="s">
        <v>13</v>
      </c>
      <c r="F499" s="285" t="s">
        <v>631</v>
      </c>
      <c r="G499" s="399" t="s">
        <v>632</v>
      </c>
      <c r="H499" s="62">
        <f>ROUNDUP((('UK-T-Dining Tables'!G523)*USD_per_GBP),-1)</f>
      </c>
      <c r="I499" s="62">
        <f>ROUNDUP((('UK-T-Dining Tables'!H523)*USD_per_GBP),-1)</f>
      </c>
      <c r="J499" s="103"/>
    </row>
    <row x14ac:dyDescent="0.25" r="500" customHeight="1" ht="17.25">
      <c r="A500" s="3"/>
      <c r="B500" s="114"/>
      <c r="C500" s="114"/>
      <c r="D500" s="114"/>
      <c r="E500" s="74" t="s">
        <v>15</v>
      </c>
      <c r="F500" s="285" t="s">
        <v>633</v>
      </c>
      <c r="G500" s="399" t="s">
        <v>634</v>
      </c>
      <c r="H500" s="62">
        <f>ROUNDUP((('UK-T-Dining Tables'!G524)*USD_per_GBP),-1)</f>
      </c>
      <c r="I500" s="62">
        <f>ROUNDUP((('UK-T-Dining Tables'!H524)*USD_per_GBP),-1)</f>
      </c>
      <c r="J500" s="103"/>
    </row>
    <row x14ac:dyDescent="0.25" r="501" customHeight="1" ht="17.25">
      <c r="A501" s="3"/>
      <c r="B501" s="114"/>
      <c r="C501" s="114"/>
      <c r="D501" s="114"/>
      <c r="E501" s="74" t="s">
        <v>120</v>
      </c>
      <c r="F501" s="285" t="s">
        <v>635</v>
      </c>
      <c r="G501" s="399" t="s">
        <v>636</v>
      </c>
      <c r="H501" s="62">
        <f>ROUNDUP((('UK-T-Dining Tables'!G525)*USD_per_GBP),-1)</f>
      </c>
      <c r="I501" s="62">
        <f>ROUNDUP((('UK-T-Dining Tables'!H525)*USD_per_GBP),-1)</f>
      </c>
      <c r="J501" s="101"/>
    </row>
    <row x14ac:dyDescent="0.25" r="502" customHeight="1" ht="17.25">
      <c r="A502" s="3"/>
      <c r="B502" s="114"/>
      <c r="C502" s="114"/>
      <c r="D502" s="114"/>
      <c r="E502" s="114"/>
      <c r="F502" s="114"/>
      <c r="G502" s="91"/>
      <c r="H502" s="91"/>
      <c r="I502" s="103"/>
      <c r="J502" s="24"/>
    </row>
    <row x14ac:dyDescent="0.25" r="503" customHeight="1" ht="17.25">
      <c r="A503" s="3"/>
      <c r="B503" s="114"/>
      <c r="C503" s="114"/>
      <c r="D503" s="114"/>
      <c r="E503" s="138" t="s">
        <v>18</v>
      </c>
      <c r="F503" s="138"/>
      <c r="G503" s="101"/>
      <c r="H503" s="101"/>
      <c r="I503" s="103"/>
      <c r="J503" s="101"/>
    </row>
    <row x14ac:dyDescent="0.25" r="504" customHeight="1" ht="17.25">
      <c r="A504" s="3"/>
      <c r="B504" s="114"/>
      <c r="C504" s="114"/>
      <c r="D504" s="114"/>
      <c r="E504" s="108"/>
      <c r="F504" s="108"/>
      <c r="G504" s="101"/>
      <c r="H504" s="101"/>
      <c r="I504" s="103"/>
      <c r="J504" s="101"/>
    </row>
    <row x14ac:dyDescent="0.25" r="505" customHeight="1" ht="17.25">
      <c r="A505" s="3"/>
      <c r="B505" s="114"/>
      <c r="C505" s="114"/>
      <c r="D505" s="114"/>
      <c r="E505" s="23"/>
      <c r="F505" s="23"/>
      <c r="G505" s="103"/>
      <c r="H505" s="103"/>
      <c r="I505" s="103"/>
      <c r="J505" s="101"/>
    </row>
    <row x14ac:dyDescent="0.25" r="506" customHeight="1" ht="17.25">
      <c r="A506" s="3"/>
      <c r="B506" s="114"/>
      <c r="C506" s="114"/>
      <c r="D506" s="114"/>
      <c r="E506" s="139" t="s">
        <v>701</v>
      </c>
      <c r="F506" s="139"/>
      <c r="G506" s="152"/>
      <c r="H506" s="152"/>
      <c r="I506" s="188">
        <f>ROUNDUP((('UK-T-Dining Tables'!H531)*USD_per_GBP),-1)</f>
      </c>
      <c r="J506" s="101"/>
    </row>
    <row x14ac:dyDescent="0.25" r="507" customHeight="1" ht="17.25">
      <c r="A507" s="3"/>
      <c r="B507" s="114"/>
      <c r="C507" s="114"/>
      <c r="D507" s="114"/>
      <c r="E507" s="28"/>
      <c r="F507" s="28"/>
      <c r="G507" s="101"/>
      <c r="H507" s="101"/>
      <c r="I507" s="62"/>
      <c r="J507" s="101"/>
    </row>
    <row x14ac:dyDescent="0.25" r="508" customHeight="1" ht="17.25">
      <c r="A508" s="3"/>
      <c r="B508" s="114"/>
      <c r="C508" s="114"/>
      <c r="D508" s="114"/>
      <c r="E508" s="139" t="s">
        <v>280</v>
      </c>
      <c r="F508" s="140"/>
      <c r="G508" s="152"/>
      <c r="H508" s="153"/>
      <c r="I508" s="62">
        <f>ROUNDUP((('UK-T-Dining Tables'!H529)*USD_per_GBP),-1)</f>
      </c>
      <c r="J508" s="101"/>
    </row>
    <row x14ac:dyDescent="0.25" r="509" customHeight="1" ht="17.25">
      <c r="A509" s="3"/>
      <c r="B509" s="114"/>
      <c r="C509" s="114"/>
      <c r="D509" s="114"/>
      <c r="E509" s="28"/>
      <c r="F509" s="28"/>
      <c r="G509" s="101"/>
      <c r="H509" s="101"/>
      <c r="I509" s="62"/>
      <c r="J509" s="101"/>
    </row>
    <row x14ac:dyDescent="0.25" r="510" customHeight="1" ht="17.25">
      <c r="A510" s="3"/>
      <c r="B510" s="114"/>
      <c r="C510" s="114"/>
      <c r="D510" s="114"/>
      <c r="E510" s="28"/>
      <c r="F510" s="28"/>
      <c r="G510" s="101"/>
      <c r="H510" s="101"/>
      <c r="I510" s="62"/>
      <c r="J510" s="101"/>
    </row>
    <row x14ac:dyDescent="0.25" r="511" customHeight="1" ht="17.25">
      <c r="A511" s="3"/>
      <c r="B511" s="114"/>
      <c r="C511" s="114"/>
      <c r="D511" s="114"/>
      <c r="E511" s="28"/>
      <c r="F511" s="28"/>
      <c r="G511" s="101"/>
      <c r="H511" s="101"/>
      <c r="I511" s="63"/>
      <c r="J511" s="101"/>
    </row>
    <row x14ac:dyDescent="0.25" r="512" customHeight="1" ht="17.25">
      <c r="A512" s="8"/>
      <c r="B512" s="96" t="s">
        <v>250</v>
      </c>
      <c r="C512" s="10"/>
      <c r="D512" s="10"/>
      <c r="E512" s="10"/>
      <c r="F512" s="10"/>
      <c r="G512" s="382"/>
      <c r="H512" s="199"/>
      <c r="I512" s="199"/>
      <c r="J512" s="199"/>
    </row>
    <row x14ac:dyDescent="0.25" r="513" customHeight="1" ht="17.25">
      <c r="A513" s="155"/>
      <c r="B513" s="15" t="s">
        <v>318</v>
      </c>
      <c r="C513" s="15"/>
      <c r="D513" s="15"/>
      <c r="E513" s="112" t="s">
        <v>58</v>
      </c>
      <c r="F513" s="237" t="s">
        <v>319</v>
      </c>
      <c r="G513" s="383"/>
      <c r="H513" s="131" t="s">
        <v>508</v>
      </c>
      <c r="I513" s="396"/>
      <c r="J513" s="396"/>
    </row>
    <row x14ac:dyDescent="0.25" r="514" customHeight="1" ht="17.25">
      <c r="A514" s="22"/>
      <c r="B514" s="114"/>
      <c r="C514" s="114"/>
      <c r="D514" s="114"/>
      <c r="E514" s="74"/>
      <c r="F514" s="150" t="s">
        <v>627</v>
      </c>
      <c r="G514" s="394" t="s">
        <v>162</v>
      </c>
      <c r="H514" s="400" t="s">
        <v>703</v>
      </c>
      <c r="I514" s="103"/>
      <c r="J514" s="103"/>
    </row>
    <row x14ac:dyDescent="0.25" r="515" customHeight="1" ht="17.25">
      <c r="A515" s="22"/>
      <c r="B515" s="114"/>
      <c r="C515" s="114"/>
      <c r="D515" s="114"/>
      <c r="E515" s="74" t="s">
        <v>11</v>
      </c>
      <c r="F515" s="285" t="s">
        <v>629</v>
      </c>
      <c r="G515" s="399" t="s">
        <v>630</v>
      </c>
      <c r="H515" s="62">
        <f>ROUNDUP((('UK-T-Dining Tables'!G535)*USD_per_GBP),-1)</f>
      </c>
      <c r="I515" s="103"/>
      <c r="J515" s="103"/>
    </row>
    <row x14ac:dyDescent="0.25" r="516" customHeight="1" ht="17.25">
      <c r="A516" s="22"/>
      <c r="B516" s="114"/>
      <c r="C516" s="114"/>
      <c r="D516" s="114"/>
      <c r="E516" s="74" t="s">
        <v>13</v>
      </c>
      <c r="F516" s="285" t="s">
        <v>631</v>
      </c>
      <c r="G516" s="399" t="s">
        <v>632</v>
      </c>
      <c r="H516" s="62">
        <f>ROUNDUP((('UK-T-Dining Tables'!G536)*USD_per_GBP),-1)</f>
      </c>
      <c r="I516" s="103"/>
      <c r="J516" s="103"/>
    </row>
    <row x14ac:dyDescent="0.25" r="517" customHeight="1" ht="17.25">
      <c r="A517" s="22"/>
      <c r="B517" s="114"/>
      <c r="C517" s="114"/>
      <c r="D517" s="114"/>
      <c r="E517" s="74" t="s">
        <v>15</v>
      </c>
      <c r="F517" s="285" t="s">
        <v>633</v>
      </c>
      <c r="G517" s="399" t="s">
        <v>634</v>
      </c>
      <c r="H517" s="62">
        <f>ROUNDUP((('UK-T-Dining Tables'!G537)*USD_per_GBP),-1)</f>
      </c>
      <c r="I517" s="103"/>
      <c r="J517" s="103"/>
    </row>
    <row x14ac:dyDescent="0.25" r="518" customHeight="1" ht="17.25">
      <c r="A518" s="22"/>
      <c r="B518" s="114"/>
      <c r="C518" s="114"/>
      <c r="D518" s="114"/>
      <c r="E518" s="74" t="s">
        <v>120</v>
      </c>
      <c r="F518" s="285" t="s">
        <v>635</v>
      </c>
      <c r="G518" s="399" t="s">
        <v>636</v>
      </c>
      <c r="H518" s="62">
        <f>ROUNDUP((('UK-T-Dining Tables'!G538)*USD_per_GBP),-1)</f>
      </c>
      <c r="I518" s="103"/>
      <c r="J518" s="103"/>
    </row>
    <row x14ac:dyDescent="0.25" r="519" customHeight="1" ht="17.25">
      <c r="A519" s="3"/>
      <c r="B519" s="114"/>
      <c r="C519" s="114"/>
      <c r="D519" s="114"/>
      <c r="E519" s="74"/>
      <c r="F519" s="74"/>
      <c r="G519" s="101"/>
      <c r="H519" s="101"/>
      <c r="I519" s="103"/>
      <c r="J519" s="103"/>
    </row>
    <row x14ac:dyDescent="0.25" r="520" customHeight="1" ht="17.25">
      <c r="A520" s="3"/>
      <c r="B520" s="114"/>
      <c r="C520" s="114"/>
      <c r="D520" s="114"/>
      <c r="E520" s="114"/>
      <c r="F520" s="114"/>
      <c r="G520" s="91"/>
      <c r="H520" s="91"/>
      <c r="I520" s="103"/>
      <c r="J520" s="103"/>
    </row>
    <row x14ac:dyDescent="0.25" r="521" customHeight="1" ht="17.25">
      <c r="A521" s="3"/>
      <c r="B521" s="114"/>
      <c r="C521" s="114"/>
      <c r="D521" s="114"/>
      <c r="E521" s="138" t="s">
        <v>18</v>
      </c>
      <c r="F521" s="138"/>
      <c r="G521" s="101"/>
      <c r="H521" s="101"/>
      <c r="I521" s="103"/>
      <c r="J521" s="103"/>
    </row>
    <row x14ac:dyDescent="0.25" r="522" customHeight="1" ht="17.25">
      <c r="A522" s="3"/>
      <c r="B522" s="114"/>
      <c r="C522" s="114"/>
      <c r="D522" s="114"/>
      <c r="E522" s="108"/>
      <c r="F522" s="108"/>
      <c r="G522" s="101"/>
      <c r="H522" s="101"/>
      <c r="I522" s="103"/>
      <c r="J522" s="103"/>
    </row>
    <row x14ac:dyDescent="0.25" r="523" customHeight="1" ht="17.25">
      <c r="A523" s="3"/>
      <c r="B523" s="114"/>
      <c r="C523" s="114"/>
      <c r="D523" s="114"/>
      <c r="E523" s="139" t="s">
        <v>280</v>
      </c>
      <c r="F523" s="140"/>
      <c r="G523" s="152"/>
      <c r="H523" s="153"/>
      <c r="I523" s="62">
        <f>ROUNDUP((('UK-T-Dining Tables'!H543)*USD_per_GBP),-1)</f>
      </c>
      <c r="J523" s="45"/>
    </row>
    <row x14ac:dyDescent="0.25" r="524" customHeight="1" ht="17.25">
      <c r="A524" s="3"/>
      <c r="B524" s="114"/>
      <c r="C524" s="114"/>
      <c r="D524" s="114"/>
      <c r="E524" s="114"/>
      <c r="F524" s="114"/>
      <c r="G524" s="101"/>
      <c r="H524" s="101"/>
      <c r="I524" s="101"/>
      <c r="J524" s="101"/>
    </row>
    <row x14ac:dyDescent="0.25" r="525" customHeight="1" ht="17.25">
      <c r="A525" s="3"/>
      <c r="B525" s="114"/>
      <c r="C525" s="114"/>
      <c r="D525" s="114"/>
      <c r="E525" s="114"/>
      <c r="F525" s="114"/>
      <c r="G525" s="101"/>
      <c r="H525" s="101"/>
      <c r="I525" s="101"/>
      <c r="J525" s="101"/>
    </row>
    <row x14ac:dyDescent="0.25" r="526" customHeight="1" ht="17.25">
      <c r="A526" s="3"/>
      <c r="B526" s="114"/>
      <c r="C526" s="114"/>
      <c r="D526" s="114"/>
      <c r="E526" s="114"/>
      <c r="F526" s="114"/>
      <c r="G526" s="101"/>
      <c r="H526" s="101"/>
      <c r="I526" s="101"/>
      <c r="J526" s="101"/>
    </row>
    <row x14ac:dyDescent="0.25" r="527" customHeight="1" ht="17.25">
      <c r="A527" s="114"/>
      <c r="B527" s="114"/>
      <c r="C527" s="114"/>
      <c r="D527" s="114"/>
      <c r="E527" s="114"/>
      <c r="F527" s="114"/>
      <c r="G527" s="172"/>
      <c r="H527" s="172"/>
      <c r="I527" s="172"/>
      <c r="J527" s="172"/>
    </row>
    <row x14ac:dyDescent="0.25" r="528" customHeight="1" ht="17.25">
      <c r="A528" s="3"/>
      <c r="B528" s="114"/>
      <c r="C528" s="114"/>
      <c r="D528" s="114"/>
      <c r="E528" s="114"/>
      <c r="F528" s="114"/>
      <c r="G528" s="101"/>
      <c r="H528" s="101"/>
      <c r="I528" s="101"/>
      <c r="J528" s="101"/>
    </row>
    <row x14ac:dyDescent="0.25" r="529" customHeight="1" ht="17.25">
      <c r="A529" s="3"/>
      <c r="B529" s="114"/>
      <c r="C529" s="114"/>
      <c r="D529" s="114"/>
      <c r="E529" s="114"/>
      <c r="F529" s="114"/>
      <c r="G529" s="101"/>
      <c r="H529" s="101"/>
      <c r="I529" s="101"/>
      <c r="J529" s="101"/>
    </row>
    <row x14ac:dyDescent="0.25" r="530" customHeight="1" ht="17.25">
      <c r="A530" s="3"/>
      <c r="B530" s="114"/>
      <c r="C530" s="114"/>
      <c r="D530" s="114"/>
      <c r="E530" s="114"/>
      <c r="F530" s="114"/>
      <c r="G530" s="101"/>
      <c r="H530" s="101"/>
      <c r="I530" s="101"/>
      <c r="J530" s="101"/>
    </row>
    <row x14ac:dyDescent="0.25" r="531" customHeight="1" ht="17.25">
      <c r="A531" s="3"/>
      <c r="B531" s="114"/>
      <c r="C531" s="114"/>
      <c r="D531" s="114"/>
      <c r="E531" s="114"/>
      <c r="F531" s="114"/>
      <c r="G531" s="101"/>
      <c r="H531" s="101"/>
      <c r="I531" s="101"/>
      <c r="J531" s="101"/>
    </row>
    <row x14ac:dyDescent="0.25" r="532" customHeight="1" ht="17.25">
      <c r="A532" s="3"/>
      <c r="B532" s="114"/>
      <c r="C532" s="114"/>
      <c r="D532" s="114"/>
      <c r="E532" s="114"/>
      <c r="F532" s="114"/>
      <c r="G532" s="101"/>
      <c r="H532" s="101"/>
      <c r="I532" s="101"/>
      <c r="J532" s="101"/>
    </row>
    <row x14ac:dyDescent="0.25" r="533" customHeight="1" ht="17.25">
      <c r="A533" s="3"/>
      <c r="B533" s="114"/>
      <c r="C533" s="114"/>
      <c r="D533" s="114"/>
      <c r="E533" s="114"/>
      <c r="F533" s="114"/>
      <c r="G533" s="101"/>
      <c r="H533" s="101"/>
      <c r="I533" s="101"/>
      <c r="J533" s="101"/>
    </row>
    <row x14ac:dyDescent="0.25" r="534" customHeight="1" ht="17.25">
      <c r="A534" s="3"/>
      <c r="B534" s="114"/>
      <c r="C534" s="114"/>
      <c r="D534" s="114"/>
      <c r="E534" s="114"/>
      <c r="F534" s="114"/>
      <c r="G534" s="101"/>
      <c r="H534" s="101"/>
      <c r="I534" s="101"/>
      <c r="J534" s="101"/>
    </row>
    <row x14ac:dyDescent="0.25" r="535" customHeight="1" ht="17.25">
      <c r="A535" s="3"/>
      <c r="B535" s="114"/>
      <c r="C535" s="114"/>
      <c r="D535" s="114"/>
      <c r="E535" s="114"/>
      <c r="F535" s="114"/>
      <c r="G535" s="101"/>
      <c r="H535" s="101"/>
      <c r="I535" s="101"/>
      <c r="J535" s="101"/>
    </row>
    <row x14ac:dyDescent="0.25" r="536" customHeight="1" ht="17.25">
      <c r="A536" s="3"/>
      <c r="B536" s="114"/>
      <c r="C536" s="114"/>
      <c r="D536" s="114"/>
      <c r="E536" s="114"/>
      <c r="F536" s="114"/>
      <c r="G536" s="101"/>
      <c r="H536" s="101"/>
      <c r="I536" s="101"/>
      <c r="J536" s="101"/>
    </row>
    <row x14ac:dyDescent="0.25" r="537" customHeight="1" ht="17.25">
      <c r="A537" s="3"/>
      <c r="B537" s="114"/>
      <c r="C537" s="114"/>
      <c r="D537" s="114"/>
      <c r="E537" s="114"/>
      <c r="F537" s="114"/>
      <c r="G537" s="101"/>
      <c r="H537" s="101"/>
      <c r="I537" s="101"/>
      <c r="J537" s="101"/>
    </row>
    <row x14ac:dyDescent="0.25" r="538" customHeight="1" ht="17.25">
      <c r="A538" s="3"/>
      <c r="B538" s="114"/>
      <c r="C538" s="114"/>
      <c r="D538" s="114"/>
      <c r="E538" s="114"/>
      <c r="F538" s="114"/>
      <c r="G538" s="101"/>
      <c r="H538" s="101"/>
      <c r="I538" s="101"/>
      <c r="J538" s="101"/>
    </row>
    <row x14ac:dyDescent="0.25" r="539" customHeight="1" ht="17.25">
      <c r="A539" s="3"/>
      <c r="B539" s="114"/>
      <c r="C539" s="114"/>
      <c r="D539" s="114"/>
      <c r="E539" s="114"/>
      <c r="F539" s="114"/>
      <c r="G539" s="101"/>
      <c r="H539" s="101"/>
      <c r="I539" s="101"/>
      <c r="J539" s="101"/>
    </row>
    <row x14ac:dyDescent="0.25" r="540" customHeight="1" ht="17.25">
      <c r="A540" s="3"/>
      <c r="B540" s="114"/>
      <c r="C540" s="114"/>
      <c r="D540" s="114"/>
      <c r="E540" s="114"/>
      <c r="F540" s="114"/>
      <c r="G540" s="101"/>
      <c r="H540" s="101"/>
      <c r="I540" s="101"/>
      <c r="J540" s="101"/>
    </row>
    <row x14ac:dyDescent="0.25" r="541" customHeight="1" ht="17.25">
      <c r="A541" s="3"/>
      <c r="B541" s="114"/>
      <c r="C541" s="114"/>
      <c r="D541" s="114"/>
      <c r="E541" s="114"/>
      <c r="F541" s="114"/>
      <c r="G541" s="101"/>
      <c r="H541" s="101"/>
      <c r="I541" s="101"/>
      <c r="J541" s="101"/>
    </row>
    <row x14ac:dyDescent="0.25" r="542" customHeight="1" ht="17.25">
      <c r="A542" s="3"/>
      <c r="B542" s="114"/>
      <c r="C542" s="114"/>
      <c r="D542" s="114"/>
      <c r="E542" s="114"/>
      <c r="F542" s="114"/>
      <c r="G542" s="101"/>
      <c r="H542" s="101"/>
      <c r="I542" s="101"/>
      <c r="J542" s="101"/>
    </row>
    <row x14ac:dyDescent="0.25" r="543" customHeight="1" ht="17.25">
      <c r="A543" s="3"/>
      <c r="B543" s="114"/>
      <c r="C543" s="114"/>
      <c r="D543" s="114"/>
      <c r="E543" s="114"/>
      <c r="F543" s="114"/>
      <c r="G543" s="101"/>
      <c r="H543" s="101"/>
      <c r="I543" s="101"/>
      <c r="J543" s="101"/>
    </row>
    <row x14ac:dyDescent="0.25" r="544" customHeight="1" ht="17.25">
      <c r="A544" s="3"/>
      <c r="B544" s="114"/>
      <c r="C544" s="114"/>
      <c r="D544" s="114"/>
      <c r="E544" s="114"/>
      <c r="F544" s="114"/>
      <c r="G544" s="101"/>
      <c r="H544" s="101"/>
      <c r="I544" s="101"/>
      <c r="J544" s="101"/>
    </row>
    <row x14ac:dyDescent="0.25" r="545" customHeight="1" ht="17.25">
      <c r="A545" s="3"/>
      <c r="B545" s="114"/>
      <c r="C545" s="114"/>
      <c r="D545" s="114"/>
      <c r="E545" s="114"/>
      <c r="F545" s="114"/>
      <c r="G545" s="101"/>
      <c r="H545" s="101"/>
      <c r="I545" s="101"/>
      <c r="J545" s="101"/>
    </row>
    <row x14ac:dyDescent="0.25" r="546" customHeight="1" ht="17.25">
      <c r="A546" s="3"/>
      <c r="B546" s="114"/>
      <c r="C546" s="114"/>
      <c r="D546" s="114"/>
      <c r="E546" s="114"/>
      <c r="F546" s="114"/>
      <c r="G546" s="101"/>
      <c r="H546" s="101"/>
      <c r="I546" s="101"/>
      <c r="J546" s="101"/>
    </row>
  </sheetData>
  <mergeCells count="32">
    <mergeCell ref="A1:J1"/>
    <mergeCell ref="F4:G4"/>
    <mergeCell ref="F32:G32"/>
    <mergeCell ref="F49:G49"/>
    <mergeCell ref="F72:G72"/>
    <mergeCell ref="F87:G87"/>
    <mergeCell ref="F106:G106"/>
    <mergeCell ref="F122:G122"/>
    <mergeCell ref="F143:G143"/>
    <mergeCell ref="F160:G160"/>
    <mergeCell ref="F175:G175"/>
    <mergeCell ref="F192:G192"/>
    <mergeCell ref="F211:G211"/>
    <mergeCell ref="F227:G227"/>
    <mergeCell ref="F246:G246"/>
    <mergeCell ref="F262:G262"/>
    <mergeCell ref="F280:G280"/>
    <mergeCell ref="F298:G298"/>
    <mergeCell ref="F311:G311"/>
    <mergeCell ref="F324:G324"/>
    <mergeCell ref="F357:G357"/>
    <mergeCell ref="F370:G370"/>
    <mergeCell ref="F383:G383"/>
    <mergeCell ref="F396:G396"/>
    <mergeCell ref="F410:G410"/>
    <mergeCell ref="F423:G423"/>
    <mergeCell ref="F437:G437"/>
    <mergeCell ref="F453:G453"/>
    <mergeCell ref="F467:G467"/>
    <mergeCell ref="F482:G482"/>
    <mergeCell ref="F497:G497"/>
    <mergeCell ref="F513:G5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68"/>
  <sheetViews>
    <sheetView workbookViewId="0"/>
  </sheetViews>
  <sheetFormatPr defaultRowHeight="15" x14ac:dyDescent="0.25"/>
  <cols>
    <col min="1" max="1" style="76" width="4.576428571428571" customWidth="1" bestFit="1"/>
    <col min="2" max="2" style="76" width="16.005" customWidth="1" bestFit="1"/>
    <col min="3" max="3" style="76" width="25.14785714285714" customWidth="1" bestFit="1"/>
    <col min="4" max="4" style="76" width="30.576428571428572" customWidth="1" bestFit="1"/>
    <col min="5" max="5" style="77" width="13.147857142857141" customWidth="1" bestFit="1"/>
    <col min="6" max="6" style="76" width="22.14785714285714" customWidth="1" bestFit="1"/>
    <col min="7" max="7" style="78" width="43.005" customWidth="1" bestFit="1"/>
    <col min="8" max="8" style="79" width="30.433571428571426" customWidth="1" bestFit="1"/>
    <col min="9" max="9" style="78" width="19.433571428571426" customWidth="1" bestFit="1"/>
  </cols>
  <sheetData>
    <row x14ac:dyDescent="0.25" r="1" customHeight="1" ht="17.25">
      <c r="A1" s="1" t="s">
        <v>542</v>
      </c>
      <c r="B1" s="1"/>
      <c r="C1" s="1"/>
      <c r="D1" s="1"/>
      <c r="E1" s="1"/>
      <c r="F1" s="1"/>
      <c r="G1" s="2"/>
      <c r="H1" s="2"/>
      <c r="I1" s="5"/>
    </row>
    <row x14ac:dyDescent="0.25" r="2" customHeight="1" ht="17.25">
      <c r="A2" s="4"/>
      <c r="B2" s="4"/>
      <c r="C2" s="4"/>
      <c r="D2" s="4"/>
      <c r="E2" s="4"/>
      <c r="F2" s="4"/>
      <c r="G2" s="7"/>
      <c r="H2" s="7"/>
      <c r="I2" s="5"/>
    </row>
    <row x14ac:dyDescent="0.25" r="3" customHeight="1" ht="17.25">
      <c r="A3" s="354" t="s">
        <v>1</v>
      </c>
      <c r="B3" s="96" t="s">
        <v>543</v>
      </c>
      <c r="C3" s="10"/>
      <c r="D3" s="10"/>
      <c r="E3" s="127"/>
      <c r="F3" s="116"/>
      <c r="G3" s="355"/>
      <c r="H3" s="158"/>
      <c r="I3" s="5"/>
    </row>
    <row x14ac:dyDescent="0.25" r="4" customHeight="1" ht="25.5">
      <c r="A4" s="15"/>
      <c r="B4" s="15" t="s">
        <v>318</v>
      </c>
      <c r="C4" s="15"/>
      <c r="D4" s="15"/>
      <c r="E4" s="112" t="s">
        <v>58</v>
      </c>
      <c r="F4" s="237" t="s">
        <v>319</v>
      </c>
      <c r="G4" s="16" t="s">
        <v>349</v>
      </c>
      <c r="H4" s="16"/>
      <c r="I4" s="5"/>
    </row>
    <row x14ac:dyDescent="0.25" r="5" customHeight="1" ht="23.100000000000005">
      <c r="A5" s="22"/>
      <c r="B5" s="22"/>
      <c r="C5" s="3"/>
      <c r="D5" s="356"/>
      <c r="E5" s="4"/>
      <c r="F5" s="119" t="s">
        <v>544</v>
      </c>
      <c r="G5" s="63"/>
      <c r="H5" s="327"/>
      <c r="I5" s="5"/>
    </row>
    <row x14ac:dyDescent="0.25" r="6" customHeight="1" ht="27">
      <c r="A6" s="22"/>
      <c r="B6" s="3"/>
      <c r="C6" s="3"/>
      <c r="D6" s="3"/>
      <c r="E6" s="4" t="s">
        <v>11</v>
      </c>
      <c r="F6" s="4" t="s">
        <v>546</v>
      </c>
      <c r="G6" s="63">
        <f>ROUNDUP((('UK-R-Coffee Tables'!G6)/1.59)/10,0)*10</f>
      </c>
      <c r="H6" s="63"/>
      <c r="I6" s="5"/>
    </row>
    <row x14ac:dyDescent="0.25" r="7" customHeight="1" ht="17.25">
      <c r="A7" s="22"/>
      <c r="B7" s="3"/>
      <c r="C7" s="3"/>
      <c r="D7" s="3"/>
      <c r="E7" s="4" t="s">
        <v>13</v>
      </c>
      <c r="F7" s="4" t="s">
        <v>548</v>
      </c>
      <c r="G7" s="63">
        <f>ROUNDUP((('UK-R-Coffee Tables'!G7)/1.59)/10,0)*10</f>
      </c>
      <c r="H7" s="63"/>
      <c r="I7" s="5"/>
    </row>
    <row x14ac:dyDescent="0.25" r="8" customHeight="1" ht="17.25">
      <c r="A8" s="22"/>
      <c r="B8" s="3"/>
      <c r="C8" s="3"/>
      <c r="D8" s="3"/>
      <c r="E8" s="4" t="s">
        <v>15</v>
      </c>
      <c r="F8" s="4" t="s">
        <v>550</v>
      </c>
      <c r="G8" s="63">
        <f>ROUNDUP((('UK-R-Coffee Tables'!G8)/1.59)/10,0)*10</f>
      </c>
      <c r="H8" s="63"/>
      <c r="I8" s="5"/>
    </row>
    <row x14ac:dyDescent="0.25" r="9" customHeight="1" ht="17.25">
      <c r="A9" s="22"/>
      <c r="B9" s="3"/>
      <c r="C9" s="3"/>
      <c r="D9" s="3"/>
      <c r="E9" s="4"/>
      <c r="F9" s="4"/>
      <c r="G9" s="63"/>
      <c r="H9" s="63"/>
      <c r="I9" s="5"/>
    </row>
    <row x14ac:dyDescent="0.25" r="10" customHeight="1" ht="17.25">
      <c r="A10" s="22"/>
      <c r="B10" s="3"/>
      <c r="C10" s="3"/>
      <c r="D10" s="3"/>
      <c r="E10" s="4"/>
      <c r="F10" s="4"/>
      <c r="G10" s="63"/>
      <c r="H10" s="63"/>
      <c r="I10" s="5"/>
    </row>
    <row x14ac:dyDescent="0.25" r="11" customHeight="1" ht="17.25">
      <c r="A11" s="22"/>
      <c r="B11" s="3"/>
      <c r="C11" s="3"/>
      <c r="D11" s="3"/>
      <c r="E11" s="107" t="s">
        <v>18</v>
      </c>
      <c r="F11" s="4"/>
      <c r="G11" s="157"/>
      <c r="H11" s="26"/>
      <c r="I11" s="5"/>
    </row>
    <row x14ac:dyDescent="0.25" r="12" customHeight="1" ht="17.25">
      <c r="A12" s="22"/>
      <c r="B12" s="3"/>
      <c r="C12" s="3"/>
      <c r="D12" s="229"/>
      <c r="E12" s="108"/>
      <c r="F12" s="4"/>
      <c r="G12" s="157"/>
      <c r="H12" s="26"/>
      <c r="I12" s="5"/>
    </row>
    <row x14ac:dyDescent="0.25" r="13" customHeight="1" ht="17.25">
      <c r="A13" s="22"/>
      <c r="B13" s="3"/>
      <c r="C13" s="3"/>
      <c r="D13" s="3"/>
      <c r="E13" s="114"/>
      <c r="F13" s="4"/>
      <c r="G13" s="157"/>
      <c r="H13" s="26"/>
      <c r="I13" s="5"/>
    </row>
    <row x14ac:dyDescent="0.25" r="14" customHeight="1" ht="17.25">
      <c r="A14" s="22"/>
      <c r="B14" s="3"/>
      <c r="C14" s="3"/>
      <c r="D14" s="3"/>
      <c r="E14" s="110" t="s">
        <v>280</v>
      </c>
      <c r="F14" s="140"/>
      <c r="G14" s="358"/>
      <c r="H14" s="153">
        <f>ROUNDUP((('UK-R-Coffee Tables'!H14)/1.59)/10,0)*10</f>
      </c>
      <c r="I14" s="5"/>
    </row>
    <row x14ac:dyDescent="0.25" r="15" customHeight="1" ht="17.25">
      <c r="A15" s="22"/>
      <c r="B15" s="3"/>
      <c r="C15" s="3"/>
      <c r="D15" s="3"/>
      <c r="E15" s="108"/>
      <c r="F15" s="4"/>
      <c r="G15" s="157"/>
      <c r="H15" s="26"/>
      <c r="I15" s="5"/>
    </row>
    <row x14ac:dyDescent="0.25" r="16" customHeight="1" ht="17.25">
      <c r="A16" s="22"/>
      <c r="B16" s="3"/>
      <c r="C16" s="3"/>
      <c r="D16" s="3"/>
      <c r="E16" s="114"/>
      <c r="F16" s="4"/>
      <c r="G16" s="157"/>
      <c r="H16" s="26"/>
      <c r="I16" s="5"/>
    </row>
    <row x14ac:dyDescent="0.25" r="17" customHeight="1" ht="17.25">
      <c r="A17" s="22"/>
      <c r="B17" s="3"/>
      <c r="C17" s="3"/>
      <c r="D17" s="3"/>
      <c r="E17" s="110" t="s">
        <v>360</v>
      </c>
      <c r="F17" s="140"/>
      <c r="G17" s="358"/>
      <c r="H17" s="153">
        <f>ROUNDUP((('UK-R-Coffee Tables'!H17)/1.59)/10,0)*10</f>
      </c>
      <c r="I17" s="5"/>
    </row>
    <row x14ac:dyDescent="0.25" r="18" customHeight="1" ht="17.25">
      <c r="A18" s="22"/>
      <c r="B18" s="3"/>
      <c r="C18" s="3"/>
      <c r="D18" s="3"/>
      <c r="E18" s="28"/>
      <c r="F18" s="3"/>
      <c r="G18" s="5"/>
      <c r="H18" s="6"/>
      <c r="I18" s="5"/>
    </row>
    <row x14ac:dyDescent="0.25" r="19" customHeight="1" ht="30">
      <c r="A19" s="15"/>
      <c r="B19" s="15" t="s">
        <v>348</v>
      </c>
      <c r="C19" s="15"/>
      <c r="D19" s="15"/>
      <c r="E19" s="112" t="s">
        <v>58</v>
      </c>
      <c r="F19" s="237" t="s">
        <v>319</v>
      </c>
      <c r="G19" s="16" t="s">
        <v>349</v>
      </c>
      <c r="H19" s="16"/>
      <c r="I19" s="5"/>
    </row>
    <row x14ac:dyDescent="0.25" r="20" customHeight="1" ht="17.25">
      <c r="A20" s="22"/>
      <c r="B20" s="22"/>
      <c r="C20" s="3"/>
      <c r="D20" s="356"/>
      <c r="E20" s="4"/>
      <c r="F20" s="119" t="s">
        <v>544</v>
      </c>
      <c r="G20" s="7"/>
      <c r="H20" s="327"/>
      <c r="I20" s="5"/>
    </row>
    <row x14ac:dyDescent="0.25" r="21" customHeight="1" ht="17.25">
      <c r="A21" s="22"/>
      <c r="B21" s="3"/>
      <c r="C21" s="3"/>
      <c r="D21" s="3"/>
      <c r="E21" s="4" t="s">
        <v>11</v>
      </c>
      <c r="F21" s="4" t="s">
        <v>552</v>
      </c>
      <c r="G21" s="63">
        <f>ROUNDUP((('UK-R-Coffee Tables'!G21)/1.59)/10,0)*10</f>
      </c>
      <c r="H21" s="63"/>
      <c r="I21" s="5"/>
    </row>
    <row x14ac:dyDescent="0.25" r="22" customHeight="1" ht="17.25">
      <c r="A22" s="22"/>
      <c r="B22" s="3"/>
      <c r="C22" s="3"/>
      <c r="D22" s="3"/>
      <c r="E22" s="4" t="s">
        <v>554</v>
      </c>
      <c r="F22" s="4" t="s">
        <v>555</v>
      </c>
      <c r="G22" s="63">
        <f>ROUNDUP((('UK-R-Coffee Tables'!G22)/1.59)/10,0)*10</f>
      </c>
      <c r="H22" s="63"/>
      <c r="I22" s="5"/>
    </row>
    <row x14ac:dyDescent="0.25" r="23" customHeight="1" ht="17.25">
      <c r="A23" s="22"/>
      <c r="B23" s="3"/>
      <c r="C23" s="3"/>
      <c r="D23" s="3"/>
      <c r="E23" s="4" t="s">
        <v>15</v>
      </c>
      <c r="F23" s="4" t="s">
        <v>557</v>
      </c>
      <c r="G23" s="63">
        <f>ROUNDUP((('UK-R-Coffee Tables'!G23)/1.59)/10,0)*10</f>
      </c>
      <c r="H23" s="63"/>
      <c r="I23" s="5"/>
    </row>
    <row x14ac:dyDescent="0.25" r="24" customHeight="1" ht="17.25">
      <c r="A24" s="22"/>
      <c r="B24" s="3"/>
      <c r="C24" s="3"/>
      <c r="D24" s="3"/>
      <c r="E24" s="4" t="s">
        <v>559</v>
      </c>
      <c r="F24" s="4" t="s">
        <v>560</v>
      </c>
      <c r="G24" s="63">
        <f>ROUNDUP((('UK-R-Coffee Tables'!G24)/1.59)/10,0)*10</f>
      </c>
      <c r="H24" s="63"/>
      <c r="I24" s="5"/>
    </row>
    <row x14ac:dyDescent="0.25" r="25" customHeight="1" ht="17.25">
      <c r="A25" s="22"/>
      <c r="B25" s="3"/>
      <c r="C25" s="3"/>
      <c r="D25" s="3"/>
      <c r="E25" s="4"/>
      <c r="F25" s="4"/>
      <c r="G25" s="63"/>
      <c r="H25" s="63"/>
      <c r="I25" s="5"/>
    </row>
    <row x14ac:dyDescent="0.25" r="26" customHeight="1" ht="17.25">
      <c r="A26" s="22"/>
      <c r="B26" s="3"/>
      <c r="C26" s="3"/>
      <c r="D26" s="3"/>
      <c r="E26" s="4"/>
      <c r="F26" s="4"/>
      <c r="G26" s="63"/>
      <c r="H26" s="63"/>
      <c r="I26" s="5"/>
    </row>
    <row x14ac:dyDescent="0.25" r="27" customHeight="1" ht="17.25">
      <c r="A27" s="3"/>
      <c r="B27" s="3"/>
      <c r="C27" s="3"/>
      <c r="D27" s="3"/>
      <c r="E27" s="107" t="s">
        <v>18</v>
      </c>
      <c r="F27" s="4"/>
      <c r="G27" s="157"/>
      <c r="H27" s="26"/>
      <c r="I27" s="5"/>
    </row>
    <row x14ac:dyDescent="0.25" r="28" customHeight="1" ht="17.25">
      <c r="A28" s="3"/>
      <c r="B28" s="3"/>
      <c r="C28" s="3"/>
      <c r="D28" s="3"/>
      <c r="E28" s="108"/>
      <c r="F28" s="4"/>
      <c r="G28" s="157"/>
      <c r="H28" s="63"/>
      <c r="I28" s="5"/>
    </row>
    <row x14ac:dyDescent="0.25" r="29" customHeight="1" ht="17.25">
      <c r="A29" s="3"/>
      <c r="B29" s="3"/>
      <c r="C29" s="3"/>
      <c r="D29" s="3"/>
      <c r="E29" s="134"/>
      <c r="F29" s="3"/>
      <c r="G29" s="5"/>
      <c r="H29" s="6"/>
      <c r="I29" s="5"/>
    </row>
    <row x14ac:dyDescent="0.25" r="30" customHeight="1" ht="17.25">
      <c r="A30" s="3"/>
      <c r="B30" s="3"/>
      <c r="C30" s="3"/>
      <c r="D30" s="3"/>
      <c r="E30" s="110" t="s">
        <v>280</v>
      </c>
      <c r="F30" s="140"/>
      <c r="G30" s="358"/>
      <c r="H30" s="153">
        <f>ROUNDUP((('UK-R-Coffee Tables'!H30)/1.59)/10,0)*10</f>
      </c>
      <c r="I30" s="5"/>
    </row>
    <row x14ac:dyDescent="0.25" r="31" customHeight="1" ht="17.25">
      <c r="A31" s="3"/>
      <c r="B31" s="3"/>
      <c r="C31" s="3"/>
      <c r="D31" s="3"/>
      <c r="E31" s="108"/>
      <c r="F31" s="4"/>
      <c r="G31" s="157"/>
      <c r="H31" s="26"/>
      <c r="I31" s="5"/>
    </row>
    <row x14ac:dyDescent="0.25" r="32" customHeight="1" ht="17.25">
      <c r="A32" s="3"/>
      <c r="B32" s="3"/>
      <c r="C32" s="3"/>
      <c r="D32" s="3"/>
      <c r="E32" s="134"/>
      <c r="F32" s="3"/>
      <c r="G32" s="5"/>
      <c r="H32" s="6"/>
      <c r="I32" s="5"/>
    </row>
    <row x14ac:dyDescent="0.25" r="33" customHeight="1" ht="17.25">
      <c r="A33" s="3"/>
      <c r="B33" s="3"/>
      <c r="C33" s="3"/>
      <c r="D33" s="3"/>
      <c r="E33" s="110" t="s">
        <v>360</v>
      </c>
      <c r="F33" s="140"/>
      <c r="G33" s="358"/>
      <c r="H33" s="153">
        <f>ROUNDUP((('UK-R-Coffee Tables'!H33)/1.59)/10,0)*10</f>
      </c>
      <c r="I33" s="5"/>
    </row>
    <row x14ac:dyDescent="0.25" r="34" customHeight="1" ht="17.25">
      <c r="A34" s="3"/>
      <c r="B34" s="3"/>
      <c r="C34" s="3"/>
      <c r="D34" s="3"/>
      <c r="E34" s="114"/>
      <c r="F34" s="4"/>
      <c r="G34" s="157"/>
      <c r="H34" s="63"/>
      <c r="I34" s="5"/>
    </row>
    <row x14ac:dyDescent="0.25" r="35" customHeight="1" ht="17.25">
      <c r="A35" s="3"/>
      <c r="B35" s="3"/>
      <c r="C35" s="3"/>
      <c r="D35" s="3"/>
      <c r="E35" s="28"/>
      <c r="F35" s="3"/>
      <c r="G35" s="5"/>
      <c r="H35" s="6"/>
      <c r="I35" s="5"/>
    </row>
    <row x14ac:dyDescent="0.25" r="36" customHeight="1" ht="17.25">
      <c r="A36" s="354" t="s">
        <v>1</v>
      </c>
      <c r="B36" s="96" t="s">
        <v>169</v>
      </c>
      <c r="C36" s="10"/>
      <c r="D36" s="10"/>
      <c r="E36" s="127"/>
      <c r="F36" s="116"/>
      <c r="G36" s="355"/>
      <c r="H36" s="158"/>
      <c r="I36" s="5"/>
    </row>
    <row x14ac:dyDescent="0.25" r="37" customHeight="1" ht="24">
      <c r="A37" s="15"/>
      <c r="B37" s="15" t="s">
        <v>82</v>
      </c>
      <c r="C37" s="15"/>
      <c r="D37" s="15"/>
      <c r="E37" s="112" t="s">
        <v>58</v>
      </c>
      <c r="F37" s="237" t="s">
        <v>319</v>
      </c>
      <c r="G37" s="16" t="s">
        <v>562</v>
      </c>
      <c r="H37" s="160"/>
      <c r="I37" s="5"/>
    </row>
    <row x14ac:dyDescent="0.25" r="38" customHeight="1" ht="24">
      <c r="A38" s="22"/>
      <c r="B38" s="22"/>
      <c r="C38" s="3"/>
      <c r="D38" s="356"/>
      <c r="E38" s="4"/>
      <c r="F38" s="119" t="s">
        <v>544</v>
      </c>
      <c r="G38" s="69"/>
      <c r="H38" s="69"/>
      <c r="I38" s="5"/>
    </row>
    <row x14ac:dyDescent="0.25" r="39" customHeight="1" ht="17.25">
      <c r="A39" s="22"/>
      <c r="B39" s="229"/>
      <c r="C39" s="229"/>
      <c r="D39" s="229"/>
      <c r="E39" s="4" t="s">
        <v>11</v>
      </c>
      <c r="F39" s="4" t="s">
        <v>563</v>
      </c>
      <c r="G39" s="63">
        <f>ROUNDUP((('UK-R-Coffee Tables'!G38)/1.59)/10,0)*10</f>
      </c>
      <c r="H39" s="63"/>
      <c r="I39" s="5"/>
    </row>
    <row x14ac:dyDescent="0.25" r="40" customHeight="1" ht="17.25">
      <c r="A40" s="22"/>
      <c r="B40" s="229"/>
      <c r="C40" s="229"/>
      <c r="D40" s="229"/>
      <c r="E40" s="4" t="s">
        <v>13</v>
      </c>
      <c r="F40" s="4" t="s">
        <v>552</v>
      </c>
      <c r="G40" s="63">
        <f>ROUNDUP((('UK-R-Coffee Tables'!G39)/1.59)/10,0)*10</f>
      </c>
      <c r="H40" s="63"/>
      <c r="I40" s="5"/>
    </row>
    <row x14ac:dyDescent="0.25" r="41" customHeight="1" ht="17.25">
      <c r="A41" s="229"/>
      <c r="B41" s="229"/>
      <c r="C41" s="229"/>
      <c r="D41" s="229"/>
      <c r="E41" s="4"/>
      <c r="F41" s="4"/>
      <c r="G41" s="63"/>
      <c r="H41" s="7"/>
      <c r="I41" s="5"/>
    </row>
    <row x14ac:dyDescent="0.25" r="42" customHeight="1" ht="17.25">
      <c r="A42" s="229"/>
      <c r="B42" s="229"/>
      <c r="C42" s="229"/>
      <c r="D42" s="229"/>
      <c r="E42" s="4"/>
      <c r="F42" s="4"/>
      <c r="G42" s="7"/>
      <c r="H42" s="7"/>
      <c r="I42" s="5"/>
    </row>
    <row x14ac:dyDescent="0.25" r="43" customHeight="1" ht="17.25">
      <c r="A43" s="3"/>
      <c r="B43" s="3"/>
      <c r="C43" s="3"/>
      <c r="D43" s="3"/>
      <c r="E43" s="107" t="s">
        <v>18</v>
      </c>
      <c r="F43" s="4"/>
      <c r="G43" s="157"/>
      <c r="H43" s="26"/>
      <c r="I43" s="5"/>
    </row>
    <row x14ac:dyDescent="0.25" r="44" customHeight="1" ht="17.25">
      <c r="A44" s="3"/>
      <c r="B44" s="3"/>
      <c r="C44" s="3"/>
      <c r="D44" s="229"/>
      <c r="E44" s="108"/>
      <c r="F44" s="114"/>
      <c r="G44" s="157"/>
      <c r="H44" s="26"/>
      <c r="I44" s="5"/>
    </row>
    <row x14ac:dyDescent="0.25" r="45" customHeight="1" ht="17.25">
      <c r="A45" s="3"/>
      <c r="B45" s="3"/>
      <c r="C45" s="3"/>
      <c r="D45" s="229"/>
      <c r="E45" s="22"/>
      <c r="F45" s="3"/>
      <c r="G45" s="5"/>
      <c r="H45" s="6"/>
      <c r="I45" s="5"/>
    </row>
    <row x14ac:dyDescent="0.25" r="46" customHeight="1" ht="17.25">
      <c r="A46" s="3"/>
      <c r="B46" s="3"/>
      <c r="C46" s="3"/>
      <c r="D46" s="229"/>
      <c r="E46" s="114"/>
      <c r="F46" s="4"/>
      <c r="G46" s="157"/>
      <c r="H46" s="63"/>
      <c r="I46" s="5"/>
    </row>
    <row x14ac:dyDescent="0.25" r="47" customHeight="1" ht="17.25">
      <c r="A47" s="229"/>
      <c r="B47" s="229"/>
      <c r="C47" s="229"/>
      <c r="D47" s="229"/>
      <c r="E47" s="28"/>
      <c r="F47" s="4"/>
      <c r="G47" s="157"/>
      <c r="H47" s="26"/>
      <c r="I47" s="5"/>
    </row>
    <row x14ac:dyDescent="0.25" r="48" customHeight="1" ht="17.25">
      <c r="A48" s="3"/>
      <c r="B48" s="3"/>
      <c r="C48" s="3"/>
      <c r="D48" s="3"/>
      <c r="E48" s="203"/>
      <c r="F48" s="3"/>
      <c r="G48" s="5"/>
      <c r="H48" s="63"/>
      <c r="I48" s="5"/>
    </row>
    <row x14ac:dyDescent="0.25" r="49" customHeight="1" ht="17.25">
      <c r="A49" s="354" t="s">
        <v>1</v>
      </c>
      <c r="B49" s="96" t="s">
        <v>142</v>
      </c>
      <c r="C49" s="10"/>
      <c r="D49" s="10"/>
      <c r="E49" s="127"/>
      <c r="F49" s="116"/>
      <c r="G49" s="355"/>
      <c r="H49" s="158"/>
      <c r="I49" s="5"/>
    </row>
    <row x14ac:dyDescent="0.25" r="50" customHeight="1" ht="24">
      <c r="A50" s="15"/>
      <c r="B50" s="15"/>
      <c r="C50" s="15"/>
      <c r="D50" s="15"/>
      <c r="E50" s="112" t="s">
        <v>58</v>
      </c>
      <c r="F50" s="237" t="s">
        <v>319</v>
      </c>
      <c r="G50" s="16" t="s">
        <v>378</v>
      </c>
      <c r="H50" s="160"/>
      <c r="I50" s="5"/>
    </row>
    <row x14ac:dyDescent="0.25" r="51" customHeight="1" ht="24">
      <c r="A51" s="22"/>
      <c r="B51" s="22"/>
      <c r="C51" s="3"/>
      <c r="D51" s="356"/>
      <c r="E51" s="4"/>
      <c r="F51" s="119" t="s">
        <v>544</v>
      </c>
      <c r="G51" s="381" t="s">
        <v>566</v>
      </c>
      <c r="H51" s="69"/>
      <c r="I51" s="5"/>
    </row>
    <row x14ac:dyDescent="0.25" r="52" customHeight="1" ht="17.25">
      <c r="A52" s="22"/>
      <c r="B52" s="229"/>
      <c r="C52" s="229"/>
      <c r="D52" s="229"/>
      <c r="E52" s="4"/>
      <c r="F52" s="4" t="s">
        <v>608</v>
      </c>
      <c r="G52" s="63">
        <f>ROUNDUP((('UK-R-Coffee Tables'!G51)/1.59)/10,0)*10</f>
      </c>
      <c r="H52" s="63"/>
      <c r="I52" s="5"/>
    </row>
    <row x14ac:dyDescent="0.25" r="53" customHeight="1" ht="17.25">
      <c r="A53" s="22"/>
      <c r="B53" s="229"/>
      <c r="C53" s="229"/>
      <c r="D53" s="229"/>
      <c r="E53" s="4"/>
      <c r="F53" s="4"/>
      <c r="G53" s="63"/>
      <c r="H53" s="63"/>
      <c r="I53" s="5"/>
    </row>
    <row x14ac:dyDescent="0.25" r="54" customHeight="1" ht="17.25">
      <c r="A54" s="229"/>
      <c r="B54" s="229"/>
      <c r="C54" s="229"/>
      <c r="D54" s="229"/>
      <c r="E54" s="4"/>
      <c r="F54" s="4"/>
      <c r="G54" s="63"/>
      <c r="H54" s="7"/>
      <c r="I54" s="5"/>
    </row>
    <row x14ac:dyDescent="0.25" r="55" customHeight="1" ht="17.25">
      <c r="A55" s="229"/>
      <c r="B55" s="229"/>
      <c r="C55" s="229"/>
      <c r="D55" s="229"/>
      <c r="E55" s="4"/>
      <c r="F55" s="4"/>
      <c r="G55" s="7"/>
      <c r="H55" s="7"/>
      <c r="I55" s="5"/>
    </row>
    <row x14ac:dyDescent="0.25" r="56" customHeight="1" ht="17.25">
      <c r="A56" s="3"/>
      <c r="B56" s="3"/>
      <c r="C56" s="3"/>
      <c r="D56" s="3"/>
      <c r="E56" s="107"/>
      <c r="F56" s="4"/>
      <c r="G56" s="157"/>
      <c r="H56" s="26"/>
      <c r="I56" s="5"/>
    </row>
    <row x14ac:dyDescent="0.25" r="57" customHeight="1" ht="17.25">
      <c r="A57" s="3"/>
      <c r="B57" s="3"/>
      <c r="C57" s="3"/>
      <c r="D57" s="229"/>
      <c r="E57" s="108"/>
      <c r="F57" s="114"/>
      <c r="G57" s="157"/>
      <c r="H57" s="26"/>
      <c r="I57" s="5"/>
    </row>
    <row x14ac:dyDescent="0.25" r="58" customHeight="1" ht="17.25">
      <c r="A58" s="3"/>
      <c r="B58" s="3"/>
      <c r="C58" s="3"/>
      <c r="D58" s="229"/>
      <c r="E58" s="22"/>
      <c r="F58" s="3"/>
      <c r="G58" s="5"/>
      <c r="H58" s="6"/>
      <c r="I58" s="5"/>
    </row>
    <row x14ac:dyDescent="0.25" r="59" customHeight="1" ht="17.25">
      <c r="A59" s="3"/>
      <c r="B59" s="3"/>
      <c r="C59" s="3"/>
      <c r="D59" s="229"/>
      <c r="E59" s="139" t="s">
        <v>570</v>
      </c>
      <c r="F59" s="140"/>
      <c r="G59" s="358"/>
      <c r="H59" s="153">
        <f>ROUNDUP((('UK-R-Coffee Tables'!H58)/1.59)/10,0)*10</f>
      </c>
      <c r="I59" s="5"/>
    </row>
    <row x14ac:dyDescent="0.25" r="60" customHeight="1" ht="17.25">
      <c r="A60" s="229"/>
      <c r="B60" s="229"/>
      <c r="C60" s="229"/>
      <c r="D60" s="229"/>
      <c r="E60" s="28"/>
      <c r="F60" s="4"/>
      <c r="G60" s="157"/>
      <c r="H60" s="26"/>
      <c r="I60" s="5"/>
    </row>
    <row x14ac:dyDescent="0.25" r="61" customHeight="1" ht="17.25">
      <c r="A61" s="229"/>
      <c r="B61" s="229"/>
      <c r="C61" s="229"/>
      <c r="D61" s="229"/>
      <c r="E61" s="139" t="s">
        <v>537</v>
      </c>
      <c r="F61" s="140"/>
      <c r="G61" s="358"/>
      <c r="H61" s="153">
        <f>ROUNDUP((('UK-R-Coffee Tables'!H61)/1.59)/10,0)*10</f>
      </c>
      <c r="I61" s="5"/>
    </row>
    <row x14ac:dyDescent="0.25" r="62" customHeight="1" ht="17.25">
      <c r="A62" s="229"/>
      <c r="B62" s="229"/>
      <c r="C62" s="229"/>
      <c r="D62" s="229"/>
      <c r="E62" s="28"/>
      <c r="F62" s="4"/>
      <c r="G62" s="157"/>
      <c r="H62" s="63"/>
      <c r="I62" s="5"/>
    </row>
    <row x14ac:dyDescent="0.25" r="63" customHeight="1" ht="17.25">
      <c r="A63" s="229"/>
      <c r="B63" s="229"/>
      <c r="C63" s="229"/>
      <c r="D63" s="229"/>
      <c r="E63" s="28"/>
      <c r="F63" s="4"/>
      <c r="G63" s="157"/>
      <c r="H63" s="63"/>
      <c r="I63" s="5"/>
    </row>
    <row x14ac:dyDescent="0.25" r="64" customHeight="1" ht="17.25">
      <c r="A64" s="229"/>
      <c r="B64" s="229"/>
      <c r="C64" s="229"/>
      <c r="D64" s="229"/>
      <c r="E64" s="28"/>
      <c r="F64" s="4"/>
      <c r="G64" s="157"/>
      <c r="H64" s="63"/>
      <c r="I64" s="5"/>
    </row>
    <row x14ac:dyDescent="0.25" r="65" customHeight="1" ht="17.25">
      <c r="A65" s="229"/>
      <c r="B65" s="229"/>
      <c r="C65" s="229"/>
      <c r="D65" s="229"/>
      <c r="E65" s="28"/>
      <c r="F65" s="4"/>
      <c r="G65" s="157"/>
      <c r="H65" s="63"/>
      <c r="I65" s="5"/>
    </row>
    <row x14ac:dyDescent="0.25" r="66" customHeight="1" ht="17.25">
      <c r="A66" s="229"/>
      <c r="B66" s="229"/>
      <c r="C66" s="229"/>
      <c r="D66" s="229"/>
      <c r="E66" s="28"/>
      <c r="F66" s="4"/>
      <c r="G66" s="157"/>
      <c r="H66" s="63"/>
      <c r="I66" s="5"/>
    </row>
    <row x14ac:dyDescent="0.25" r="67" customHeight="1" ht="17.25">
      <c r="A67" s="229"/>
      <c r="B67" s="229"/>
      <c r="C67" s="229"/>
      <c r="D67" s="229"/>
      <c r="E67" s="28"/>
      <c r="F67" s="4"/>
      <c r="G67" s="157"/>
      <c r="H67" s="63"/>
      <c r="I67" s="5"/>
    </row>
    <row x14ac:dyDescent="0.25" r="68" customHeight="1" ht="17.25">
      <c r="A68" s="229"/>
      <c r="B68" s="229"/>
      <c r="C68" s="229"/>
      <c r="D68" s="229"/>
      <c r="E68" s="28"/>
      <c r="F68" s="4"/>
      <c r="G68" s="157"/>
      <c r="H68" s="63"/>
      <c r="I68" s="5"/>
    </row>
    <row x14ac:dyDescent="0.25" r="69" customHeight="1" ht="17.25">
      <c r="A69" s="229"/>
      <c r="B69" s="229"/>
      <c r="C69" s="229"/>
      <c r="D69" s="229"/>
      <c r="E69" s="28"/>
      <c r="F69" s="4"/>
      <c r="G69" s="157"/>
      <c r="H69" s="63"/>
      <c r="I69" s="5"/>
    </row>
    <row x14ac:dyDescent="0.25" r="70" customHeight="1" ht="17.25">
      <c r="A70" s="229"/>
      <c r="B70" s="229"/>
      <c r="C70" s="229"/>
      <c r="D70" s="229"/>
      <c r="E70" s="28"/>
      <c r="F70" s="4"/>
      <c r="G70" s="157"/>
      <c r="H70" s="63"/>
      <c r="I70" s="5"/>
    </row>
    <row x14ac:dyDescent="0.25" r="71" customHeight="1" ht="17.25">
      <c r="A71" s="3"/>
      <c r="B71" s="3"/>
      <c r="C71" s="3"/>
      <c r="D71" s="3"/>
      <c r="E71" s="203"/>
      <c r="F71" s="3"/>
      <c r="G71" s="5"/>
      <c r="H71" s="63"/>
      <c r="I71" s="5"/>
    </row>
    <row x14ac:dyDescent="0.25" r="72" customHeight="1" ht="17.25">
      <c r="A72" s="354"/>
      <c r="B72" s="288" t="s">
        <v>514</v>
      </c>
      <c r="C72" s="10"/>
      <c r="D72" s="10"/>
      <c r="E72" s="127"/>
      <c r="F72" s="116"/>
      <c r="G72" s="355"/>
      <c r="H72" s="158"/>
      <c r="I72" s="5"/>
    </row>
    <row x14ac:dyDescent="0.25" r="73" customHeight="1" ht="17.25">
      <c r="A73" s="15"/>
      <c r="B73" s="15" t="s">
        <v>318</v>
      </c>
      <c r="C73" s="15"/>
      <c r="D73" s="15"/>
      <c r="E73" s="112" t="s">
        <v>58</v>
      </c>
      <c r="F73" s="237" t="s">
        <v>319</v>
      </c>
      <c r="G73" s="16" t="s">
        <v>362</v>
      </c>
      <c r="H73" s="16" t="s">
        <v>393</v>
      </c>
      <c r="I73" s="5"/>
    </row>
    <row x14ac:dyDescent="0.25" r="74" customHeight="1" ht="29.100000000000005">
      <c r="A74" s="22"/>
      <c r="B74" s="22"/>
      <c r="C74" s="3"/>
      <c r="D74" s="356"/>
      <c r="E74" s="74"/>
      <c r="F74" s="262" t="s">
        <v>544</v>
      </c>
      <c r="G74" s="24"/>
      <c r="H74" s="327" t="s">
        <v>336</v>
      </c>
      <c r="I74" s="5"/>
    </row>
    <row x14ac:dyDescent="0.25" r="75" customHeight="1" ht="29.100000000000005">
      <c r="A75" s="22"/>
      <c r="B75" s="229"/>
      <c r="C75" s="229"/>
      <c r="D75" s="229"/>
      <c r="E75" s="74" t="s">
        <v>11</v>
      </c>
      <c r="F75" s="74" t="s">
        <v>546</v>
      </c>
      <c r="G75" s="63">
        <f>ROUNDUP((('UK-R-Coffee Tables'!G66)/1.59)/10,0)*10</f>
      </c>
      <c r="H75" s="63">
        <f>ROUNDUP((('UK-R-Coffee Tables'!H66)/1.59)/10,0)*10</f>
      </c>
      <c r="I75" s="5"/>
    </row>
    <row x14ac:dyDescent="0.25" r="76" customHeight="1" ht="29.100000000000005">
      <c r="A76" s="3"/>
      <c r="B76" s="3"/>
      <c r="C76" s="3"/>
      <c r="D76" s="3"/>
      <c r="E76" s="74" t="s">
        <v>13</v>
      </c>
      <c r="F76" s="74" t="s">
        <v>548</v>
      </c>
      <c r="G76" s="63">
        <f>ROUNDUP((('UK-R-Coffee Tables'!G67)/1.59)/10,0)*10</f>
      </c>
      <c r="H76" s="63">
        <f>ROUNDUP((('UK-R-Coffee Tables'!H67)/1.59)/10,0)*10</f>
      </c>
      <c r="I76" s="5"/>
    </row>
    <row x14ac:dyDescent="0.25" r="77" customHeight="1" ht="29.100000000000005">
      <c r="A77" s="3"/>
      <c r="B77" s="3"/>
      <c r="C77" s="3"/>
      <c r="D77" s="3"/>
      <c r="E77" s="74" t="s">
        <v>15</v>
      </c>
      <c r="F77" s="74" t="s">
        <v>550</v>
      </c>
      <c r="G77" s="63">
        <f>ROUNDUP((('UK-R-Coffee Tables'!G68)/1.59)/10,0)*10</f>
      </c>
      <c r="H77" s="63">
        <f>ROUNDUP((('UK-R-Coffee Tables'!H68)/1.59)/10,0)*10</f>
      </c>
      <c r="I77" s="5"/>
    </row>
    <row x14ac:dyDescent="0.25" r="78" customHeight="1" ht="29.100000000000005">
      <c r="A78" s="3"/>
      <c r="B78" s="3"/>
      <c r="C78" s="3"/>
      <c r="D78" s="3"/>
      <c r="E78" s="74"/>
      <c r="F78" s="3"/>
      <c r="G78" s="5"/>
      <c r="H78" s="27"/>
      <c r="I78" s="5"/>
    </row>
    <row x14ac:dyDescent="0.25" r="79" customHeight="1" ht="29.100000000000005">
      <c r="A79" s="3"/>
      <c r="B79" s="3"/>
      <c r="C79" s="3"/>
      <c r="D79" s="3"/>
      <c r="E79" s="138" t="s">
        <v>18</v>
      </c>
      <c r="F79" s="3"/>
      <c r="G79" s="5"/>
      <c r="H79" s="27"/>
      <c r="I79" s="5"/>
    </row>
    <row x14ac:dyDescent="0.25" r="80" customHeight="1" ht="29.100000000000005">
      <c r="A80" s="3"/>
      <c r="B80" s="3"/>
      <c r="C80" s="3"/>
      <c r="D80" s="229"/>
      <c r="E80" s="108"/>
      <c r="F80" s="3"/>
      <c r="G80" s="5"/>
      <c r="H80" s="6"/>
      <c r="I80" s="5"/>
    </row>
    <row x14ac:dyDescent="0.25" r="81" customHeight="1" ht="29.100000000000005">
      <c r="A81" s="3"/>
      <c r="B81" s="3"/>
      <c r="C81" s="3"/>
      <c r="D81" s="229"/>
      <c r="E81" s="134"/>
      <c r="F81" s="3"/>
      <c r="G81" s="5"/>
      <c r="H81" s="6"/>
      <c r="I81" s="5"/>
    </row>
    <row x14ac:dyDescent="0.25" r="82" customHeight="1" ht="29.100000000000005">
      <c r="A82" s="3"/>
      <c r="B82" s="3"/>
      <c r="C82" s="3"/>
      <c r="D82" s="229"/>
      <c r="E82" s="139" t="s">
        <v>570</v>
      </c>
      <c r="F82" s="140"/>
      <c r="G82" s="358"/>
      <c r="H82" s="153">
        <f>ROUNDUP((('UK-R-Coffee Tables'!H73)/1.59)/10,0)*10</f>
      </c>
      <c r="I82" s="5"/>
    </row>
    <row x14ac:dyDescent="0.25" r="83" customHeight="1" ht="29.100000000000005">
      <c r="A83" s="3"/>
      <c r="B83" s="3"/>
      <c r="C83" s="3"/>
      <c r="D83" s="229"/>
      <c r="E83" s="28"/>
      <c r="F83" s="3"/>
      <c r="G83" s="5"/>
      <c r="H83" s="34"/>
      <c r="I83" s="5"/>
    </row>
    <row x14ac:dyDescent="0.25" r="84" customHeight="1" ht="29.100000000000005">
      <c r="A84" s="3"/>
      <c r="B84" s="3"/>
      <c r="C84" s="3"/>
      <c r="D84" s="229"/>
      <c r="E84" s="28"/>
      <c r="F84" s="3"/>
      <c r="G84" s="5"/>
      <c r="H84" s="34"/>
      <c r="I84" s="5"/>
    </row>
    <row x14ac:dyDescent="0.25" r="85" customHeight="1" ht="29.100000000000005">
      <c r="A85" s="3"/>
      <c r="B85" s="3"/>
      <c r="C85" s="3"/>
      <c r="D85" s="3"/>
      <c r="E85" s="108"/>
      <c r="F85" s="3"/>
      <c r="G85" s="5"/>
      <c r="H85" s="34"/>
      <c r="I85" s="5"/>
    </row>
    <row x14ac:dyDescent="0.25" r="86" customHeight="1" ht="17.25">
      <c r="A86" s="354" t="s">
        <v>1</v>
      </c>
      <c r="B86" s="288" t="s">
        <v>515</v>
      </c>
      <c r="C86" s="361"/>
      <c r="D86" s="10"/>
      <c r="E86" s="127"/>
      <c r="F86" s="116"/>
      <c r="G86" s="355"/>
      <c r="H86" s="158"/>
      <c r="I86" s="5"/>
    </row>
    <row x14ac:dyDescent="0.25" r="87" customHeight="1" ht="24">
      <c r="A87" s="15"/>
      <c r="B87" s="15" t="s">
        <v>318</v>
      </c>
      <c r="C87" s="15"/>
      <c r="D87" s="15"/>
      <c r="E87" s="112" t="s">
        <v>58</v>
      </c>
      <c r="F87" s="237" t="s">
        <v>319</v>
      </c>
      <c r="G87" s="16" t="s">
        <v>320</v>
      </c>
      <c r="H87" s="16" t="s">
        <v>393</v>
      </c>
      <c r="I87" s="5"/>
    </row>
    <row x14ac:dyDescent="0.25" r="88" customHeight="1" ht="17.25">
      <c r="A88" s="22"/>
      <c r="B88" s="22"/>
      <c r="C88" s="3"/>
      <c r="D88" s="356"/>
      <c r="E88" s="4"/>
      <c r="F88" s="119" t="s">
        <v>544</v>
      </c>
      <c r="G88" s="7"/>
      <c r="H88" s="327" t="s">
        <v>336</v>
      </c>
      <c r="I88" s="5"/>
    </row>
    <row x14ac:dyDescent="0.25" r="89" customHeight="1" ht="17.25">
      <c r="A89" s="22"/>
      <c r="B89" s="3"/>
      <c r="C89" s="3"/>
      <c r="D89" s="3"/>
      <c r="E89" s="4" t="s">
        <v>11</v>
      </c>
      <c r="F89" s="4" t="s">
        <v>546</v>
      </c>
      <c r="G89" s="63">
        <f>ROUNDUP((('UK-R-Coffee Tables'!G78)/1.59)/10,0)*10</f>
      </c>
      <c r="H89" s="63">
        <f>ROUNDUP((('UK-R-Coffee Tables'!H78)/1.59)/10,0)*10</f>
      </c>
      <c r="I89" s="5"/>
    </row>
    <row x14ac:dyDescent="0.25" r="90" customHeight="1" ht="17.25">
      <c r="A90" s="3"/>
      <c r="B90" s="3"/>
      <c r="C90" s="3"/>
      <c r="D90" s="3"/>
      <c r="E90" s="4" t="s">
        <v>13</v>
      </c>
      <c r="F90" s="4" t="s">
        <v>548</v>
      </c>
      <c r="G90" s="63">
        <f>ROUNDUP((('UK-R-Coffee Tables'!G79)/1.59)/10,0)*10</f>
      </c>
      <c r="H90" s="63">
        <f>ROUNDUP((('UK-R-Coffee Tables'!H79)/1.59)/10,0)*10</f>
      </c>
      <c r="I90" s="5"/>
    </row>
    <row x14ac:dyDescent="0.25" r="91" customHeight="1" ht="17.25">
      <c r="A91" s="3"/>
      <c r="B91" s="3"/>
      <c r="C91" s="3"/>
      <c r="D91" s="3"/>
      <c r="E91" s="4" t="s">
        <v>15</v>
      </c>
      <c r="F91" s="4" t="s">
        <v>550</v>
      </c>
      <c r="G91" s="63">
        <f>ROUNDUP((('UK-R-Coffee Tables'!G80)/1.59)/10,0)*10</f>
      </c>
      <c r="H91" s="63">
        <f>ROUNDUP((('UK-R-Coffee Tables'!H80)/1.59)/10,0)*10</f>
      </c>
      <c r="I91" s="5"/>
    </row>
    <row x14ac:dyDescent="0.25" r="92" customHeight="1" ht="17.25">
      <c r="A92" s="3"/>
      <c r="B92" s="3"/>
      <c r="C92" s="3"/>
      <c r="D92" s="3"/>
      <c r="E92" s="4"/>
      <c r="F92" s="4"/>
      <c r="G92" s="63"/>
      <c r="H92" s="63"/>
      <c r="I92" s="5"/>
    </row>
    <row x14ac:dyDescent="0.25" r="93" customHeight="1" ht="17.25">
      <c r="A93" s="3"/>
      <c r="B93" s="3"/>
      <c r="C93" s="3"/>
      <c r="D93" s="3"/>
      <c r="E93" s="4"/>
      <c r="F93" s="4"/>
      <c r="G93" s="7"/>
      <c r="H93" s="7"/>
      <c r="I93" s="5"/>
    </row>
    <row x14ac:dyDescent="0.25" r="94" customHeight="1" ht="17.25">
      <c r="A94" s="229"/>
      <c r="B94" s="229"/>
      <c r="C94" s="229"/>
      <c r="D94" s="229"/>
      <c r="E94" s="107" t="s">
        <v>18</v>
      </c>
      <c r="F94" s="4"/>
      <c r="G94" s="157"/>
      <c r="H94" s="26"/>
      <c r="I94" s="5"/>
    </row>
    <row x14ac:dyDescent="0.25" r="95" customHeight="1" ht="29.100000000000005">
      <c r="A95" s="229"/>
      <c r="B95" s="229"/>
      <c r="C95" s="229"/>
      <c r="D95" s="229"/>
      <c r="E95" s="108"/>
      <c r="F95" s="4"/>
      <c r="G95" s="157"/>
      <c r="H95" s="26"/>
      <c r="I95" s="5"/>
    </row>
    <row x14ac:dyDescent="0.25" r="96" customHeight="1" ht="17.25">
      <c r="A96" s="3"/>
      <c r="B96" s="3"/>
      <c r="C96" s="3"/>
      <c r="D96" s="229"/>
      <c r="E96" s="229"/>
      <c r="F96" s="229"/>
      <c r="G96" s="362"/>
      <c r="H96" s="362"/>
      <c r="I96" s="5"/>
    </row>
    <row x14ac:dyDescent="0.25" r="97" customHeight="1" ht="17.25">
      <c r="A97" s="3"/>
      <c r="B97" s="3"/>
      <c r="C97" s="3"/>
      <c r="D97" s="229"/>
      <c r="E97" s="110" t="s">
        <v>280</v>
      </c>
      <c r="F97" s="375"/>
      <c r="G97" s="358"/>
      <c r="H97" s="153">
        <f>ROUNDUP((('UK-R-Coffee Tables'!H86)/1.59)/10,0)*10</f>
      </c>
      <c r="I97" s="5"/>
    </row>
    <row x14ac:dyDescent="0.25" r="98" customHeight="1" ht="17.25">
      <c r="A98" s="3"/>
      <c r="B98" s="3"/>
      <c r="C98" s="3"/>
      <c r="D98" s="229"/>
      <c r="E98" s="108"/>
      <c r="F98" s="4"/>
      <c r="G98" s="157"/>
      <c r="H98" s="26"/>
      <c r="I98" s="5"/>
    </row>
    <row x14ac:dyDescent="0.25" r="99" customHeight="1" ht="17.25">
      <c r="A99" s="3"/>
      <c r="B99" s="3"/>
      <c r="C99" s="3"/>
      <c r="D99" s="229"/>
      <c r="E99" s="108"/>
      <c r="F99" s="4"/>
      <c r="G99" s="157"/>
      <c r="H99" s="26"/>
      <c r="I99" s="5"/>
    </row>
    <row x14ac:dyDescent="0.25" r="100" customHeight="1" ht="18.75">
      <c r="A100" s="3"/>
      <c r="B100" s="365"/>
      <c r="C100" s="366"/>
      <c r="D100" s="366"/>
      <c r="E100" s="28"/>
      <c r="F100" s="74"/>
      <c r="G100" s="136"/>
      <c r="H100" s="27"/>
      <c r="I100" s="5"/>
    </row>
    <row x14ac:dyDescent="0.25" r="101" customHeight="1" ht="17.25">
      <c r="A101" s="15"/>
      <c r="B101" s="15" t="s">
        <v>348</v>
      </c>
      <c r="C101" s="15"/>
      <c r="D101" s="15"/>
      <c r="E101" s="112" t="s">
        <v>58</v>
      </c>
      <c r="F101" s="237" t="s">
        <v>319</v>
      </c>
      <c r="G101" s="16" t="s">
        <v>320</v>
      </c>
      <c r="H101" s="16" t="s">
        <v>393</v>
      </c>
      <c r="I101" s="5"/>
    </row>
    <row x14ac:dyDescent="0.25" r="102" customHeight="1" ht="17.25">
      <c r="A102" s="22"/>
      <c r="B102" s="22"/>
      <c r="C102" s="3"/>
      <c r="D102" s="356"/>
      <c r="E102" s="74"/>
      <c r="F102" s="262" t="s">
        <v>544</v>
      </c>
      <c r="G102" s="24"/>
      <c r="H102" s="327" t="s">
        <v>336</v>
      </c>
      <c r="I102" s="5"/>
    </row>
    <row x14ac:dyDescent="0.25" r="103" customHeight="1" ht="17.25">
      <c r="A103" s="22"/>
      <c r="B103" s="3"/>
      <c r="C103" s="3"/>
      <c r="D103" s="3"/>
      <c r="E103" s="74" t="s">
        <v>11</v>
      </c>
      <c r="F103" s="74" t="s">
        <v>552</v>
      </c>
      <c r="G103" s="63">
        <f>ROUNDUP((('UK-R-Coffee Tables'!G90)/1.59)/10,0)*10</f>
      </c>
      <c r="H103" s="63">
        <f>ROUNDUP((('UK-R-Coffee Tables'!H90)/1.59)/10,0)*10</f>
      </c>
      <c r="I103" s="5"/>
    </row>
    <row x14ac:dyDescent="0.25" r="104" customHeight="1" ht="17.25">
      <c r="A104" s="22"/>
      <c r="B104" s="229"/>
      <c r="C104" s="229"/>
      <c r="D104" s="229"/>
      <c r="E104" s="74" t="s">
        <v>13</v>
      </c>
      <c r="F104" s="74" t="s">
        <v>555</v>
      </c>
      <c r="G104" s="63">
        <f>ROUNDUP((('UK-R-Coffee Tables'!G91)/1.59)/10,0)*10</f>
      </c>
      <c r="H104" s="63">
        <f>ROUNDUP((('UK-R-Coffee Tables'!H91)/1.59)/10,0)*10</f>
      </c>
      <c r="I104" s="5"/>
    </row>
    <row x14ac:dyDescent="0.25" r="105" customHeight="1" ht="17.25">
      <c r="A105" s="22"/>
      <c r="B105" s="229"/>
      <c r="C105" s="229"/>
      <c r="D105" s="229"/>
      <c r="E105" s="74" t="s">
        <v>15</v>
      </c>
      <c r="F105" s="74" t="s">
        <v>616</v>
      </c>
      <c r="G105" s="63">
        <f>ROUNDUP((('UK-R-Coffee Tables'!G92)/1.59)/10,0)*10</f>
      </c>
      <c r="H105" s="63">
        <f>ROUNDUP((('UK-R-Coffee Tables'!H92)/1.59)/10,0)*10</f>
      </c>
      <c r="I105" s="5"/>
    </row>
    <row x14ac:dyDescent="0.25" r="106" customHeight="1" ht="29.100000000000005">
      <c r="A106" s="22"/>
      <c r="B106" s="229"/>
      <c r="C106" s="229"/>
      <c r="D106" s="229"/>
      <c r="E106" s="74" t="s">
        <v>120</v>
      </c>
      <c r="F106" s="74" t="s">
        <v>573</v>
      </c>
      <c r="G106" s="63">
        <f>ROUNDUP((('UK-R-Coffee Tables'!G93)/1.59)/10,0)*10</f>
      </c>
      <c r="H106" s="63">
        <f>ROUNDUP((('UK-R-Coffee Tables'!H93)/1.59)/10,0)*10</f>
      </c>
      <c r="I106" s="5"/>
    </row>
    <row x14ac:dyDescent="0.25" r="107" customHeight="1" ht="17.25">
      <c r="A107" s="3"/>
      <c r="B107" s="3"/>
      <c r="C107" s="3"/>
      <c r="D107" s="3"/>
      <c r="E107" s="134"/>
      <c r="F107" s="74"/>
      <c r="G107" s="136"/>
      <c r="H107" s="137"/>
      <c r="I107" s="5"/>
    </row>
    <row x14ac:dyDescent="0.25" r="108" customHeight="1" ht="17.25">
      <c r="A108" s="3"/>
      <c r="B108" s="3"/>
      <c r="C108" s="3"/>
      <c r="D108" s="3"/>
      <c r="E108" s="138" t="s">
        <v>18</v>
      </c>
      <c r="F108" s="3"/>
      <c r="G108" s="5"/>
      <c r="H108" s="6"/>
      <c r="I108" s="5"/>
    </row>
    <row x14ac:dyDescent="0.25" r="109" customHeight="1" ht="24">
      <c r="A109" s="3"/>
      <c r="B109" s="3"/>
      <c r="C109" s="3"/>
      <c r="D109" s="229"/>
      <c r="E109" s="108"/>
      <c r="F109" s="3"/>
      <c r="G109" s="5"/>
      <c r="H109" s="6"/>
      <c r="I109" s="5"/>
    </row>
    <row x14ac:dyDescent="0.25" r="110" customHeight="1" ht="24">
      <c r="A110" s="3"/>
      <c r="B110" s="3"/>
      <c r="C110" s="3"/>
      <c r="D110" s="229"/>
      <c r="E110" s="134"/>
      <c r="F110" s="3"/>
      <c r="G110" s="5"/>
      <c r="H110" s="6"/>
      <c r="I110" s="5"/>
    </row>
    <row x14ac:dyDescent="0.25" r="111" customHeight="1" ht="17.25">
      <c r="A111" s="3"/>
      <c r="B111" s="3"/>
      <c r="C111" s="3"/>
      <c r="D111" s="229"/>
      <c r="E111" s="139" t="s">
        <v>280</v>
      </c>
      <c r="F111" s="140"/>
      <c r="G111" s="358"/>
      <c r="H111" s="153">
        <f>ROUNDUP((('UK-R-Coffee Tables'!H98)/1.59)/10,0)*10</f>
      </c>
      <c r="I111" s="5"/>
    </row>
    <row x14ac:dyDescent="0.25" r="112" customHeight="1" ht="17.25">
      <c r="A112" s="3"/>
      <c r="B112" s="3"/>
      <c r="C112" s="3"/>
      <c r="D112" s="229"/>
      <c r="E112" s="108"/>
      <c r="F112" s="3"/>
      <c r="G112" s="5"/>
      <c r="H112" s="6"/>
      <c r="I112" s="5"/>
    </row>
    <row x14ac:dyDescent="0.25" r="113" customHeight="1" ht="17.25">
      <c r="A113" s="3"/>
      <c r="B113" s="3"/>
      <c r="C113" s="3"/>
      <c r="D113" s="229"/>
      <c r="E113" s="108"/>
      <c r="F113" s="3"/>
      <c r="G113" s="5"/>
      <c r="H113" s="6"/>
      <c r="I113" s="5"/>
    </row>
    <row x14ac:dyDescent="0.25" r="114" customHeight="1" ht="17.25">
      <c r="A114" s="3"/>
      <c r="B114" s="3"/>
      <c r="C114" s="3"/>
      <c r="D114" s="229"/>
      <c r="E114" s="243"/>
      <c r="F114" s="3"/>
      <c r="G114" s="5"/>
      <c r="H114" s="6"/>
      <c r="I114" s="5"/>
    </row>
    <row x14ac:dyDescent="0.25" r="115" customHeight="1" ht="17.25">
      <c r="A115" s="3"/>
      <c r="B115" s="3"/>
      <c r="C115" s="3"/>
      <c r="D115" s="229"/>
      <c r="E115" s="243"/>
      <c r="F115" s="3"/>
      <c r="G115" s="5"/>
      <c r="H115" s="6"/>
      <c r="I115" s="5"/>
    </row>
    <row x14ac:dyDescent="0.25" r="116" customHeight="1" ht="17.25">
      <c r="A116" s="15"/>
      <c r="B116" s="15" t="s">
        <v>106</v>
      </c>
      <c r="C116" s="15"/>
      <c r="D116" s="15"/>
      <c r="E116" s="112" t="s">
        <v>58</v>
      </c>
      <c r="F116" s="237" t="s">
        <v>319</v>
      </c>
      <c r="G116" s="16" t="s">
        <v>320</v>
      </c>
      <c r="H116" s="16" t="s">
        <v>393</v>
      </c>
      <c r="I116" s="5"/>
    </row>
    <row x14ac:dyDescent="0.25" r="117" customHeight="1" ht="29.100000000000005">
      <c r="A117" s="22"/>
      <c r="B117" s="367"/>
      <c r="C117" s="3"/>
      <c r="D117" s="356"/>
      <c r="E117" s="74"/>
      <c r="F117" s="262" t="s">
        <v>544</v>
      </c>
      <c r="G117" s="24"/>
      <c r="H117" s="327" t="s">
        <v>336</v>
      </c>
      <c r="I117" s="5"/>
    </row>
    <row x14ac:dyDescent="0.25" r="118" customHeight="1" ht="29.100000000000005">
      <c r="A118" s="22"/>
      <c r="B118" s="229"/>
      <c r="C118" s="229"/>
      <c r="D118" s="229"/>
      <c r="E118" s="4" t="s">
        <v>11</v>
      </c>
      <c r="F118" s="4" t="s">
        <v>574</v>
      </c>
      <c r="G118" s="63">
        <f>ROUNDUP((('UK-R-Coffee Tables'!G103)/1.59)/10,0)*10</f>
      </c>
      <c r="H118" s="63">
        <f>ROUNDUP((('UK-R-Coffee Tables'!H103)/1.59)/10,0)*10</f>
      </c>
      <c r="I118" s="5"/>
    </row>
    <row x14ac:dyDescent="0.25" r="119" customHeight="1" ht="29.100000000000005">
      <c r="A119" s="3"/>
      <c r="B119" s="3"/>
      <c r="C119" s="3"/>
      <c r="D119" s="3"/>
      <c r="E119" s="4" t="s">
        <v>13</v>
      </c>
      <c r="F119" s="4" t="s">
        <v>576</v>
      </c>
      <c r="G119" s="63">
        <f>ROUNDUP((('UK-R-Coffee Tables'!G104)/1.59)/10,0)*10</f>
      </c>
      <c r="H119" s="63">
        <f>ROUNDUP((('UK-R-Coffee Tables'!H104)/1.59)/10,0)*10</f>
      </c>
      <c r="I119" s="5"/>
    </row>
    <row x14ac:dyDescent="0.25" r="120" customHeight="1" ht="29.100000000000005">
      <c r="A120" s="3"/>
      <c r="B120" s="3"/>
      <c r="C120" s="3"/>
      <c r="D120" s="3"/>
      <c r="E120" s="4" t="s">
        <v>15</v>
      </c>
      <c r="F120" s="4" t="s">
        <v>578</v>
      </c>
      <c r="G120" s="63">
        <f>ROUNDUP((('UK-R-Coffee Tables'!G105)/1.59)/10,0)*10</f>
      </c>
      <c r="H120" s="63">
        <f>ROUNDUP((('UK-R-Coffee Tables'!H105)/1.59)/10,0)*10</f>
      </c>
      <c r="I120" s="5"/>
    </row>
    <row x14ac:dyDescent="0.25" r="121" customHeight="1" ht="29.100000000000005">
      <c r="A121" s="3"/>
      <c r="B121" s="3"/>
      <c r="C121" s="3"/>
      <c r="D121" s="3"/>
      <c r="E121" s="148"/>
      <c r="F121" s="148"/>
      <c r="G121" s="300"/>
      <c r="H121" s="6"/>
      <c r="I121" s="5"/>
    </row>
    <row x14ac:dyDescent="0.25" r="122" customHeight="1" ht="29.100000000000005">
      <c r="A122" s="3"/>
      <c r="B122" s="3"/>
      <c r="C122" s="3"/>
      <c r="D122" s="3"/>
      <c r="E122" s="107" t="s">
        <v>18</v>
      </c>
      <c r="F122" s="148"/>
      <c r="G122" s="300"/>
      <c r="H122" s="6"/>
      <c r="I122" s="5"/>
    </row>
    <row x14ac:dyDescent="0.25" r="123" customHeight="1" ht="29.100000000000005">
      <c r="A123" s="3"/>
      <c r="B123" s="3"/>
      <c r="C123" s="3"/>
      <c r="D123" s="3"/>
      <c r="E123" s="108"/>
      <c r="F123" s="3"/>
      <c r="G123" s="5"/>
      <c r="H123" s="6"/>
      <c r="I123" s="5"/>
    </row>
    <row x14ac:dyDescent="0.25" r="124" customHeight="1" ht="29.100000000000005">
      <c r="A124" s="3"/>
      <c r="B124" s="3"/>
      <c r="C124" s="3"/>
      <c r="D124" s="3"/>
      <c r="E124" s="134"/>
      <c r="F124" s="3"/>
      <c r="G124" s="5"/>
      <c r="H124" s="6"/>
      <c r="I124" s="5"/>
    </row>
    <row x14ac:dyDescent="0.25" r="125" customHeight="1" ht="29.100000000000005">
      <c r="A125" s="3"/>
      <c r="B125" s="3"/>
      <c r="C125" s="3"/>
      <c r="D125" s="3"/>
      <c r="E125" s="139" t="s">
        <v>280</v>
      </c>
      <c r="F125" s="305"/>
      <c r="G125" s="370"/>
      <c r="H125" s="153">
        <f>ROUNDUP((('UK-R-Coffee Tables'!H110)/1.59)/10,0)*10</f>
      </c>
      <c r="I125" s="5"/>
    </row>
    <row x14ac:dyDescent="0.25" r="126" customHeight="1" ht="29.100000000000005">
      <c r="A126" s="3"/>
      <c r="B126" s="3"/>
      <c r="C126" s="3"/>
      <c r="D126" s="3"/>
      <c r="E126" s="28"/>
      <c r="F126" s="148"/>
      <c r="G126" s="300"/>
      <c r="H126" s="63"/>
      <c r="I126" s="5"/>
    </row>
    <row x14ac:dyDescent="0.25" r="127" customHeight="1" ht="29.100000000000005">
      <c r="A127" s="3"/>
      <c r="B127" s="3"/>
      <c r="C127" s="3"/>
      <c r="D127" s="3"/>
      <c r="E127" s="108"/>
      <c r="F127" s="148"/>
      <c r="G127" s="300"/>
      <c r="H127" s="63"/>
      <c r="I127" s="5"/>
    </row>
    <row x14ac:dyDescent="0.25" r="128" customHeight="1" ht="17.25">
      <c r="A128" s="354"/>
      <c r="B128" s="288" t="s">
        <v>102</v>
      </c>
      <c r="C128" s="10"/>
      <c r="D128" s="10"/>
      <c r="E128" s="127"/>
      <c r="F128" s="116"/>
      <c r="G128" s="355"/>
      <c r="H128" s="158"/>
      <c r="I128" s="5"/>
    </row>
    <row x14ac:dyDescent="0.25" r="129" customHeight="1" ht="17.25">
      <c r="A129" s="15"/>
      <c r="B129" s="15" t="s">
        <v>318</v>
      </c>
      <c r="C129" s="15"/>
      <c r="D129" s="15"/>
      <c r="E129" s="112" t="s">
        <v>58</v>
      </c>
      <c r="F129" s="237" t="s">
        <v>319</v>
      </c>
      <c r="G129" s="16" t="s">
        <v>349</v>
      </c>
      <c r="H129" s="159" t="s">
        <v>327</v>
      </c>
      <c r="I129" s="5"/>
    </row>
    <row x14ac:dyDescent="0.25" r="130" customHeight="1" ht="29.100000000000005">
      <c r="A130" s="22"/>
      <c r="B130" s="22"/>
      <c r="C130" s="3"/>
      <c r="D130" s="356"/>
      <c r="E130" s="74"/>
      <c r="F130" s="262" t="s">
        <v>544</v>
      </c>
      <c r="G130" s="24"/>
      <c r="H130" s="27"/>
      <c r="I130" s="5"/>
    </row>
    <row x14ac:dyDescent="0.25" r="131" customHeight="1" ht="29.100000000000005">
      <c r="A131" s="22"/>
      <c r="B131" s="229"/>
      <c r="C131" s="229"/>
      <c r="D131" s="229"/>
      <c r="E131" s="74" t="s">
        <v>11</v>
      </c>
      <c r="F131" s="74" t="s">
        <v>546</v>
      </c>
      <c r="G131" s="63">
        <f>ROUNDUP((('UK-R-Coffee Tables'!G115)/1.59)/10,0)*10</f>
      </c>
      <c r="H131" s="63">
        <f>ROUNDUP((('UK-R-Coffee Tables'!H115)/1.59)/10,0)*10</f>
      </c>
      <c r="I131" s="5"/>
    </row>
    <row x14ac:dyDescent="0.25" r="132" customHeight="1" ht="29.100000000000005">
      <c r="A132" s="3"/>
      <c r="B132" s="3"/>
      <c r="C132" s="3"/>
      <c r="D132" s="3"/>
      <c r="E132" s="74" t="s">
        <v>13</v>
      </c>
      <c r="F132" s="74" t="s">
        <v>548</v>
      </c>
      <c r="G132" s="63">
        <f>ROUNDUP((('UK-R-Coffee Tables'!G116)/1.59)/10,0)*10</f>
      </c>
      <c r="H132" s="63">
        <f>ROUNDUP((('UK-R-Coffee Tables'!H116)/1.59)/10,0)*10</f>
      </c>
      <c r="I132" s="5"/>
    </row>
    <row x14ac:dyDescent="0.25" r="133" customHeight="1" ht="29.100000000000005">
      <c r="A133" s="3"/>
      <c r="B133" s="3"/>
      <c r="C133" s="3"/>
      <c r="D133" s="3"/>
      <c r="E133" s="74" t="s">
        <v>15</v>
      </c>
      <c r="F133" s="74" t="s">
        <v>550</v>
      </c>
      <c r="G133" s="63">
        <f>ROUNDUP((('UK-R-Coffee Tables'!G117)/1.59)/10,0)*10</f>
      </c>
      <c r="H133" s="63">
        <f>ROUNDUP((('UK-R-Coffee Tables'!H117)/1.59)/10,0)*10</f>
      </c>
      <c r="I133" s="5"/>
    </row>
    <row x14ac:dyDescent="0.25" r="134" customHeight="1" ht="29.100000000000005">
      <c r="A134" s="3"/>
      <c r="B134" s="3"/>
      <c r="C134" s="3"/>
      <c r="D134" s="3"/>
      <c r="E134" s="74"/>
      <c r="F134" s="3"/>
      <c r="G134" s="5"/>
      <c r="H134" s="27"/>
      <c r="I134" s="5"/>
    </row>
    <row x14ac:dyDescent="0.25" r="135" customHeight="1" ht="29.100000000000005">
      <c r="A135" s="3"/>
      <c r="B135" s="3"/>
      <c r="C135" s="3"/>
      <c r="D135" s="3"/>
      <c r="E135" s="138" t="s">
        <v>18</v>
      </c>
      <c r="F135" s="3"/>
      <c r="G135" s="5"/>
      <c r="H135" s="27"/>
      <c r="I135" s="5"/>
    </row>
    <row x14ac:dyDescent="0.25" r="136" customHeight="1" ht="29.100000000000005">
      <c r="A136" s="3"/>
      <c r="B136" s="3"/>
      <c r="C136" s="3"/>
      <c r="D136" s="229"/>
      <c r="E136" s="108"/>
      <c r="F136" s="3"/>
      <c r="G136" s="5"/>
      <c r="H136" s="6"/>
      <c r="I136" s="5"/>
    </row>
    <row x14ac:dyDescent="0.25" r="137" customHeight="1" ht="29.100000000000005">
      <c r="A137" s="3"/>
      <c r="B137" s="3"/>
      <c r="C137" s="3"/>
      <c r="D137" s="229"/>
      <c r="E137" s="134"/>
      <c r="F137" s="3"/>
      <c r="G137" s="5"/>
      <c r="H137" s="6"/>
      <c r="I137" s="5"/>
    </row>
    <row x14ac:dyDescent="0.25" r="138" customHeight="1" ht="29.100000000000005">
      <c r="A138" s="3"/>
      <c r="B138" s="3"/>
      <c r="C138" s="3"/>
      <c r="D138" s="229"/>
      <c r="E138" s="139" t="s">
        <v>570</v>
      </c>
      <c r="F138" s="140"/>
      <c r="G138" s="358"/>
      <c r="H138" s="153">
        <f>ROUNDUP((('UK-R-Coffee Tables'!H122)/1.59)/10,0)*10</f>
      </c>
      <c r="I138" s="5"/>
    </row>
    <row x14ac:dyDescent="0.25" r="139" customHeight="1" ht="29.100000000000005">
      <c r="A139" s="3"/>
      <c r="B139" s="3"/>
      <c r="C139" s="3"/>
      <c r="D139" s="229"/>
      <c r="E139" s="28"/>
      <c r="F139" s="3"/>
      <c r="G139" s="5"/>
      <c r="H139" s="63"/>
      <c r="I139" s="5"/>
    </row>
    <row x14ac:dyDescent="0.25" r="140" customHeight="1" ht="29.100000000000005">
      <c r="A140" s="3"/>
      <c r="B140" s="288" t="s">
        <v>102</v>
      </c>
      <c r="C140" s="3"/>
      <c r="D140" s="3"/>
      <c r="E140" s="203"/>
      <c r="F140" s="3"/>
      <c r="G140" s="5"/>
      <c r="H140" s="63"/>
      <c r="I140" s="5"/>
    </row>
    <row x14ac:dyDescent="0.25" r="141" customHeight="1" ht="17.25">
      <c r="A141" s="15"/>
      <c r="B141" s="15" t="s">
        <v>348</v>
      </c>
      <c r="C141" s="15"/>
      <c r="D141" s="15"/>
      <c r="E141" s="112" t="s">
        <v>58</v>
      </c>
      <c r="F141" s="237" t="s">
        <v>319</v>
      </c>
      <c r="G141" s="16" t="s">
        <v>349</v>
      </c>
      <c r="H141" s="159" t="s">
        <v>327</v>
      </c>
      <c r="I141" s="5"/>
    </row>
    <row x14ac:dyDescent="0.25" r="142" customHeight="1" ht="29.100000000000005">
      <c r="A142" s="22"/>
      <c r="B142" s="22"/>
      <c r="C142" s="3"/>
      <c r="D142" s="356"/>
      <c r="E142" s="74"/>
      <c r="F142" s="262" t="s">
        <v>544</v>
      </c>
      <c r="G142" s="24"/>
      <c r="H142" s="27"/>
      <c r="I142" s="5"/>
    </row>
    <row x14ac:dyDescent="0.25" r="143" customHeight="1" ht="29.100000000000005">
      <c r="A143" s="22"/>
      <c r="B143" s="3"/>
      <c r="C143" s="3"/>
      <c r="D143" s="3"/>
      <c r="E143" s="74" t="s">
        <v>11</v>
      </c>
      <c r="F143" s="74" t="s">
        <v>552</v>
      </c>
      <c r="G143" s="63">
        <f>ROUNDUP((('UK-R-Coffee Tables'!G126)/1.59)/10,0)*10</f>
      </c>
      <c r="H143" s="63">
        <f>ROUNDUP((('UK-R-Coffee Tables'!H126)/1.59)/10,0)*10</f>
      </c>
      <c r="I143" s="5"/>
    </row>
    <row x14ac:dyDescent="0.25" r="144" customHeight="1" ht="29.100000000000005">
      <c r="A144" s="229"/>
      <c r="B144" s="229"/>
      <c r="C144" s="229"/>
      <c r="D144" s="229"/>
      <c r="E144" s="74" t="s">
        <v>13</v>
      </c>
      <c r="F144" s="74" t="s">
        <v>555</v>
      </c>
      <c r="G144" s="63">
        <f>ROUNDUP((('UK-R-Coffee Tables'!G127)/1.59)/10,0)*10</f>
      </c>
      <c r="H144" s="63">
        <f>ROUNDUP((('UK-R-Coffee Tables'!H127)/1.59)/10,0)*10</f>
      </c>
      <c r="I144" s="5"/>
    </row>
    <row x14ac:dyDescent="0.25" r="145" customHeight="1" ht="29.100000000000005">
      <c r="A145" s="3"/>
      <c r="B145" s="3"/>
      <c r="C145" s="3"/>
      <c r="D145" s="3"/>
      <c r="E145" s="74" t="s">
        <v>15</v>
      </c>
      <c r="F145" s="74" t="s">
        <v>572</v>
      </c>
      <c r="G145" s="63">
        <f>ROUNDUP((('UK-R-Coffee Tables'!G128)/1.59)/10,0)*10</f>
      </c>
      <c r="H145" s="63">
        <f>ROUNDUP((('UK-R-Coffee Tables'!H128)/1.59)/10,0)*10</f>
      </c>
      <c r="I145" s="5"/>
    </row>
    <row x14ac:dyDescent="0.25" r="146" customHeight="1" ht="29.100000000000005">
      <c r="A146" s="3"/>
      <c r="B146" s="3"/>
      <c r="C146" s="3"/>
      <c r="D146" s="3"/>
      <c r="E146" s="74" t="s">
        <v>120</v>
      </c>
      <c r="F146" s="74" t="s">
        <v>573</v>
      </c>
      <c r="G146" s="63">
        <f>ROUNDUP((('UK-R-Coffee Tables'!G129)/1.59)/10,0)*10</f>
      </c>
      <c r="H146" s="63">
        <f>ROUNDUP((('UK-R-Coffee Tables'!H129)/1.59)/10,0)*10</f>
      </c>
      <c r="I146" s="5"/>
    </row>
    <row x14ac:dyDescent="0.25" r="147" customHeight="1" ht="29.100000000000005">
      <c r="A147" s="3"/>
      <c r="B147" s="3"/>
      <c r="C147" s="3"/>
      <c r="D147" s="3"/>
      <c r="E147" s="134"/>
      <c r="F147" s="74"/>
      <c r="G147" s="136"/>
      <c r="H147" s="63"/>
      <c r="I147" s="5"/>
    </row>
    <row x14ac:dyDescent="0.25" r="148" customHeight="1" ht="29.100000000000005">
      <c r="A148" s="3"/>
      <c r="B148" s="3"/>
      <c r="C148" s="3"/>
      <c r="D148" s="3"/>
      <c r="E148" s="138" t="s">
        <v>18</v>
      </c>
      <c r="F148" s="3"/>
      <c r="G148" s="5"/>
      <c r="H148" s="63"/>
      <c r="I148" s="5"/>
    </row>
    <row x14ac:dyDescent="0.25" r="149" customHeight="1" ht="29.100000000000005">
      <c r="A149" s="3"/>
      <c r="B149" s="3"/>
      <c r="C149" s="3"/>
      <c r="D149" s="229"/>
      <c r="E149" s="108"/>
      <c r="F149" s="3"/>
      <c r="G149" s="5"/>
      <c r="H149" s="63"/>
      <c r="I149" s="5"/>
    </row>
    <row x14ac:dyDescent="0.25" r="150" customHeight="1" ht="29.100000000000005">
      <c r="A150" s="3"/>
      <c r="B150" s="3"/>
      <c r="C150" s="3"/>
      <c r="D150" s="229"/>
      <c r="E150" s="134"/>
      <c r="F150" s="3"/>
      <c r="G150" s="5"/>
      <c r="H150" s="63"/>
      <c r="I150" s="5"/>
    </row>
    <row x14ac:dyDescent="0.25" r="151" customHeight="1" ht="29.100000000000005">
      <c r="A151" s="3"/>
      <c r="B151" s="3"/>
      <c r="C151" s="3"/>
      <c r="D151" s="229"/>
      <c r="E151" s="139" t="s">
        <v>570</v>
      </c>
      <c r="F151" s="140"/>
      <c r="G151" s="358"/>
      <c r="H151" s="153">
        <f>ROUNDUP((('UK-R-Coffee Tables'!H134)/1.59)/10,0)*10</f>
      </c>
      <c r="I151" s="5"/>
    </row>
    <row x14ac:dyDescent="0.25" r="152" customHeight="1" ht="29.100000000000005">
      <c r="A152" s="3"/>
      <c r="B152" s="3"/>
      <c r="C152" s="3"/>
      <c r="D152" s="229"/>
      <c r="E152" s="108"/>
      <c r="F152" s="3"/>
      <c r="G152" s="5"/>
      <c r="H152" s="34"/>
      <c r="I152" s="5"/>
    </row>
    <row x14ac:dyDescent="0.25" r="153" customHeight="1" ht="17.25">
      <c r="A153" s="354"/>
      <c r="B153" s="288" t="s">
        <v>102</v>
      </c>
      <c r="C153" s="10"/>
      <c r="D153" s="10"/>
      <c r="E153" s="127"/>
      <c r="F153" s="116"/>
      <c r="G153" s="355"/>
      <c r="H153" s="158"/>
      <c r="I153" s="5"/>
    </row>
    <row x14ac:dyDescent="0.25" r="154" customHeight="1" ht="17.25">
      <c r="A154" s="15"/>
      <c r="B154" s="15" t="s">
        <v>106</v>
      </c>
      <c r="C154" s="15"/>
      <c r="D154" s="15"/>
      <c r="E154" s="112" t="s">
        <v>58</v>
      </c>
      <c r="F154" s="237" t="s">
        <v>319</v>
      </c>
      <c r="G154" s="16" t="s">
        <v>349</v>
      </c>
      <c r="H154" s="159" t="s">
        <v>327</v>
      </c>
      <c r="I154" s="5"/>
    </row>
    <row x14ac:dyDescent="0.25" r="155" customHeight="1" ht="29.100000000000005">
      <c r="A155" s="22"/>
      <c r="B155" s="22"/>
      <c r="C155" s="3"/>
      <c r="D155" s="356"/>
      <c r="E155" s="74"/>
      <c r="F155" s="262" t="s">
        <v>544</v>
      </c>
      <c r="G155" s="24"/>
      <c r="H155" s="27"/>
      <c r="I155" s="5"/>
    </row>
    <row x14ac:dyDescent="0.25" r="156" customHeight="1" ht="29.100000000000005">
      <c r="A156" s="22"/>
      <c r="B156" s="3"/>
      <c r="C156" s="3"/>
      <c r="D156" s="3"/>
      <c r="E156" s="74" t="s">
        <v>11</v>
      </c>
      <c r="F156" s="74" t="s">
        <v>574</v>
      </c>
      <c r="G156" s="63">
        <f>ROUNDUP((('UK-R-Coffee Tables'!G139)/1.59)/10,0)*10</f>
      </c>
      <c r="H156" s="63">
        <f>ROUNDUP((('UK-R-Coffee Tables'!H139)/1.59)/10,0)*10</f>
      </c>
      <c r="I156" s="5"/>
    </row>
    <row x14ac:dyDescent="0.25" r="157" customHeight="1" ht="29.100000000000005">
      <c r="A157" s="3"/>
      <c r="B157" s="3"/>
      <c r="C157" s="3"/>
      <c r="D157" s="3"/>
      <c r="E157" s="74" t="s">
        <v>13</v>
      </c>
      <c r="F157" s="74" t="s">
        <v>576</v>
      </c>
      <c r="G157" s="63">
        <f>ROUNDUP((('UK-R-Coffee Tables'!G140)/1.59)/10,0)*10</f>
      </c>
      <c r="H157" s="63">
        <f>ROUNDUP((('UK-R-Coffee Tables'!H140)/1.59)/10,0)*10</f>
      </c>
      <c r="I157" s="5"/>
    </row>
    <row x14ac:dyDescent="0.25" r="158" customHeight="1" ht="29.100000000000005">
      <c r="A158" s="3"/>
      <c r="B158" s="3"/>
      <c r="C158" s="3"/>
      <c r="D158" s="3"/>
      <c r="E158" s="74" t="s">
        <v>15</v>
      </c>
      <c r="F158" s="74" t="s">
        <v>617</v>
      </c>
      <c r="G158" s="63">
        <f>ROUNDUP((('UK-R-Coffee Tables'!G141)/1.59)/10,0)*10</f>
      </c>
      <c r="H158" s="63">
        <f>ROUNDUP((('UK-R-Coffee Tables'!H141)/1.59)/10,0)*10</f>
      </c>
      <c r="I158" s="5"/>
    </row>
    <row x14ac:dyDescent="0.25" r="159" customHeight="1" ht="29.100000000000005">
      <c r="A159" s="229"/>
      <c r="B159" s="229"/>
      <c r="C159" s="229"/>
      <c r="D159" s="229"/>
      <c r="E159" s="114"/>
      <c r="F159" s="74"/>
      <c r="G159" s="136"/>
      <c r="H159" s="27"/>
      <c r="I159" s="5"/>
    </row>
    <row x14ac:dyDescent="0.25" r="160" customHeight="1" ht="29.100000000000005">
      <c r="A160" s="3"/>
      <c r="B160" s="3"/>
      <c r="C160" s="3"/>
      <c r="D160" s="3"/>
      <c r="E160" s="138" t="s">
        <v>18</v>
      </c>
      <c r="F160" s="3"/>
      <c r="G160" s="5"/>
      <c r="H160" s="27"/>
      <c r="I160" s="5"/>
    </row>
    <row x14ac:dyDescent="0.25" r="161" customHeight="1" ht="29.100000000000005">
      <c r="A161" s="3"/>
      <c r="B161" s="3"/>
      <c r="C161" s="3"/>
      <c r="D161" s="229"/>
      <c r="E161" s="108"/>
      <c r="F161" s="3"/>
      <c r="G161" s="5"/>
      <c r="H161" s="6"/>
      <c r="I161" s="5"/>
    </row>
    <row x14ac:dyDescent="0.25" r="162" customHeight="1" ht="29.100000000000005">
      <c r="A162" s="3"/>
      <c r="B162" s="3"/>
      <c r="C162" s="3"/>
      <c r="D162" s="229"/>
      <c r="E162" s="134"/>
      <c r="F162" s="3"/>
      <c r="G162" s="5"/>
      <c r="H162" s="6"/>
      <c r="I162" s="5"/>
    </row>
    <row x14ac:dyDescent="0.25" r="163" customHeight="1" ht="29.100000000000005">
      <c r="A163" s="3"/>
      <c r="B163" s="3"/>
      <c r="C163" s="3"/>
      <c r="D163" s="229"/>
      <c r="E163" s="139" t="s">
        <v>570</v>
      </c>
      <c r="F163" s="140"/>
      <c r="G163" s="358"/>
      <c r="H163" s="153">
        <f>ROUNDUP((('UK-R-Coffee Tables'!H146)/1.59)/10,0)*10</f>
      </c>
      <c r="I163" s="5"/>
    </row>
    <row x14ac:dyDescent="0.25" r="164" customHeight="1" ht="29.100000000000005">
      <c r="A164" s="3"/>
      <c r="B164" s="3"/>
      <c r="C164" s="3"/>
      <c r="D164" s="229"/>
      <c r="E164" s="108"/>
      <c r="F164" s="3"/>
      <c r="G164" s="5"/>
      <c r="H164" s="34"/>
      <c r="I164" s="5"/>
    </row>
    <row x14ac:dyDescent="0.25" r="165" customHeight="1" ht="30.75">
      <c r="A165" s="3"/>
      <c r="B165" s="3"/>
      <c r="C165" s="3"/>
      <c r="D165" s="229"/>
      <c r="E165" s="28"/>
      <c r="F165" s="3"/>
      <c r="G165" s="5"/>
      <c r="H165" s="34"/>
      <c r="I165" s="5"/>
    </row>
    <row x14ac:dyDescent="0.25" r="166" customHeight="1" ht="17.25">
      <c r="A166" s="354"/>
      <c r="B166" s="96" t="s">
        <v>113</v>
      </c>
      <c r="C166" s="10"/>
      <c r="D166" s="10"/>
      <c r="E166" s="127"/>
      <c r="F166" s="116"/>
      <c r="G166" s="355"/>
      <c r="H166" s="158"/>
      <c r="I166" s="5"/>
    </row>
    <row x14ac:dyDescent="0.25" r="167" customHeight="1" ht="17.25">
      <c r="A167" s="15"/>
      <c r="B167" s="15" t="s">
        <v>582</v>
      </c>
      <c r="C167" s="15"/>
      <c r="D167" s="15"/>
      <c r="E167" s="112" t="s">
        <v>58</v>
      </c>
      <c r="F167" s="237" t="s">
        <v>319</v>
      </c>
      <c r="G167" s="16" t="s">
        <v>583</v>
      </c>
      <c r="H167" s="16" t="s">
        <v>388</v>
      </c>
      <c r="I167" s="5"/>
    </row>
    <row x14ac:dyDescent="0.25" r="168" customHeight="1" ht="17.25">
      <c r="A168" s="22"/>
      <c r="B168" s="22"/>
      <c r="C168" s="3"/>
      <c r="D168" s="356"/>
      <c r="E168" s="74"/>
      <c r="F168" s="262" t="s">
        <v>584</v>
      </c>
      <c r="G168" s="24"/>
      <c r="H168" s="69" t="s">
        <v>471</v>
      </c>
      <c r="I168" s="5"/>
    </row>
    <row x14ac:dyDescent="0.25" r="169" customHeight="1" ht="29.100000000000005">
      <c r="A169" s="22"/>
      <c r="B169" s="229"/>
      <c r="C169" s="229"/>
      <c r="D169" s="229"/>
      <c r="E169" s="74" t="s">
        <v>11</v>
      </c>
      <c r="F169" s="74" t="s">
        <v>124</v>
      </c>
      <c r="G169" s="63">
        <f>ROUNDUP((('UK-R-Coffee Tables'!G151)/1.59)/10,0)*10</f>
      </c>
      <c r="H169" s="63">
        <f>ROUNDUP((('UK-R-Coffee Tables'!H151)/1.59)/10,0)*10</f>
      </c>
      <c r="I169" s="5"/>
    </row>
    <row x14ac:dyDescent="0.25" r="170" customHeight="1" ht="29.100000000000005">
      <c r="A170" s="22"/>
      <c r="B170" s="229"/>
      <c r="C170" s="229"/>
      <c r="D170" s="229"/>
      <c r="E170" s="74" t="s">
        <v>13</v>
      </c>
      <c r="F170" s="74" t="s">
        <v>587</v>
      </c>
      <c r="G170" s="63">
        <f>ROUNDUP((('UK-R-Coffee Tables'!G152)/1.59)/10,0)*10</f>
      </c>
      <c r="H170" s="63">
        <f>ROUNDUP((('UK-R-Coffee Tables'!H152)/1.59)/10,0)*10</f>
      </c>
      <c r="I170" s="5"/>
    </row>
    <row x14ac:dyDescent="0.25" r="171" customHeight="1" ht="29.100000000000005">
      <c r="A171" s="22"/>
      <c r="B171" s="229"/>
      <c r="C171" s="229"/>
      <c r="D171" s="229"/>
      <c r="E171" s="74" t="s">
        <v>15</v>
      </c>
      <c r="F171" s="74" t="s">
        <v>618</v>
      </c>
      <c r="G171" s="63">
        <f>ROUNDUP((('UK-R-Coffee Tables'!G153)/1.59)/10,0)*10</f>
      </c>
      <c r="H171" s="63">
        <f>ROUNDUP((('UK-R-Coffee Tables'!H153)/1.59)/10,0)*10</f>
      </c>
      <c r="I171" s="5"/>
    </row>
    <row x14ac:dyDescent="0.25" r="172" customHeight="1" ht="29.100000000000005">
      <c r="A172" s="22"/>
      <c r="B172" s="3"/>
      <c r="C172" s="3"/>
      <c r="D172" s="3"/>
      <c r="E172" s="74"/>
      <c r="F172" s="74"/>
      <c r="G172" s="34"/>
      <c r="H172" s="6"/>
      <c r="I172" s="5"/>
    </row>
    <row x14ac:dyDescent="0.25" r="173" customHeight="1" ht="29.100000000000005">
      <c r="A173" s="3"/>
      <c r="B173" s="3"/>
      <c r="C173" s="3"/>
      <c r="D173" s="3"/>
      <c r="E173" s="74"/>
      <c r="F173" s="3"/>
      <c r="G173" s="5"/>
      <c r="H173" s="6"/>
      <c r="I173" s="5"/>
    </row>
    <row x14ac:dyDescent="0.25" r="174" customHeight="1" ht="29.100000000000005">
      <c r="A174" s="3"/>
      <c r="B174" s="3"/>
      <c r="C174" s="3"/>
      <c r="D174" s="3"/>
      <c r="E174" s="138" t="s">
        <v>18</v>
      </c>
      <c r="F174" s="3"/>
      <c r="G174" s="5"/>
      <c r="H174" s="6"/>
      <c r="I174" s="5"/>
    </row>
    <row x14ac:dyDescent="0.25" r="175" customHeight="1" ht="29.100000000000005">
      <c r="A175" s="3"/>
      <c r="B175" s="3"/>
      <c r="C175" s="3"/>
      <c r="D175" s="229"/>
      <c r="E175" s="108"/>
      <c r="F175" s="3"/>
      <c r="G175" s="5"/>
      <c r="H175" s="6"/>
      <c r="I175" s="5"/>
    </row>
    <row x14ac:dyDescent="0.25" r="176" customHeight="1" ht="29.100000000000005">
      <c r="A176" s="3"/>
      <c r="B176" s="3"/>
      <c r="C176" s="3"/>
      <c r="D176" s="229"/>
      <c r="E176" s="134"/>
      <c r="F176" s="3"/>
      <c r="G176" s="5"/>
      <c r="H176" s="6"/>
      <c r="I176" s="5"/>
    </row>
    <row x14ac:dyDescent="0.25" r="177" customHeight="1" ht="29.100000000000005">
      <c r="A177" s="3"/>
      <c r="B177" s="3"/>
      <c r="C177" s="3"/>
      <c r="D177" s="229"/>
      <c r="E177" s="139" t="s">
        <v>280</v>
      </c>
      <c r="F177" s="140"/>
      <c r="G177" s="358"/>
      <c r="H177" s="153">
        <f>ROUNDUP((('UK-R-Coffee Tables'!H158)/1.59)/10,0)*10</f>
      </c>
      <c r="I177" s="5"/>
    </row>
    <row x14ac:dyDescent="0.25" r="178" customHeight="1" ht="29.100000000000005">
      <c r="A178" s="3"/>
      <c r="B178" s="3"/>
      <c r="C178" s="3"/>
      <c r="D178" s="229"/>
      <c r="E178" s="28"/>
      <c r="F178" s="3"/>
      <c r="G178" s="5"/>
      <c r="H178" s="63"/>
      <c r="I178" s="5"/>
    </row>
    <row x14ac:dyDescent="0.25" r="179" customHeight="1" ht="29.100000000000005">
      <c r="A179" s="3"/>
      <c r="B179" s="3"/>
      <c r="C179" s="3"/>
      <c r="D179" s="229"/>
      <c r="E179" s="28" t="s">
        <v>591</v>
      </c>
      <c r="F179" s="3"/>
      <c r="G179" s="5"/>
      <c r="H179" s="63"/>
      <c r="I179" s="5"/>
    </row>
    <row x14ac:dyDescent="0.25" r="180" customHeight="1" ht="42">
      <c r="A180" s="3"/>
      <c r="B180" s="3"/>
      <c r="C180" s="3"/>
      <c r="D180" s="229"/>
      <c r="E180" s="28"/>
      <c r="F180" s="3"/>
      <c r="G180" s="5"/>
      <c r="H180" s="63"/>
      <c r="I180" s="5"/>
    </row>
    <row x14ac:dyDescent="0.25" r="181" customHeight="1" ht="17.25">
      <c r="A181" s="354"/>
      <c r="B181" s="96" t="s">
        <v>113</v>
      </c>
      <c r="C181" s="10"/>
      <c r="D181" s="10"/>
      <c r="E181" s="127"/>
      <c r="F181" s="116"/>
      <c r="G181" s="355"/>
      <c r="H181" s="158"/>
      <c r="I181" s="5"/>
    </row>
    <row x14ac:dyDescent="0.25" r="182" customHeight="1" ht="17.25">
      <c r="A182" s="15"/>
      <c r="B182" s="15" t="s">
        <v>106</v>
      </c>
      <c r="C182" s="15"/>
      <c r="D182" s="15"/>
      <c r="E182" s="112" t="s">
        <v>58</v>
      </c>
      <c r="F182" s="237" t="s">
        <v>319</v>
      </c>
      <c r="G182" s="16" t="s">
        <v>350</v>
      </c>
      <c r="H182" s="160"/>
      <c r="I182" s="5"/>
    </row>
    <row x14ac:dyDescent="0.25" r="183" customHeight="1" ht="29.100000000000005">
      <c r="A183" s="22"/>
      <c r="B183" s="22"/>
      <c r="C183" s="3"/>
      <c r="D183" s="356"/>
      <c r="E183" s="74"/>
      <c r="F183" s="262" t="s">
        <v>592</v>
      </c>
      <c r="G183" s="322" t="s">
        <v>471</v>
      </c>
      <c r="H183" s="239"/>
      <c r="I183" s="5"/>
    </row>
    <row x14ac:dyDescent="0.25" r="184" customHeight="1" ht="29.100000000000005">
      <c r="A184" s="22"/>
      <c r="B184" s="229"/>
      <c r="C184" s="229"/>
      <c r="D184" s="229"/>
      <c r="E184" s="74" t="s">
        <v>13</v>
      </c>
      <c r="F184" s="74" t="s">
        <v>124</v>
      </c>
      <c r="G184" s="63">
        <f>ROUNDUP((('UK-R-Coffee Tables'!G165)/1.59)/10,0)*10</f>
      </c>
      <c r="H184" s="26"/>
      <c r="I184" s="5"/>
    </row>
    <row x14ac:dyDescent="0.25" r="185" customHeight="1" ht="29.100000000000005">
      <c r="A185" s="22"/>
      <c r="B185" s="3"/>
      <c r="C185" s="3"/>
      <c r="D185" s="3"/>
      <c r="E185" s="74"/>
      <c r="F185" s="74"/>
      <c r="G185" s="34"/>
      <c r="H185" s="6"/>
      <c r="I185" s="5"/>
    </row>
    <row x14ac:dyDescent="0.25" r="186" customHeight="1" ht="29.100000000000005">
      <c r="A186" s="3"/>
      <c r="B186" s="3"/>
      <c r="C186" s="3"/>
      <c r="D186" s="3"/>
      <c r="E186" s="74"/>
      <c r="F186" s="3"/>
      <c r="G186" s="5"/>
      <c r="H186" s="6"/>
      <c r="I186" s="5"/>
    </row>
    <row x14ac:dyDescent="0.25" r="187" customHeight="1" ht="29.100000000000005">
      <c r="A187" s="3"/>
      <c r="B187" s="3"/>
      <c r="C187" s="3"/>
      <c r="D187" s="3"/>
      <c r="E187" s="138" t="s">
        <v>18</v>
      </c>
      <c r="F187" s="3"/>
      <c r="G187" s="5"/>
      <c r="H187" s="6"/>
      <c r="I187" s="5"/>
    </row>
    <row x14ac:dyDescent="0.25" r="188" customHeight="1" ht="29.100000000000005">
      <c r="A188" s="3"/>
      <c r="B188" s="3"/>
      <c r="C188" s="3"/>
      <c r="D188" s="229"/>
      <c r="E188" s="108"/>
      <c r="F188" s="3"/>
      <c r="G188" s="5"/>
      <c r="H188" s="6"/>
      <c r="I188" s="5"/>
    </row>
    <row x14ac:dyDescent="0.25" r="189" customHeight="1" ht="29.100000000000005">
      <c r="A189" s="3"/>
      <c r="B189" s="3"/>
      <c r="C189" s="3"/>
      <c r="D189" s="229"/>
      <c r="E189" s="134"/>
      <c r="F189" s="3"/>
      <c r="G189" s="5"/>
      <c r="H189" s="6"/>
      <c r="I189" s="5"/>
    </row>
    <row x14ac:dyDescent="0.25" r="190" customHeight="1" ht="29.100000000000005">
      <c r="A190" s="3"/>
      <c r="B190" s="3"/>
      <c r="C190" s="3"/>
      <c r="D190" s="229"/>
      <c r="E190" s="139" t="s">
        <v>491</v>
      </c>
      <c r="F190" s="140"/>
      <c r="G190" s="358"/>
      <c r="H190" s="153">
        <f>ROUNDUP((('UK-R-Coffee Tables'!H171)/1.59)/10,0)*10</f>
      </c>
      <c r="I190" s="5"/>
    </row>
    <row x14ac:dyDescent="0.25" r="191" customHeight="1" ht="94.5">
      <c r="A191" s="3"/>
      <c r="B191" s="3"/>
      <c r="C191" s="3"/>
      <c r="D191" s="229"/>
      <c r="E191" s="28"/>
      <c r="F191" s="3"/>
      <c r="G191" s="5"/>
      <c r="H191" s="63"/>
      <c r="I191" s="5"/>
    </row>
    <row x14ac:dyDescent="0.25" r="192" customHeight="1" ht="94.5">
      <c r="A192" s="3"/>
      <c r="B192" s="3"/>
      <c r="C192" s="3"/>
      <c r="D192" s="229"/>
      <c r="E192" s="28"/>
      <c r="F192" s="3"/>
      <c r="G192" s="5"/>
      <c r="H192" s="63"/>
      <c r="I192" s="5"/>
    </row>
    <row x14ac:dyDescent="0.25" r="193" customHeight="1" ht="130.5">
      <c r="A193" s="3"/>
      <c r="B193" s="3"/>
      <c r="C193" s="3"/>
      <c r="D193" s="229"/>
      <c r="E193" s="28"/>
      <c r="F193" s="3"/>
      <c r="G193" s="5"/>
      <c r="H193" s="63"/>
      <c r="I193" s="5"/>
    </row>
    <row x14ac:dyDescent="0.25" r="194" customHeight="1" ht="17.25">
      <c r="A194" s="354"/>
      <c r="B194" s="288" t="s">
        <v>148</v>
      </c>
      <c r="C194" s="10"/>
      <c r="D194" s="10"/>
      <c r="E194" s="127"/>
      <c r="F194" s="116"/>
      <c r="G194" s="355"/>
      <c r="H194" s="158"/>
      <c r="I194" s="5"/>
    </row>
    <row x14ac:dyDescent="0.25" r="195" customHeight="1" ht="17.25">
      <c r="A195" s="15"/>
      <c r="B195" s="15" t="s">
        <v>318</v>
      </c>
      <c r="C195" s="15"/>
      <c r="D195" s="15"/>
      <c r="E195" s="112" t="s">
        <v>58</v>
      </c>
      <c r="F195" s="237" t="s">
        <v>319</v>
      </c>
      <c r="G195" s="16" t="s">
        <v>349</v>
      </c>
      <c r="H195" s="159" t="s">
        <v>327</v>
      </c>
      <c r="I195" s="5"/>
    </row>
    <row x14ac:dyDescent="0.25" r="196" customHeight="1" ht="29.100000000000005">
      <c r="A196" s="22"/>
      <c r="B196" s="22"/>
      <c r="C196" s="3"/>
      <c r="D196" s="356"/>
      <c r="E196" s="74"/>
      <c r="F196" s="262" t="s">
        <v>544</v>
      </c>
      <c r="G196" s="24"/>
      <c r="H196" s="239"/>
      <c r="I196" s="5"/>
    </row>
    <row x14ac:dyDescent="0.25" r="197" customHeight="1" ht="29.100000000000005">
      <c r="A197" s="22"/>
      <c r="B197" s="3"/>
      <c r="C197" s="3"/>
      <c r="D197" s="3"/>
      <c r="E197" s="74" t="s">
        <v>11</v>
      </c>
      <c r="F197" s="74" t="s">
        <v>546</v>
      </c>
      <c r="G197" s="63">
        <f>ROUNDUP((('UK-R-Coffee Tables'!G177)/1.59)/10,0)*10</f>
      </c>
      <c r="H197" s="63">
        <f>ROUNDUP((('UK-R-Coffee Tables'!H177)/1.59)/10,0)*10</f>
      </c>
      <c r="I197" s="5"/>
    </row>
    <row x14ac:dyDescent="0.25" r="198" customHeight="1" ht="29.100000000000005">
      <c r="A198" s="229"/>
      <c r="B198" s="229"/>
      <c r="C198" s="229"/>
      <c r="D198" s="229"/>
      <c r="E198" s="74" t="s">
        <v>13</v>
      </c>
      <c r="F198" s="74" t="s">
        <v>548</v>
      </c>
      <c r="G198" s="63">
        <f>ROUNDUP((('UK-R-Coffee Tables'!G178)/1.59)/10,0)*10</f>
      </c>
      <c r="H198" s="63">
        <f>ROUNDUP((('UK-R-Coffee Tables'!H178)/1.59)/10,0)*10</f>
      </c>
      <c r="I198" s="5"/>
    </row>
    <row x14ac:dyDescent="0.25" r="199" customHeight="1" ht="29.100000000000005">
      <c r="A199" s="3"/>
      <c r="B199" s="3"/>
      <c r="C199" s="3"/>
      <c r="D199" s="3"/>
      <c r="E199" s="74" t="s">
        <v>15</v>
      </c>
      <c r="F199" s="74" t="s">
        <v>550</v>
      </c>
      <c r="G199" s="63">
        <f>ROUNDUP((('UK-R-Coffee Tables'!G179)/1.59)/10,0)*10</f>
      </c>
      <c r="H199" s="63">
        <f>ROUNDUP((('UK-R-Coffee Tables'!H179)/1.59)/10,0)*10</f>
      </c>
      <c r="I199" s="5"/>
    </row>
    <row x14ac:dyDescent="0.25" r="200" customHeight="1" ht="29.100000000000005">
      <c r="A200" s="3"/>
      <c r="B200" s="3"/>
      <c r="C200" s="3"/>
      <c r="D200" s="3"/>
      <c r="E200" s="134"/>
      <c r="F200" s="74"/>
      <c r="G200" s="136"/>
      <c r="H200" s="6"/>
      <c r="I200" s="5"/>
    </row>
    <row x14ac:dyDescent="0.25" r="201" customHeight="1" ht="29.100000000000005">
      <c r="A201" s="3"/>
      <c r="B201" s="3"/>
      <c r="C201" s="3"/>
      <c r="D201" s="3"/>
      <c r="E201" s="138" t="s">
        <v>18</v>
      </c>
      <c r="F201" s="3"/>
      <c r="G201" s="5"/>
      <c r="H201" s="6"/>
      <c r="I201" s="5"/>
    </row>
    <row x14ac:dyDescent="0.25" r="202" customHeight="1" ht="29.100000000000005">
      <c r="A202" s="3"/>
      <c r="B202" s="3"/>
      <c r="C202" s="3"/>
      <c r="D202" s="229"/>
      <c r="E202" s="108"/>
      <c r="F202" s="3"/>
      <c r="G202" s="5"/>
      <c r="H202" s="6"/>
      <c r="I202" s="5"/>
    </row>
    <row x14ac:dyDescent="0.25" r="203" customHeight="1" ht="29.100000000000005">
      <c r="A203" s="3"/>
      <c r="B203" s="3"/>
      <c r="C203" s="3"/>
      <c r="D203" s="229"/>
      <c r="E203" s="134"/>
      <c r="F203" s="3"/>
      <c r="G203" s="5"/>
      <c r="H203" s="6"/>
      <c r="I203" s="5"/>
    </row>
    <row x14ac:dyDescent="0.25" r="204" customHeight="1" ht="29.100000000000005">
      <c r="A204" s="3"/>
      <c r="B204" s="3"/>
      <c r="C204" s="3"/>
      <c r="D204" s="229"/>
      <c r="E204" s="139" t="s">
        <v>280</v>
      </c>
      <c r="F204" s="140"/>
      <c r="G204" s="358"/>
      <c r="H204" s="153">
        <f>ROUNDUP((('UK-R-Coffee Tables'!H184)/1.59)/10,0)*10</f>
      </c>
      <c r="I204" s="5"/>
    </row>
    <row x14ac:dyDescent="0.25" r="205" customHeight="1" ht="29.100000000000005">
      <c r="A205" s="3"/>
      <c r="B205" s="3"/>
      <c r="C205" s="3"/>
      <c r="D205" s="229"/>
      <c r="E205" s="108"/>
      <c r="F205" s="3"/>
      <c r="G205" s="5"/>
      <c r="H205" s="6"/>
      <c r="I205" s="5"/>
    </row>
    <row x14ac:dyDescent="0.25" r="206" customHeight="1" ht="29.100000000000005">
      <c r="A206" s="3"/>
      <c r="B206" s="3"/>
      <c r="C206" s="3"/>
      <c r="D206" s="229"/>
      <c r="E206" s="108"/>
      <c r="F206" s="3"/>
      <c r="G206" s="5"/>
      <c r="H206" s="63"/>
      <c r="I206" s="5"/>
    </row>
    <row x14ac:dyDescent="0.25" r="207" customHeight="1" ht="89.25">
      <c r="A207" s="3"/>
      <c r="B207" s="3"/>
      <c r="C207" s="3"/>
      <c r="D207" s="229"/>
      <c r="E207" s="134"/>
      <c r="F207" s="3"/>
      <c r="G207" s="5"/>
      <c r="H207" s="6"/>
      <c r="I207" s="5"/>
    </row>
    <row x14ac:dyDescent="0.25" r="208" customHeight="1" ht="17.25">
      <c r="A208" s="3"/>
      <c r="B208" s="3"/>
      <c r="C208" s="3"/>
      <c r="D208" s="3"/>
      <c r="E208" s="134"/>
      <c r="F208" s="3"/>
      <c r="G208" s="5"/>
      <c r="H208" s="6"/>
      <c r="I208" s="5"/>
    </row>
    <row x14ac:dyDescent="0.25" r="209" customHeight="1" ht="17.25">
      <c r="A209" s="354"/>
      <c r="B209" s="288" t="s">
        <v>148</v>
      </c>
      <c r="C209" s="10"/>
      <c r="D209" s="10"/>
      <c r="E209" s="127"/>
      <c r="F209" s="116"/>
      <c r="G209" s="355"/>
      <c r="H209" s="158"/>
      <c r="I209" s="5"/>
    </row>
    <row x14ac:dyDescent="0.25" r="210" customHeight="1" ht="17.25">
      <c r="A210" s="15"/>
      <c r="B210" s="15" t="s">
        <v>348</v>
      </c>
      <c r="C210" s="15"/>
      <c r="D210" s="15"/>
      <c r="E210" s="112" t="s">
        <v>58</v>
      </c>
      <c r="F210" s="237" t="s">
        <v>319</v>
      </c>
      <c r="G210" s="16" t="s">
        <v>349</v>
      </c>
      <c r="H210" s="16" t="s">
        <v>327</v>
      </c>
      <c r="I210" s="5"/>
    </row>
    <row x14ac:dyDescent="0.25" r="211" customHeight="1" ht="29.100000000000005">
      <c r="A211" s="22"/>
      <c r="B211" s="22"/>
      <c r="C211" s="3"/>
      <c r="D211" s="356"/>
      <c r="E211" s="74"/>
      <c r="F211" s="262" t="s">
        <v>544</v>
      </c>
      <c r="G211" s="24"/>
      <c r="H211" s="239"/>
      <c r="I211" s="5"/>
    </row>
    <row x14ac:dyDescent="0.25" r="212" customHeight="1" ht="29.100000000000005">
      <c r="A212" s="22"/>
      <c r="B212" s="3"/>
      <c r="C212" s="3"/>
      <c r="D212" s="3"/>
      <c r="E212" s="74" t="s">
        <v>11</v>
      </c>
      <c r="F212" s="74" t="s">
        <v>552</v>
      </c>
      <c r="G212" s="63">
        <f>ROUNDUP((('UK-R-Coffee Tables'!G189)/1.59)/10,0)*10</f>
      </c>
      <c r="H212" s="63">
        <f>ROUNDUP((('UK-R-Coffee Tables'!H189)/1.59)/10,0)*10</f>
      </c>
      <c r="I212" s="5"/>
    </row>
    <row x14ac:dyDescent="0.25" r="213" customHeight="1" ht="29.100000000000005">
      <c r="A213" s="22"/>
      <c r="B213" s="229"/>
      <c r="C213" s="229"/>
      <c r="D213" s="229"/>
      <c r="E213" s="74" t="s">
        <v>13</v>
      </c>
      <c r="F213" s="74" t="s">
        <v>555</v>
      </c>
      <c r="G213" s="63">
        <f>ROUNDUP((('UK-R-Coffee Tables'!G190)/1.59)/10,0)*10</f>
      </c>
      <c r="H213" s="63">
        <f>ROUNDUP((('UK-R-Coffee Tables'!H190)/1.59)/10,0)*10</f>
      </c>
      <c r="I213" s="5"/>
    </row>
    <row x14ac:dyDescent="0.25" r="214" customHeight="1" ht="29.100000000000005">
      <c r="A214" s="22"/>
      <c r="B214" s="3"/>
      <c r="C214" s="3"/>
      <c r="D214" s="3"/>
      <c r="E214" s="74" t="s">
        <v>15</v>
      </c>
      <c r="F214" s="74" t="s">
        <v>572</v>
      </c>
      <c r="G214" s="63">
        <f>ROUNDUP((('UK-R-Coffee Tables'!G191)/1.59)/10,0)*10</f>
      </c>
      <c r="H214" s="63">
        <f>ROUNDUP((('UK-R-Coffee Tables'!H191)/1.59)/10,0)*10</f>
      </c>
      <c r="I214" s="5"/>
    </row>
    <row x14ac:dyDescent="0.25" r="215" customHeight="1" ht="29.100000000000005">
      <c r="A215" s="22"/>
      <c r="B215" s="3"/>
      <c r="C215" s="3"/>
      <c r="D215" s="3"/>
      <c r="E215" s="74" t="s">
        <v>120</v>
      </c>
      <c r="F215" s="74" t="s">
        <v>573</v>
      </c>
      <c r="G215" s="63">
        <f>ROUNDUP((('UK-R-Coffee Tables'!G192)/1.59)/10,0)*10</f>
      </c>
      <c r="H215" s="63">
        <f>ROUNDUP((('UK-R-Coffee Tables'!H192)/1.59)/10,0)*10</f>
      </c>
      <c r="I215" s="5"/>
    </row>
    <row x14ac:dyDescent="0.25" r="216" customHeight="1" ht="29.100000000000005">
      <c r="A216" s="3"/>
      <c r="B216" s="3"/>
      <c r="C216" s="3"/>
      <c r="D216" s="229"/>
      <c r="E216" s="28"/>
      <c r="F216" s="3"/>
      <c r="G216" s="5"/>
      <c r="H216" s="63"/>
      <c r="I216" s="5"/>
    </row>
    <row x14ac:dyDescent="0.25" r="217" customHeight="1" ht="29.100000000000005">
      <c r="A217" s="3"/>
      <c r="B217" s="3"/>
      <c r="C217" s="3"/>
      <c r="D217" s="3"/>
      <c r="E217" s="138" t="s">
        <v>18</v>
      </c>
      <c r="F217" s="3"/>
      <c r="G217" s="5"/>
      <c r="H217" s="6"/>
      <c r="I217" s="5"/>
    </row>
    <row x14ac:dyDescent="0.25" r="218" customHeight="1" ht="29.100000000000005">
      <c r="A218" s="3"/>
      <c r="B218" s="3"/>
      <c r="C218" s="3"/>
      <c r="D218" s="229"/>
      <c r="E218" s="108"/>
      <c r="F218" s="3"/>
      <c r="G218" s="5"/>
      <c r="H218" s="6"/>
      <c r="I218" s="5"/>
    </row>
    <row x14ac:dyDescent="0.25" r="219" customHeight="1" ht="29.100000000000005">
      <c r="A219" s="3"/>
      <c r="B219" s="3"/>
      <c r="C219" s="3"/>
      <c r="D219" s="229"/>
      <c r="E219" s="134"/>
      <c r="F219" s="3"/>
      <c r="G219" s="5"/>
      <c r="H219" s="6"/>
      <c r="I219" s="5"/>
    </row>
    <row x14ac:dyDescent="0.25" r="220" customHeight="1" ht="29.100000000000005">
      <c r="A220" s="3"/>
      <c r="B220" s="3"/>
      <c r="C220" s="3"/>
      <c r="D220" s="229"/>
      <c r="E220" s="139" t="s">
        <v>280</v>
      </c>
      <c r="F220" s="140"/>
      <c r="G220" s="358"/>
      <c r="H220" s="153">
        <f>ROUNDUP((('UK-R-Coffee Tables'!H197)/1.59)/10,0)*10</f>
      </c>
      <c r="I220" s="5"/>
    </row>
    <row x14ac:dyDescent="0.25" r="221" customHeight="1" ht="147">
      <c r="A221" s="3"/>
      <c r="B221" s="288" t="s">
        <v>148</v>
      </c>
      <c r="C221" s="3"/>
      <c r="D221" s="229"/>
      <c r="E221" s="108"/>
      <c r="F221" s="3"/>
      <c r="G221" s="5"/>
      <c r="H221" s="6"/>
      <c r="I221" s="5"/>
    </row>
    <row x14ac:dyDescent="0.25" r="222" customHeight="1" ht="17.25">
      <c r="A222" s="15"/>
      <c r="B222" s="15" t="s">
        <v>106</v>
      </c>
      <c r="C222" s="15"/>
      <c r="D222" s="15"/>
      <c r="E222" s="112" t="s">
        <v>58</v>
      </c>
      <c r="F222" s="237" t="s">
        <v>319</v>
      </c>
      <c r="G222" s="16" t="s">
        <v>349</v>
      </c>
      <c r="H222" s="16" t="s">
        <v>327</v>
      </c>
      <c r="I222" s="5"/>
    </row>
    <row x14ac:dyDescent="0.25" r="223" customHeight="1" ht="29.100000000000005">
      <c r="A223" s="22"/>
      <c r="B223" s="22"/>
      <c r="C223" s="3"/>
      <c r="D223" s="356"/>
      <c r="E223" s="74"/>
      <c r="F223" s="262" t="s">
        <v>544</v>
      </c>
      <c r="G223" s="24"/>
      <c r="H223" s="239"/>
      <c r="I223" s="5"/>
    </row>
    <row x14ac:dyDescent="0.25" r="224" customHeight="1" ht="29.100000000000005">
      <c r="A224" s="22"/>
      <c r="B224" s="229"/>
      <c r="C224" s="229"/>
      <c r="D224" s="229"/>
      <c r="E224" s="74" t="s">
        <v>11</v>
      </c>
      <c r="F224" s="74" t="s">
        <v>574</v>
      </c>
      <c r="G224" s="63">
        <f>ROUNDUP((('UK-R-Coffee Tables'!G201)/1.59)/10,0)*10</f>
      </c>
      <c r="H224" s="63">
        <f>ROUNDUP((('UK-R-Coffee Tables'!H201)/1.59)/10,0)*10</f>
      </c>
      <c r="I224" s="5"/>
    </row>
    <row x14ac:dyDescent="0.25" r="225" customHeight="1" ht="29.100000000000005">
      <c r="A225" s="22"/>
      <c r="B225" s="3"/>
      <c r="C225" s="3"/>
      <c r="D225" s="3"/>
      <c r="E225" s="74" t="s">
        <v>13</v>
      </c>
      <c r="F225" s="74" t="s">
        <v>576</v>
      </c>
      <c r="G225" s="63">
        <f>ROUNDUP((('UK-R-Coffee Tables'!G202)/1.59)/10,0)*10</f>
      </c>
      <c r="H225" s="63">
        <f>ROUNDUP((('UK-R-Coffee Tables'!H202)/1.59)/10,0)*10</f>
      </c>
      <c r="I225" s="5"/>
    </row>
    <row x14ac:dyDescent="0.25" r="226" customHeight="1" ht="29.100000000000005">
      <c r="A226" s="22"/>
      <c r="B226" s="3"/>
      <c r="C226" s="3"/>
      <c r="D226" s="3"/>
      <c r="E226" s="74" t="s">
        <v>15</v>
      </c>
      <c r="F226" s="74" t="s">
        <v>617</v>
      </c>
      <c r="G226" s="63">
        <f>ROUNDUP((('UK-R-Coffee Tables'!G203)/1.59)/10,0)*10</f>
      </c>
      <c r="H226" s="63">
        <f>ROUNDUP((('UK-R-Coffee Tables'!H203)/1.59)/10,0)*10</f>
      </c>
      <c r="I226" s="5"/>
    </row>
    <row x14ac:dyDescent="0.25" r="227" customHeight="1" ht="29.100000000000005">
      <c r="A227" s="3"/>
      <c r="B227" s="3"/>
      <c r="C227" s="3"/>
      <c r="D227" s="3"/>
      <c r="E227" s="28"/>
      <c r="F227" s="3"/>
      <c r="G227" s="5"/>
      <c r="H227" s="6"/>
      <c r="I227" s="5"/>
    </row>
    <row x14ac:dyDescent="0.25" r="228" customHeight="1" ht="29.100000000000005">
      <c r="A228" s="3"/>
      <c r="B228" s="3"/>
      <c r="C228" s="3"/>
      <c r="D228" s="3"/>
      <c r="E228" s="138" t="s">
        <v>18</v>
      </c>
      <c r="F228" s="3"/>
      <c r="G228" s="5"/>
      <c r="H228" s="6"/>
      <c r="I228" s="5"/>
    </row>
    <row x14ac:dyDescent="0.25" r="229" customHeight="1" ht="29.100000000000005">
      <c r="A229" s="3"/>
      <c r="B229" s="3"/>
      <c r="C229" s="3"/>
      <c r="D229" s="3"/>
      <c r="E229" s="108"/>
      <c r="F229" s="3"/>
      <c r="G229" s="5"/>
      <c r="H229" s="6"/>
      <c r="I229" s="5"/>
    </row>
    <row x14ac:dyDescent="0.25" r="230" customHeight="1" ht="29.100000000000005">
      <c r="A230" s="3"/>
      <c r="B230" s="3"/>
      <c r="C230" s="3"/>
      <c r="D230" s="3"/>
      <c r="E230" s="134"/>
      <c r="F230" s="3"/>
      <c r="G230" s="5"/>
      <c r="H230" s="6"/>
      <c r="I230" s="5"/>
    </row>
    <row x14ac:dyDescent="0.25" r="231" customHeight="1" ht="29.100000000000005">
      <c r="A231" s="3"/>
      <c r="B231" s="3"/>
      <c r="C231" s="3"/>
      <c r="D231" s="3"/>
      <c r="E231" s="139" t="s">
        <v>280</v>
      </c>
      <c r="F231" s="140"/>
      <c r="G231" s="358"/>
      <c r="H231" s="153">
        <f>ROUNDUP((('UK-R-Coffee Tables'!H208)/1.59)/10,0)*10</f>
      </c>
      <c r="I231" s="5"/>
    </row>
    <row x14ac:dyDescent="0.25" r="232" customHeight="1" ht="29.100000000000005">
      <c r="A232" s="3"/>
      <c r="B232" s="3"/>
      <c r="C232" s="3"/>
      <c r="D232" s="3"/>
      <c r="E232" s="108"/>
      <c r="F232" s="3"/>
      <c r="G232" s="5"/>
      <c r="H232" s="6"/>
      <c r="I232" s="5"/>
    </row>
    <row x14ac:dyDescent="0.25" r="233" customHeight="1" ht="29.100000000000005">
      <c r="A233" s="3"/>
      <c r="B233" s="3"/>
      <c r="C233" s="3"/>
      <c r="D233" s="3"/>
      <c r="E233" s="108"/>
      <c r="F233" s="3"/>
      <c r="G233" s="5"/>
      <c r="H233" s="63"/>
      <c r="I233" s="5"/>
    </row>
    <row x14ac:dyDescent="0.25" r="234" customHeight="1" ht="29.100000000000005">
      <c r="A234" s="3"/>
      <c r="B234" s="3"/>
      <c r="C234" s="3"/>
      <c r="D234" s="3"/>
      <c r="E234" s="134"/>
      <c r="F234" s="3"/>
      <c r="G234" s="5"/>
      <c r="H234" s="6"/>
      <c r="I234" s="5"/>
    </row>
    <row x14ac:dyDescent="0.25" r="235" customHeight="1" ht="66.75">
      <c r="A235" s="3"/>
      <c r="B235" s="365" t="s">
        <v>148</v>
      </c>
      <c r="C235" s="366"/>
      <c r="D235" s="366"/>
      <c r="E235" s="28"/>
      <c r="F235" s="74"/>
      <c r="G235" s="136"/>
      <c r="H235" s="27"/>
      <c r="I235" s="5"/>
    </row>
    <row x14ac:dyDescent="0.25" r="236" customHeight="1" ht="17.25">
      <c r="A236" s="15"/>
      <c r="B236" s="15" t="s">
        <v>594</v>
      </c>
      <c r="C236" s="15"/>
      <c r="D236" s="15"/>
      <c r="E236" s="112" t="s">
        <v>58</v>
      </c>
      <c r="F236" s="237" t="s">
        <v>319</v>
      </c>
      <c r="G236" s="16" t="s">
        <v>349</v>
      </c>
      <c r="H236" s="16" t="s">
        <v>327</v>
      </c>
      <c r="I236" s="5"/>
    </row>
    <row x14ac:dyDescent="0.25" r="237" customHeight="1" ht="29.100000000000005">
      <c r="A237" s="22"/>
      <c r="B237" s="22"/>
      <c r="C237" s="3"/>
      <c r="D237" s="356"/>
      <c r="E237" s="74"/>
      <c r="F237" s="262" t="s">
        <v>544</v>
      </c>
      <c r="G237" s="34"/>
      <c r="H237" s="239"/>
      <c r="I237" s="5"/>
    </row>
    <row x14ac:dyDescent="0.25" r="238" customHeight="1" ht="29.100000000000005">
      <c r="A238" s="22"/>
      <c r="B238" s="3"/>
      <c r="C238" s="3"/>
      <c r="D238" s="3"/>
      <c r="E238" s="74" t="s">
        <v>11</v>
      </c>
      <c r="F238" s="74" t="s">
        <v>619</v>
      </c>
      <c r="G238" s="63">
        <f>ROUNDUP((('UK-R-Coffee Tables'!G217)/1.59)/10,0)*10</f>
      </c>
      <c r="H238" s="63">
        <f>ROUNDUP((('UK-R-Coffee Tables'!H217)/1.59)/10,0)*10</f>
      </c>
      <c r="I238" s="5"/>
    </row>
    <row x14ac:dyDescent="0.25" r="239" customHeight="1" ht="29.100000000000005">
      <c r="A239" s="22"/>
      <c r="B239" s="3"/>
      <c r="C239" s="3"/>
      <c r="D239" s="3"/>
      <c r="E239" s="74" t="s">
        <v>13</v>
      </c>
      <c r="F239" s="74" t="s">
        <v>620</v>
      </c>
      <c r="G239" s="63">
        <f>ROUNDUP((('UK-R-Coffee Tables'!G218)/1.59)/10,0)*10</f>
      </c>
      <c r="H239" s="63">
        <f>ROUNDUP((('UK-R-Coffee Tables'!H218)/1.59)/10,0)*10</f>
      </c>
      <c r="I239" s="5"/>
    </row>
    <row x14ac:dyDescent="0.25" r="240" customHeight="1" ht="29.100000000000005">
      <c r="A240" s="22"/>
      <c r="B240" s="229"/>
      <c r="C240" s="229"/>
      <c r="D240" s="229"/>
      <c r="E240" s="74" t="s">
        <v>15</v>
      </c>
      <c r="F240" s="74" t="s">
        <v>621</v>
      </c>
      <c r="G240" s="63">
        <f>ROUNDUP((('UK-R-Coffee Tables'!G219)/1.59)/10,0)*10</f>
      </c>
      <c r="H240" s="63">
        <f>ROUNDUP((('UK-R-Coffee Tables'!H219)/1.59)/10,0)*10</f>
      </c>
      <c r="I240" s="5"/>
    </row>
    <row x14ac:dyDescent="0.25" r="241" customHeight="1" ht="29.100000000000005">
      <c r="A241" s="3"/>
      <c r="B241" s="3"/>
      <c r="C241" s="3"/>
      <c r="D241" s="3"/>
      <c r="E241" s="28"/>
      <c r="F241" s="74"/>
      <c r="G241" s="136"/>
      <c r="H241" s="6"/>
      <c r="I241" s="5"/>
    </row>
    <row x14ac:dyDescent="0.25" r="242" customHeight="1" ht="29.100000000000005">
      <c r="A242" s="3"/>
      <c r="B242" s="3"/>
      <c r="C242" s="3"/>
      <c r="D242" s="3"/>
      <c r="E242" s="138" t="s">
        <v>18</v>
      </c>
      <c r="F242" s="3"/>
      <c r="G242" s="5"/>
      <c r="H242" s="6"/>
      <c r="I242" s="5"/>
    </row>
    <row x14ac:dyDescent="0.25" r="243" customHeight="1" ht="29.100000000000005">
      <c r="A243" s="3"/>
      <c r="B243" s="3"/>
      <c r="C243" s="3"/>
      <c r="D243" s="3"/>
      <c r="E243" s="108"/>
      <c r="F243" s="3"/>
      <c r="G243" s="5"/>
      <c r="H243" s="6"/>
      <c r="I243" s="5"/>
    </row>
    <row x14ac:dyDescent="0.25" r="244" customHeight="1" ht="29.100000000000005">
      <c r="A244" s="3"/>
      <c r="B244" s="3"/>
      <c r="C244" s="3"/>
      <c r="D244" s="3"/>
      <c r="E244" s="134"/>
      <c r="F244" s="3"/>
      <c r="G244" s="5"/>
      <c r="H244" s="6"/>
      <c r="I244" s="5"/>
    </row>
    <row x14ac:dyDescent="0.25" r="245" customHeight="1" ht="29.100000000000005">
      <c r="A245" s="3"/>
      <c r="B245" s="3"/>
      <c r="C245" s="3"/>
      <c r="D245" s="3"/>
      <c r="E245" s="134"/>
      <c r="F245" s="3"/>
      <c r="G245" s="5"/>
      <c r="H245" s="6"/>
      <c r="I245" s="5"/>
    </row>
    <row x14ac:dyDescent="0.25" r="246" customHeight="1" ht="29.100000000000005">
      <c r="A246" s="3"/>
      <c r="B246" s="3"/>
      <c r="C246" s="3"/>
      <c r="D246" s="3"/>
      <c r="E246" s="139" t="s">
        <v>280</v>
      </c>
      <c r="F246" s="140"/>
      <c r="G246" s="358"/>
      <c r="H246" s="153">
        <f>ROUNDUP((('UK-R-Coffee Tables'!H224)/1.59)/10,0)*10</f>
      </c>
      <c r="I246" s="5"/>
    </row>
    <row x14ac:dyDescent="0.25" r="247" customHeight="1" ht="29.100000000000005">
      <c r="A247" s="3"/>
      <c r="B247" s="3"/>
      <c r="C247" s="3"/>
      <c r="D247" s="3"/>
      <c r="E247" s="28"/>
      <c r="F247" s="3"/>
      <c r="G247" s="5"/>
      <c r="H247" s="63"/>
      <c r="I247" s="5"/>
    </row>
    <row x14ac:dyDescent="0.25" r="248" customHeight="1" ht="29.100000000000005">
      <c r="A248" s="3"/>
      <c r="B248" s="3"/>
      <c r="C248" s="3"/>
      <c r="D248" s="3"/>
      <c r="E248" s="28"/>
      <c r="F248" s="3"/>
      <c r="G248" s="5"/>
      <c r="H248" s="63"/>
      <c r="I248" s="5"/>
    </row>
    <row x14ac:dyDescent="0.25" r="249" customHeight="1" ht="29.100000000000005">
      <c r="A249" s="3"/>
      <c r="B249" s="3"/>
      <c r="C249" s="3"/>
      <c r="D249" s="3"/>
      <c r="E249" s="108"/>
      <c r="F249" s="3"/>
      <c r="G249" s="5"/>
      <c r="H249" s="6"/>
      <c r="I249" s="5"/>
    </row>
    <row x14ac:dyDescent="0.25" r="250" customHeight="1" ht="29.100000000000005">
      <c r="A250" s="3"/>
      <c r="B250" s="3"/>
      <c r="C250" s="3"/>
      <c r="D250" s="3"/>
      <c r="E250" s="108"/>
      <c r="F250" s="3"/>
      <c r="G250" s="5"/>
      <c r="H250" s="63"/>
      <c r="I250" s="5"/>
    </row>
    <row x14ac:dyDescent="0.25" r="251" customHeight="1" ht="17.25">
      <c r="A251" s="354"/>
      <c r="B251" s="96" t="s">
        <v>600</v>
      </c>
      <c r="C251" s="10"/>
      <c r="D251" s="10"/>
      <c r="E251" s="127"/>
      <c r="F251" s="116"/>
      <c r="G251" s="355"/>
      <c r="H251" s="158"/>
      <c r="I251" s="5"/>
    </row>
    <row x14ac:dyDescent="0.25" r="252" customHeight="1" ht="17.25">
      <c r="A252" s="15"/>
      <c r="B252" s="15" t="s">
        <v>318</v>
      </c>
      <c r="C252" s="15"/>
      <c r="D252" s="15"/>
      <c r="E252" s="112" t="s">
        <v>58</v>
      </c>
      <c r="F252" s="237" t="s">
        <v>319</v>
      </c>
      <c r="G252" s="16" t="s">
        <v>601</v>
      </c>
      <c r="H252" s="160"/>
      <c r="I252" s="5"/>
    </row>
    <row x14ac:dyDescent="0.25" r="253" customHeight="1" ht="29.100000000000005">
      <c r="A253" s="22"/>
      <c r="B253" s="22"/>
      <c r="C253" s="3"/>
      <c r="D253" s="356"/>
      <c r="E253" s="74"/>
      <c r="F253" s="262" t="s">
        <v>544</v>
      </c>
      <c r="G253" s="24"/>
      <c r="H253" s="239"/>
      <c r="I253" s="5"/>
    </row>
    <row x14ac:dyDescent="0.25" r="254" customHeight="1" ht="29.100000000000005">
      <c r="A254" s="22"/>
      <c r="B254" s="229"/>
      <c r="C254" s="229"/>
      <c r="D254" s="229"/>
      <c r="E254" s="74" t="s">
        <v>11</v>
      </c>
      <c r="F254" s="74" t="s">
        <v>548</v>
      </c>
      <c r="G254" s="63">
        <f>ROUNDUP((('UK-R-Coffee Tables'!G229)/1.59)/10,0)*10</f>
      </c>
      <c r="H254" s="26"/>
      <c r="I254" s="5"/>
    </row>
    <row x14ac:dyDescent="0.25" r="255" customHeight="1" ht="29.100000000000005">
      <c r="A255" s="22"/>
      <c r="B255" s="3"/>
      <c r="C255" s="3"/>
      <c r="D255" s="3"/>
      <c r="E255" s="74" t="s">
        <v>15</v>
      </c>
      <c r="F255" s="74" t="s">
        <v>550</v>
      </c>
      <c r="G255" s="63">
        <f>ROUNDUP((('UK-R-Coffee Tables'!G230)/1.59)/10,0)*10</f>
      </c>
      <c r="H255" s="6"/>
      <c r="I255" s="5"/>
    </row>
    <row x14ac:dyDescent="0.25" r="256" customHeight="1" ht="29.100000000000005">
      <c r="A256" s="3"/>
      <c r="B256" s="3"/>
      <c r="C256" s="3"/>
      <c r="D256" s="3"/>
      <c r="E256" s="74"/>
      <c r="F256" s="3"/>
      <c r="G256" s="5"/>
      <c r="H256" s="6"/>
      <c r="I256" s="5"/>
    </row>
    <row x14ac:dyDescent="0.25" r="257" customHeight="1" ht="29.100000000000005">
      <c r="A257" s="3"/>
      <c r="B257" s="3"/>
      <c r="C257" s="3"/>
      <c r="D257" s="3"/>
      <c r="E257" s="138" t="s">
        <v>18</v>
      </c>
      <c r="F257" s="3"/>
      <c r="G257" s="5"/>
      <c r="H257" s="6"/>
      <c r="I257" s="5"/>
    </row>
    <row x14ac:dyDescent="0.25" r="258" customHeight="1" ht="29.100000000000005">
      <c r="A258" s="3"/>
      <c r="B258" s="3"/>
      <c r="C258" s="3"/>
      <c r="D258" s="229"/>
      <c r="E258" s="108"/>
      <c r="F258" s="3"/>
      <c r="G258" s="5"/>
      <c r="H258" s="6"/>
      <c r="I258" s="5"/>
    </row>
    <row x14ac:dyDescent="0.25" r="259" customHeight="1" ht="29.100000000000005">
      <c r="A259" s="3"/>
      <c r="B259" s="3"/>
      <c r="C259" s="3"/>
      <c r="D259" s="229"/>
      <c r="E259" s="134"/>
      <c r="F259" s="3"/>
      <c r="G259" s="5"/>
      <c r="H259" s="6"/>
      <c r="I259" s="5"/>
    </row>
    <row x14ac:dyDescent="0.25" r="260" customHeight="1" ht="29.100000000000005">
      <c r="A260" s="3"/>
      <c r="B260" s="3"/>
      <c r="C260" s="3"/>
      <c r="D260" s="229"/>
      <c r="E260" s="139" t="s">
        <v>280</v>
      </c>
      <c r="F260" s="140"/>
      <c r="G260" s="358"/>
      <c r="H260" s="153">
        <f>ROUNDUP((('UK-R-Coffee Tables'!H235)/1.59)/10,0)*10</f>
      </c>
      <c r="I260" s="5"/>
    </row>
    <row x14ac:dyDescent="0.25" r="261" customHeight="1" ht="29.100000000000005">
      <c r="A261" s="3"/>
      <c r="B261" s="3"/>
      <c r="C261" s="3"/>
      <c r="D261" s="229"/>
      <c r="E261" s="28"/>
      <c r="F261" s="3"/>
      <c r="G261" s="5"/>
      <c r="H261" s="63"/>
      <c r="I261" s="5"/>
    </row>
    <row x14ac:dyDescent="0.25" r="262" customHeight="1" ht="131.25">
      <c r="A262" s="3"/>
      <c r="B262" s="3"/>
      <c r="C262" s="3"/>
      <c r="D262" s="229"/>
      <c r="E262" s="28"/>
      <c r="F262" s="3"/>
      <c r="G262" s="5"/>
      <c r="H262" s="63"/>
      <c r="I262" s="5"/>
    </row>
    <row x14ac:dyDescent="0.25" r="263" customHeight="1" ht="17.25">
      <c r="A263" s="354"/>
      <c r="B263" s="96" t="s">
        <v>600</v>
      </c>
      <c r="C263" s="10"/>
      <c r="D263" s="10"/>
      <c r="E263" s="127"/>
      <c r="F263" s="116"/>
      <c r="G263" s="355"/>
      <c r="H263" s="158"/>
      <c r="I263" s="5"/>
    </row>
    <row x14ac:dyDescent="0.25" r="264" customHeight="1" ht="17.25">
      <c r="A264" s="15"/>
      <c r="B264" s="15" t="s">
        <v>106</v>
      </c>
      <c r="C264" s="15"/>
      <c r="D264" s="15"/>
      <c r="E264" s="112" t="s">
        <v>58</v>
      </c>
      <c r="F264" s="237" t="s">
        <v>319</v>
      </c>
      <c r="G264" s="16" t="s">
        <v>601</v>
      </c>
      <c r="H264" s="160"/>
      <c r="I264" s="5"/>
    </row>
    <row x14ac:dyDescent="0.25" r="265" customHeight="1" ht="29.100000000000005">
      <c r="A265" s="22"/>
      <c r="B265" s="22"/>
      <c r="C265" s="3"/>
      <c r="D265" s="356"/>
      <c r="E265" s="74"/>
      <c r="F265" s="262" t="s">
        <v>544</v>
      </c>
      <c r="G265" s="24"/>
      <c r="H265" s="239"/>
      <c r="I265" s="5"/>
    </row>
    <row x14ac:dyDescent="0.25" r="266" customHeight="1" ht="29.100000000000005">
      <c r="A266" s="22"/>
      <c r="B266" s="229"/>
      <c r="C266" s="229"/>
      <c r="D266" s="229"/>
      <c r="E266" s="4" t="s">
        <v>11</v>
      </c>
      <c r="F266" s="4" t="s">
        <v>622</v>
      </c>
      <c r="G266" s="63">
        <f>ROUNDUP((('UK-R-Coffee Tables'!G241)/1.59)/10,0)*10</f>
      </c>
      <c r="H266" s="26"/>
      <c r="I266" s="5"/>
    </row>
    <row x14ac:dyDescent="0.25" r="267" customHeight="1" ht="29.100000000000005">
      <c r="A267" s="22"/>
      <c r="B267" s="3"/>
      <c r="C267" s="3"/>
      <c r="D267" s="3"/>
      <c r="E267" s="74" t="s">
        <v>15</v>
      </c>
      <c r="F267" s="74" t="s">
        <v>587</v>
      </c>
      <c r="G267" s="63">
        <f>ROUNDUP((('UK-R-Coffee Tables'!G242)/1.59)/10,0)*10</f>
      </c>
      <c r="H267" s="6"/>
      <c r="I267" s="5"/>
    </row>
    <row x14ac:dyDescent="0.25" r="268" customHeight="1" ht="29.100000000000005">
      <c r="A268" s="3"/>
      <c r="B268" s="3"/>
      <c r="C268" s="3"/>
      <c r="D268" s="3"/>
      <c r="E268" s="74" t="s">
        <v>120</v>
      </c>
      <c r="F268" s="4" t="s">
        <v>602</v>
      </c>
      <c r="G268" s="63">
        <f>ROUNDUP((('UK-R-Coffee Tables'!G243)/1.59)/10,0)*10</f>
      </c>
      <c r="H268" s="6"/>
      <c r="I268" s="5"/>
    </row>
    <row x14ac:dyDescent="0.25" r="269" customHeight="1" ht="29.100000000000005">
      <c r="A269" s="3"/>
      <c r="B269" s="3"/>
      <c r="C269" s="3"/>
      <c r="D269" s="3"/>
      <c r="E269" s="138" t="s">
        <v>18</v>
      </c>
      <c r="F269" s="3"/>
      <c r="G269" s="5"/>
      <c r="H269" s="6"/>
      <c r="I269" s="5"/>
    </row>
    <row x14ac:dyDescent="0.25" r="270" customHeight="1" ht="29.100000000000005">
      <c r="A270" s="3"/>
      <c r="B270" s="3"/>
      <c r="C270" s="3"/>
      <c r="D270" s="229"/>
      <c r="E270" s="108"/>
      <c r="F270" s="3"/>
      <c r="G270" s="5"/>
      <c r="H270" s="6"/>
      <c r="I270" s="5"/>
    </row>
    <row x14ac:dyDescent="0.25" r="271" customHeight="1" ht="29.100000000000005">
      <c r="A271" s="3"/>
      <c r="B271" s="3"/>
      <c r="C271" s="3"/>
      <c r="D271" s="229"/>
      <c r="E271" s="134"/>
      <c r="F271" s="3"/>
      <c r="G271" s="5"/>
      <c r="H271" s="6"/>
      <c r="I271" s="5"/>
    </row>
    <row x14ac:dyDescent="0.25" r="272" customHeight="1" ht="29.100000000000005">
      <c r="A272" s="3"/>
      <c r="B272" s="3"/>
      <c r="C272" s="3"/>
      <c r="D272" s="229"/>
      <c r="E272" s="139" t="s">
        <v>280</v>
      </c>
      <c r="F272" s="140"/>
      <c r="G272" s="358"/>
      <c r="H272" s="153">
        <f>ROUNDUP((('UK-R-Coffee Tables'!H247)/1.59)/10,0)*10</f>
      </c>
      <c r="I272" s="5"/>
    </row>
    <row x14ac:dyDescent="0.25" r="273" customHeight="1" ht="140.25">
      <c r="A273" s="3"/>
      <c r="B273" s="3"/>
      <c r="C273" s="3"/>
      <c r="D273" s="229"/>
      <c r="E273" s="28"/>
      <c r="F273" s="3"/>
      <c r="G273" s="5"/>
      <c r="H273" s="63"/>
      <c r="I273" s="5"/>
    </row>
    <row x14ac:dyDescent="0.25" r="274" customHeight="1" ht="17.25">
      <c r="A274" s="354"/>
      <c r="B274" s="96" t="s">
        <v>132</v>
      </c>
      <c r="C274" s="10"/>
      <c r="D274" s="10"/>
      <c r="E274" s="127"/>
      <c r="F274" s="116"/>
      <c r="G274" s="355"/>
      <c r="H274" s="158"/>
      <c r="I274" s="5"/>
    </row>
    <row x14ac:dyDescent="0.25" r="275" customHeight="1" ht="17.25">
      <c r="A275" s="15"/>
      <c r="B275" s="15" t="s">
        <v>106</v>
      </c>
      <c r="C275" s="15"/>
      <c r="D275" s="15"/>
      <c r="E275" s="112" t="s">
        <v>58</v>
      </c>
      <c r="F275" s="237" t="s">
        <v>319</v>
      </c>
      <c r="G275" s="16" t="s">
        <v>320</v>
      </c>
      <c r="H275" s="160"/>
      <c r="I275" s="5"/>
    </row>
    <row x14ac:dyDescent="0.25" r="276" customHeight="1" ht="17.25">
      <c r="A276" s="22"/>
      <c r="B276" s="22"/>
      <c r="C276" s="3"/>
      <c r="D276" s="356"/>
      <c r="E276" s="74"/>
      <c r="F276" s="262" t="s">
        <v>544</v>
      </c>
      <c r="G276" s="24"/>
      <c r="H276" s="239"/>
      <c r="I276" s="5"/>
    </row>
    <row x14ac:dyDescent="0.25" r="277" customHeight="1" ht="17.25">
      <c r="A277" s="22"/>
      <c r="B277" s="3"/>
      <c r="C277" s="3"/>
      <c r="D277" s="3"/>
      <c r="E277" s="74" t="s">
        <v>11</v>
      </c>
      <c r="F277" s="74" t="s">
        <v>574</v>
      </c>
      <c r="G277" s="63">
        <f>ROUNDUP((('UK-R-Coffee Tables'!G253)/1.59)/10,0)*10</f>
      </c>
      <c r="H277" s="6"/>
      <c r="I277" s="5"/>
    </row>
    <row x14ac:dyDescent="0.25" r="278" customHeight="1" ht="17.25">
      <c r="A278" s="22"/>
      <c r="B278" s="3"/>
      <c r="C278" s="3"/>
      <c r="D278" s="3"/>
      <c r="E278" s="74" t="s">
        <v>15</v>
      </c>
      <c r="F278" s="74" t="s">
        <v>576</v>
      </c>
      <c r="G278" s="63">
        <f>ROUNDUP((('UK-R-Coffee Tables'!G254)/1.59)/10,0)*10</f>
      </c>
      <c r="H278" s="6"/>
      <c r="I278" s="5"/>
    </row>
    <row x14ac:dyDescent="0.25" r="279" customHeight="1" ht="17.25">
      <c r="A279" s="3"/>
      <c r="B279" s="3"/>
      <c r="C279" s="3"/>
      <c r="D279" s="3"/>
      <c r="E279" s="134"/>
      <c r="F279" s="74"/>
      <c r="G279" s="136"/>
      <c r="H279" s="6"/>
      <c r="I279" s="5"/>
    </row>
    <row x14ac:dyDescent="0.25" r="280" customHeight="1" ht="17.25">
      <c r="A280" s="3"/>
      <c r="B280" s="3"/>
      <c r="C280" s="3"/>
      <c r="D280" s="3"/>
      <c r="E280" s="138" t="s">
        <v>18</v>
      </c>
      <c r="F280" s="4"/>
      <c r="G280" s="7"/>
      <c r="H280" s="45"/>
      <c r="I280" s="5"/>
    </row>
    <row x14ac:dyDescent="0.25" r="281" customHeight="1" ht="17.25">
      <c r="A281" s="3"/>
      <c r="B281" s="3"/>
      <c r="C281" s="3"/>
      <c r="D281" s="3"/>
      <c r="E281" s="108"/>
      <c r="F281" s="4"/>
      <c r="G281" s="7"/>
      <c r="H281" s="45"/>
      <c r="I281" s="5"/>
    </row>
    <row x14ac:dyDescent="0.25" r="282" customHeight="1" ht="17.25">
      <c r="A282" s="3"/>
      <c r="B282" s="3"/>
      <c r="C282" s="3"/>
      <c r="D282" s="229"/>
      <c r="E282" s="139" t="s">
        <v>280</v>
      </c>
      <c r="F282" s="140"/>
      <c r="G282" s="161"/>
      <c r="H282" s="153">
        <f>ROUNDUP((('UK-R-Coffee Tables'!H258)/1.59)/10,0)*10</f>
      </c>
      <c r="I282" s="5"/>
    </row>
    <row x14ac:dyDescent="0.25" r="283" customHeight="1" ht="17.25">
      <c r="A283" s="3"/>
      <c r="B283" s="3"/>
      <c r="C283" s="3"/>
      <c r="D283" s="229"/>
      <c r="E283" s="28"/>
      <c r="F283" s="4"/>
      <c r="G283" s="7"/>
      <c r="H283" s="63"/>
      <c r="I283" s="5"/>
    </row>
    <row x14ac:dyDescent="0.25" r="284" customHeight="1" ht="17.25">
      <c r="A284" s="3"/>
      <c r="B284" s="3"/>
      <c r="C284" s="3"/>
      <c r="D284" s="229"/>
      <c r="E284" s="28" t="s">
        <v>437</v>
      </c>
      <c r="F284" s="4"/>
      <c r="G284" s="7"/>
      <c r="H284" s="63"/>
      <c r="I284" s="5"/>
    </row>
    <row x14ac:dyDescent="0.25" r="285" customHeight="1" ht="17.25">
      <c r="A285" s="3"/>
      <c r="B285" s="3"/>
      <c r="C285" s="3"/>
      <c r="D285" s="229"/>
      <c r="E285" s="139" t="s">
        <v>450</v>
      </c>
      <c r="F285" s="140"/>
      <c r="G285" s="358"/>
      <c r="H285" s="153">
        <f>ROUNDUP((('UK-R-Coffee Tables'!H261)/1.59)/10,0)*10</f>
      </c>
      <c r="I285" s="5"/>
    </row>
    <row x14ac:dyDescent="0.25" r="286" customHeight="1" ht="77.25">
      <c r="A286" s="3"/>
      <c r="B286" s="3"/>
      <c r="C286" s="3"/>
      <c r="D286" s="229"/>
      <c r="E286" s="28"/>
      <c r="F286" s="3"/>
      <c r="G286" s="5"/>
      <c r="H286" s="63"/>
      <c r="I286" s="5"/>
    </row>
    <row x14ac:dyDescent="0.25" r="287" customHeight="1" ht="17.25">
      <c r="A287" s="3"/>
      <c r="B287" s="3"/>
      <c r="C287" s="3"/>
      <c r="D287" s="229"/>
      <c r="E287" s="28"/>
      <c r="F287" s="3"/>
      <c r="G287" s="5"/>
      <c r="H287" s="63"/>
      <c r="I287" s="5"/>
    </row>
    <row x14ac:dyDescent="0.25" r="288" customHeight="1" ht="17.25">
      <c r="A288" s="3"/>
      <c r="B288" s="3"/>
      <c r="C288" s="3"/>
      <c r="D288" s="229"/>
      <c r="E288" s="28"/>
      <c r="F288" s="3"/>
      <c r="G288" s="5"/>
      <c r="H288" s="63"/>
      <c r="I288" s="5"/>
    </row>
    <row x14ac:dyDescent="0.25" r="289" customHeight="1" ht="17.25">
      <c r="A289" s="354"/>
      <c r="B289" s="96" t="s">
        <v>603</v>
      </c>
      <c r="C289" s="10"/>
      <c r="D289" s="10"/>
      <c r="E289" s="127"/>
      <c r="F289" s="116"/>
      <c r="G289" s="355"/>
      <c r="H289" s="158"/>
      <c r="I289" s="5"/>
    </row>
    <row x14ac:dyDescent="0.25" r="290" customHeight="1" ht="17.25">
      <c r="A290" s="15"/>
      <c r="B290" s="15" t="s">
        <v>106</v>
      </c>
      <c r="C290" s="15"/>
      <c r="D290" s="15"/>
      <c r="E290" s="112" t="s">
        <v>58</v>
      </c>
      <c r="F290" s="237" t="s">
        <v>319</v>
      </c>
      <c r="G290" s="16" t="s">
        <v>320</v>
      </c>
      <c r="H290" s="160"/>
      <c r="I290" s="5"/>
    </row>
    <row x14ac:dyDescent="0.25" r="291" customHeight="1" ht="29.100000000000005">
      <c r="A291" s="22"/>
      <c r="B291" s="22"/>
      <c r="C291" s="3"/>
      <c r="D291" s="356"/>
      <c r="E291" s="74"/>
      <c r="F291" s="262" t="s">
        <v>544</v>
      </c>
      <c r="G291" s="24"/>
      <c r="H291" s="239"/>
      <c r="I291" s="5"/>
    </row>
    <row x14ac:dyDescent="0.25" r="292" customHeight="1" ht="29.100000000000005">
      <c r="A292" s="22"/>
      <c r="B292" s="3"/>
      <c r="C292" s="3"/>
      <c r="D292" s="3"/>
      <c r="E292" s="74" t="s">
        <v>11</v>
      </c>
      <c r="F292" s="74" t="s">
        <v>574</v>
      </c>
      <c r="G292" s="63">
        <f>ROUNDUP((('UK-R-Coffee Tables'!G267)/1.59)/10,0)*10</f>
      </c>
      <c r="H292" s="6"/>
      <c r="I292" s="5"/>
    </row>
    <row x14ac:dyDescent="0.25" r="293" customHeight="1" ht="29.100000000000005">
      <c r="A293" s="22"/>
      <c r="B293" s="229"/>
      <c r="C293" s="229"/>
      <c r="D293" s="229"/>
      <c r="E293" s="74" t="s">
        <v>15</v>
      </c>
      <c r="F293" s="74" t="s">
        <v>576</v>
      </c>
      <c r="G293" s="63">
        <f>ROUNDUP((('UK-R-Coffee Tables'!G268)/1.59)/10,0)*10</f>
      </c>
      <c r="H293" s="26"/>
      <c r="I293" s="5"/>
    </row>
    <row x14ac:dyDescent="0.25" r="294" customHeight="1" ht="29.100000000000005">
      <c r="A294" s="3"/>
      <c r="B294" s="3"/>
      <c r="C294" s="3"/>
      <c r="D294" s="3"/>
      <c r="E294" s="134"/>
      <c r="F294" s="74"/>
      <c r="G294" s="136"/>
      <c r="H294" s="6"/>
      <c r="I294" s="5"/>
    </row>
    <row x14ac:dyDescent="0.25" r="295" customHeight="1" ht="29.100000000000005">
      <c r="A295" s="3"/>
      <c r="B295" s="3"/>
      <c r="C295" s="3"/>
      <c r="D295" s="3"/>
      <c r="E295" s="138" t="s">
        <v>18</v>
      </c>
      <c r="F295" s="3"/>
      <c r="G295" s="5"/>
      <c r="H295" s="6"/>
      <c r="I295" s="5"/>
    </row>
    <row x14ac:dyDescent="0.25" r="296" customHeight="1" ht="29.100000000000005">
      <c r="A296" s="3"/>
      <c r="B296" s="3"/>
      <c r="C296" s="3"/>
      <c r="D296" s="3"/>
      <c r="E296" s="108"/>
      <c r="F296" s="74"/>
      <c r="G296" s="136"/>
      <c r="H296" s="6"/>
      <c r="I296" s="5"/>
    </row>
    <row x14ac:dyDescent="0.25" r="297" customHeight="1" ht="29.100000000000005">
      <c r="A297" s="3"/>
      <c r="B297" s="3"/>
      <c r="C297" s="3"/>
      <c r="D297" s="229"/>
      <c r="E297" s="134"/>
      <c r="F297" s="3"/>
      <c r="G297" s="5"/>
      <c r="H297" s="6"/>
      <c r="I297" s="5"/>
    </row>
    <row x14ac:dyDescent="0.25" r="298" customHeight="1" ht="29.100000000000005">
      <c r="A298" s="3"/>
      <c r="B298" s="3"/>
      <c r="C298" s="3"/>
      <c r="D298" s="229"/>
      <c r="E298" s="139" t="s">
        <v>491</v>
      </c>
      <c r="F298" s="140"/>
      <c r="G298" s="358"/>
      <c r="H298" s="153">
        <f>ROUNDUP((('UK-R-Coffee Tables'!H273)/1.59)/10,0)*10</f>
      </c>
      <c r="I298" s="5"/>
    </row>
    <row x14ac:dyDescent="0.25" r="299" customHeight="1" ht="29.100000000000005">
      <c r="A299" s="3"/>
      <c r="B299" s="3"/>
      <c r="C299" s="3"/>
      <c r="D299" s="229"/>
      <c r="E299" s="28"/>
      <c r="F299" s="3"/>
      <c r="G299" s="5"/>
      <c r="H299" s="63"/>
      <c r="I299" s="5"/>
    </row>
    <row x14ac:dyDescent="0.25" r="300" customHeight="1" ht="29.100000000000005">
      <c r="A300" s="3"/>
      <c r="B300" s="3"/>
      <c r="C300" s="3"/>
      <c r="D300" s="229"/>
      <c r="E300" s="139" t="s">
        <v>280</v>
      </c>
      <c r="F300" s="140"/>
      <c r="G300" s="358"/>
      <c r="H300" s="153">
        <f>ROUNDUP((('UK-R-Coffee Tables'!H275)/1.59)/10,0)*10</f>
      </c>
      <c r="I300" s="5"/>
    </row>
    <row x14ac:dyDescent="0.25" r="301" customHeight="1" ht="29.100000000000005">
      <c r="A301" s="3"/>
      <c r="B301" s="3"/>
      <c r="C301" s="3"/>
      <c r="D301" s="229"/>
      <c r="E301" s="28"/>
      <c r="F301" s="3"/>
      <c r="G301" s="5"/>
      <c r="H301" s="63"/>
      <c r="I301" s="5"/>
    </row>
    <row x14ac:dyDescent="0.25" r="302" customHeight="1" ht="62.25">
      <c r="A302" s="3"/>
      <c r="B302" s="3"/>
      <c r="C302" s="3"/>
      <c r="D302" s="229"/>
      <c r="E302" s="28"/>
      <c r="F302" s="3"/>
      <c r="G302" s="5"/>
      <c r="H302" s="63"/>
      <c r="I302" s="5"/>
    </row>
    <row x14ac:dyDescent="0.25" r="303" customHeight="1" ht="62.25">
      <c r="A303" s="3"/>
      <c r="B303" s="3"/>
      <c r="C303" s="3"/>
      <c r="D303" s="229"/>
      <c r="E303" s="28"/>
      <c r="F303" s="3"/>
      <c r="G303" s="5"/>
      <c r="H303" s="63"/>
      <c r="I303" s="5"/>
    </row>
    <row x14ac:dyDescent="0.25" r="304" customHeight="1" ht="29.100000000000005">
      <c r="A304" s="3"/>
      <c r="B304" s="3"/>
      <c r="C304" s="3"/>
      <c r="D304" s="229"/>
      <c r="E304" s="28"/>
      <c r="F304" s="3"/>
      <c r="G304" s="5"/>
      <c r="H304" s="63"/>
      <c r="I304" s="5"/>
    </row>
    <row x14ac:dyDescent="0.25" r="305" customHeight="1" ht="17.25">
      <c r="A305" s="354"/>
      <c r="B305" s="96" t="s">
        <v>333</v>
      </c>
      <c r="C305" s="10"/>
      <c r="D305" s="10"/>
      <c r="E305" s="127"/>
      <c r="F305" s="116"/>
      <c r="G305" s="355"/>
      <c r="H305" s="158"/>
      <c r="I305" s="5"/>
    </row>
    <row x14ac:dyDescent="0.25" r="306" customHeight="1" ht="17.25">
      <c r="A306" s="15"/>
      <c r="B306" s="15" t="s">
        <v>318</v>
      </c>
      <c r="C306" s="15"/>
      <c r="D306" s="15"/>
      <c r="E306" s="112" t="s">
        <v>58</v>
      </c>
      <c r="F306" s="237" t="s">
        <v>319</v>
      </c>
      <c r="G306" s="16" t="s">
        <v>320</v>
      </c>
      <c r="H306" s="16" t="s">
        <v>623</v>
      </c>
      <c r="I306" s="16" t="s">
        <v>388</v>
      </c>
    </row>
    <row x14ac:dyDescent="0.25" r="307" customHeight="1" ht="17.25">
      <c r="A307" s="22"/>
      <c r="B307" s="22"/>
      <c r="C307" s="3"/>
      <c r="D307" s="356"/>
      <c r="E307" s="74"/>
      <c r="F307" s="262" t="s">
        <v>544</v>
      </c>
      <c r="G307" s="5"/>
      <c r="H307" s="6"/>
      <c r="I307" s="353" t="s">
        <v>336</v>
      </c>
    </row>
    <row x14ac:dyDescent="0.25" r="308" customHeight="1" ht="29.100000000000005">
      <c r="A308" s="22"/>
      <c r="B308" s="3"/>
      <c r="C308" s="3"/>
      <c r="D308" s="3"/>
      <c r="E308" s="74" t="s">
        <v>11</v>
      </c>
      <c r="F308" s="74" t="s">
        <v>546</v>
      </c>
      <c r="G308" s="63">
        <f>ROUNDUP((('UK-R-Coffee Tables'!G289)/1.59)/10,0)*10</f>
      </c>
      <c r="H308" s="63">
        <f>ROUNDUP((('UK-R-Coffee Tables'!H289)/1.59)/10,0)*10</f>
      </c>
      <c r="I308" s="63">
        <f>ROUNDUP((('UK-R-Coffee Tables'!I289)/1.59)/10,0)*10</f>
      </c>
    </row>
    <row x14ac:dyDescent="0.25" r="309" customHeight="1" ht="29.100000000000005">
      <c r="A309" s="22"/>
      <c r="B309" s="3"/>
      <c r="C309" s="3"/>
      <c r="D309" s="3"/>
      <c r="E309" s="74" t="s">
        <v>13</v>
      </c>
      <c r="F309" s="74" t="s">
        <v>548</v>
      </c>
      <c r="G309" s="63">
        <f>ROUNDUP((('UK-R-Coffee Tables'!G290)/1.59)/10,0)*10</f>
      </c>
      <c r="H309" s="63">
        <f>ROUNDUP((('UK-R-Coffee Tables'!H290)/1.59)/10,0)*10</f>
      </c>
      <c r="I309" s="63">
        <f>ROUNDUP((('UK-R-Coffee Tables'!I290)/1.59)/10,0)*10</f>
      </c>
    </row>
    <row x14ac:dyDescent="0.25" r="310" customHeight="1" ht="29.100000000000005">
      <c r="A310" s="22"/>
      <c r="B310" s="3"/>
      <c r="C310" s="3"/>
      <c r="D310" s="3"/>
      <c r="E310" s="74" t="s">
        <v>15</v>
      </c>
      <c r="F310" s="74" t="s">
        <v>550</v>
      </c>
      <c r="G310" s="63">
        <f>ROUNDUP((('UK-R-Coffee Tables'!G291)/1.59)/10,0)*10</f>
      </c>
      <c r="H310" s="63">
        <f>ROUNDUP((('UK-R-Coffee Tables'!H291)/1.59)/10,0)*10</f>
      </c>
      <c r="I310" s="63">
        <f>ROUNDUP((('UK-R-Coffee Tables'!I291)/1.59)/10,0)*10</f>
      </c>
    </row>
    <row x14ac:dyDescent="0.25" r="311" customHeight="1" ht="29.100000000000005">
      <c r="A311" s="3"/>
      <c r="B311" s="3"/>
      <c r="C311" s="3"/>
      <c r="D311" s="3"/>
      <c r="E311" s="134"/>
      <c r="F311" s="74"/>
      <c r="G311" s="136"/>
      <c r="H311" s="6"/>
      <c r="I311" s="5"/>
    </row>
    <row x14ac:dyDescent="0.25" r="312" customHeight="1" ht="29.100000000000005">
      <c r="A312" s="3"/>
      <c r="B312" s="3"/>
      <c r="C312" s="3"/>
      <c r="D312" s="3"/>
      <c r="E312" s="138" t="s">
        <v>18</v>
      </c>
      <c r="F312" s="3"/>
      <c r="G312" s="5"/>
      <c r="H312" s="6"/>
      <c r="I312" s="5"/>
    </row>
    <row x14ac:dyDescent="0.25" r="313" customHeight="1" ht="29.100000000000005">
      <c r="A313" s="3"/>
      <c r="B313" s="3"/>
      <c r="C313" s="3"/>
      <c r="D313" s="229"/>
      <c r="E313" s="108"/>
      <c r="F313" s="376"/>
      <c r="G313" s="371"/>
      <c r="H313" s="371"/>
      <c r="I313" s="5"/>
    </row>
    <row x14ac:dyDescent="0.25" r="314" customHeight="1" ht="29.100000000000005">
      <c r="A314" s="3"/>
      <c r="B314" s="3"/>
      <c r="C314" s="3"/>
      <c r="D314" s="3"/>
      <c r="E314" s="134"/>
      <c r="F314" s="3"/>
      <c r="G314" s="5"/>
      <c r="H314" s="6"/>
      <c r="I314" s="5"/>
    </row>
    <row x14ac:dyDescent="0.25" r="315" customHeight="1" ht="29.100000000000005">
      <c r="A315" s="3"/>
      <c r="B315" s="3"/>
      <c r="C315" s="3"/>
      <c r="D315" s="3"/>
      <c r="E315" s="139" t="s">
        <v>280</v>
      </c>
      <c r="F315" s="140"/>
      <c r="G315" s="358"/>
      <c r="H315" s="153">
        <f>ROUNDUP((('UK-R-Coffee Tables'!H296)/1.59)/10,0)*10</f>
      </c>
      <c r="I315" s="5"/>
    </row>
    <row x14ac:dyDescent="0.25" r="316" customHeight="1" ht="29.100000000000005">
      <c r="A316" s="229"/>
      <c r="B316" s="229"/>
      <c r="C316" s="229"/>
      <c r="D316" s="229"/>
      <c r="E316" s="108"/>
      <c r="F316" s="3"/>
      <c r="G316" s="371"/>
      <c r="H316" s="6"/>
      <c r="I316" s="5"/>
    </row>
    <row x14ac:dyDescent="0.25" r="317" customHeight="1" ht="29.100000000000005">
      <c r="A317" s="229"/>
      <c r="B317" s="229"/>
      <c r="C317" s="229"/>
      <c r="D317" s="229"/>
      <c r="E317" s="108"/>
      <c r="F317" s="4"/>
      <c r="G317" s="157"/>
      <c r="H317" s="63"/>
      <c r="I317" s="5"/>
    </row>
    <row x14ac:dyDescent="0.25" r="318" customHeight="1" ht="29.100000000000005">
      <c r="A318" s="229"/>
      <c r="B318" s="229"/>
      <c r="C318" s="229"/>
      <c r="D318" s="229"/>
      <c r="E318" s="134"/>
      <c r="F318" s="3"/>
      <c r="G318" s="5"/>
      <c r="H318" s="6"/>
      <c r="I318" s="5"/>
    </row>
    <row x14ac:dyDescent="0.25" r="319" customHeight="1" ht="29.100000000000005">
      <c r="A319" s="229"/>
      <c r="B319" s="229"/>
      <c r="C319" s="229"/>
      <c r="D319" s="229"/>
      <c r="E319" s="28"/>
      <c r="F319" s="4"/>
      <c r="G319" s="157"/>
      <c r="H319" s="63"/>
      <c r="I319" s="5"/>
    </row>
    <row x14ac:dyDescent="0.25" r="320" customHeight="1" ht="29.100000000000005">
      <c r="A320" s="229"/>
      <c r="B320" s="229"/>
      <c r="C320" s="229"/>
      <c r="D320" s="229"/>
      <c r="E320" s="28"/>
      <c r="F320" s="4"/>
      <c r="G320" s="157"/>
      <c r="H320" s="63"/>
      <c r="I320" s="5"/>
    </row>
    <row x14ac:dyDescent="0.25" r="321" customHeight="1" ht="29.100000000000005">
      <c r="A321" s="229"/>
      <c r="B321" s="229"/>
      <c r="C321" s="229"/>
      <c r="D321" s="229"/>
      <c r="E321" s="28"/>
      <c r="F321" s="4"/>
      <c r="G321" s="157"/>
      <c r="H321" s="63"/>
      <c r="I321" s="5"/>
    </row>
    <row x14ac:dyDescent="0.25" r="322" customHeight="1" ht="17.25">
      <c r="A322" s="354"/>
      <c r="B322" s="96" t="s">
        <v>333</v>
      </c>
      <c r="C322" s="10"/>
      <c r="D322" s="10"/>
      <c r="E322" s="127"/>
      <c r="F322" s="116"/>
      <c r="G322" s="355"/>
      <c r="H322" s="158"/>
      <c r="I322" s="5"/>
    </row>
    <row x14ac:dyDescent="0.25" r="323" customHeight="1" ht="17.25">
      <c r="A323" s="15"/>
      <c r="B323" s="15" t="s">
        <v>348</v>
      </c>
      <c r="C323" s="15"/>
      <c r="D323" s="15"/>
      <c r="E323" s="112" t="s">
        <v>58</v>
      </c>
      <c r="F323" s="237" t="s">
        <v>319</v>
      </c>
      <c r="G323" s="16" t="s">
        <v>320</v>
      </c>
      <c r="H323" s="57" t="s">
        <v>388</v>
      </c>
      <c r="I323" s="5"/>
    </row>
    <row x14ac:dyDescent="0.25" r="324" customHeight="1" ht="29.100000000000005">
      <c r="A324" s="22"/>
      <c r="B324" s="22"/>
      <c r="C324" s="3"/>
      <c r="D324" s="356"/>
      <c r="E324" s="74"/>
      <c r="F324" s="262" t="s">
        <v>544</v>
      </c>
      <c r="G324" s="24"/>
      <c r="H324" s="327" t="s">
        <v>336</v>
      </c>
      <c r="I324" s="5"/>
    </row>
    <row x14ac:dyDescent="0.25" r="325" customHeight="1" ht="29.100000000000005">
      <c r="A325" s="22"/>
      <c r="B325" s="3"/>
      <c r="C325" s="3"/>
      <c r="D325" s="3"/>
      <c r="E325" s="74" t="s">
        <v>11</v>
      </c>
      <c r="F325" s="74" t="s">
        <v>552</v>
      </c>
      <c r="G325" s="63">
        <f>ROUNDUP((('UK-R-Coffee Tables'!G303)/1.59)/10,0)*10</f>
      </c>
      <c r="H325" s="63">
        <f>ROUNDUP((('UK-R-Coffee Tables'!H303)/1.59)/10,0)*10</f>
      </c>
      <c r="I325" s="5"/>
    </row>
    <row x14ac:dyDescent="0.25" r="326" customHeight="1" ht="29.100000000000005">
      <c r="A326" s="3"/>
      <c r="B326" s="3"/>
      <c r="C326" s="3"/>
      <c r="D326" s="3"/>
      <c r="E326" s="74" t="s">
        <v>13</v>
      </c>
      <c r="F326" s="74" t="s">
        <v>555</v>
      </c>
      <c r="G326" s="63">
        <f>ROUNDUP((('UK-R-Coffee Tables'!G304)/1.59)/10,0)*10</f>
      </c>
      <c r="H326" s="63">
        <f>ROUNDUP((('UK-R-Coffee Tables'!H304)/1.59)/10,0)*10</f>
      </c>
      <c r="I326" s="5"/>
    </row>
    <row x14ac:dyDescent="0.25" r="327" customHeight="1" ht="29.100000000000005">
      <c r="A327" s="22"/>
      <c r="B327" s="3"/>
      <c r="C327" s="3"/>
      <c r="D327" s="3"/>
      <c r="E327" s="74" t="s">
        <v>15</v>
      </c>
      <c r="F327" s="74" t="s">
        <v>572</v>
      </c>
      <c r="G327" s="63">
        <f>ROUNDUP((('UK-R-Coffee Tables'!G305)/1.59)/10,0)*10</f>
      </c>
      <c r="H327" s="63">
        <f>ROUNDUP((('UK-R-Coffee Tables'!H305)/1.59)/10,0)*10</f>
      </c>
      <c r="I327" s="5"/>
    </row>
    <row x14ac:dyDescent="0.25" r="328" customHeight="1" ht="29.100000000000005">
      <c r="A328" s="22"/>
      <c r="B328" s="3"/>
      <c r="C328" s="3"/>
      <c r="D328" s="3"/>
      <c r="E328" s="74" t="s">
        <v>120</v>
      </c>
      <c r="F328" s="74" t="s">
        <v>573</v>
      </c>
      <c r="G328" s="63">
        <f>ROUNDUP((('UK-R-Coffee Tables'!G306)/1.59)/10,0)*10</f>
      </c>
      <c r="H328" s="63">
        <f>ROUNDUP((('UK-R-Coffee Tables'!H306)/1.59)/10,0)*10</f>
      </c>
      <c r="I328" s="5"/>
    </row>
    <row x14ac:dyDescent="0.25" r="329" customHeight="1" ht="29.100000000000005">
      <c r="A329" s="3"/>
      <c r="B329" s="3"/>
      <c r="C329" s="3"/>
      <c r="D329" s="3"/>
      <c r="E329" s="134"/>
      <c r="F329" s="74"/>
      <c r="G329" s="136"/>
      <c r="H329" s="27"/>
      <c r="I329" s="5"/>
    </row>
    <row x14ac:dyDescent="0.25" r="330" customHeight="1" ht="29.100000000000005">
      <c r="A330" s="3"/>
      <c r="B330" s="3"/>
      <c r="C330" s="3"/>
      <c r="D330" s="3"/>
      <c r="E330" s="138" t="s">
        <v>18</v>
      </c>
      <c r="F330" s="3"/>
      <c r="G330" s="5"/>
      <c r="H330" s="27"/>
      <c r="I330" s="5"/>
    </row>
    <row x14ac:dyDescent="0.25" r="331" customHeight="1" ht="29.100000000000005">
      <c r="A331" s="3"/>
      <c r="B331" s="3"/>
      <c r="C331" s="3"/>
      <c r="D331" s="229"/>
      <c r="E331" s="108"/>
      <c r="F331" s="376"/>
      <c r="G331" s="371"/>
      <c r="H331" s="371"/>
      <c r="I331" s="5"/>
    </row>
    <row x14ac:dyDescent="0.25" r="332" customHeight="1" ht="29.100000000000005">
      <c r="A332" s="229"/>
      <c r="B332" s="229"/>
      <c r="C332" s="229"/>
      <c r="D332" s="229"/>
      <c r="E332" s="134"/>
      <c r="F332" s="3"/>
      <c r="G332" s="5"/>
      <c r="H332" s="6"/>
      <c r="I332" s="5"/>
    </row>
    <row x14ac:dyDescent="0.25" r="333" customHeight="1" ht="29.100000000000005">
      <c r="A333" s="3"/>
      <c r="B333" s="3"/>
      <c r="C333" s="3"/>
      <c r="D333" s="3"/>
      <c r="E333" s="139" t="s">
        <v>280</v>
      </c>
      <c r="F333" s="140"/>
      <c r="G333" s="358"/>
      <c r="H333" s="153">
        <f>ROUNDUP((('UK-R-Coffee Tables'!H311)/1.59)/10,0)*10</f>
      </c>
      <c r="I333" s="5"/>
    </row>
    <row x14ac:dyDescent="0.25" r="334" customHeight="1" ht="29.100000000000005">
      <c r="A334" s="3"/>
      <c r="B334" s="3"/>
      <c r="C334" s="3"/>
      <c r="D334" s="3"/>
      <c r="E334" s="108"/>
      <c r="F334" s="376"/>
      <c r="G334" s="371"/>
      <c r="H334" s="371"/>
      <c r="I334" s="5"/>
    </row>
    <row x14ac:dyDescent="0.25" r="335" customHeight="1" ht="29.100000000000005">
      <c r="A335" s="3"/>
      <c r="B335" s="3"/>
      <c r="C335" s="3"/>
      <c r="D335" s="3"/>
      <c r="E335" s="108"/>
      <c r="F335" s="3"/>
      <c r="G335" s="5"/>
      <c r="H335" s="63"/>
      <c r="I335" s="5"/>
    </row>
    <row x14ac:dyDescent="0.25" r="336" customHeight="1" ht="29.100000000000005">
      <c r="A336" s="3"/>
      <c r="B336" s="3"/>
      <c r="C336" s="3"/>
      <c r="D336" s="3"/>
      <c r="E336" s="134"/>
      <c r="F336" s="3"/>
      <c r="G336" s="5"/>
      <c r="H336" s="6"/>
      <c r="I336" s="5"/>
    </row>
    <row x14ac:dyDescent="0.25" r="337" customHeight="1" ht="83.25">
      <c r="A337" s="3"/>
      <c r="B337" s="3"/>
      <c r="C337" s="3"/>
      <c r="D337" s="3"/>
      <c r="E337" s="28"/>
      <c r="F337" s="3"/>
      <c r="G337" s="5"/>
      <c r="H337" s="63"/>
      <c r="I337" s="5"/>
    </row>
    <row x14ac:dyDescent="0.25" r="338" customHeight="1" ht="17.25">
      <c r="A338" s="354"/>
      <c r="B338" s="96" t="s">
        <v>333</v>
      </c>
      <c r="C338" s="10"/>
      <c r="D338" s="10"/>
      <c r="E338" s="127"/>
      <c r="F338" s="116"/>
      <c r="G338" s="355"/>
      <c r="H338" s="158"/>
      <c r="I338" s="5"/>
    </row>
    <row x14ac:dyDescent="0.25" r="339" customHeight="1" ht="17.25">
      <c r="A339" s="15"/>
      <c r="B339" s="15" t="s">
        <v>106</v>
      </c>
      <c r="C339" s="15"/>
      <c r="D339" s="15"/>
      <c r="E339" s="112" t="s">
        <v>58</v>
      </c>
      <c r="F339" s="237" t="s">
        <v>319</v>
      </c>
      <c r="G339" s="16" t="s">
        <v>320</v>
      </c>
      <c r="H339" s="57" t="s">
        <v>605</v>
      </c>
      <c r="I339" s="5"/>
    </row>
    <row x14ac:dyDescent="0.25" r="340" customHeight="1" ht="29.100000000000005">
      <c r="A340" s="22"/>
      <c r="B340" s="22"/>
      <c r="C340" s="3"/>
      <c r="D340" s="356"/>
      <c r="E340" s="74"/>
      <c r="F340" s="262" t="s">
        <v>544</v>
      </c>
      <c r="G340" s="24"/>
      <c r="H340" s="327" t="s">
        <v>336</v>
      </c>
      <c r="I340" s="5"/>
    </row>
    <row x14ac:dyDescent="0.25" r="341" customHeight="1" ht="29.100000000000005">
      <c r="A341" s="22"/>
      <c r="B341" s="3"/>
      <c r="C341" s="3"/>
      <c r="D341" s="3"/>
      <c r="E341" s="74" t="s">
        <v>11</v>
      </c>
      <c r="F341" s="74" t="s">
        <v>574</v>
      </c>
      <c r="G341" s="63">
        <f>ROUNDUP((('UK-R-Coffee Tables'!G317)/1.59)/10,0)*10</f>
      </c>
      <c r="H341" s="63">
        <f>ROUNDUP((('UK-R-Coffee Tables'!H317)/1.59)/10,0)*10</f>
      </c>
      <c r="I341" s="5"/>
    </row>
    <row x14ac:dyDescent="0.25" r="342" customHeight="1" ht="29.100000000000005">
      <c r="A342" s="22"/>
      <c r="B342" s="3"/>
      <c r="C342" s="3"/>
      <c r="D342" s="3"/>
      <c r="E342" s="74" t="s">
        <v>13</v>
      </c>
      <c r="F342" s="74" t="s">
        <v>576</v>
      </c>
      <c r="G342" s="63">
        <f>ROUNDUP((('UK-R-Coffee Tables'!G318)/1.59)/10,0)*10</f>
      </c>
      <c r="H342" s="63">
        <f>ROUNDUP((('UK-R-Coffee Tables'!H318)/1.59)/10,0)*10</f>
      </c>
      <c r="I342" s="5"/>
    </row>
    <row x14ac:dyDescent="0.25" r="343" customHeight="1" ht="29.100000000000005">
      <c r="A343" s="22"/>
      <c r="B343" s="3"/>
      <c r="C343" s="3"/>
      <c r="D343" s="3"/>
      <c r="E343" s="74" t="s">
        <v>15</v>
      </c>
      <c r="F343" s="74" t="s">
        <v>578</v>
      </c>
      <c r="G343" s="63">
        <f>ROUNDUP((('UK-R-Coffee Tables'!G319)/1.59)/10,0)*10</f>
      </c>
      <c r="H343" s="63">
        <f>ROUNDUP((('UK-R-Coffee Tables'!H319)/1.59)/10,0)*10</f>
      </c>
      <c r="I343" s="5"/>
    </row>
    <row x14ac:dyDescent="0.25" r="344" customHeight="1" ht="29.100000000000005">
      <c r="A344" s="3"/>
      <c r="B344" s="3"/>
      <c r="C344" s="3"/>
      <c r="D344" s="3"/>
      <c r="E344" s="134"/>
      <c r="F344" s="74"/>
      <c r="G344" s="136"/>
      <c r="H344" s="27"/>
      <c r="I344" s="5"/>
    </row>
    <row x14ac:dyDescent="0.25" r="345" customHeight="1" ht="29.100000000000005">
      <c r="A345" s="3"/>
      <c r="B345" s="3"/>
      <c r="C345" s="3"/>
      <c r="D345" s="3"/>
      <c r="E345" s="138" t="s">
        <v>18</v>
      </c>
      <c r="F345" s="3"/>
      <c r="G345" s="5"/>
      <c r="H345" s="27"/>
      <c r="I345" s="5"/>
    </row>
    <row x14ac:dyDescent="0.25" r="346" customHeight="1" ht="29.100000000000005">
      <c r="A346" s="3"/>
      <c r="B346" s="3"/>
      <c r="C346" s="3"/>
      <c r="D346" s="229"/>
      <c r="E346" s="108"/>
      <c r="F346" s="3"/>
      <c r="G346" s="5"/>
      <c r="H346" s="371"/>
      <c r="I346" s="5"/>
    </row>
    <row x14ac:dyDescent="0.25" r="347" customHeight="1" ht="29.100000000000005">
      <c r="A347" s="3"/>
      <c r="B347" s="3"/>
      <c r="C347" s="3"/>
      <c r="D347" s="3"/>
      <c r="E347" s="134"/>
      <c r="F347" s="3"/>
      <c r="G347" s="5"/>
      <c r="H347" s="6"/>
      <c r="I347" s="5"/>
    </row>
    <row x14ac:dyDescent="0.25" r="348" customHeight="1" ht="29.100000000000005">
      <c r="A348" s="3"/>
      <c r="B348" s="3"/>
      <c r="C348" s="3"/>
      <c r="D348" s="3"/>
      <c r="E348" s="139" t="s">
        <v>280</v>
      </c>
      <c r="F348" s="140"/>
      <c r="G348" s="358"/>
      <c r="H348" s="153">
        <f>ROUNDUP((('UK-R-Coffee Tables'!H324)/1.59)/10,0)*10</f>
      </c>
      <c r="I348" s="5"/>
    </row>
    <row x14ac:dyDescent="0.25" r="349" customHeight="1" ht="29.100000000000005">
      <c r="A349" s="3"/>
      <c r="B349" s="3"/>
      <c r="C349" s="3"/>
      <c r="D349" s="3"/>
      <c r="E349" s="108"/>
      <c r="F349" s="3"/>
      <c r="G349" s="5"/>
      <c r="H349" s="63"/>
      <c r="I349" s="5"/>
    </row>
    <row x14ac:dyDescent="0.25" r="350" customHeight="1" ht="29.100000000000005">
      <c r="A350" s="3"/>
      <c r="B350" s="3"/>
      <c r="C350" s="3"/>
      <c r="D350" s="3"/>
      <c r="E350" s="108"/>
      <c r="F350" s="3"/>
      <c r="G350" s="5"/>
      <c r="H350" s="63"/>
      <c r="I350" s="5"/>
    </row>
    <row x14ac:dyDescent="0.25" r="351" customHeight="1" ht="29.100000000000005">
      <c r="A351" s="15"/>
      <c r="B351" s="15" t="s">
        <v>606</v>
      </c>
      <c r="C351" s="15"/>
      <c r="D351" s="15"/>
      <c r="E351" s="112" t="s">
        <v>58</v>
      </c>
      <c r="F351" s="237" t="s">
        <v>319</v>
      </c>
      <c r="G351" s="16" t="s">
        <v>320</v>
      </c>
      <c r="H351" s="57" t="s">
        <v>605</v>
      </c>
      <c r="I351" s="61"/>
    </row>
    <row x14ac:dyDescent="0.25" r="352" customHeight="1" ht="29.100000000000005">
      <c r="A352" s="22"/>
      <c r="B352" s="22"/>
      <c r="C352" s="3"/>
      <c r="D352" s="356"/>
      <c r="E352" s="74"/>
      <c r="F352" s="262" t="s">
        <v>544</v>
      </c>
      <c r="G352" s="24"/>
      <c r="H352" s="327" t="s">
        <v>471</v>
      </c>
      <c r="I352" s="5"/>
    </row>
    <row x14ac:dyDescent="0.25" r="353" customHeight="1" ht="29.100000000000005">
      <c r="A353" s="22"/>
      <c r="B353" s="3"/>
      <c r="C353" s="3"/>
      <c r="D353" s="3"/>
      <c r="E353" s="74" t="s">
        <v>11</v>
      </c>
      <c r="F353" s="74" t="s">
        <v>595</v>
      </c>
      <c r="G353" s="34">
        <f>ROUNDUP((('UK-R-Coffee Tables'!G328)/1.59)/10,0)*10</f>
      </c>
      <c r="H353" s="34">
        <f>ROUNDUP((('UK-R-Coffee Tables'!H328)/1.59)/10,0)*10</f>
      </c>
      <c r="I353" s="5"/>
    </row>
    <row x14ac:dyDescent="0.25" r="354" customHeight="1" ht="29.100000000000005">
      <c r="A354" s="22"/>
      <c r="B354" s="3"/>
      <c r="C354" s="3"/>
      <c r="D354" s="3"/>
      <c r="E354" s="74" t="s">
        <v>13</v>
      </c>
      <c r="F354" s="74" t="s">
        <v>548</v>
      </c>
      <c r="G354" s="34">
        <f>ROUNDUP((('UK-R-Coffee Tables'!G329)/1.59)/10,0)*10</f>
      </c>
      <c r="H354" s="34">
        <f>ROUNDUP((('UK-R-Coffee Tables'!H329)/1.59)/10,0)*10</f>
      </c>
      <c r="I354" s="5"/>
    </row>
    <row x14ac:dyDescent="0.25" r="355" customHeight="1" ht="29.100000000000005">
      <c r="A355" s="22"/>
      <c r="B355" s="3"/>
      <c r="C355" s="3"/>
      <c r="D355" s="3"/>
      <c r="E355" s="74" t="s">
        <v>15</v>
      </c>
      <c r="F355" s="74" t="s">
        <v>624</v>
      </c>
      <c r="G355" s="34">
        <f>ROUNDUP((('UK-R-Coffee Tables'!G330)/1.59)/10,0)*10</f>
      </c>
      <c r="H355" s="34">
        <f>ROUNDUP((('UK-R-Coffee Tables'!H330)/1.59)/10,0)*10</f>
      </c>
      <c r="I355" s="5"/>
    </row>
    <row x14ac:dyDescent="0.25" r="356" customHeight="1" ht="27">
      <c r="A356" s="3"/>
      <c r="B356" s="3"/>
      <c r="C356" s="3"/>
      <c r="D356" s="3"/>
      <c r="E356" s="134"/>
      <c r="F356" s="74"/>
      <c r="G356" s="136"/>
      <c r="H356" s="34"/>
      <c r="I356" s="5"/>
    </row>
    <row x14ac:dyDescent="0.25" r="357" customHeight="1" ht="17.25">
      <c r="A357" s="3"/>
      <c r="B357" s="3"/>
      <c r="C357" s="3"/>
      <c r="D357" s="3"/>
      <c r="E357" s="138" t="s">
        <v>18</v>
      </c>
      <c r="F357" s="3"/>
      <c r="G357" s="5"/>
      <c r="H357" s="34"/>
      <c r="I357" s="5"/>
    </row>
    <row x14ac:dyDescent="0.25" r="358" customHeight="1" ht="17.25">
      <c r="A358" s="3"/>
      <c r="B358" s="3"/>
      <c r="C358" s="3"/>
      <c r="D358" s="229"/>
      <c r="E358" s="108"/>
      <c r="F358" s="3"/>
      <c r="G358" s="5"/>
      <c r="H358" s="34"/>
      <c r="I358" s="5"/>
    </row>
    <row x14ac:dyDescent="0.25" r="359" customHeight="1" ht="17.25">
      <c r="A359" s="3"/>
      <c r="B359" s="3"/>
      <c r="C359" s="3"/>
      <c r="D359" s="3"/>
      <c r="E359" s="134"/>
      <c r="F359" s="3"/>
      <c r="G359" s="5"/>
      <c r="H359" s="34"/>
      <c r="I359" s="5"/>
    </row>
    <row x14ac:dyDescent="0.25" r="360" customHeight="1" ht="17.25">
      <c r="A360" s="3"/>
      <c r="B360" s="3"/>
      <c r="C360" s="3"/>
      <c r="D360" s="3"/>
      <c r="E360" s="139" t="s">
        <v>280</v>
      </c>
      <c r="F360" s="140"/>
      <c r="G360" s="358"/>
      <c r="H360" s="124">
        <f>ROUNDUP((('UK-R-Coffee Tables'!H335)/1.59)/10,0)*10</f>
      </c>
      <c r="I360" s="5"/>
    </row>
    <row x14ac:dyDescent="0.25" r="361" customHeight="1" ht="17.25">
      <c r="A361" s="3"/>
      <c r="B361" s="3"/>
      <c r="C361" s="3"/>
      <c r="D361" s="3"/>
      <c r="E361" s="108"/>
      <c r="F361" s="3"/>
      <c r="G361" s="5"/>
      <c r="H361" s="63"/>
      <c r="I361" s="5"/>
    </row>
    <row x14ac:dyDescent="0.25" r="362" customHeight="1" ht="17.25">
      <c r="A362" s="3"/>
      <c r="B362" s="3"/>
      <c r="C362" s="3"/>
      <c r="D362" s="3"/>
      <c r="E362" s="134"/>
      <c r="F362" s="3"/>
      <c r="G362" s="5"/>
      <c r="H362" s="6"/>
      <c r="I362" s="5"/>
    </row>
    <row x14ac:dyDescent="0.25" r="363" customHeight="1" ht="17.25">
      <c r="A363" s="3"/>
      <c r="B363" s="3"/>
      <c r="C363" s="3"/>
      <c r="D363" s="3"/>
      <c r="E363" s="134"/>
      <c r="F363" s="3"/>
      <c r="G363" s="5"/>
      <c r="H363" s="6"/>
      <c r="I363" s="5"/>
    </row>
    <row x14ac:dyDescent="0.25" r="364" customHeight="1" ht="29.100000000000005">
      <c r="A364" s="3"/>
      <c r="B364" s="3"/>
      <c r="C364" s="3"/>
      <c r="D364" s="3"/>
      <c r="E364" s="134"/>
      <c r="F364" s="3"/>
      <c r="G364" s="5"/>
      <c r="H364" s="6"/>
      <c r="I364" s="5"/>
    </row>
    <row x14ac:dyDescent="0.25" r="365" customHeight="1" ht="29.100000000000005">
      <c r="A365" s="3"/>
      <c r="B365" s="3"/>
      <c r="C365" s="3"/>
      <c r="D365" s="3"/>
      <c r="E365" s="28"/>
      <c r="F365" s="3"/>
      <c r="G365" s="5"/>
      <c r="H365" s="63"/>
      <c r="I365" s="5"/>
    </row>
    <row x14ac:dyDescent="0.25" r="366" customHeight="1" ht="29.100000000000005">
      <c r="A366" s="3"/>
      <c r="B366" s="3"/>
      <c r="C366" s="3"/>
      <c r="D366" s="3"/>
      <c r="E366" s="28"/>
      <c r="F366" s="3"/>
      <c r="G366" s="5"/>
      <c r="H366" s="63"/>
      <c r="I366" s="5"/>
    </row>
    <row x14ac:dyDescent="0.25" r="367" customHeight="1" ht="29.100000000000005">
      <c r="A367" s="229"/>
      <c r="B367" s="229"/>
      <c r="C367" s="229"/>
      <c r="D367" s="229"/>
      <c r="E367" s="285"/>
      <c r="F367" s="4"/>
      <c r="G367" s="157"/>
      <c r="H367" s="63"/>
      <c r="I367" s="5"/>
    </row>
    <row x14ac:dyDescent="0.25" r="368" customHeight="1" ht="27">
      <c r="A368" s="3"/>
      <c r="B368" s="3"/>
      <c r="C368" s="3"/>
      <c r="D368" s="3"/>
      <c r="E368" s="28"/>
      <c r="F368" s="3"/>
      <c r="G368" s="5"/>
      <c r="H368" s="63"/>
      <c r="I368" s="5"/>
    </row>
  </sheetData>
  <mergeCells count="1">
    <mergeCell ref="A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69"/>
  <sheetViews>
    <sheetView workbookViewId="0"/>
  </sheetViews>
  <sheetFormatPr defaultRowHeight="15" x14ac:dyDescent="0.25"/>
  <cols>
    <col min="1" max="1" style="76" width="4.576428571428571" customWidth="1" bestFit="1"/>
    <col min="2" max="2" style="76" width="16.005" customWidth="1" bestFit="1"/>
    <col min="3" max="3" style="76" width="25.14785714285714" customWidth="1" bestFit="1"/>
    <col min="4" max="4" style="76" width="32.57642857142857" customWidth="1" bestFit="1"/>
    <col min="5" max="5" style="77" width="13.147857142857141" customWidth="1" bestFit="1"/>
    <col min="6" max="6" style="76" width="22.14785714285714" customWidth="1" bestFit="1"/>
    <col min="7" max="7" style="100" width="43.005" customWidth="1" bestFit="1"/>
    <col min="8" max="8" style="80" width="31.005" customWidth="1" bestFit="1"/>
    <col min="9" max="9" style="100" width="24.576428571428572" customWidth="1" bestFit="1"/>
  </cols>
  <sheetData>
    <row x14ac:dyDescent="0.25" r="1" customHeight="1" ht="17.25">
      <c r="A1" s="1" t="s">
        <v>542</v>
      </c>
      <c r="B1" s="1"/>
      <c r="C1" s="1"/>
      <c r="D1" s="1"/>
      <c r="E1" s="1"/>
      <c r="F1" s="1"/>
      <c r="G1" s="81"/>
      <c r="H1" s="81"/>
      <c r="I1" s="82"/>
    </row>
    <row x14ac:dyDescent="0.25" r="2" customHeight="1" ht="17.25">
      <c r="A2" s="4"/>
      <c r="B2" s="4"/>
      <c r="C2" s="4"/>
      <c r="D2" s="4"/>
      <c r="E2" s="4"/>
      <c r="F2" s="4"/>
      <c r="G2" s="7"/>
      <c r="H2" s="101"/>
      <c r="I2" s="82"/>
    </row>
    <row x14ac:dyDescent="0.25" r="3" customHeight="1" ht="17.25">
      <c r="A3" s="354" t="s">
        <v>1</v>
      </c>
      <c r="B3" s="96" t="s">
        <v>543</v>
      </c>
      <c r="C3" s="10"/>
      <c r="D3" s="10"/>
      <c r="E3" s="127"/>
      <c r="F3" s="116"/>
      <c r="G3" s="355"/>
      <c r="H3" s="128"/>
      <c r="I3" s="82"/>
    </row>
    <row x14ac:dyDescent="0.25" r="4" customHeight="1" ht="25.5">
      <c r="A4" s="15"/>
      <c r="B4" s="15" t="s">
        <v>318</v>
      </c>
      <c r="C4" s="15"/>
      <c r="D4" s="15"/>
      <c r="E4" s="112" t="s">
        <v>58</v>
      </c>
      <c r="F4" s="237" t="s">
        <v>319</v>
      </c>
      <c r="G4" s="18" t="s">
        <v>349</v>
      </c>
      <c r="H4" s="18"/>
      <c r="I4" s="82"/>
    </row>
    <row x14ac:dyDescent="0.25" r="5" customHeight="1" ht="23.100000000000005">
      <c r="A5" s="22"/>
      <c r="B5" s="22"/>
      <c r="C5" s="3"/>
      <c r="D5" s="356"/>
      <c r="E5" s="4"/>
      <c r="F5" s="119" t="s">
        <v>544</v>
      </c>
      <c r="G5" s="7"/>
      <c r="H5" s="303"/>
      <c r="I5" s="82"/>
    </row>
    <row x14ac:dyDescent="0.25" r="6" customHeight="1" ht="27">
      <c r="A6" s="22"/>
      <c r="B6" s="3"/>
      <c r="C6" s="3"/>
      <c r="D6" s="3"/>
      <c r="E6" s="4" t="s">
        <v>11</v>
      </c>
      <c r="F6" s="4" t="s">
        <v>546</v>
      </c>
      <c r="G6" s="62">
        <f>ROUNDUP((('Exchange rate'!Eur_per_GBP*('UK-R-Coffee Tables'!G6/(1+'Exchange rate'!UK_vat_rate))*1.25*0.9165)+1)/10,0)*10</f>
      </c>
      <c r="H6" s="63"/>
      <c r="I6" s="82"/>
    </row>
    <row x14ac:dyDescent="0.25" r="7" customHeight="1" ht="17.25">
      <c r="A7" s="22"/>
      <c r="B7" s="3"/>
      <c r="C7" s="3"/>
      <c r="D7" s="3"/>
      <c r="E7" s="4" t="s">
        <v>13</v>
      </c>
      <c r="F7" s="4" t="s">
        <v>548</v>
      </c>
      <c r="G7" s="62">
        <f>ROUNDUP((('Exchange rate'!Eur_per_GBP*('UK-R-Coffee Tables'!G7/(1+'Exchange rate'!UK_vat_rate))*1.25*0.9165)+1)/10,0)*10</f>
      </c>
      <c r="H7" s="63"/>
      <c r="I7" s="82"/>
    </row>
    <row x14ac:dyDescent="0.25" r="8" customHeight="1" ht="17.25">
      <c r="A8" s="22"/>
      <c r="B8" s="3"/>
      <c r="C8" s="3"/>
      <c r="D8" s="3"/>
      <c r="E8" s="4" t="s">
        <v>15</v>
      </c>
      <c r="F8" s="4" t="s">
        <v>550</v>
      </c>
      <c r="G8" s="62">
        <f>ROUNDUP((('Exchange rate'!Eur_per_GBP*('UK-R-Coffee Tables'!G8/(1+'Exchange rate'!UK_vat_rate))*1.25*0.9165)+1)/10,0)*10</f>
      </c>
      <c r="H8" s="63"/>
      <c r="I8" s="82"/>
    </row>
    <row x14ac:dyDescent="0.25" r="9" customHeight="1" ht="17.25">
      <c r="A9" s="22"/>
      <c r="B9" s="3"/>
      <c r="C9" s="3"/>
      <c r="D9" s="3"/>
      <c r="E9" s="4"/>
      <c r="F9" s="4"/>
      <c r="G9" s="63"/>
      <c r="H9" s="63"/>
      <c r="I9" s="82"/>
    </row>
    <row x14ac:dyDescent="0.25" r="10" customHeight="1" ht="17.25">
      <c r="A10" s="22"/>
      <c r="B10" s="3"/>
      <c r="C10" s="3"/>
      <c r="D10" s="3"/>
      <c r="E10" s="4"/>
      <c r="F10" s="4"/>
      <c r="G10" s="63"/>
      <c r="H10" s="63"/>
      <c r="I10" s="82"/>
    </row>
    <row x14ac:dyDescent="0.25" r="11" customHeight="1" ht="17.25">
      <c r="A11" s="22"/>
      <c r="B11" s="3"/>
      <c r="C11" s="3"/>
      <c r="D11" s="3"/>
      <c r="E11" s="107" t="s">
        <v>18</v>
      </c>
      <c r="F11" s="4"/>
      <c r="G11" s="157"/>
      <c r="H11" s="172"/>
      <c r="I11" s="82"/>
    </row>
    <row x14ac:dyDescent="0.25" r="12" customHeight="1" ht="17.25">
      <c r="A12" s="22"/>
      <c r="B12" s="3"/>
      <c r="C12" s="3"/>
      <c r="D12" s="229"/>
      <c r="E12" s="108"/>
      <c r="F12" s="4"/>
      <c r="G12" s="157"/>
      <c r="H12" s="172"/>
      <c r="I12" s="82"/>
    </row>
    <row x14ac:dyDescent="0.25" r="13" customHeight="1" ht="17.25">
      <c r="A13" s="22"/>
      <c r="B13" s="3"/>
      <c r="C13" s="3"/>
      <c r="D13" s="3"/>
      <c r="E13" s="114"/>
      <c r="F13" s="4"/>
      <c r="G13" s="157"/>
      <c r="H13" s="172"/>
      <c r="I13" s="82"/>
    </row>
    <row x14ac:dyDescent="0.25" r="14" customHeight="1" ht="17.25">
      <c r="A14" s="22"/>
      <c r="B14" s="3"/>
      <c r="C14" s="3"/>
      <c r="D14" s="3"/>
      <c r="E14" s="110" t="s">
        <v>280</v>
      </c>
      <c r="F14" s="140"/>
      <c r="G14" s="358"/>
      <c r="H14" s="188">
        <f>ROUNDUP((('Exchange rate'!Eur_per_GBP*('UK-R-Coffee Tables'!H14/(1+'Exchange rate'!UK_vat_rate))*1.25*0.9165)+1)/10,0)*10</f>
      </c>
      <c r="I14" s="82"/>
    </row>
    <row x14ac:dyDescent="0.25" r="15" customHeight="1" ht="17.25">
      <c r="A15" s="22"/>
      <c r="B15" s="3"/>
      <c r="C15" s="3"/>
      <c r="D15" s="3"/>
      <c r="E15" s="108"/>
      <c r="F15" s="4"/>
      <c r="G15" s="157"/>
      <c r="H15" s="172"/>
      <c r="I15" s="82"/>
    </row>
    <row x14ac:dyDescent="0.25" r="16" customHeight="1" ht="17.25">
      <c r="A16" s="22"/>
      <c r="B16" s="3"/>
      <c r="C16" s="3"/>
      <c r="D16" s="3"/>
      <c r="E16" s="114"/>
      <c r="F16" s="4"/>
      <c r="G16" s="157"/>
      <c r="H16" s="172"/>
      <c r="I16" s="82"/>
    </row>
    <row x14ac:dyDescent="0.25" r="17" customHeight="1" ht="17.25">
      <c r="A17" s="22"/>
      <c r="B17" s="3"/>
      <c r="C17" s="3"/>
      <c r="D17" s="3"/>
      <c r="E17" s="110" t="s">
        <v>360</v>
      </c>
      <c r="F17" s="140"/>
      <c r="G17" s="358"/>
      <c r="H17" s="188">
        <f>ROUNDUP((('Exchange rate'!Eur_per_GBP*('UK-R-Coffee Tables'!H17/(1+'Exchange rate'!UK_vat_rate))*1.25*0.9165)+1)/10,0)*10</f>
      </c>
      <c r="I17" s="82"/>
    </row>
    <row x14ac:dyDescent="0.25" r="18" customHeight="1" ht="17.25">
      <c r="A18" s="22"/>
      <c r="B18" s="3"/>
      <c r="C18" s="3"/>
      <c r="D18" s="3"/>
      <c r="E18" s="114"/>
      <c r="F18" s="4"/>
      <c r="G18" s="157"/>
      <c r="H18" s="63"/>
      <c r="I18" s="82"/>
    </row>
    <row x14ac:dyDescent="0.25" r="19" customHeight="1" ht="17.25">
      <c r="A19" s="22"/>
      <c r="B19" s="3"/>
      <c r="C19" s="3"/>
      <c r="D19" s="3"/>
      <c r="E19" s="114"/>
      <c r="F19" s="4"/>
      <c r="G19" s="157"/>
      <c r="H19" s="63"/>
      <c r="I19" s="82"/>
    </row>
    <row x14ac:dyDescent="0.25" r="20" customHeight="1" ht="17.25">
      <c r="A20" s="22"/>
      <c r="B20" s="3"/>
      <c r="C20" s="3"/>
      <c r="D20" s="3"/>
      <c r="E20" s="28"/>
      <c r="F20" s="3"/>
      <c r="G20" s="82"/>
      <c r="H20" s="103"/>
      <c r="I20" s="82"/>
    </row>
    <row x14ac:dyDescent="0.25" r="21" customHeight="1" ht="30">
      <c r="A21" s="15"/>
      <c r="B21" s="15" t="s">
        <v>348</v>
      </c>
      <c r="C21" s="15"/>
      <c r="D21" s="15"/>
      <c r="E21" s="112" t="s">
        <v>58</v>
      </c>
      <c r="F21" s="237" t="s">
        <v>319</v>
      </c>
      <c r="G21" s="18" t="s">
        <v>349</v>
      </c>
      <c r="H21" s="18"/>
      <c r="I21" s="82"/>
    </row>
    <row x14ac:dyDescent="0.25" r="22" customHeight="1" ht="17.25">
      <c r="A22" s="22"/>
      <c r="B22" s="22"/>
      <c r="C22" s="3"/>
      <c r="D22" s="356"/>
      <c r="E22" s="4"/>
      <c r="F22" s="119" t="s">
        <v>544</v>
      </c>
      <c r="G22" s="7"/>
      <c r="H22" s="303"/>
      <c r="I22" s="82"/>
    </row>
    <row x14ac:dyDescent="0.25" r="23" customHeight="1" ht="17.25">
      <c r="A23" s="22"/>
      <c r="B23" s="3"/>
      <c r="C23" s="3"/>
      <c r="D23" s="3"/>
      <c r="E23" s="4" t="s">
        <v>11</v>
      </c>
      <c r="F23" s="4" t="s">
        <v>552</v>
      </c>
      <c r="G23" s="62">
        <f>ROUNDUP((('Exchange rate'!Eur_per_GBP*('UK-R-Coffee Tables'!G21/(1+'Exchange rate'!UK_vat_rate))*1.25*0.9165)+1)/10,0)*10</f>
      </c>
      <c r="H23" s="63"/>
      <c r="I23" s="82"/>
    </row>
    <row x14ac:dyDescent="0.25" r="24" customHeight="1" ht="17.25">
      <c r="A24" s="22"/>
      <c r="B24" s="3"/>
      <c r="C24" s="3"/>
      <c r="D24" s="3"/>
      <c r="E24" s="4" t="s">
        <v>554</v>
      </c>
      <c r="F24" s="4" t="s">
        <v>555</v>
      </c>
      <c r="G24" s="62">
        <f>ROUNDUP((('Exchange rate'!Eur_per_GBP*('UK-R-Coffee Tables'!G22/(1+'Exchange rate'!UK_vat_rate))*1.25*0.9165)+1)/10,0)*10</f>
      </c>
      <c r="H24" s="63"/>
      <c r="I24" s="82"/>
    </row>
    <row x14ac:dyDescent="0.25" r="25" customHeight="1" ht="17.25">
      <c r="A25" s="22"/>
      <c r="B25" s="3"/>
      <c r="C25" s="3"/>
      <c r="D25" s="3"/>
      <c r="E25" s="4" t="s">
        <v>15</v>
      </c>
      <c r="F25" s="4" t="s">
        <v>557</v>
      </c>
      <c r="G25" s="62">
        <f>ROUNDUP((('Exchange rate'!Eur_per_GBP*('UK-R-Coffee Tables'!G23/(1+'Exchange rate'!UK_vat_rate))*1.25*0.9165)+1)/10,0)*10</f>
      </c>
      <c r="H25" s="63"/>
      <c r="I25" s="82"/>
    </row>
    <row x14ac:dyDescent="0.25" r="26" customHeight="1" ht="17.25">
      <c r="A26" s="22"/>
      <c r="B26" s="3"/>
      <c r="C26" s="3"/>
      <c r="D26" s="3"/>
      <c r="E26" s="4" t="s">
        <v>559</v>
      </c>
      <c r="F26" s="4" t="s">
        <v>560</v>
      </c>
      <c r="G26" s="62">
        <f>ROUNDUP((('Exchange rate'!Eur_per_GBP*('UK-R-Coffee Tables'!G24/(1+'Exchange rate'!UK_vat_rate))*1.25*0.9165)+1)/10,0)*10</f>
      </c>
      <c r="H26" s="63"/>
      <c r="I26" s="82"/>
    </row>
    <row x14ac:dyDescent="0.25" r="27" customHeight="1" ht="17.25">
      <c r="A27" s="22"/>
      <c r="B27" s="3"/>
      <c r="C27" s="3"/>
      <c r="D27" s="3"/>
      <c r="E27" s="4"/>
      <c r="F27" s="4"/>
      <c r="G27" s="63"/>
      <c r="H27" s="63"/>
      <c r="I27" s="82"/>
    </row>
    <row x14ac:dyDescent="0.25" r="28" customHeight="1" ht="17.25">
      <c r="A28" s="22"/>
      <c r="B28" s="3"/>
      <c r="C28" s="3"/>
      <c r="D28" s="3"/>
      <c r="E28" s="4"/>
      <c r="F28" s="4"/>
      <c r="G28" s="63"/>
      <c r="H28" s="63"/>
      <c r="I28" s="82"/>
    </row>
    <row x14ac:dyDescent="0.25" r="29" customHeight="1" ht="17.25">
      <c r="A29" s="3"/>
      <c r="B29" s="3"/>
      <c r="C29" s="3"/>
      <c r="D29" s="3"/>
      <c r="E29" s="107" t="s">
        <v>18</v>
      </c>
      <c r="F29" s="4"/>
      <c r="G29" s="157"/>
      <c r="H29" s="172"/>
      <c r="I29" s="82"/>
    </row>
    <row x14ac:dyDescent="0.25" r="30" customHeight="1" ht="17.25">
      <c r="A30" s="3"/>
      <c r="B30" s="3"/>
      <c r="C30" s="3"/>
      <c r="D30" s="3"/>
      <c r="E30" s="108"/>
      <c r="F30" s="4"/>
      <c r="G30" s="157"/>
      <c r="H30" s="63"/>
      <c r="I30" s="82"/>
    </row>
    <row x14ac:dyDescent="0.25" r="31" customHeight="1" ht="17.25">
      <c r="A31" s="3"/>
      <c r="B31" s="3"/>
      <c r="C31" s="3"/>
      <c r="D31" s="3"/>
      <c r="E31" s="134"/>
      <c r="F31" s="3"/>
      <c r="G31" s="82"/>
      <c r="H31" s="103"/>
      <c r="I31" s="82"/>
    </row>
    <row x14ac:dyDescent="0.25" r="32" customHeight="1" ht="17.25">
      <c r="A32" s="3"/>
      <c r="B32" s="3"/>
      <c r="C32" s="3"/>
      <c r="D32" s="3"/>
      <c r="E32" s="110" t="s">
        <v>280</v>
      </c>
      <c r="F32" s="140"/>
      <c r="G32" s="358"/>
      <c r="H32" s="188">
        <f>ROUNDUP((('Exchange rate'!Eur_per_GBP*('UK-R-Coffee Tables'!H30/(1+'Exchange rate'!UK_vat_rate))*1.25*0.9165)+1)/10,0)*10</f>
      </c>
      <c r="I32" s="82"/>
    </row>
    <row x14ac:dyDescent="0.25" r="33" customHeight="1" ht="17.25">
      <c r="A33" s="3"/>
      <c r="B33" s="3"/>
      <c r="C33" s="3"/>
      <c r="D33" s="3"/>
      <c r="E33" s="108"/>
      <c r="F33" s="4"/>
      <c r="G33" s="157"/>
      <c r="H33" s="172"/>
      <c r="I33" s="82"/>
    </row>
    <row x14ac:dyDescent="0.25" r="34" customHeight="1" ht="17.25">
      <c r="A34" s="3"/>
      <c r="B34" s="3"/>
      <c r="C34" s="3"/>
      <c r="D34" s="3"/>
      <c r="E34" s="134"/>
      <c r="F34" s="3"/>
      <c r="G34" s="82"/>
      <c r="H34" s="103"/>
      <c r="I34" s="82"/>
    </row>
    <row x14ac:dyDescent="0.25" r="35" customHeight="1" ht="17.25">
      <c r="A35" s="3"/>
      <c r="B35" s="3"/>
      <c r="C35" s="3"/>
      <c r="D35" s="3"/>
      <c r="E35" s="110" t="s">
        <v>360</v>
      </c>
      <c r="F35" s="140"/>
      <c r="G35" s="358"/>
      <c r="H35" s="188">
        <f>ROUNDUP((('Exchange rate'!Eur_per_GBP*('UK-R-Coffee Tables'!H33/(1+'Exchange rate'!UK_vat_rate))*1.25*0.9165)+1)/10,0)*10</f>
      </c>
      <c r="I35" s="82"/>
    </row>
    <row x14ac:dyDescent="0.25" r="36" customHeight="1" ht="17.25">
      <c r="A36" s="3"/>
      <c r="B36" s="3"/>
      <c r="C36" s="3"/>
      <c r="D36" s="3"/>
      <c r="E36" s="114"/>
      <c r="F36" s="4"/>
      <c r="G36" s="157"/>
      <c r="H36" s="63"/>
      <c r="I36" s="82"/>
    </row>
    <row x14ac:dyDescent="0.25" r="37" customHeight="1" ht="17.25">
      <c r="A37" s="3"/>
      <c r="B37" s="3"/>
      <c r="C37" s="3"/>
      <c r="D37" s="3"/>
      <c r="E37" s="114"/>
      <c r="F37" s="4"/>
      <c r="G37" s="157"/>
      <c r="H37" s="63"/>
      <c r="I37" s="82"/>
    </row>
    <row x14ac:dyDescent="0.25" r="38" customHeight="1" ht="17.25">
      <c r="A38" s="3"/>
      <c r="B38" s="3"/>
      <c r="C38" s="3"/>
      <c r="D38" s="3"/>
      <c r="E38" s="203"/>
      <c r="F38" s="3"/>
      <c r="G38" s="82"/>
      <c r="H38" s="63"/>
      <c r="I38" s="82"/>
    </row>
    <row x14ac:dyDescent="0.25" r="39" customHeight="1" ht="17.25">
      <c r="A39" s="3"/>
      <c r="B39" s="3"/>
      <c r="C39" s="3"/>
      <c r="D39" s="3"/>
      <c r="E39" s="28"/>
      <c r="F39" s="3"/>
      <c r="G39" s="82"/>
      <c r="H39" s="103"/>
      <c r="I39" s="82"/>
    </row>
    <row x14ac:dyDescent="0.25" r="40" customHeight="1" ht="17.25">
      <c r="A40" s="354" t="s">
        <v>1</v>
      </c>
      <c r="B40" s="96" t="s">
        <v>169</v>
      </c>
      <c r="C40" s="10"/>
      <c r="D40" s="10"/>
      <c r="E40" s="127"/>
      <c r="F40" s="116"/>
      <c r="G40" s="355"/>
      <c r="H40" s="128"/>
      <c r="I40" s="82"/>
    </row>
    <row x14ac:dyDescent="0.25" r="41" customHeight="1" ht="24">
      <c r="A41" s="15"/>
      <c r="B41" s="15" t="s">
        <v>82</v>
      </c>
      <c r="C41" s="15"/>
      <c r="D41" s="15"/>
      <c r="E41" s="112" t="s">
        <v>58</v>
      </c>
      <c r="F41" s="237" t="s">
        <v>319</v>
      </c>
      <c r="G41" s="18" t="s">
        <v>562</v>
      </c>
      <c r="H41" s="147"/>
      <c r="I41" s="82"/>
    </row>
    <row x14ac:dyDescent="0.25" r="42" customHeight="1" ht="24">
      <c r="A42" s="22"/>
      <c r="B42" s="22"/>
      <c r="C42" s="3"/>
      <c r="D42" s="356"/>
      <c r="E42" s="4"/>
      <c r="F42" s="119" t="s">
        <v>544</v>
      </c>
      <c r="G42" s="69"/>
      <c r="H42" s="225"/>
      <c r="I42" s="82"/>
    </row>
    <row x14ac:dyDescent="0.25" r="43" customHeight="1" ht="17.25">
      <c r="A43" s="22"/>
      <c r="B43" s="229"/>
      <c r="C43" s="229"/>
      <c r="D43" s="229"/>
      <c r="E43" s="4" t="s">
        <v>11</v>
      </c>
      <c r="F43" s="4" t="s">
        <v>563</v>
      </c>
      <c r="G43" s="62">
        <f>ROUNDUP((('Exchange rate'!Eur_per_GBP*('UK-R-Coffee Tables'!G38/(1+'Exchange rate'!UK_vat_rate))*1.25*0.9165)+1)/10,0)*10</f>
      </c>
      <c r="H43" s="63"/>
      <c r="I43" s="82"/>
    </row>
    <row x14ac:dyDescent="0.25" r="44" customHeight="1" ht="17.25">
      <c r="A44" s="22"/>
      <c r="B44" s="229"/>
      <c r="C44" s="229"/>
      <c r="D44" s="229"/>
      <c r="E44" s="4" t="s">
        <v>13</v>
      </c>
      <c r="F44" s="4" t="s">
        <v>552</v>
      </c>
      <c r="G44" s="62">
        <f>ROUNDUP((('Exchange rate'!Eur_per_GBP*('UK-R-Coffee Tables'!G39/(1+'Exchange rate'!UK_vat_rate))*1.25*0.9165)+1)/10,0)*10</f>
      </c>
      <c r="H44" s="63"/>
      <c r="I44" s="82"/>
    </row>
    <row x14ac:dyDescent="0.25" r="45" customHeight="1" ht="17.25">
      <c r="A45" s="229"/>
      <c r="B45" s="229"/>
      <c r="C45" s="229"/>
      <c r="D45" s="229"/>
      <c r="E45" s="4"/>
      <c r="F45" s="4"/>
      <c r="G45" s="63"/>
      <c r="H45" s="7"/>
      <c r="I45" s="82"/>
    </row>
    <row x14ac:dyDescent="0.25" r="46" customHeight="1" ht="17.25">
      <c r="A46" s="229"/>
      <c r="B46" s="229"/>
      <c r="C46" s="229"/>
      <c r="D46" s="229"/>
      <c r="E46" s="4"/>
      <c r="F46" s="4"/>
      <c r="G46" s="7"/>
      <c r="H46" s="7"/>
      <c r="I46" s="82"/>
    </row>
    <row x14ac:dyDescent="0.25" r="47" customHeight="1" ht="17.25">
      <c r="A47" s="3"/>
      <c r="B47" s="3"/>
      <c r="C47" s="3"/>
      <c r="D47" s="3"/>
      <c r="E47" s="107" t="s">
        <v>18</v>
      </c>
      <c r="F47" s="4"/>
      <c r="G47" s="157"/>
      <c r="H47" s="172"/>
      <c r="I47" s="82"/>
    </row>
    <row x14ac:dyDescent="0.25" r="48" customHeight="1" ht="17.25">
      <c r="A48" s="3"/>
      <c r="B48" s="3"/>
      <c r="C48" s="3"/>
      <c r="D48" s="229"/>
      <c r="E48" s="108"/>
      <c r="F48" s="114"/>
      <c r="G48" s="157"/>
      <c r="H48" s="172"/>
      <c r="I48" s="82"/>
    </row>
    <row x14ac:dyDescent="0.25" r="49" customHeight="1" ht="17.25">
      <c r="A49" s="3"/>
      <c r="B49" s="3"/>
      <c r="C49" s="3"/>
      <c r="D49" s="229"/>
      <c r="E49" s="22"/>
      <c r="F49" s="3"/>
      <c r="G49" s="82"/>
      <c r="H49" s="103"/>
      <c r="I49" s="82"/>
    </row>
    <row x14ac:dyDescent="0.25" r="50" customHeight="1" ht="17.25">
      <c r="A50" s="3"/>
      <c r="B50" s="3"/>
      <c r="C50" s="3"/>
      <c r="D50" s="229"/>
      <c r="E50" s="114"/>
      <c r="F50" s="4"/>
      <c r="G50" s="157"/>
      <c r="H50" s="63"/>
      <c r="I50" s="82"/>
    </row>
    <row x14ac:dyDescent="0.25" r="51" customHeight="1" ht="17.25">
      <c r="A51" s="229"/>
      <c r="B51" s="229"/>
      <c r="C51" s="229"/>
      <c r="D51" s="229"/>
      <c r="E51" s="28"/>
      <c r="F51" s="4"/>
      <c r="G51" s="157"/>
      <c r="H51" s="172"/>
      <c r="I51" s="82"/>
    </row>
    <row x14ac:dyDescent="0.25" r="52" customHeight="1" ht="17.25">
      <c r="A52" s="229"/>
      <c r="B52" s="229"/>
      <c r="C52" s="229"/>
      <c r="D52" s="229"/>
      <c r="E52" s="28"/>
      <c r="F52" s="4"/>
      <c r="G52" s="157"/>
      <c r="H52" s="172"/>
      <c r="I52" s="82"/>
    </row>
    <row x14ac:dyDescent="0.25" r="53" customHeight="1" ht="17.25">
      <c r="A53" s="229"/>
      <c r="B53" s="229"/>
      <c r="C53" s="229"/>
      <c r="D53" s="229"/>
      <c r="E53" s="28"/>
      <c r="F53" s="4"/>
      <c r="G53" s="157"/>
      <c r="H53" s="172"/>
      <c r="I53" s="82"/>
    </row>
    <row x14ac:dyDescent="0.25" r="54" customHeight="1" ht="17.25">
      <c r="A54" s="3"/>
      <c r="B54" s="3"/>
      <c r="C54" s="3"/>
      <c r="D54" s="3"/>
      <c r="E54" s="203"/>
      <c r="F54" s="3"/>
      <c r="G54" s="82"/>
      <c r="H54" s="63"/>
      <c r="I54" s="82"/>
    </row>
    <row x14ac:dyDescent="0.25" r="55" customHeight="1" ht="17.25">
      <c r="A55" s="354" t="s">
        <v>1</v>
      </c>
      <c r="B55" s="96" t="s">
        <v>142</v>
      </c>
      <c r="C55" s="10"/>
      <c r="D55" s="10"/>
      <c r="E55" s="127"/>
      <c r="F55" s="116"/>
      <c r="G55" s="355"/>
      <c r="H55" s="128"/>
      <c r="I55" s="82"/>
    </row>
    <row x14ac:dyDescent="0.25" r="56" customHeight="1" ht="24">
      <c r="A56" s="15"/>
      <c r="B56" s="15"/>
      <c r="C56" s="15"/>
      <c r="D56" s="15"/>
      <c r="E56" s="112" t="s">
        <v>58</v>
      </c>
      <c r="F56" s="237" t="s">
        <v>319</v>
      </c>
      <c r="G56" s="18" t="s">
        <v>363</v>
      </c>
      <c r="H56" s="147"/>
      <c r="I56" s="82"/>
    </row>
    <row x14ac:dyDescent="0.25" r="57" customHeight="1" ht="24">
      <c r="A57" s="22"/>
      <c r="B57" s="22"/>
      <c r="C57" s="3"/>
      <c r="D57" s="356"/>
      <c r="E57" s="4"/>
      <c r="F57" s="119" t="s">
        <v>544</v>
      </c>
      <c r="G57" s="360" t="s">
        <v>607</v>
      </c>
      <c r="H57" s="225"/>
      <c r="I57" s="82"/>
    </row>
    <row x14ac:dyDescent="0.25" r="58" customHeight="1" ht="17.25">
      <c r="A58" s="22"/>
      <c r="B58" s="229"/>
      <c r="C58" s="229"/>
      <c r="D58" s="229"/>
      <c r="E58" s="4"/>
      <c r="F58" s="4" t="s">
        <v>608</v>
      </c>
      <c r="G58" s="62">
        <f>ROUNDUP((('Exchange rate'!Eur_per_GBP*('UK-R-Coffee Tables'!G51/(1+'Exchange rate'!UK_vat_rate))*1.25*0.9165)+1)/10,0)*10</f>
      </c>
      <c r="H58" s="63"/>
      <c r="I58" s="82"/>
    </row>
    <row x14ac:dyDescent="0.25" r="59" customHeight="1" ht="17.25">
      <c r="A59" s="22"/>
      <c r="B59" s="229"/>
      <c r="C59" s="229"/>
      <c r="D59" s="229"/>
      <c r="E59" s="4"/>
      <c r="F59" s="4"/>
      <c r="G59" s="62"/>
      <c r="H59" s="63"/>
      <c r="I59" s="82"/>
    </row>
    <row x14ac:dyDescent="0.25" r="60" customHeight="1" ht="17.25">
      <c r="A60" s="229"/>
      <c r="B60" s="229"/>
      <c r="C60" s="229"/>
      <c r="D60" s="229"/>
      <c r="E60" s="4"/>
      <c r="F60" s="4"/>
      <c r="G60" s="63"/>
      <c r="H60" s="7"/>
      <c r="I60" s="82"/>
    </row>
    <row x14ac:dyDescent="0.25" r="61" customHeight="1" ht="17.25">
      <c r="A61" s="229"/>
      <c r="B61" s="229"/>
      <c r="C61" s="229"/>
      <c r="D61" s="229"/>
      <c r="E61" s="4"/>
      <c r="F61" s="4"/>
      <c r="G61" s="7"/>
      <c r="H61" s="7"/>
      <c r="I61" s="82"/>
    </row>
    <row x14ac:dyDescent="0.25" r="62" customHeight="1" ht="17.25">
      <c r="A62" s="3"/>
      <c r="B62" s="3"/>
      <c r="C62" s="3"/>
      <c r="D62" s="3"/>
      <c r="E62" s="107"/>
      <c r="F62" s="4"/>
      <c r="G62" s="157"/>
      <c r="H62" s="172"/>
      <c r="I62" s="82"/>
    </row>
    <row x14ac:dyDescent="0.25" r="63" customHeight="1" ht="17.25">
      <c r="A63" s="3"/>
      <c r="B63" s="3"/>
      <c r="C63" s="3"/>
      <c r="D63" s="229"/>
      <c r="E63" s="108"/>
      <c r="F63" s="114"/>
      <c r="G63" s="157"/>
      <c r="H63" s="172"/>
      <c r="I63" s="82"/>
    </row>
    <row x14ac:dyDescent="0.25" r="64" customHeight="1" ht="17.25">
      <c r="A64" s="3"/>
      <c r="B64" s="3"/>
      <c r="C64" s="3"/>
      <c r="D64" s="229"/>
      <c r="E64" s="22"/>
      <c r="F64" s="3"/>
      <c r="G64" s="82"/>
      <c r="H64" s="103"/>
      <c r="I64" s="82"/>
    </row>
    <row x14ac:dyDescent="0.25" r="65" customHeight="1" ht="17.25">
      <c r="A65" s="3"/>
      <c r="B65" s="3"/>
      <c r="C65" s="3"/>
      <c r="D65" s="229"/>
      <c r="E65" s="114"/>
      <c r="F65" s="4"/>
      <c r="G65" s="157"/>
      <c r="H65" s="63"/>
      <c r="I65" s="82"/>
    </row>
    <row x14ac:dyDescent="0.25" r="66" customHeight="1" ht="17.25">
      <c r="A66" s="229"/>
      <c r="B66" s="229"/>
      <c r="C66" s="229"/>
      <c r="D66" s="229"/>
      <c r="E66" s="28"/>
      <c r="F66" s="4"/>
      <c r="G66" s="157"/>
      <c r="H66" s="172"/>
      <c r="I66" s="82"/>
    </row>
    <row x14ac:dyDescent="0.25" r="67" customHeight="1" ht="17.25">
      <c r="A67" s="229"/>
      <c r="B67" s="229"/>
      <c r="C67" s="229"/>
      <c r="D67" s="229"/>
      <c r="E67" s="110" t="s">
        <v>280</v>
      </c>
      <c r="F67" s="140"/>
      <c r="G67" s="358"/>
      <c r="H67" s="188">
        <f>ROUNDUP((('Exchange rate'!Eur_per_GBP*('UK-R-Coffee Tables'!H58/(1+'Exchange rate'!UK_vat_rate))*1.25*0.9165)+1)/10,0)*10</f>
      </c>
      <c r="I67" s="82"/>
    </row>
    <row x14ac:dyDescent="0.25" r="68" customHeight="1" ht="17.25">
      <c r="A68" s="229"/>
      <c r="B68" s="229"/>
      <c r="C68" s="229"/>
      <c r="D68" s="229"/>
      <c r="E68" s="28"/>
      <c r="F68" s="4"/>
      <c r="G68" s="157"/>
      <c r="H68" s="172"/>
      <c r="I68" s="82"/>
    </row>
    <row x14ac:dyDescent="0.25" r="69" customHeight="1" ht="17.25">
      <c r="A69" s="229"/>
      <c r="B69" s="229"/>
      <c r="C69" s="229"/>
      <c r="D69" s="229"/>
      <c r="E69" s="139" t="s">
        <v>610</v>
      </c>
      <c r="F69" s="140"/>
      <c r="G69" s="358"/>
      <c r="H69" s="188">
        <f>ROUNDUP((('Exchange rate'!Eur_per_GBP*('UK-R-Coffee Tables'!H61/(1+'Exchange rate'!UK_vat_rate))*1.25*0.9165)+1)/10,0)*10</f>
      </c>
      <c r="I69" s="82"/>
    </row>
    <row x14ac:dyDescent="0.25" r="70" customHeight="1" ht="17.25">
      <c r="A70" s="3"/>
      <c r="B70" s="3"/>
      <c r="C70" s="3"/>
      <c r="D70" s="3"/>
      <c r="E70" s="203"/>
      <c r="F70" s="3"/>
      <c r="G70" s="82"/>
      <c r="H70" s="63"/>
      <c r="I70" s="82"/>
    </row>
    <row x14ac:dyDescent="0.25" r="71" customHeight="1" ht="17.25">
      <c r="A71" s="354"/>
      <c r="B71" s="288" t="s">
        <v>514</v>
      </c>
      <c r="C71" s="10"/>
      <c r="D71" s="10"/>
      <c r="E71" s="127"/>
      <c r="F71" s="116"/>
      <c r="G71" s="355"/>
      <c r="H71" s="128"/>
      <c r="I71" s="82"/>
    </row>
    <row x14ac:dyDescent="0.25" r="72" customHeight="1" ht="17.25">
      <c r="A72" s="15"/>
      <c r="B72" s="15" t="s">
        <v>318</v>
      </c>
      <c r="C72" s="15"/>
      <c r="D72" s="15"/>
      <c r="E72" s="112" t="s">
        <v>58</v>
      </c>
      <c r="F72" s="237" t="s">
        <v>319</v>
      </c>
      <c r="G72" s="18" t="s">
        <v>362</v>
      </c>
      <c r="H72" s="18" t="s">
        <v>393</v>
      </c>
      <c r="I72" s="82"/>
    </row>
    <row x14ac:dyDescent="0.25" r="73" customHeight="1" ht="29.100000000000005">
      <c r="A73" s="22"/>
      <c r="B73" s="22"/>
      <c r="C73" s="3"/>
      <c r="D73" s="356"/>
      <c r="E73" s="74"/>
      <c r="F73" s="262" t="s">
        <v>544</v>
      </c>
      <c r="G73" s="24"/>
      <c r="H73" s="303" t="s">
        <v>336</v>
      </c>
      <c r="I73" s="82"/>
    </row>
    <row x14ac:dyDescent="0.25" r="74" customHeight="1" ht="29.100000000000005">
      <c r="A74" s="22"/>
      <c r="B74" s="229"/>
      <c r="C74" s="229"/>
      <c r="D74" s="229"/>
      <c r="E74" s="74" t="s">
        <v>11</v>
      </c>
      <c r="F74" s="74" t="s">
        <v>546</v>
      </c>
      <c r="G74" s="62">
        <f>ROUNDUP((('Exchange rate'!Eur_per_GBP*('UK-R-Coffee Tables'!G66/(1+'Exchange rate'!UK_vat_rate))*1.25*0.9165)+1)/10,0)*10</f>
      </c>
      <c r="H74" s="62">
        <f>ROUNDUP((('Exchange rate'!Eur_per_GBP*('UK-R-Coffee Tables'!H66/(1+'Exchange rate'!UK_vat_rate))*1.25*0.9165)+1)/10,0)*10</f>
      </c>
      <c r="I74" s="82"/>
    </row>
    <row x14ac:dyDescent="0.25" r="75" customHeight="1" ht="29.100000000000005">
      <c r="A75" s="3"/>
      <c r="B75" s="3"/>
      <c r="C75" s="3"/>
      <c r="D75" s="3"/>
      <c r="E75" s="74" t="s">
        <v>13</v>
      </c>
      <c r="F75" s="74" t="s">
        <v>548</v>
      </c>
      <c r="G75" s="62">
        <f>ROUNDUP((('Exchange rate'!Eur_per_GBP*('UK-R-Coffee Tables'!G67/(1+'Exchange rate'!UK_vat_rate))*1.25*0.9165)+1)/10,0)*10</f>
      </c>
      <c r="H75" s="62">
        <f>ROUNDUP((('Exchange rate'!Eur_per_GBP*('UK-R-Coffee Tables'!H67/(1+'Exchange rate'!UK_vat_rate))*1.25*0.9165)+1)/10,0)*10</f>
      </c>
      <c r="I75" s="82"/>
    </row>
    <row x14ac:dyDescent="0.25" r="76" customHeight="1" ht="29.100000000000005">
      <c r="A76" s="3"/>
      <c r="B76" s="3"/>
      <c r="C76" s="3"/>
      <c r="D76" s="3"/>
      <c r="E76" s="74" t="s">
        <v>15</v>
      </c>
      <c r="F76" s="74" t="s">
        <v>550</v>
      </c>
      <c r="G76" s="62">
        <f>ROUNDUP((('Exchange rate'!Eur_per_GBP*('UK-R-Coffee Tables'!G68/(1+'Exchange rate'!UK_vat_rate))*1.25*0.9165)+1)/10,0)*10</f>
      </c>
      <c r="H76" s="62">
        <f>ROUNDUP((('Exchange rate'!Eur_per_GBP*('UK-R-Coffee Tables'!H68/(1+'Exchange rate'!UK_vat_rate))*1.25*0.9165)+1)/10,0)*10</f>
      </c>
      <c r="I76" s="82"/>
    </row>
    <row x14ac:dyDescent="0.25" r="77" customHeight="1" ht="29.100000000000005">
      <c r="A77" s="3"/>
      <c r="B77" s="3"/>
      <c r="C77" s="3"/>
      <c r="D77" s="3"/>
      <c r="E77" s="74"/>
      <c r="F77" s="3"/>
      <c r="G77" s="82"/>
      <c r="H77" s="86"/>
      <c r="I77" s="82"/>
    </row>
    <row x14ac:dyDescent="0.25" r="78" customHeight="1" ht="29.100000000000005">
      <c r="A78" s="3"/>
      <c r="B78" s="3"/>
      <c r="C78" s="3"/>
      <c r="D78" s="3"/>
      <c r="E78" s="138" t="s">
        <v>18</v>
      </c>
      <c r="F78" s="3"/>
      <c r="G78" s="82"/>
      <c r="H78" s="86"/>
      <c r="I78" s="82"/>
    </row>
    <row x14ac:dyDescent="0.25" r="79" customHeight="1" ht="29.100000000000005">
      <c r="A79" s="3"/>
      <c r="B79" s="3"/>
      <c r="C79" s="3"/>
      <c r="D79" s="229"/>
      <c r="E79" s="108"/>
      <c r="F79" s="3"/>
      <c r="G79" s="82"/>
      <c r="H79" s="103"/>
      <c r="I79" s="82"/>
    </row>
    <row x14ac:dyDescent="0.25" r="80" customHeight="1" ht="29.100000000000005">
      <c r="A80" s="3"/>
      <c r="B80" s="3"/>
      <c r="C80" s="3"/>
      <c r="D80" s="229"/>
      <c r="E80" s="134"/>
      <c r="F80" s="3"/>
      <c r="G80" s="82"/>
      <c r="H80" s="103"/>
      <c r="I80" s="82"/>
    </row>
    <row x14ac:dyDescent="0.25" r="81" customHeight="1" ht="29.100000000000005">
      <c r="A81" s="3"/>
      <c r="B81" s="3"/>
      <c r="C81" s="3"/>
      <c r="D81" s="229"/>
      <c r="E81" s="139" t="s">
        <v>570</v>
      </c>
      <c r="F81" s="140"/>
      <c r="G81" s="358"/>
      <c r="H81" s="188">
        <f>ROUNDUP((('Exchange rate'!Eur_per_GBP*('UK-R-Coffee Tables'!H73/(1+'Exchange rate'!UK_vat_rate))*1.25*0.9165)+1)/10,0)*10</f>
      </c>
      <c r="I81" s="82"/>
    </row>
    <row x14ac:dyDescent="0.25" r="82" customHeight="1" ht="29.100000000000005">
      <c r="A82" s="3"/>
      <c r="B82" s="3"/>
      <c r="C82" s="3"/>
      <c r="D82" s="229"/>
      <c r="E82" s="28"/>
      <c r="F82" s="3"/>
      <c r="G82" s="82"/>
      <c r="H82" s="34"/>
      <c r="I82" s="82"/>
    </row>
    <row x14ac:dyDescent="0.25" r="83" customHeight="1" ht="29.100000000000005">
      <c r="A83" s="3"/>
      <c r="B83" s="3"/>
      <c r="C83" s="3"/>
      <c r="D83" s="229"/>
      <c r="E83" s="28"/>
      <c r="F83" s="3"/>
      <c r="G83" s="82"/>
      <c r="H83" s="34"/>
      <c r="I83" s="82"/>
    </row>
    <row x14ac:dyDescent="0.25" r="84" customHeight="1" ht="29.100000000000005">
      <c r="A84" s="3"/>
      <c r="B84" s="3"/>
      <c r="C84" s="3"/>
      <c r="D84" s="3"/>
      <c r="E84" s="108"/>
      <c r="F84" s="3"/>
      <c r="G84" s="82"/>
      <c r="H84" s="34"/>
      <c r="I84" s="82"/>
    </row>
    <row x14ac:dyDescent="0.25" r="85" customHeight="1" ht="17.25">
      <c r="A85" s="354" t="s">
        <v>1</v>
      </c>
      <c r="B85" s="288" t="s">
        <v>515</v>
      </c>
      <c r="C85" s="361"/>
      <c r="D85" s="10"/>
      <c r="E85" s="127"/>
      <c r="F85" s="116"/>
      <c r="G85" s="355"/>
      <c r="H85" s="128"/>
      <c r="I85" s="82"/>
    </row>
    <row x14ac:dyDescent="0.25" r="86" customHeight="1" ht="24">
      <c r="A86" s="15"/>
      <c r="B86" s="15" t="s">
        <v>318</v>
      </c>
      <c r="C86" s="15"/>
      <c r="D86" s="15"/>
      <c r="E86" s="112" t="s">
        <v>58</v>
      </c>
      <c r="F86" s="237" t="s">
        <v>319</v>
      </c>
      <c r="G86" s="18" t="s">
        <v>320</v>
      </c>
      <c r="H86" s="18" t="s">
        <v>393</v>
      </c>
      <c r="I86" s="82"/>
    </row>
    <row x14ac:dyDescent="0.25" r="87" customHeight="1" ht="17.25">
      <c r="A87" s="22"/>
      <c r="B87" s="22"/>
      <c r="C87" s="3"/>
      <c r="D87" s="356"/>
      <c r="E87" s="4"/>
      <c r="F87" s="119" t="s">
        <v>544</v>
      </c>
      <c r="G87" s="7"/>
      <c r="H87" s="303" t="s">
        <v>336</v>
      </c>
      <c r="I87" s="82"/>
    </row>
    <row x14ac:dyDescent="0.25" r="88" customHeight="1" ht="17.25">
      <c r="A88" s="22"/>
      <c r="B88" s="3"/>
      <c r="C88" s="3"/>
      <c r="D88" s="3"/>
      <c r="E88" s="4" t="s">
        <v>11</v>
      </c>
      <c r="F88" s="4" t="s">
        <v>546</v>
      </c>
      <c r="G88" s="62">
        <f>ROUNDUP((('Exchange rate'!Eur_per_GBP*('UK-R-Coffee Tables'!G78/(1+'Exchange rate'!UK_vat_rate))*1.25*0.9165)+1)/10,0)*10</f>
      </c>
      <c r="H88" s="62">
        <f>ROUNDUP((('Exchange rate'!Eur_per_GBP*('UK-R-Coffee Tables'!H78/(1+'Exchange rate'!UK_vat_rate))*1.25*0.9165)+1)/10,0)*10</f>
      </c>
      <c r="I88" s="82"/>
    </row>
    <row x14ac:dyDescent="0.25" r="89" customHeight="1" ht="17.25">
      <c r="A89" s="3"/>
      <c r="B89" s="3"/>
      <c r="C89" s="3"/>
      <c r="D89" s="3"/>
      <c r="E89" s="4" t="s">
        <v>13</v>
      </c>
      <c r="F89" s="4" t="s">
        <v>548</v>
      </c>
      <c r="G89" s="62">
        <f>ROUNDUP((('Exchange rate'!Eur_per_GBP*('UK-R-Coffee Tables'!G79/(1+'Exchange rate'!UK_vat_rate))*1.25*0.9165)+1)/10,0)*10</f>
      </c>
      <c r="H89" s="62">
        <f>ROUNDUP((('Exchange rate'!Eur_per_GBP*('UK-R-Coffee Tables'!H79/(1+'Exchange rate'!UK_vat_rate))*1.25*0.9165)+1)/10,0)*10</f>
      </c>
      <c r="I89" s="82"/>
    </row>
    <row x14ac:dyDescent="0.25" r="90" customHeight="1" ht="17.25">
      <c r="A90" s="3"/>
      <c r="B90" s="3"/>
      <c r="C90" s="3"/>
      <c r="D90" s="3"/>
      <c r="E90" s="4" t="s">
        <v>15</v>
      </c>
      <c r="F90" s="4" t="s">
        <v>550</v>
      </c>
      <c r="G90" s="62">
        <f>ROUNDUP((('Exchange rate'!Eur_per_GBP*('UK-R-Coffee Tables'!G80/(1+'Exchange rate'!UK_vat_rate))*1.25*0.9165)+1)/10,0)*10</f>
      </c>
      <c r="H90" s="62">
        <f>ROUNDUP((('Exchange rate'!Eur_per_GBP*('UK-R-Coffee Tables'!H80/(1+'Exchange rate'!UK_vat_rate))*1.25*0.9165)+1)/10,0)*10</f>
      </c>
      <c r="I90" s="82"/>
    </row>
    <row x14ac:dyDescent="0.25" r="91" customHeight="1" ht="17.25">
      <c r="A91" s="3"/>
      <c r="B91" s="3"/>
      <c r="C91" s="3"/>
      <c r="D91" s="3"/>
      <c r="E91" s="4"/>
      <c r="F91" s="4"/>
      <c r="G91" s="63"/>
      <c r="H91" s="63"/>
      <c r="I91" s="82"/>
    </row>
    <row x14ac:dyDescent="0.25" r="92" customHeight="1" ht="17.25">
      <c r="A92" s="3"/>
      <c r="B92" s="3"/>
      <c r="C92" s="3"/>
      <c r="D92" s="3"/>
      <c r="E92" s="4"/>
      <c r="F92" s="4"/>
      <c r="G92" s="7"/>
      <c r="H92" s="7"/>
      <c r="I92" s="82"/>
    </row>
    <row x14ac:dyDescent="0.25" r="93" customHeight="1" ht="17.25">
      <c r="A93" s="229"/>
      <c r="B93" s="229"/>
      <c r="C93" s="229"/>
      <c r="D93" s="229"/>
      <c r="E93" s="107" t="s">
        <v>18</v>
      </c>
      <c r="F93" s="4"/>
      <c r="G93" s="157"/>
      <c r="H93" s="172"/>
      <c r="I93" s="82"/>
    </row>
    <row x14ac:dyDescent="0.25" r="94" customHeight="1" ht="29.100000000000005">
      <c r="A94" s="229"/>
      <c r="B94" s="229"/>
      <c r="C94" s="229"/>
      <c r="D94" s="229"/>
      <c r="E94" s="108"/>
      <c r="F94" s="4"/>
      <c r="G94" s="157"/>
      <c r="H94" s="172"/>
      <c r="I94" s="82"/>
    </row>
    <row x14ac:dyDescent="0.25" r="95" customHeight="1" ht="17.25">
      <c r="A95" s="3"/>
      <c r="B95" s="3"/>
      <c r="C95" s="3"/>
      <c r="D95" s="229"/>
      <c r="E95" s="229"/>
      <c r="F95" s="229"/>
      <c r="G95" s="363"/>
      <c r="H95" s="363"/>
      <c r="I95" s="82"/>
    </row>
    <row x14ac:dyDescent="0.25" r="96" customHeight="1" ht="17.25">
      <c r="A96" s="3"/>
      <c r="B96" s="3"/>
      <c r="C96" s="3"/>
      <c r="D96" s="229"/>
      <c r="E96" s="110" t="s">
        <v>280</v>
      </c>
      <c r="F96" s="375"/>
      <c r="G96" s="358"/>
      <c r="H96" s="188">
        <f>ROUNDUP((('Exchange rate'!Eur_per_GBP*('UK-R-Coffee Tables'!H86/(1+'Exchange rate'!UK_vat_rate))*1.25*0.9165)+1)/10,0)*10</f>
      </c>
      <c r="I96" s="82"/>
    </row>
    <row x14ac:dyDescent="0.25" r="97" customHeight="1" ht="17.25">
      <c r="A97" s="3"/>
      <c r="B97" s="3"/>
      <c r="C97" s="3"/>
      <c r="D97" s="229"/>
      <c r="E97" s="108"/>
      <c r="F97" s="4"/>
      <c r="G97" s="157"/>
      <c r="H97" s="172"/>
      <c r="I97" s="82"/>
    </row>
    <row x14ac:dyDescent="0.25" r="98" customHeight="1" ht="17.25">
      <c r="A98" s="3"/>
      <c r="B98" s="3"/>
      <c r="C98" s="3"/>
      <c r="D98" s="229"/>
      <c r="E98" s="108"/>
      <c r="F98" s="4"/>
      <c r="G98" s="157"/>
      <c r="H98" s="172"/>
      <c r="I98" s="82"/>
    </row>
    <row x14ac:dyDescent="0.25" r="99" customHeight="1" ht="18.75">
      <c r="A99" s="3"/>
      <c r="B99" s="365"/>
      <c r="C99" s="366"/>
      <c r="D99" s="366"/>
      <c r="E99" s="28"/>
      <c r="F99" s="74"/>
      <c r="G99" s="136"/>
      <c r="H99" s="86"/>
      <c r="I99" s="82"/>
    </row>
    <row x14ac:dyDescent="0.25" r="100" customHeight="1" ht="17.25">
      <c r="A100" s="15"/>
      <c r="B100" s="15" t="s">
        <v>348</v>
      </c>
      <c r="C100" s="15"/>
      <c r="D100" s="15"/>
      <c r="E100" s="112" t="s">
        <v>58</v>
      </c>
      <c r="F100" s="237" t="s">
        <v>319</v>
      </c>
      <c r="G100" s="18" t="s">
        <v>320</v>
      </c>
      <c r="H100" s="18" t="s">
        <v>393</v>
      </c>
      <c r="I100" s="82"/>
    </row>
    <row x14ac:dyDescent="0.25" r="101" customHeight="1" ht="17.25">
      <c r="A101" s="22"/>
      <c r="B101" s="22"/>
      <c r="C101" s="3"/>
      <c r="D101" s="356"/>
      <c r="E101" s="74"/>
      <c r="F101" s="262" t="s">
        <v>544</v>
      </c>
      <c r="G101" s="24"/>
      <c r="H101" s="303" t="s">
        <v>336</v>
      </c>
      <c r="I101" s="82"/>
    </row>
    <row x14ac:dyDescent="0.25" r="102" customHeight="1" ht="17.25">
      <c r="A102" s="22"/>
      <c r="B102" s="3"/>
      <c r="C102" s="3"/>
      <c r="D102" s="3"/>
      <c r="E102" s="74" t="s">
        <v>11</v>
      </c>
      <c r="F102" s="74" t="s">
        <v>552</v>
      </c>
      <c r="G102" s="62">
        <f>ROUNDUP((('Exchange rate'!Eur_per_GBP*('UK-R-Coffee Tables'!G90/(1+'Exchange rate'!UK_vat_rate))*1.25*0.9165)+1)/10,0)*10</f>
      </c>
      <c r="H102" s="62">
        <f>ROUNDUP((('Exchange rate'!Eur_per_GBP*('UK-R-Coffee Tables'!H90/(1+'Exchange rate'!UK_vat_rate))*1.25*0.9165)+1)/10,0)*10</f>
      </c>
      <c r="I102" s="82"/>
    </row>
    <row x14ac:dyDescent="0.25" r="103" customHeight="1" ht="17.25">
      <c r="A103" s="22"/>
      <c r="B103" s="229"/>
      <c r="C103" s="229"/>
      <c r="D103" s="229"/>
      <c r="E103" s="74" t="s">
        <v>13</v>
      </c>
      <c r="F103" s="74" t="s">
        <v>555</v>
      </c>
      <c r="G103" s="62">
        <f>ROUNDUP((('Exchange rate'!Eur_per_GBP*('UK-R-Coffee Tables'!G91/(1+'Exchange rate'!UK_vat_rate))*1.25*0.9165)+1)/10,0)*10</f>
      </c>
      <c r="H103" s="62">
        <f>ROUNDUP((('Exchange rate'!Eur_per_GBP*('UK-R-Coffee Tables'!H91/(1+'Exchange rate'!UK_vat_rate))*1.25*0.9165)+1)/10,0)*10</f>
      </c>
      <c r="I103" s="82"/>
    </row>
    <row x14ac:dyDescent="0.25" r="104" customHeight="1" ht="17.25">
      <c r="A104" s="22"/>
      <c r="B104" s="229"/>
      <c r="C104" s="229"/>
      <c r="D104" s="229"/>
      <c r="E104" s="74" t="s">
        <v>15</v>
      </c>
      <c r="F104" s="74" t="s">
        <v>616</v>
      </c>
      <c r="G104" s="62">
        <f>ROUNDUP((('Exchange rate'!Eur_per_GBP*('UK-R-Coffee Tables'!G92/(1+'Exchange rate'!UK_vat_rate))*1.25*0.9165)+1)/10,0)*10</f>
      </c>
      <c r="H104" s="62">
        <f>ROUNDUP((('Exchange rate'!Eur_per_GBP*('UK-R-Coffee Tables'!H92/(1+'Exchange rate'!UK_vat_rate))*1.25*0.9165)+1)/10,0)*10</f>
      </c>
      <c r="I104" s="82"/>
    </row>
    <row x14ac:dyDescent="0.25" r="105" customHeight="1" ht="29.100000000000005">
      <c r="A105" s="22"/>
      <c r="B105" s="229"/>
      <c r="C105" s="229"/>
      <c r="D105" s="229"/>
      <c r="E105" s="74" t="s">
        <v>120</v>
      </c>
      <c r="F105" s="74" t="s">
        <v>573</v>
      </c>
      <c r="G105" s="62">
        <f>ROUNDUP((('Exchange rate'!Eur_per_GBP*('UK-R-Coffee Tables'!G93/(1+'Exchange rate'!UK_vat_rate))*1.25*0.9165)+1)/10,0)*10</f>
      </c>
      <c r="H105" s="62">
        <f>ROUNDUP((('Exchange rate'!Eur_per_GBP*('UK-R-Coffee Tables'!H93/(1+'Exchange rate'!UK_vat_rate))*1.25*0.9165)+1)/10,0)*10</f>
      </c>
      <c r="I105" s="82"/>
    </row>
    <row x14ac:dyDescent="0.25" r="106" customHeight="1" ht="17.25">
      <c r="A106" s="3"/>
      <c r="B106" s="3"/>
      <c r="C106" s="3"/>
      <c r="D106" s="3"/>
      <c r="E106" s="134"/>
      <c r="F106" s="74"/>
      <c r="G106" s="136"/>
      <c r="H106" s="137"/>
      <c r="I106" s="82"/>
    </row>
    <row x14ac:dyDescent="0.25" r="107" customHeight="1" ht="17.25">
      <c r="A107" s="3"/>
      <c r="B107" s="3"/>
      <c r="C107" s="3"/>
      <c r="D107" s="3"/>
      <c r="E107" s="138" t="s">
        <v>18</v>
      </c>
      <c r="F107" s="3"/>
      <c r="G107" s="82"/>
      <c r="H107" s="103"/>
      <c r="I107" s="82"/>
    </row>
    <row x14ac:dyDescent="0.25" r="108" customHeight="1" ht="24">
      <c r="A108" s="3"/>
      <c r="B108" s="3"/>
      <c r="C108" s="3"/>
      <c r="D108" s="229"/>
      <c r="E108" s="108"/>
      <c r="F108" s="3"/>
      <c r="G108" s="82"/>
      <c r="H108" s="103"/>
      <c r="I108" s="82"/>
    </row>
    <row x14ac:dyDescent="0.25" r="109" customHeight="1" ht="24">
      <c r="A109" s="3"/>
      <c r="B109" s="3"/>
      <c r="C109" s="3"/>
      <c r="D109" s="229"/>
      <c r="E109" s="134"/>
      <c r="F109" s="3"/>
      <c r="G109" s="82"/>
      <c r="H109" s="103"/>
      <c r="I109" s="82"/>
    </row>
    <row x14ac:dyDescent="0.25" r="110" customHeight="1" ht="17.25">
      <c r="A110" s="3"/>
      <c r="B110" s="3"/>
      <c r="C110" s="3"/>
      <c r="D110" s="229"/>
      <c r="E110" s="139" t="s">
        <v>280</v>
      </c>
      <c r="F110" s="140"/>
      <c r="G110" s="358"/>
      <c r="H110" s="188">
        <f>ROUNDUP((('Exchange rate'!Eur_per_GBP*('UK-R-Coffee Tables'!H98/(1+'Exchange rate'!UK_vat_rate))*1.25*0.9165)+1)/10,0)*10</f>
      </c>
      <c r="I110" s="82"/>
    </row>
    <row x14ac:dyDescent="0.25" r="111" customHeight="1" ht="17.25">
      <c r="A111" s="3"/>
      <c r="B111" s="3"/>
      <c r="C111" s="3"/>
      <c r="D111" s="229"/>
      <c r="E111" s="108"/>
      <c r="F111" s="3"/>
      <c r="G111" s="82"/>
      <c r="H111" s="103"/>
      <c r="I111" s="82"/>
    </row>
    <row x14ac:dyDescent="0.25" r="112" customHeight="1" ht="17.25">
      <c r="A112" s="3"/>
      <c r="B112" s="3"/>
      <c r="C112" s="3"/>
      <c r="D112" s="229"/>
      <c r="E112" s="108"/>
      <c r="F112" s="3"/>
      <c r="G112" s="82"/>
      <c r="H112" s="103"/>
      <c r="I112" s="82"/>
    </row>
    <row x14ac:dyDescent="0.25" r="113" customHeight="1" ht="17.25">
      <c r="A113" s="3"/>
      <c r="B113" s="3"/>
      <c r="C113" s="3"/>
      <c r="D113" s="229"/>
      <c r="E113" s="243"/>
      <c r="F113" s="3"/>
      <c r="G113" s="82"/>
      <c r="H113" s="103"/>
      <c r="I113" s="82"/>
    </row>
    <row x14ac:dyDescent="0.25" r="114" customHeight="1" ht="17.25">
      <c r="A114" s="3"/>
      <c r="B114" s="3"/>
      <c r="C114" s="3"/>
      <c r="D114" s="229"/>
      <c r="E114" s="243"/>
      <c r="F114" s="3"/>
      <c r="G114" s="82"/>
      <c r="H114" s="103"/>
      <c r="I114" s="82"/>
    </row>
    <row x14ac:dyDescent="0.25" r="115" customHeight="1" ht="17.25">
      <c r="A115" s="15"/>
      <c r="B115" s="15" t="s">
        <v>106</v>
      </c>
      <c r="C115" s="15"/>
      <c r="D115" s="15"/>
      <c r="E115" s="112" t="s">
        <v>58</v>
      </c>
      <c r="F115" s="237" t="s">
        <v>319</v>
      </c>
      <c r="G115" s="18" t="s">
        <v>320</v>
      </c>
      <c r="H115" s="18" t="s">
        <v>393</v>
      </c>
      <c r="I115" s="82"/>
    </row>
    <row x14ac:dyDescent="0.25" r="116" customHeight="1" ht="29.100000000000005">
      <c r="A116" s="22"/>
      <c r="B116" s="367"/>
      <c r="C116" s="3"/>
      <c r="D116" s="356"/>
      <c r="E116" s="74"/>
      <c r="F116" s="262" t="s">
        <v>544</v>
      </c>
      <c r="G116" s="24"/>
      <c r="H116" s="303" t="s">
        <v>336</v>
      </c>
      <c r="I116" s="82"/>
    </row>
    <row x14ac:dyDescent="0.25" r="117" customHeight="1" ht="29.100000000000005">
      <c r="A117" s="22"/>
      <c r="B117" s="229"/>
      <c r="C117" s="229"/>
      <c r="D117" s="229"/>
      <c r="E117" s="4" t="s">
        <v>11</v>
      </c>
      <c r="F117" s="4" t="s">
        <v>574</v>
      </c>
      <c r="G117" s="62">
        <f>ROUNDUP((('Exchange rate'!Eur_per_GBP*('UK-R-Coffee Tables'!G103/(1+'Exchange rate'!UK_vat_rate))*1.25*0.9165)+1)/10,0)*10</f>
      </c>
      <c r="H117" s="62">
        <f>ROUNDUP((('Exchange rate'!Eur_per_GBP*('UK-R-Coffee Tables'!H103/(1+'Exchange rate'!UK_vat_rate))*1.25*0.9165)+1)/10,0)*10</f>
      </c>
      <c r="I117" s="82"/>
    </row>
    <row x14ac:dyDescent="0.25" r="118" customHeight="1" ht="29.100000000000005">
      <c r="A118" s="3"/>
      <c r="B118" s="3"/>
      <c r="C118" s="3"/>
      <c r="D118" s="3"/>
      <c r="E118" s="4" t="s">
        <v>13</v>
      </c>
      <c r="F118" s="4" t="s">
        <v>576</v>
      </c>
      <c r="G118" s="62">
        <f>ROUNDUP((('Exchange rate'!Eur_per_GBP*('UK-R-Coffee Tables'!G104/(1+'Exchange rate'!UK_vat_rate))*1.25*0.9165)+1)/10,0)*10</f>
      </c>
      <c r="H118" s="62">
        <f>ROUNDUP((('Exchange rate'!Eur_per_GBP*('UK-R-Coffee Tables'!H104/(1+'Exchange rate'!UK_vat_rate))*1.25*0.9165)+1)/10,0)*10</f>
      </c>
      <c r="I118" s="82"/>
    </row>
    <row x14ac:dyDescent="0.25" r="119" customHeight="1" ht="29.100000000000005">
      <c r="A119" s="3"/>
      <c r="B119" s="3"/>
      <c r="C119" s="3"/>
      <c r="D119" s="3"/>
      <c r="E119" s="4" t="s">
        <v>15</v>
      </c>
      <c r="F119" s="4" t="s">
        <v>578</v>
      </c>
      <c r="G119" s="62">
        <f>ROUNDUP((('Exchange rate'!Eur_per_GBP*('UK-R-Coffee Tables'!G105/(1+'Exchange rate'!UK_vat_rate))*1.25*0.9165)+1)/10,0)*10</f>
      </c>
      <c r="H119" s="62">
        <f>ROUNDUP((('Exchange rate'!Eur_per_GBP*('UK-R-Coffee Tables'!H105/(1+'Exchange rate'!UK_vat_rate))*1.25*0.9165)+1)/10,0)*10</f>
      </c>
      <c r="I119" s="82"/>
    </row>
    <row x14ac:dyDescent="0.25" r="120" customHeight="1" ht="29.100000000000005">
      <c r="A120" s="3"/>
      <c r="B120" s="3"/>
      <c r="C120" s="3"/>
      <c r="D120" s="3"/>
      <c r="E120" s="148"/>
      <c r="F120" s="148"/>
      <c r="G120" s="300"/>
      <c r="H120" s="103"/>
      <c r="I120" s="82"/>
    </row>
    <row x14ac:dyDescent="0.25" r="121" customHeight="1" ht="29.100000000000005">
      <c r="A121" s="3"/>
      <c r="B121" s="3"/>
      <c r="C121" s="3"/>
      <c r="D121" s="3"/>
      <c r="E121" s="107" t="s">
        <v>18</v>
      </c>
      <c r="F121" s="148"/>
      <c r="G121" s="300"/>
      <c r="H121" s="103"/>
      <c r="I121" s="82"/>
    </row>
    <row x14ac:dyDescent="0.25" r="122" customHeight="1" ht="29.100000000000005">
      <c r="A122" s="3"/>
      <c r="B122" s="3"/>
      <c r="C122" s="3"/>
      <c r="D122" s="3"/>
      <c r="E122" s="108"/>
      <c r="F122" s="3"/>
      <c r="G122" s="82"/>
      <c r="H122" s="103"/>
      <c r="I122" s="82"/>
    </row>
    <row x14ac:dyDescent="0.25" r="123" customHeight="1" ht="29.100000000000005">
      <c r="A123" s="3"/>
      <c r="B123" s="3"/>
      <c r="C123" s="3"/>
      <c r="D123" s="3"/>
      <c r="E123" s="134"/>
      <c r="F123" s="3"/>
      <c r="G123" s="82"/>
      <c r="H123" s="103"/>
      <c r="I123" s="82"/>
    </row>
    <row x14ac:dyDescent="0.25" r="124" customHeight="1" ht="29.100000000000005">
      <c r="A124" s="3"/>
      <c r="B124" s="3"/>
      <c r="C124" s="3"/>
      <c r="D124" s="3"/>
      <c r="E124" s="139" t="s">
        <v>280</v>
      </c>
      <c r="F124" s="305"/>
      <c r="G124" s="370"/>
      <c r="H124" s="188">
        <f>ROUNDUP((('Exchange rate'!Eur_per_GBP*('UK-R-Coffee Tables'!H110/(1+'Exchange rate'!UK_vat_rate))*1.25*0.9165)+1)/10,0)*10</f>
      </c>
      <c r="I124" s="82"/>
    </row>
    <row x14ac:dyDescent="0.25" r="125" customHeight="1" ht="29.100000000000005">
      <c r="A125" s="3"/>
      <c r="B125" s="3"/>
      <c r="C125" s="3"/>
      <c r="D125" s="3"/>
      <c r="E125" s="28"/>
      <c r="F125" s="148"/>
      <c r="G125" s="300"/>
      <c r="H125" s="63"/>
      <c r="I125" s="82"/>
    </row>
    <row x14ac:dyDescent="0.25" r="126" customHeight="1" ht="29.100000000000005">
      <c r="A126" s="3"/>
      <c r="B126" s="3"/>
      <c r="C126" s="3"/>
      <c r="D126" s="3"/>
      <c r="E126" s="108"/>
      <c r="F126" s="148"/>
      <c r="G126" s="300"/>
      <c r="H126" s="63"/>
      <c r="I126" s="82"/>
    </row>
    <row x14ac:dyDescent="0.25" r="127" customHeight="1" ht="29.100000000000005">
      <c r="A127" s="3"/>
      <c r="B127" s="3"/>
      <c r="C127" s="3"/>
      <c r="D127" s="3"/>
      <c r="E127" s="108"/>
      <c r="F127" s="148"/>
      <c r="G127" s="300"/>
      <c r="H127" s="63"/>
      <c r="I127" s="82"/>
    </row>
    <row x14ac:dyDescent="0.25" r="128" customHeight="1" ht="17.25">
      <c r="A128" s="354"/>
      <c r="B128" s="288" t="s">
        <v>102</v>
      </c>
      <c r="C128" s="10"/>
      <c r="D128" s="10"/>
      <c r="E128" s="127"/>
      <c r="F128" s="116"/>
      <c r="G128" s="355"/>
      <c r="H128" s="128"/>
      <c r="I128" s="82"/>
    </row>
    <row x14ac:dyDescent="0.25" r="129" customHeight="1" ht="17.25">
      <c r="A129" s="15"/>
      <c r="B129" s="15" t="s">
        <v>318</v>
      </c>
      <c r="C129" s="15"/>
      <c r="D129" s="15"/>
      <c r="E129" s="112" t="s">
        <v>58</v>
      </c>
      <c r="F129" s="237" t="s">
        <v>319</v>
      </c>
      <c r="G129" s="18" t="s">
        <v>349</v>
      </c>
      <c r="H129" s="131" t="s">
        <v>327</v>
      </c>
      <c r="I129" s="82"/>
    </row>
    <row x14ac:dyDescent="0.25" r="130" customHeight="1" ht="29.100000000000005">
      <c r="A130" s="22"/>
      <c r="B130" s="22"/>
      <c r="C130" s="3"/>
      <c r="D130" s="356"/>
      <c r="E130" s="74"/>
      <c r="F130" s="262" t="s">
        <v>544</v>
      </c>
      <c r="G130" s="24"/>
      <c r="H130" s="86"/>
      <c r="I130" s="82"/>
    </row>
    <row x14ac:dyDescent="0.25" r="131" customHeight="1" ht="29.100000000000005">
      <c r="A131" s="22"/>
      <c r="B131" s="229"/>
      <c r="C131" s="229"/>
      <c r="D131" s="229"/>
      <c r="E131" s="74" t="s">
        <v>11</v>
      </c>
      <c r="F131" s="74" t="s">
        <v>546</v>
      </c>
      <c r="G131" s="62">
        <f>ROUNDUP((('Exchange rate'!Eur_per_GBP*('UK-R-Coffee Tables'!G115/(1+'Exchange rate'!UK_vat_rate))*1.25*0.9165)+1)/10,0)*10</f>
      </c>
      <c r="H131" s="62">
        <f>ROUNDUP((('Exchange rate'!Eur_per_GBP*('UK-R-Coffee Tables'!H115/(1+'Exchange rate'!UK_vat_rate))*1.25*0.9165)+1)/10,0)*10</f>
      </c>
      <c r="I131" s="82"/>
    </row>
    <row x14ac:dyDescent="0.25" r="132" customHeight="1" ht="29.100000000000005">
      <c r="A132" s="3"/>
      <c r="B132" s="3"/>
      <c r="C132" s="3"/>
      <c r="D132" s="3"/>
      <c r="E132" s="74" t="s">
        <v>13</v>
      </c>
      <c r="F132" s="74" t="s">
        <v>548</v>
      </c>
      <c r="G132" s="62">
        <f>ROUNDUP((('Exchange rate'!Eur_per_GBP*('UK-R-Coffee Tables'!G116/(1+'Exchange rate'!UK_vat_rate))*1.25*0.9165)+1)/10,0)*10</f>
      </c>
      <c r="H132" s="62">
        <f>ROUNDUP((('Exchange rate'!Eur_per_GBP*('UK-R-Coffee Tables'!H116/(1+'Exchange rate'!UK_vat_rate))*1.25*0.9165)+1)/10,0)*10</f>
      </c>
      <c r="I132" s="82"/>
    </row>
    <row x14ac:dyDescent="0.25" r="133" customHeight="1" ht="29.100000000000005">
      <c r="A133" s="3"/>
      <c r="B133" s="3"/>
      <c r="C133" s="3"/>
      <c r="D133" s="3"/>
      <c r="E133" s="74" t="s">
        <v>15</v>
      </c>
      <c r="F133" s="74" t="s">
        <v>550</v>
      </c>
      <c r="G133" s="62">
        <f>ROUNDUP((('Exchange rate'!Eur_per_GBP*('UK-R-Coffee Tables'!G117/(1+'Exchange rate'!UK_vat_rate))*1.25*0.9165)+1)/10,0)*10</f>
      </c>
      <c r="H133" s="62">
        <f>ROUNDUP((('Exchange rate'!Eur_per_GBP*('UK-R-Coffee Tables'!H117/(1+'Exchange rate'!UK_vat_rate))*1.25*0.9165)+1)/10,0)*10</f>
      </c>
      <c r="I133" s="82"/>
    </row>
    <row x14ac:dyDescent="0.25" r="134" customHeight="1" ht="29.100000000000005">
      <c r="A134" s="3"/>
      <c r="B134" s="3"/>
      <c r="C134" s="3"/>
      <c r="D134" s="3"/>
      <c r="E134" s="74"/>
      <c r="F134" s="3"/>
      <c r="G134" s="82"/>
      <c r="H134" s="86"/>
      <c r="I134" s="82"/>
    </row>
    <row x14ac:dyDescent="0.25" r="135" customHeight="1" ht="29.100000000000005">
      <c r="A135" s="3"/>
      <c r="B135" s="3"/>
      <c r="C135" s="3"/>
      <c r="D135" s="3"/>
      <c r="E135" s="138" t="s">
        <v>18</v>
      </c>
      <c r="F135" s="3"/>
      <c r="G135" s="82"/>
      <c r="H135" s="86"/>
      <c r="I135" s="82"/>
    </row>
    <row x14ac:dyDescent="0.25" r="136" customHeight="1" ht="29.100000000000005">
      <c r="A136" s="3"/>
      <c r="B136" s="3"/>
      <c r="C136" s="3"/>
      <c r="D136" s="229"/>
      <c r="E136" s="108"/>
      <c r="F136" s="3"/>
      <c r="G136" s="82"/>
      <c r="H136" s="103"/>
      <c r="I136" s="82"/>
    </row>
    <row x14ac:dyDescent="0.25" r="137" customHeight="1" ht="29.100000000000005">
      <c r="A137" s="3"/>
      <c r="B137" s="3"/>
      <c r="C137" s="3"/>
      <c r="D137" s="229"/>
      <c r="E137" s="134"/>
      <c r="F137" s="3"/>
      <c r="G137" s="82"/>
      <c r="H137" s="103"/>
      <c r="I137" s="82"/>
    </row>
    <row x14ac:dyDescent="0.25" r="138" customHeight="1" ht="29.100000000000005">
      <c r="A138" s="3"/>
      <c r="B138" s="3"/>
      <c r="C138" s="3"/>
      <c r="D138" s="229"/>
      <c r="E138" s="139" t="s">
        <v>570</v>
      </c>
      <c r="F138" s="140"/>
      <c r="G138" s="358"/>
      <c r="H138" s="188">
        <f>ROUNDUP((('Exchange rate'!Eur_per_GBP*('UK-R-Coffee Tables'!H122/(1+'Exchange rate'!UK_vat_rate))*1.25*0.9165)+1)/10,0)*10</f>
      </c>
      <c r="I138" s="82"/>
    </row>
    <row x14ac:dyDescent="0.25" r="139" customHeight="1" ht="29.100000000000005">
      <c r="A139" s="3"/>
      <c r="B139" s="288" t="s">
        <v>102</v>
      </c>
      <c r="C139" s="3"/>
      <c r="D139" s="3"/>
      <c r="E139" s="203"/>
      <c r="F139" s="3"/>
      <c r="G139" s="82"/>
      <c r="H139" s="63"/>
      <c r="I139" s="82"/>
    </row>
    <row x14ac:dyDescent="0.25" r="140" customHeight="1" ht="17.25">
      <c r="A140" s="15"/>
      <c r="B140" s="15" t="s">
        <v>348</v>
      </c>
      <c r="C140" s="15"/>
      <c r="D140" s="15"/>
      <c r="E140" s="112" t="s">
        <v>58</v>
      </c>
      <c r="F140" s="237" t="s">
        <v>319</v>
      </c>
      <c r="G140" s="18" t="s">
        <v>349</v>
      </c>
      <c r="H140" s="131" t="s">
        <v>327</v>
      </c>
      <c r="I140" s="82"/>
    </row>
    <row x14ac:dyDescent="0.25" r="141" customHeight="1" ht="29.100000000000005">
      <c r="A141" s="22"/>
      <c r="B141" s="22"/>
      <c r="C141" s="3"/>
      <c r="D141" s="356"/>
      <c r="E141" s="74"/>
      <c r="F141" s="262" t="s">
        <v>544</v>
      </c>
      <c r="G141" s="24"/>
      <c r="H141" s="86"/>
      <c r="I141" s="82"/>
    </row>
    <row x14ac:dyDescent="0.25" r="142" customHeight="1" ht="29.100000000000005">
      <c r="A142" s="22"/>
      <c r="B142" s="3"/>
      <c r="C142" s="3"/>
      <c r="D142" s="3"/>
      <c r="E142" s="74" t="s">
        <v>11</v>
      </c>
      <c r="F142" s="74" t="s">
        <v>552</v>
      </c>
      <c r="G142" s="62">
        <f>ROUNDUP((('Exchange rate'!Eur_per_GBP*('UK-R-Coffee Tables'!G126/(1+'Exchange rate'!UK_vat_rate))*1.25*0.9165)+1)/10,0)*10</f>
      </c>
      <c r="H142" s="62">
        <f>ROUNDUP((('Exchange rate'!Eur_per_GBP*('UK-R-Coffee Tables'!H126/(1+'Exchange rate'!UK_vat_rate))*1.25*0.9165)+1)/10,0)*10</f>
      </c>
      <c r="I142" s="82"/>
    </row>
    <row x14ac:dyDescent="0.25" r="143" customHeight="1" ht="29.100000000000005">
      <c r="A143" s="229"/>
      <c r="B143" s="229"/>
      <c r="C143" s="229"/>
      <c r="D143" s="229"/>
      <c r="E143" s="74" t="s">
        <v>13</v>
      </c>
      <c r="F143" s="74" t="s">
        <v>555</v>
      </c>
      <c r="G143" s="62">
        <f>ROUNDUP((('Exchange rate'!Eur_per_GBP*('UK-R-Coffee Tables'!G127/(1+'Exchange rate'!UK_vat_rate))*1.25*0.9165)+1)/10,0)*10</f>
      </c>
      <c r="H143" s="62">
        <f>ROUNDUP((('Exchange rate'!Eur_per_GBP*('UK-R-Coffee Tables'!H127/(1+'Exchange rate'!UK_vat_rate))*1.25*0.9165)+1)/10,0)*10</f>
      </c>
      <c r="I143" s="82"/>
    </row>
    <row x14ac:dyDescent="0.25" r="144" customHeight="1" ht="29.100000000000005">
      <c r="A144" s="3"/>
      <c r="B144" s="3"/>
      <c r="C144" s="3"/>
      <c r="D144" s="3"/>
      <c r="E144" s="74" t="s">
        <v>15</v>
      </c>
      <c r="F144" s="74" t="s">
        <v>572</v>
      </c>
      <c r="G144" s="62">
        <f>ROUNDUP((('Exchange rate'!Eur_per_GBP*('UK-R-Coffee Tables'!G128/(1+'Exchange rate'!UK_vat_rate))*1.25*0.9165)+1)/10,0)*10</f>
      </c>
      <c r="H144" s="62">
        <f>ROUNDUP((('Exchange rate'!Eur_per_GBP*('UK-R-Coffee Tables'!H128/(1+'Exchange rate'!UK_vat_rate))*1.25*0.9165)+1)/10,0)*10</f>
      </c>
      <c r="I144" s="82"/>
    </row>
    <row x14ac:dyDescent="0.25" r="145" customHeight="1" ht="29.100000000000005">
      <c r="A145" s="3"/>
      <c r="B145" s="3"/>
      <c r="C145" s="3"/>
      <c r="D145" s="3"/>
      <c r="E145" s="74" t="s">
        <v>120</v>
      </c>
      <c r="F145" s="74" t="s">
        <v>573</v>
      </c>
      <c r="G145" s="62">
        <f>ROUNDUP((('Exchange rate'!Eur_per_GBP*('UK-R-Coffee Tables'!G129/(1+'Exchange rate'!UK_vat_rate))*1.25*0.9165)+1)/10,0)*10</f>
      </c>
      <c r="H145" s="62">
        <f>ROUNDUP((('Exchange rate'!Eur_per_GBP*('UK-R-Coffee Tables'!H129/(1+'Exchange rate'!UK_vat_rate))*1.25*0.9165)+1)/10,0)*10</f>
      </c>
      <c r="I145" s="82"/>
    </row>
    <row x14ac:dyDescent="0.25" r="146" customHeight="1" ht="29.100000000000005">
      <c r="A146" s="3"/>
      <c r="B146" s="3"/>
      <c r="C146" s="3"/>
      <c r="D146" s="3"/>
      <c r="E146" s="134"/>
      <c r="F146" s="74"/>
      <c r="G146" s="136"/>
      <c r="H146" s="63"/>
      <c r="I146" s="82"/>
    </row>
    <row x14ac:dyDescent="0.25" r="147" customHeight="1" ht="29.100000000000005">
      <c r="A147" s="3"/>
      <c r="B147" s="3"/>
      <c r="C147" s="3"/>
      <c r="D147" s="3"/>
      <c r="E147" s="138" t="s">
        <v>18</v>
      </c>
      <c r="F147" s="3"/>
      <c r="G147" s="82"/>
      <c r="H147" s="63"/>
      <c r="I147" s="82"/>
    </row>
    <row x14ac:dyDescent="0.25" r="148" customHeight="1" ht="29.100000000000005">
      <c r="A148" s="3"/>
      <c r="B148" s="3"/>
      <c r="C148" s="3"/>
      <c r="D148" s="229"/>
      <c r="E148" s="108"/>
      <c r="F148" s="3"/>
      <c r="G148" s="82"/>
      <c r="H148" s="63"/>
      <c r="I148" s="82"/>
    </row>
    <row x14ac:dyDescent="0.25" r="149" customHeight="1" ht="29.100000000000005">
      <c r="A149" s="3"/>
      <c r="B149" s="3"/>
      <c r="C149" s="3"/>
      <c r="D149" s="229"/>
      <c r="E149" s="134"/>
      <c r="F149" s="3"/>
      <c r="G149" s="82"/>
      <c r="H149" s="63"/>
      <c r="I149" s="82"/>
    </row>
    <row x14ac:dyDescent="0.25" r="150" customHeight="1" ht="29.100000000000005">
      <c r="A150" s="3"/>
      <c r="B150" s="3"/>
      <c r="C150" s="3"/>
      <c r="D150" s="229"/>
      <c r="E150" s="139" t="s">
        <v>570</v>
      </c>
      <c r="F150" s="140"/>
      <c r="G150" s="358"/>
      <c r="H150" s="188">
        <f>ROUNDUP((('Exchange rate'!Eur_per_GBP*('UK-R-Coffee Tables'!H134/(1+'Exchange rate'!UK_vat_rate))*1.25*0.9165)+1)/10,0)*10</f>
      </c>
      <c r="I150" s="82"/>
    </row>
    <row x14ac:dyDescent="0.25" r="151" customHeight="1" ht="29.100000000000005">
      <c r="A151" s="3"/>
      <c r="B151" s="3"/>
      <c r="C151" s="3"/>
      <c r="D151" s="229"/>
      <c r="E151" s="108"/>
      <c r="F151" s="3"/>
      <c r="G151" s="82"/>
      <c r="H151" s="34"/>
      <c r="I151" s="82"/>
    </row>
    <row x14ac:dyDescent="0.25" r="152" customHeight="1" ht="17.25">
      <c r="A152" s="354"/>
      <c r="B152" s="288" t="s">
        <v>102</v>
      </c>
      <c r="C152" s="10"/>
      <c r="D152" s="10"/>
      <c r="E152" s="127"/>
      <c r="F152" s="116"/>
      <c r="G152" s="355"/>
      <c r="H152" s="128"/>
      <c r="I152" s="82"/>
    </row>
    <row x14ac:dyDescent="0.25" r="153" customHeight="1" ht="17.25">
      <c r="A153" s="15"/>
      <c r="B153" s="15" t="s">
        <v>106</v>
      </c>
      <c r="C153" s="15"/>
      <c r="D153" s="15"/>
      <c r="E153" s="112" t="s">
        <v>58</v>
      </c>
      <c r="F153" s="237" t="s">
        <v>319</v>
      </c>
      <c r="G153" s="18" t="s">
        <v>349</v>
      </c>
      <c r="H153" s="131" t="s">
        <v>327</v>
      </c>
      <c r="I153" s="82"/>
    </row>
    <row x14ac:dyDescent="0.25" r="154" customHeight="1" ht="29.100000000000005">
      <c r="A154" s="22"/>
      <c r="B154" s="22"/>
      <c r="C154" s="3"/>
      <c r="D154" s="356"/>
      <c r="E154" s="74"/>
      <c r="F154" s="262" t="s">
        <v>544</v>
      </c>
      <c r="G154" s="24"/>
      <c r="H154" s="86"/>
      <c r="I154" s="82"/>
    </row>
    <row x14ac:dyDescent="0.25" r="155" customHeight="1" ht="29.100000000000005">
      <c r="A155" s="22"/>
      <c r="B155" s="3"/>
      <c r="C155" s="3"/>
      <c r="D155" s="3"/>
      <c r="E155" s="74" t="s">
        <v>11</v>
      </c>
      <c r="F155" s="74" t="s">
        <v>574</v>
      </c>
      <c r="G155" s="62">
        <f>ROUNDUP((('Exchange rate'!Eur_per_GBP*('UK-R-Coffee Tables'!G139/(1+'Exchange rate'!UK_vat_rate))*1.25*0.9165)+1)/10,0)*10</f>
      </c>
      <c r="H155" s="62">
        <f>ROUNDUP((('Exchange rate'!Eur_per_GBP*('UK-R-Coffee Tables'!H139/(1+'Exchange rate'!UK_vat_rate))*1.25*0.9165)+1)/10,0)*10</f>
      </c>
      <c r="I155" s="82"/>
    </row>
    <row x14ac:dyDescent="0.25" r="156" customHeight="1" ht="29.100000000000005">
      <c r="A156" s="3"/>
      <c r="B156" s="3"/>
      <c r="C156" s="3"/>
      <c r="D156" s="3"/>
      <c r="E156" s="74" t="s">
        <v>13</v>
      </c>
      <c r="F156" s="74" t="s">
        <v>576</v>
      </c>
      <c r="G156" s="62">
        <f>ROUNDUP((('Exchange rate'!Eur_per_GBP*('UK-R-Coffee Tables'!G140/(1+'Exchange rate'!UK_vat_rate))*1.25*0.9165)+1)/10,0)*10</f>
      </c>
      <c r="H156" s="62">
        <f>ROUNDUP((('Exchange rate'!Eur_per_GBP*('UK-R-Coffee Tables'!H140/(1+'Exchange rate'!UK_vat_rate))*1.25*0.9165)+1)/10,0)*10</f>
      </c>
      <c r="I156" s="82"/>
    </row>
    <row x14ac:dyDescent="0.25" r="157" customHeight="1" ht="29.100000000000005">
      <c r="A157" s="3"/>
      <c r="B157" s="3"/>
      <c r="C157" s="3"/>
      <c r="D157" s="3"/>
      <c r="E157" s="74" t="s">
        <v>15</v>
      </c>
      <c r="F157" s="74" t="s">
        <v>617</v>
      </c>
      <c r="G157" s="62">
        <f>ROUNDUP((('Exchange rate'!Eur_per_GBP*('UK-R-Coffee Tables'!G141/(1+'Exchange rate'!UK_vat_rate))*1.25*0.9165)+1)/10,0)*10</f>
      </c>
      <c r="H157" s="62">
        <f>ROUNDUP((('Exchange rate'!Eur_per_GBP*('UK-R-Coffee Tables'!H141/(1+'Exchange rate'!UK_vat_rate))*1.25*0.9165)+1)/10,0)*10</f>
      </c>
      <c r="I157" s="82"/>
    </row>
    <row x14ac:dyDescent="0.25" r="158" customHeight="1" ht="29.100000000000005">
      <c r="A158" s="229"/>
      <c r="B158" s="229"/>
      <c r="C158" s="229"/>
      <c r="D158" s="229"/>
      <c r="E158" s="114"/>
      <c r="F158" s="74"/>
      <c r="G158" s="136"/>
      <c r="H158" s="86"/>
      <c r="I158" s="82"/>
    </row>
    <row x14ac:dyDescent="0.25" r="159" customHeight="1" ht="29.100000000000005">
      <c r="A159" s="3"/>
      <c r="B159" s="3"/>
      <c r="C159" s="3"/>
      <c r="D159" s="3"/>
      <c r="E159" s="138" t="s">
        <v>18</v>
      </c>
      <c r="F159" s="3"/>
      <c r="G159" s="82"/>
      <c r="H159" s="86"/>
      <c r="I159" s="82"/>
    </row>
    <row x14ac:dyDescent="0.25" r="160" customHeight="1" ht="29.100000000000005">
      <c r="A160" s="3"/>
      <c r="B160" s="3"/>
      <c r="C160" s="3"/>
      <c r="D160" s="229"/>
      <c r="E160" s="108"/>
      <c r="F160" s="3"/>
      <c r="G160" s="82"/>
      <c r="H160" s="103"/>
      <c r="I160" s="82"/>
    </row>
    <row x14ac:dyDescent="0.25" r="161" customHeight="1" ht="29.100000000000005">
      <c r="A161" s="3"/>
      <c r="B161" s="3"/>
      <c r="C161" s="3"/>
      <c r="D161" s="229"/>
      <c r="E161" s="134"/>
      <c r="F161" s="3"/>
      <c r="G161" s="82"/>
      <c r="H161" s="103"/>
      <c r="I161" s="82"/>
    </row>
    <row x14ac:dyDescent="0.25" r="162" customHeight="1" ht="29.100000000000005">
      <c r="A162" s="3"/>
      <c r="B162" s="3"/>
      <c r="C162" s="3"/>
      <c r="D162" s="229"/>
      <c r="E162" s="139" t="s">
        <v>570</v>
      </c>
      <c r="F162" s="140"/>
      <c r="G162" s="358"/>
      <c r="H162" s="188">
        <f>ROUNDUP((('Exchange rate'!Eur_per_GBP*('UK-R-Coffee Tables'!H146/(1+'Exchange rate'!UK_vat_rate))*1.25*0.9165)+1)/10,0)*10</f>
      </c>
      <c r="I162" s="82"/>
    </row>
    <row x14ac:dyDescent="0.25" r="163" customHeight="1" ht="29.100000000000005">
      <c r="A163" s="3"/>
      <c r="B163" s="3"/>
      <c r="C163" s="3"/>
      <c r="D163" s="229"/>
      <c r="E163" s="108"/>
      <c r="F163" s="3"/>
      <c r="G163" s="82"/>
      <c r="H163" s="34"/>
      <c r="I163" s="82"/>
    </row>
    <row x14ac:dyDescent="0.25" r="164" customHeight="1" ht="29.100000000000005">
      <c r="A164" s="3"/>
      <c r="B164" s="3"/>
      <c r="C164" s="3"/>
      <c r="D164" s="229"/>
      <c r="E164" s="108"/>
      <c r="F164" s="3"/>
      <c r="G164" s="82"/>
      <c r="H164" s="34"/>
      <c r="I164" s="82"/>
    </row>
    <row x14ac:dyDescent="0.25" r="165" customHeight="1" ht="47.25">
      <c r="A165" s="3"/>
      <c r="B165" s="3"/>
      <c r="C165" s="3"/>
      <c r="D165" s="229"/>
      <c r="E165" s="28"/>
      <c r="F165" s="3"/>
      <c r="G165" s="82"/>
      <c r="H165" s="34"/>
      <c r="I165" s="82"/>
    </row>
    <row x14ac:dyDescent="0.25" r="166" customHeight="1" ht="30.75">
      <c r="A166" s="3"/>
      <c r="B166" s="3"/>
      <c r="C166" s="3"/>
      <c r="D166" s="229"/>
      <c r="E166" s="28"/>
      <c r="F166" s="3"/>
      <c r="G166" s="82"/>
      <c r="H166" s="34"/>
      <c r="I166" s="82"/>
    </row>
    <row x14ac:dyDescent="0.25" r="167" customHeight="1" ht="17.25">
      <c r="A167" s="354"/>
      <c r="B167" s="96" t="s">
        <v>113</v>
      </c>
      <c r="C167" s="10"/>
      <c r="D167" s="10"/>
      <c r="E167" s="127"/>
      <c r="F167" s="116"/>
      <c r="G167" s="355"/>
      <c r="H167" s="128"/>
      <c r="I167" s="82"/>
    </row>
    <row x14ac:dyDescent="0.25" r="168" customHeight="1" ht="17.25">
      <c r="A168" s="15"/>
      <c r="B168" s="15" t="s">
        <v>582</v>
      </c>
      <c r="C168" s="15"/>
      <c r="D168" s="15"/>
      <c r="E168" s="112" t="s">
        <v>58</v>
      </c>
      <c r="F168" s="237" t="s">
        <v>319</v>
      </c>
      <c r="G168" s="18" t="s">
        <v>583</v>
      </c>
      <c r="H168" s="18" t="s">
        <v>388</v>
      </c>
      <c r="I168" s="82"/>
    </row>
    <row x14ac:dyDescent="0.25" r="169" customHeight="1" ht="17.25">
      <c r="A169" s="22"/>
      <c r="B169" s="22"/>
      <c r="C169" s="3"/>
      <c r="D169" s="356"/>
      <c r="E169" s="74"/>
      <c r="F169" s="262" t="s">
        <v>584</v>
      </c>
      <c r="G169" s="24"/>
      <c r="H169" s="225" t="s">
        <v>471</v>
      </c>
      <c r="I169" s="82"/>
    </row>
    <row x14ac:dyDescent="0.25" r="170" customHeight="1" ht="29.100000000000005">
      <c r="A170" s="22"/>
      <c r="B170" s="229"/>
      <c r="C170" s="229"/>
      <c r="D170" s="229"/>
      <c r="E170" s="74" t="s">
        <v>11</v>
      </c>
      <c r="F170" s="74" t="s">
        <v>124</v>
      </c>
      <c r="G170" s="62">
        <f>ROUNDUP((('Exchange rate'!Eur_per_GBP*('UK-R-Coffee Tables'!G151/(1+'Exchange rate'!UK_vat_rate))*1.25*0.9165)+1)/10,0)*10</f>
      </c>
      <c r="H170" s="62">
        <f>ROUNDUP((('Exchange rate'!Eur_per_GBP*('UK-R-Coffee Tables'!H151/(1+'Exchange rate'!UK_vat_rate))*1.25*0.9165)+1)/10,0)*10</f>
      </c>
      <c r="I170" s="82"/>
    </row>
    <row x14ac:dyDescent="0.25" r="171" customHeight="1" ht="29.100000000000005">
      <c r="A171" s="22"/>
      <c r="B171" s="229"/>
      <c r="C171" s="229"/>
      <c r="D171" s="229"/>
      <c r="E171" s="74" t="s">
        <v>13</v>
      </c>
      <c r="F171" s="74" t="s">
        <v>587</v>
      </c>
      <c r="G171" s="62">
        <f>ROUNDUP((('Exchange rate'!Eur_per_GBP*('UK-R-Coffee Tables'!G152/(1+'Exchange rate'!UK_vat_rate))*1.25*0.9165)+1)/10,0)*10</f>
      </c>
      <c r="H171" s="62">
        <f>ROUNDUP((('Exchange rate'!Eur_per_GBP*('UK-R-Coffee Tables'!H152/(1+'Exchange rate'!UK_vat_rate))*1.25*0.9165)+1)/10,0)*10</f>
      </c>
      <c r="I171" s="82"/>
    </row>
    <row x14ac:dyDescent="0.25" r="172" customHeight="1" ht="29.100000000000005">
      <c r="A172" s="22"/>
      <c r="B172" s="3"/>
      <c r="C172" s="3"/>
      <c r="D172" s="3"/>
      <c r="E172" s="74" t="s">
        <v>15</v>
      </c>
      <c r="F172" s="74" t="s">
        <v>618</v>
      </c>
      <c r="G172" s="62">
        <f>ROUNDUP((('Exchange rate'!Eur_per_GBP*('UK-R-Coffee Tables'!G153/(1+'Exchange rate'!UK_vat_rate))*1.25*0.9165)+1)/10,0)*10</f>
      </c>
      <c r="H172" s="62">
        <f>ROUNDUP((('Exchange rate'!Eur_per_GBP*('UK-R-Coffee Tables'!H153/(1+'Exchange rate'!UK_vat_rate))*1.25*0.9165)+1)/10,0)*10</f>
      </c>
      <c r="I172" s="82"/>
    </row>
    <row x14ac:dyDescent="0.25" r="173" customHeight="1" ht="29.100000000000005">
      <c r="A173" s="3"/>
      <c r="B173" s="3"/>
      <c r="C173" s="3"/>
      <c r="D173" s="3"/>
      <c r="E173" s="74"/>
      <c r="F173" s="3"/>
      <c r="G173" s="82"/>
      <c r="H173" s="103"/>
      <c r="I173" s="82"/>
    </row>
    <row x14ac:dyDescent="0.25" r="174" customHeight="1" ht="29.100000000000005">
      <c r="A174" s="3"/>
      <c r="B174" s="3"/>
      <c r="C174" s="3"/>
      <c r="D174" s="3"/>
      <c r="E174" s="138" t="s">
        <v>18</v>
      </c>
      <c r="F174" s="3"/>
      <c r="G174" s="82"/>
      <c r="H174" s="103"/>
      <c r="I174" s="82"/>
    </row>
    <row x14ac:dyDescent="0.25" r="175" customHeight="1" ht="29.100000000000005">
      <c r="A175" s="3"/>
      <c r="B175" s="3"/>
      <c r="C175" s="3"/>
      <c r="D175" s="229"/>
      <c r="E175" s="108"/>
      <c r="F175" s="3"/>
      <c r="G175" s="82"/>
      <c r="H175" s="103"/>
      <c r="I175" s="82"/>
    </row>
    <row x14ac:dyDescent="0.25" r="176" customHeight="1" ht="29.100000000000005">
      <c r="A176" s="3"/>
      <c r="B176" s="3"/>
      <c r="C176" s="3"/>
      <c r="D176" s="229"/>
      <c r="E176" s="134"/>
      <c r="F176" s="3"/>
      <c r="G176" s="82"/>
      <c r="H176" s="103"/>
      <c r="I176" s="82"/>
    </row>
    <row x14ac:dyDescent="0.25" r="177" customHeight="1" ht="29.100000000000005">
      <c r="A177" s="3"/>
      <c r="B177" s="3"/>
      <c r="C177" s="3"/>
      <c r="D177" s="229"/>
      <c r="E177" s="139" t="s">
        <v>280</v>
      </c>
      <c r="F177" s="140"/>
      <c r="G177" s="358"/>
      <c r="H177" s="188">
        <f>ROUNDUP((('Exchange rate'!Eur_per_GBP*('UK-R-Coffee Tables'!H158/(1+'Exchange rate'!UK_vat_rate))*1.25*0.9165)+1)/10,0)*10</f>
      </c>
      <c r="I177" s="82"/>
    </row>
    <row x14ac:dyDescent="0.25" r="178" customHeight="1" ht="29.100000000000005">
      <c r="A178" s="3"/>
      <c r="B178" s="3"/>
      <c r="C178" s="3"/>
      <c r="D178" s="229"/>
      <c r="E178" s="28"/>
      <c r="F178" s="3"/>
      <c r="G178" s="82"/>
      <c r="H178" s="62"/>
      <c r="I178" s="82"/>
    </row>
    <row x14ac:dyDescent="0.25" r="179" customHeight="1" ht="29.100000000000005">
      <c r="A179" s="3"/>
      <c r="B179" s="3"/>
      <c r="C179" s="3"/>
      <c r="D179" s="229"/>
      <c r="E179" s="28" t="s">
        <v>591</v>
      </c>
      <c r="F179" s="3"/>
      <c r="G179" s="82"/>
      <c r="H179" s="62"/>
      <c r="I179" s="82"/>
    </row>
    <row x14ac:dyDescent="0.25" r="180" customHeight="1" ht="25.5">
      <c r="A180" s="3"/>
      <c r="B180" s="3"/>
      <c r="C180" s="3"/>
      <c r="D180" s="229"/>
      <c r="E180" s="28"/>
      <c r="F180" s="3"/>
      <c r="G180" s="82"/>
      <c r="H180" s="63"/>
      <c r="I180" s="82"/>
    </row>
    <row x14ac:dyDescent="0.25" r="181" customHeight="1" ht="17.25">
      <c r="A181" s="354"/>
      <c r="B181" s="96" t="s">
        <v>113</v>
      </c>
      <c r="C181" s="10"/>
      <c r="D181" s="10"/>
      <c r="E181" s="127"/>
      <c r="F181" s="116"/>
      <c r="G181" s="355"/>
      <c r="H181" s="128"/>
      <c r="I181" s="82"/>
    </row>
    <row x14ac:dyDescent="0.25" r="182" customHeight="1" ht="17.25">
      <c r="A182" s="15"/>
      <c r="B182" s="15" t="s">
        <v>106</v>
      </c>
      <c r="C182" s="15"/>
      <c r="D182" s="15"/>
      <c r="E182" s="112" t="s">
        <v>58</v>
      </c>
      <c r="F182" s="237" t="s">
        <v>319</v>
      </c>
      <c r="G182" s="18" t="s">
        <v>350</v>
      </c>
      <c r="H182" s="147"/>
      <c r="I182" s="82"/>
    </row>
    <row x14ac:dyDescent="0.25" r="183" customHeight="1" ht="29.100000000000005">
      <c r="A183" s="22"/>
      <c r="B183" s="22"/>
      <c r="C183" s="3"/>
      <c r="D183" s="356"/>
      <c r="E183" s="74"/>
      <c r="F183" s="262" t="s">
        <v>592</v>
      </c>
      <c r="G183" s="287" t="s">
        <v>471</v>
      </c>
      <c r="H183" s="244"/>
      <c r="I183" s="82"/>
    </row>
    <row x14ac:dyDescent="0.25" r="184" customHeight="1" ht="29.100000000000005">
      <c r="A184" s="22"/>
      <c r="B184" s="229"/>
      <c r="C184" s="229"/>
      <c r="D184" s="229"/>
      <c r="E184" s="74" t="s">
        <v>13</v>
      </c>
      <c r="F184" s="74" t="s">
        <v>124</v>
      </c>
      <c r="G184" s="62">
        <f>ROUNDUP((('Exchange rate'!Eur_per_GBP*('UK-R-Coffee Tables'!G165/(1+'Exchange rate'!UK_vat_rate))*1.25*0.9165)+1)/10,0)*10</f>
      </c>
      <c r="H184" s="172"/>
      <c r="I184" s="82"/>
    </row>
    <row x14ac:dyDescent="0.25" r="185" customHeight="1" ht="29.100000000000005">
      <c r="A185" s="22"/>
      <c r="B185" s="3"/>
      <c r="C185" s="3"/>
      <c r="D185" s="3"/>
      <c r="E185" s="74"/>
      <c r="F185" s="74"/>
      <c r="G185" s="34"/>
      <c r="H185" s="103"/>
      <c r="I185" s="82"/>
    </row>
    <row x14ac:dyDescent="0.25" r="186" customHeight="1" ht="29.100000000000005">
      <c r="A186" s="3"/>
      <c r="B186" s="3"/>
      <c r="C186" s="3"/>
      <c r="D186" s="3"/>
      <c r="E186" s="74"/>
      <c r="F186" s="3"/>
      <c r="G186" s="82"/>
      <c r="H186" s="103"/>
      <c r="I186" s="82"/>
    </row>
    <row x14ac:dyDescent="0.25" r="187" customHeight="1" ht="29.100000000000005">
      <c r="A187" s="3"/>
      <c r="B187" s="3"/>
      <c r="C187" s="3"/>
      <c r="D187" s="3"/>
      <c r="E187" s="138" t="s">
        <v>18</v>
      </c>
      <c r="F187" s="3"/>
      <c r="G187" s="82"/>
      <c r="H187" s="103"/>
      <c r="I187" s="82"/>
    </row>
    <row x14ac:dyDescent="0.25" r="188" customHeight="1" ht="29.100000000000005">
      <c r="A188" s="3"/>
      <c r="B188" s="3"/>
      <c r="C188" s="3"/>
      <c r="D188" s="229"/>
      <c r="E188" s="108"/>
      <c r="F188" s="3"/>
      <c r="G188" s="82"/>
      <c r="H188" s="103"/>
      <c r="I188" s="82"/>
    </row>
    <row x14ac:dyDescent="0.25" r="189" customHeight="1" ht="29.100000000000005">
      <c r="A189" s="3"/>
      <c r="B189" s="3"/>
      <c r="C189" s="3"/>
      <c r="D189" s="229"/>
      <c r="E189" s="134"/>
      <c r="F189" s="3"/>
      <c r="G189" s="82"/>
      <c r="H189" s="103"/>
      <c r="I189" s="82"/>
    </row>
    <row x14ac:dyDescent="0.25" r="190" customHeight="1" ht="29.100000000000005">
      <c r="A190" s="3"/>
      <c r="B190" s="3"/>
      <c r="C190" s="3"/>
      <c r="D190" s="229"/>
      <c r="E190" s="139" t="s">
        <v>491</v>
      </c>
      <c r="F190" s="140"/>
      <c r="G190" s="358"/>
      <c r="H190" s="188">
        <f>ROUNDUP((('Exchange rate'!Eur_per_GBP*('UK-R-Coffee Tables'!H171/(1+'Exchange rate'!UK_vat_rate))*1.25*0.9165)+1)/10,0)*10</f>
      </c>
      <c r="I190" s="82"/>
    </row>
    <row x14ac:dyDescent="0.25" r="191" customHeight="1" ht="130.5">
      <c r="A191" s="3"/>
      <c r="B191" s="3"/>
      <c r="C191" s="3"/>
      <c r="D191" s="229"/>
      <c r="E191" s="28"/>
      <c r="F191" s="3"/>
      <c r="G191" s="82"/>
      <c r="H191" s="63"/>
      <c r="I191" s="82"/>
    </row>
    <row x14ac:dyDescent="0.25" r="192" customHeight="1" ht="130.5">
      <c r="A192" s="3"/>
      <c r="B192" s="3"/>
      <c r="C192" s="3"/>
      <c r="D192" s="229"/>
      <c r="E192" s="28"/>
      <c r="F192" s="3"/>
      <c r="G192" s="82"/>
      <c r="H192" s="63"/>
      <c r="I192" s="82"/>
    </row>
    <row x14ac:dyDescent="0.25" r="193" customHeight="1" ht="33">
      <c r="A193" s="3"/>
      <c r="B193" s="3"/>
      <c r="C193" s="3"/>
      <c r="D193" s="229"/>
      <c r="E193" s="28"/>
      <c r="F193" s="3"/>
      <c r="G193" s="82"/>
      <c r="H193" s="63"/>
      <c r="I193" s="82"/>
    </row>
    <row x14ac:dyDescent="0.25" r="194" customHeight="1" ht="17.25">
      <c r="A194" s="354"/>
      <c r="B194" s="288" t="s">
        <v>148</v>
      </c>
      <c r="C194" s="10"/>
      <c r="D194" s="10"/>
      <c r="E194" s="127"/>
      <c r="F194" s="116"/>
      <c r="G194" s="355"/>
      <c r="H194" s="128"/>
      <c r="I194" s="82"/>
    </row>
    <row x14ac:dyDescent="0.25" r="195" customHeight="1" ht="17.25">
      <c r="A195" s="15"/>
      <c r="B195" s="15" t="s">
        <v>318</v>
      </c>
      <c r="C195" s="15"/>
      <c r="D195" s="15"/>
      <c r="E195" s="112" t="s">
        <v>58</v>
      </c>
      <c r="F195" s="237" t="s">
        <v>319</v>
      </c>
      <c r="G195" s="18" t="s">
        <v>349</v>
      </c>
      <c r="H195" s="131" t="s">
        <v>327</v>
      </c>
      <c r="I195" s="82"/>
    </row>
    <row x14ac:dyDescent="0.25" r="196" customHeight="1" ht="29.100000000000005">
      <c r="A196" s="22"/>
      <c r="B196" s="22"/>
      <c r="C196" s="3"/>
      <c r="D196" s="356"/>
      <c r="E196" s="74"/>
      <c r="F196" s="262" t="s">
        <v>544</v>
      </c>
      <c r="G196" s="24"/>
      <c r="H196" s="244"/>
      <c r="I196" s="82"/>
    </row>
    <row x14ac:dyDescent="0.25" r="197" customHeight="1" ht="29.100000000000005">
      <c r="A197" s="22"/>
      <c r="B197" s="3"/>
      <c r="C197" s="3"/>
      <c r="D197" s="3"/>
      <c r="E197" s="74" t="s">
        <v>11</v>
      </c>
      <c r="F197" s="74" t="s">
        <v>546</v>
      </c>
      <c r="G197" s="62">
        <f>ROUNDUP((('Exchange rate'!Eur_per_GBP*('UK-R-Coffee Tables'!G177/(1+'Exchange rate'!UK_vat_rate))*1.25*0.9165)+1)/10,0)*10</f>
      </c>
      <c r="H197" s="62">
        <f>ROUNDUP((('Exchange rate'!Eur_per_GBP*('UK-R-Coffee Tables'!H177/(1+'Exchange rate'!UK_vat_rate))*1.25*0.9165)+1)/10,0)*10</f>
      </c>
      <c r="I197" s="82"/>
    </row>
    <row x14ac:dyDescent="0.25" r="198" customHeight="1" ht="29.100000000000005">
      <c r="A198" s="229"/>
      <c r="B198" s="229"/>
      <c r="C198" s="229"/>
      <c r="D198" s="229"/>
      <c r="E198" s="74" t="s">
        <v>13</v>
      </c>
      <c r="F198" s="74" t="s">
        <v>548</v>
      </c>
      <c r="G198" s="62">
        <f>ROUNDUP((('Exchange rate'!Eur_per_GBP*('UK-R-Coffee Tables'!G178/(1+'Exchange rate'!UK_vat_rate))*1.25*0.9165)+1)/10,0)*10</f>
      </c>
      <c r="H198" s="62">
        <f>ROUNDUP((('Exchange rate'!Eur_per_GBP*('UK-R-Coffee Tables'!H178/(1+'Exchange rate'!UK_vat_rate))*1.25*0.9165)+1)/10,0)*10</f>
      </c>
      <c r="I198" s="82"/>
    </row>
    <row x14ac:dyDescent="0.25" r="199" customHeight="1" ht="29.100000000000005">
      <c r="A199" s="3"/>
      <c r="B199" s="3"/>
      <c r="C199" s="3"/>
      <c r="D199" s="3"/>
      <c r="E199" s="74" t="s">
        <v>15</v>
      </c>
      <c r="F199" s="74" t="s">
        <v>550</v>
      </c>
      <c r="G199" s="62">
        <f>ROUNDUP((('Exchange rate'!Eur_per_GBP*('UK-R-Coffee Tables'!G179/(1+'Exchange rate'!UK_vat_rate))*1.25*0.9165)+1)/10,0)*10</f>
      </c>
      <c r="H199" s="62">
        <f>ROUNDUP((('Exchange rate'!Eur_per_GBP*('UK-R-Coffee Tables'!H179/(1+'Exchange rate'!UK_vat_rate))*1.25*0.9165)+1)/10,0)*10</f>
      </c>
      <c r="I199" s="82"/>
    </row>
    <row x14ac:dyDescent="0.25" r="200" customHeight="1" ht="29.100000000000005">
      <c r="A200" s="3"/>
      <c r="B200" s="3"/>
      <c r="C200" s="3"/>
      <c r="D200" s="3"/>
      <c r="E200" s="134"/>
      <c r="F200" s="74"/>
      <c r="G200" s="136"/>
      <c r="H200" s="103"/>
      <c r="I200" s="82"/>
    </row>
    <row x14ac:dyDescent="0.25" r="201" customHeight="1" ht="29.100000000000005">
      <c r="A201" s="3"/>
      <c r="B201" s="3"/>
      <c r="C201" s="3"/>
      <c r="D201" s="3"/>
      <c r="E201" s="138" t="s">
        <v>18</v>
      </c>
      <c r="F201" s="3"/>
      <c r="G201" s="82"/>
      <c r="H201" s="103"/>
      <c r="I201" s="82"/>
    </row>
    <row x14ac:dyDescent="0.25" r="202" customHeight="1" ht="29.100000000000005">
      <c r="A202" s="3"/>
      <c r="B202" s="3"/>
      <c r="C202" s="3"/>
      <c r="D202" s="229"/>
      <c r="E202" s="108"/>
      <c r="F202" s="3"/>
      <c r="G202" s="82"/>
      <c r="H202" s="103"/>
      <c r="I202" s="82"/>
    </row>
    <row x14ac:dyDescent="0.25" r="203" customHeight="1" ht="29.100000000000005">
      <c r="A203" s="3"/>
      <c r="B203" s="3"/>
      <c r="C203" s="3"/>
      <c r="D203" s="229"/>
      <c r="E203" s="134"/>
      <c r="F203" s="3"/>
      <c r="G203" s="82"/>
      <c r="H203" s="103"/>
      <c r="I203" s="82"/>
    </row>
    <row x14ac:dyDescent="0.25" r="204" customHeight="1" ht="29.100000000000005">
      <c r="A204" s="3"/>
      <c r="B204" s="3"/>
      <c r="C204" s="3"/>
      <c r="D204" s="229"/>
      <c r="E204" s="139" t="s">
        <v>280</v>
      </c>
      <c r="F204" s="140"/>
      <c r="G204" s="358"/>
      <c r="H204" s="188">
        <f>ROUNDUP((('Exchange rate'!Eur_per_GBP*('UK-R-Coffee Tables'!H184/(1+'Exchange rate'!UK_vat_rate))*1.25*0.9165)+1)/10,0)*10</f>
      </c>
      <c r="I204" s="82"/>
    </row>
    <row x14ac:dyDescent="0.25" r="205" customHeight="1" ht="29.100000000000005">
      <c r="A205" s="3"/>
      <c r="B205" s="3"/>
      <c r="C205" s="3"/>
      <c r="D205" s="229"/>
      <c r="E205" s="108"/>
      <c r="F205" s="3"/>
      <c r="G205" s="82"/>
      <c r="H205" s="103"/>
      <c r="I205" s="82"/>
    </row>
    <row x14ac:dyDescent="0.25" r="206" customHeight="1" ht="29.100000000000005">
      <c r="A206" s="3"/>
      <c r="B206" s="3"/>
      <c r="C206" s="3"/>
      <c r="D206" s="229"/>
      <c r="E206" s="108"/>
      <c r="F206" s="3"/>
      <c r="G206" s="82"/>
      <c r="H206" s="63"/>
      <c r="I206" s="82"/>
    </row>
    <row x14ac:dyDescent="0.25" r="207" customHeight="1" ht="93">
      <c r="A207" s="3"/>
      <c r="B207" s="3"/>
      <c r="C207" s="3"/>
      <c r="D207" s="229"/>
      <c r="E207" s="134"/>
      <c r="F207" s="3"/>
      <c r="G207" s="82"/>
      <c r="H207" s="103"/>
      <c r="I207" s="82"/>
    </row>
    <row x14ac:dyDescent="0.25" r="208" customHeight="1" ht="17.25">
      <c r="A208" s="3"/>
      <c r="B208" s="3"/>
      <c r="C208" s="3"/>
      <c r="D208" s="3"/>
      <c r="E208" s="134"/>
      <c r="F208" s="3"/>
      <c r="G208" s="82"/>
      <c r="H208" s="103"/>
      <c r="I208" s="82"/>
    </row>
    <row x14ac:dyDescent="0.25" r="209" customHeight="1" ht="17.25">
      <c r="A209" s="354"/>
      <c r="B209" s="288" t="s">
        <v>148</v>
      </c>
      <c r="C209" s="10"/>
      <c r="D209" s="10"/>
      <c r="E209" s="127"/>
      <c r="F209" s="116"/>
      <c r="G209" s="355"/>
      <c r="H209" s="128"/>
      <c r="I209" s="82"/>
    </row>
    <row x14ac:dyDescent="0.25" r="210" customHeight="1" ht="17.25">
      <c r="A210" s="15"/>
      <c r="B210" s="15" t="s">
        <v>348</v>
      </c>
      <c r="C210" s="15"/>
      <c r="D210" s="15"/>
      <c r="E210" s="112" t="s">
        <v>58</v>
      </c>
      <c r="F210" s="237" t="s">
        <v>319</v>
      </c>
      <c r="G210" s="18" t="s">
        <v>349</v>
      </c>
      <c r="H210" s="18" t="s">
        <v>327</v>
      </c>
      <c r="I210" s="82"/>
    </row>
    <row x14ac:dyDescent="0.25" r="211" customHeight="1" ht="29.100000000000005">
      <c r="A211" s="22"/>
      <c r="B211" s="22"/>
      <c r="C211" s="3"/>
      <c r="D211" s="356"/>
      <c r="E211" s="74"/>
      <c r="F211" s="262" t="s">
        <v>544</v>
      </c>
      <c r="G211" s="24"/>
      <c r="H211" s="244"/>
      <c r="I211" s="82"/>
    </row>
    <row x14ac:dyDescent="0.25" r="212" customHeight="1" ht="29.100000000000005">
      <c r="A212" s="22"/>
      <c r="B212" s="3"/>
      <c r="C212" s="3"/>
      <c r="D212" s="3"/>
      <c r="E212" s="74" t="s">
        <v>11</v>
      </c>
      <c r="F212" s="74" t="s">
        <v>552</v>
      </c>
      <c r="G212" s="62">
        <f>ROUNDUP((('Exchange rate'!Eur_per_GBP*('UK-R-Coffee Tables'!G189/(1+'Exchange rate'!UK_vat_rate))*1.25*0.9165)+1)/10,0)*10</f>
      </c>
      <c r="H212" s="62">
        <f>ROUNDUP((('Exchange rate'!Eur_per_GBP*('UK-R-Coffee Tables'!H189/(1+'Exchange rate'!UK_vat_rate))*1.25*0.9165)+1)/10,0)*10</f>
      </c>
      <c r="I212" s="82"/>
    </row>
    <row x14ac:dyDescent="0.25" r="213" customHeight="1" ht="29.100000000000005">
      <c r="A213" s="22"/>
      <c r="B213" s="229"/>
      <c r="C213" s="229"/>
      <c r="D213" s="229"/>
      <c r="E213" s="74" t="s">
        <v>13</v>
      </c>
      <c r="F213" s="74" t="s">
        <v>555</v>
      </c>
      <c r="G213" s="62">
        <f>ROUNDUP((('Exchange rate'!Eur_per_GBP*('UK-R-Coffee Tables'!G190/(1+'Exchange rate'!UK_vat_rate))*1.25*0.9165)+1)/10,0)*10</f>
      </c>
      <c r="H213" s="62">
        <f>ROUNDUP((('Exchange rate'!Eur_per_GBP*('UK-R-Coffee Tables'!H190/(1+'Exchange rate'!UK_vat_rate))*1.25*0.9165)+1)/10,0)*10</f>
      </c>
      <c r="I213" s="82"/>
    </row>
    <row x14ac:dyDescent="0.25" r="214" customHeight="1" ht="29.100000000000005">
      <c r="A214" s="22"/>
      <c r="B214" s="3"/>
      <c r="C214" s="3"/>
      <c r="D214" s="3"/>
      <c r="E214" s="74" t="s">
        <v>15</v>
      </c>
      <c r="F214" s="74" t="s">
        <v>572</v>
      </c>
      <c r="G214" s="62">
        <f>ROUNDUP((('Exchange rate'!Eur_per_GBP*('UK-R-Coffee Tables'!G191/(1+'Exchange rate'!UK_vat_rate))*1.25*0.9165)+1)/10,0)*10</f>
      </c>
      <c r="H214" s="62">
        <f>ROUNDUP((('Exchange rate'!Eur_per_GBP*('UK-R-Coffee Tables'!H191/(1+'Exchange rate'!UK_vat_rate))*1.25*0.9165)+1)/10,0)*10</f>
      </c>
      <c r="I214" s="82"/>
    </row>
    <row x14ac:dyDescent="0.25" r="215" customHeight="1" ht="29.100000000000005">
      <c r="A215" s="22"/>
      <c r="B215" s="3"/>
      <c r="C215" s="3"/>
      <c r="D215" s="3"/>
      <c r="E215" s="74" t="s">
        <v>120</v>
      </c>
      <c r="F215" s="74" t="s">
        <v>573</v>
      </c>
      <c r="G215" s="62">
        <f>ROUNDUP((('Exchange rate'!Eur_per_GBP*('UK-R-Coffee Tables'!G192/(1+'Exchange rate'!UK_vat_rate))*1.25*0.9165)+1)/10,0)*10</f>
      </c>
      <c r="H215" s="62">
        <f>ROUNDUP((('Exchange rate'!Eur_per_GBP*('UK-R-Coffee Tables'!H192/(1+'Exchange rate'!UK_vat_rate))*1.25*0.9165)+1)/10,0)*10</f>
      </c>
      <c r="I215" s="82"/>
    </row>
    <row x14ac:dyDescent="0.25" r="216" customHeight="1" ht="29.100000000000005">
      <c r="A216" s="3"/>
      <c r="B216" s="3"/>
      <c r="C216" s="3"/>
      <c r="D216" s="229"/>
      <c r="E216" s="28"/>
      <c r="F216" s="3"/>
      <c r="G216" s="82"/>
      <c r="H216" s="63"/>
      <c r="I216" s="82"/>
    </row>
    <row x14ac:dyDescent="0.25" r="217" customHeight="1" ht="29.100000000000005">
      <c r="A217" s="3"/>
      <c r="B217" s="3"/>
      <c r="C217" s="3"/>
      <c r="D217" s="3"/>
      <c r="E217" s="138" t="s">
        <v>18</v>
      </c>
      <c r="F217" s="3"/>
      <c r="G217" s="82"/>
      <c r="H217" s="103"/>
      <c r="I217" s="82"/>
    </row>
    <row x14ac:dyDescent="0.25" r="218" customHeight="1" ht="29.100000000000005">
      <c r="A218" s="3"/>
      <c r="B218" s="3"/>
      <c r="C218" s="3"/>
      <c r="D218" s="229"/>
      <c r="E218" s="108"/>
      <c r="F218" s="3"/>
      <c r="G218" s="82"/>
      <c r="H218" s="103"/>
      <c r="I218" s="82"/>
    </row>
    <row x14ac:dyDescent="0.25" r="219" customHeight="1" ht="29.100000000000005">
      <c r="A219" s="3"/>
      <c r="B219" s="3"/>
      <c r="C219" s="3"/>
      <c r="D219" s="229"/>
      <c r="E219" s="134"/>
      <c r="F219" s="3"/>
      <c r="G219" s="82"/>
      <c r="H219" s="103"/>
      <c r="I219" s="82"/>
    </row>
    <row x14ac:dyDescent="0.25" r="220" customHeight="1" ht="29.100000000000005">
      <c r="A220" s="3"/>
      <c r="B220" s="3"/>
      <c r="C220" s="3"/>
      <c r="D220" s="229"/>
      <c r="E220" s="139" t="s">
        <v>280</v>
      </c>
      <c r="F220" s="140"/>
      <c r="G220" s="358"/>
      <c r="H220" s="188">
        <f>ROUNDUP((('Exchange rate'!Eur_per_GBP*('UK-R-Coffee Tables'!H197/(1+'Exchange rate'!UK_vat_rate))*1.25*0.9165)+1)/10,0)*10</f>
      </c>
      <c r="I220" s="82"/>
    </row>
    <row x14ac:dyDescent="0.25" r="221" customHeight="1" ht="156.75">
      <c r="A221" s="3"/>
      <c r="B221" s="288" t="s">
        <v>148</v>
      </c>
      <c r="C221" s="3"/>
      <c r="D221" s="229"/>
      <c r="E221" s="108"/>
      <c r="F221" s="3"/>
      <c r="G221" s="82"/>
      <c r="H221" s="103"/>
      <c r="I221" s="82"/>
    </row>
    <row x14ac:dyDescent="0.25" r="222" customHeight="1" ht="17.25">
      <c r="A222" s="15"/>
      <c r="B222" s="15" t="s">
        <v>106</v>
      </c>
      <c r="C222" s="15"/>
      <c r="D222" s="15"/>
      <c r="E222" s="112" t="s">
        <v>58</v>
      </c>
      <c r="F222" s="237" t="s">
        <v>319</v>
      </c>
      <c r="G222" s="18" t="s">
        <v>349</v>
      </c>
      <c r="H222" s="18" t="s">
        <v>327</v>
      </c>
      <c r="I222" s="82"/>
    </row>
    <row x14ac:dyDescent="0.25" r="223" customHeight="1" ht="29.100000000000005">
      <c r="A223" s="22"/>
      <c r="B223" s="22"/>
      <c r="C223" s="3"/>
      <c r="D223" s="356"/>
      <c r="E223" s="74"/>
      <c r="F223" s="262" t="s">
        <v>544</v>
      </c>
      <c r="G223" s="24"/>
      <c r="H223" s="244"/>
      <c r="I223" s="82"/>
    </row>
    <row x14ac:dyDescent="0.25" r="224" customHeight="1" ht="29.100000000000005">
      <c r="A224" s="22"/>
      <c r="B224" s="229"/>
      <c r="C224" s="229"/>
      <c r="D224" s="229"/>
      <c r="E224" s="74" t="s">
        <v>11</v>
      </c>
      <c r="F224" s="74" t="s">
        <v>574</v>
      </c>
      <c r="G224" s="62">
        <f>ROUNDUP((('Exchange rate'!Eur_per_GBP*('UK-R-Coffee Tables'!G201/(1+'Exchange rate'!UK_vat_rate))*1.25*0.9165)+1)/10,0)*10</f>
      </c>
      <c r="H224" s="62">
        <f>ROUNDUP((('Exchange rate'!Eur_per_GBP*('UK-R-Coffee Tables'!H201/(1+'Exchange rate'!UK_vat_rate))*1.25*0.9165)+1)/10,0)*10</f>
      </c>
      <c r="I224" s="82"/>
    </row>
    <row x14ac:dyDescent="0.25" r="225" customHeight="1" ht="29.100000000000005">
      <c r="A225" s="22"/>
      <c r="B225" s="3"/>
      <c r="C225" s="3"/>
      <c r="D225" s="3"/>
      <c r="E225" s="74" t="s">
        <v>13</v>
      </c>
      <c r="F225" s="74" t="s">
        <v>576</v>
      </c>
      <c r="G225" s="62">
        <f>ROUNDUP((('Exchange rate'!Eur_per_GBP*('UK-R-Coffee Tables'!G202/(1+'Exchange rate'!UK_vat_rate))*1.25*0.9165)+1)/10,0)*10</f>
      </c>
      <c r="H225" s="62">
        <f>ROUNDUP((('Exchange rate'!Eur_per_GBP*('UK-R-Coffee Tables'!H202/(1+'Exchange rate'!UK_vat_rate))*1.25*0.9165)+1)/10,0)*10</f>
      </c>
      <c r="I225" s="82"/>
    </row>
    <row x14ac:dyDescent="0.25" r="226" customHeight="1" ht="29.100000000000005">
      <c r="A226" s="22"/>
      <c r="B226" s="3"/>
      <c r="C226" s="3"/>
      <c r="D226" s="3"/>
      <c r="E226" s="74" t="s">
        <v>15</v>
      </c>
      <c r="F226" s="74" t="s">
        <v>617</v>
      </c>
      <c r="G226" s="62">
        <f>ROUNDUP((('Exchange rate'!Eur_per_GBP*('UK-R-Coffee Tables'!G203/(1+'Exchange rate'!UK_vat_rate))*1.25*0.9165)+1)/10,0)*10</f>
      </c>
      <c r="H226" s="62">
        <f>ROUNDUP((('Exchange rate'!Eur_per_GBP*('UK-R-Coffee Tables'!H203/(1+'Exchange rate'!UK_vat_rate))*1.25*0.9165)+1)/10,0)*10</f>
      </c>
      <c r="I226" s="82"/>
    </row>
    <row x14ac:dyDescent="0.25" r="227" customHeight="1" ht="29.100000000000005">
      <c r="A227" s="3"/>
      <c r="B227" s="3"/>
      <c r="C227" s="3"/>
      <c r="D227" s="3"/>
      <c r="E227" s="28"/>
      <c r="F227" s="3"/>
      <c r="G227" s="82"/>
      <c r="H227" s="103"/>
      <c r="I227" s="82"/>
    </row>
    <row x14ac:dyDescent="0.25" r="228" customHeight="1" ht="29.100000000000005">
      <c r="A228" s="3"/>
      <c r="B228" s="3"/>
      <c r="C228" s="3"/>
      <c r="D228" s="3"/>
      <c r="E228" s="138" t="s">
        <v>18</v>
      </c>
      <c r="F228" s="3"/>
      <c r="G228" s="82"/>
      <c r="H228" s="103"/>
      <c r="I228" s="82"/>
    </row>
    <row x14ac:dyDescent="0.25" r="229" customHeight="1" ht="29.100000000000005">
      <c r="A229" s="3"/>
      <c r="B229" s="3"/>
      <c r="C229" s="3"/>
      <c r="D229" s="3"/>
      <c r="E229" s="108"/>
      <c r="F229" s="3"/>
      <c r="G229" s="82"/>
      <c r="H229" s="103"/>
      <c r="I229" s="82"/>
    </row>
    <row x14ac:dyDescent="0.25" r="230" customHeight="1" ht="29.100000000000005">
      <c r="A230" s="3"/>
      <c r="B230" s="3"/>
      <c r="C230" s="3"/>
      <c r="D230" s="3"/>
      <c r="E230" s="134"/>
      <c r="F230" s="3"/>
      <c r="G230" s="82"/>
      <c r="H230" s="103"/>
      <c r="I230" s="82"/>
    </row>
    <row x14ac:dyDescent="0.25" r="231" customHeight="1" ht="29.100000000000005">
      <c r="A231" s="3"/>
      <c r="B231" s="3"/>
      <c r="C231" s="3"/>
      <c r="D231" s="3"/>
      <c r="E231" s="139" t="s">
        <v>280</v>
      </c>
      <c r="F231" s="140"/>
      <c r="G231" s="358"/>
      <c r="H231" s="188">
        <f>ROUNDUP((('Exchange rate'!Eur_per_GBP*('UK-R-Coffee Tables'!H208/(1+'Exchange rate'!UK_vat_rate))*1.25*0.9165)+1)/10,0)*10</f>
      </c>
      <c r="I231" s="82"/>
    </row>
    <row x14ac:dyDescent="0.25" r="232" customHeight="1" ht="29.100000000000005">
      <c r="A232" s="3"/>
      <c r="B232" s="3"/>
      <c r="C232" s="3"/>
      <c r="D232" s="3"/>
      <c r="E232" s="108"/>
      <c r="F232" s="3"/>
      <c r="G232" s="82"/>
      <c r="H232" s="103"/>
      <c r="I232" s="82"/>
    </row>
    <row x14ac:dyDescent="0.25" r="233" customHeight="1" ht="29.100000000000005">
      <c r="A233" s="3"/>
      <c r="B233" s="3"/>
      <c r="C233" s="3"/>
      <c r="D233" s="3"/>
      <c r="E233" s="108"/>
      <c r="F233" s="3"/>
      <c r="G233" s="82"/>
      <c r="H233" s="63"/>
      <c r="I233" s="82"/>
    </row>
    <row x14ac:dyDescent="0.25" r="234" customHeight="1" ht="57">
      <c r="A234" s="3"/>
      <c r="B234" s="3"/>
      <c r="C234" s="3"/>
      <c r="D234" s="3"/>
      <c r="E234" s="134"/>
      <c r="F234" s="3"/>
      <c r="G234" s="82"/>
      <c r="H234" s="103"/>
      <c r="I234" s="82"/>
    </row>
    <row x14ac:dyDescent="0.25" r="235" customHeight="1" ht="74.25">
      <c r="A235" s="3"/>
      <c r="B235" s="365" t="s">
        <v>148</v>
      </c>
      <c r="C235" s="366"/>
      <c r="D235" s="366"/>
      <c r="E235" s="28"/>
      <c r="F235" s="74"/>
      <c r="G235" s="136"/>
      <c r="H235" s="86"/>
      <c r="I235" s="82"/>
    </row>
    <row x14ac:dyDescent="0.25" r="236" customHeight="1" ht="17.25">
      <c r="A236" s="15"/>
      <c r="B236" s="15" t="s">
        <v>594</v>
      </c>
      <c r="C236" s="15"/>
      <c r="D236" s="15"/>
      <c r="E236" s="112" t="s">
        <v>58</v>
      </c>
      <c r="F236" s="237" t="s">
        <v>319</v>
      </c>
      <c r="G236" s="18" t="s">
        <v>349</v>
      </c>
      <c r="H236" s="18" t="s">
        <v>327</v>
      </c>
      <c r="I236" s="82"/>
    </row>
    <row x14ac:dyDescent="0.25" r="237" customHeight="1" ht="29.100000000000005">
      <c r="A237" s="22"/>
      <c r="B237" s="22"/>
      <c r="C237" s="3"/>
      <c r="D237" s="356"/>
      <c r="E237" s="74"/>
      <c r="F237" s="262" t="s">
        <v>544</v>
      </c>
      <c r="G237" s="34"/>
      <c r="H237" s="244"/>
      <c r="I237" s="82"/>
    </row>
    <row x14ac:dyDescent="0.25" r="238" customHeight="1" ht="29.100000000000005">
      <c r="A238" s="22"/>
      <c r="B238" s="3"/>
      <c r="C238" s="3"/>
      <c r="D238" s="3"/>
      <c r="E238" s="74" t="s">
        <v>11</v>
      </c>
      <c r="F238" s="74" t="s">
        <v>619</v>
      </c>
      <c r="G238" s="62">
        <f>ROUNDUP((('Exchange rate'!Eur_per_GBP*('UK-R-Coffee Tables'!G217/(1+'Exchange rate'!UK_vat_rate))*1.25*0.9165)+1)/10,0)*10</f>
      </c>
      <c r="H238" s="62">
        <f>ROUNDUP((('Exchange rate'!Eur_per_GBP*('UK-R-Coffee Tables'!H217/(1+'Exchange rate'!UK_vat_rate))*1.25*0.9165)+1)/10,0)*10</f>
      </c>
      <c r="I238" s="82"/>
    </row>
    <row x14ac:dyDescent="0.25" r="239" customHeight="1" ht="29.100000000000005">
      <c r="A239" s="22"/>
      <c r="B239" s="3"/>
      <c r="C239" s="3"/>
      <c r="D239" s="3"/>
      <c r="E239" s="74" t="s">
        <v>13</v>
      </c>
      <c r="F239" s="74" t="s">
        <v>620</v>
      </c>
      <c r="G239" s="62">
        <f>ROUNDUP((('Exchange rate'!Eur_per_GBP*('UK-R-Coffee Tables'!G218/(1+'Exchange rate'!UK_vat_rate))*1.25*0.9165)+1)/10,0)*10</f>
      </c>
      <c r="H239" s="62">
        <f>ROUNDUP((('Exchange rate'!Eur_per_GBP*('UK-R-Coffee Tables'!H218/(1+'Exchange rate'!UK_vat_rate))*1.25*0.9165)+1)/10,0)*10</f>
      </c>
      <c r="I239" s="82"/>
    </row>
    <row x14ac:dyDescent="0.25" r="240" customHeight="1" ht="29.100000000000005">
      <c r="A240" s="22"/>
      <c r="B240" s="229"/>
      <c r="C240" s="229"/>
      <c r="D240" s="229"/>
      <c r="E240" s="74" t="s">
        <v>15</v>
      </c>
      <c r="F240" s="74" t="s">
        <v>621</v>
      </c>
      <c r="G240" s="62">
        <f>ROUNDUP((('Exchange rate'!Eur_per_GBP*('UK-R-Coffee Tables'!G219/(1+'Exchange rate'!UK_vat_rate))*1.25*0.9165)+1)/10,0)*10</f>
      </c>
      <c r="H240" s="62">
        <f>ROUNDUP((('Exchange rate'!Eur_per_GBP*('UK-R-Coffee Tables'!H219/(1+'Exchange rate'!UK_vat_rate))*1.25*0.9165)+1)/10,0)*10</f>
      </c>
      <c r="I240" s="82"/>
    </row>
    <row x14ac:dyDescent="0.25" r="241" customHeight="1" ht="29.100000000000005">
      <c r="A241" s="3"/>
      <c r="B241" s="3"/>
      <c r="C241" s="3"/>
      <c r="D241" s="3"/>
      <c r="E241" s="28"/>
      <c r="F241" s="74"/>
      <c r="G241" s="136"/>
      <c r="H241" s="103"/>
      <c r="I241" s="82"/>
    </row>
    <row x14ac:dyDescent="0.25" r="242" customHeight="1" ht="29.100000000000005">
      <c r="A242" s="3"/>
      <c r="B242" s="3"/>
      <c r="C242" s="3"/>
      <c r="D242" s="3"/>
      <c r="E242" s="138" t="s">
        <v>18</v>
      </c>
      <c r="F242" s="3"/>
      <c r="G242" s="82"/>
      <c r="H242" s="103"/>
      <c r="I242" s="82"/>
    </row>
    <row x14ac:dyDescent="0.25" r="243" customHeight="1" ht="29.100000000000005">
      <c r="A243" s="3"/>
      <c r="B243" s="3"/>
      <c r="C243" s="3"/>
      <c r="D243" s="3"/>
      <c r="E243" s="108"/>
      <c r="F243" s="3"/>
      <c r="G243" s="82"/>
      <c r="H243" s="103"/>
      <c r="I243" s="82"/>
    </row>
    <row x14ac:dyDescent="0.25" r="244" customHeight="1" ht="29.100000000000005">
      <c r="A244" s="3"/>
      <c r="B244" s="3"/>
      <c r="C244" s="3"/>
      <c r="D244" s="3"/>
      <c r="E244" s="134"/>
      <c r="F244" s="3"/>
      <c r="G244" s="82"/>
      <c r="H244" s="103"/>
      <c r="I244" s="82"/>
    </row>
    <row x14ac:dyDescent="0.25" r="245" customHeight="1" ht="29.100000000000005">
      <c r="A245" s="3"/>
      <c r="B245" s="3"/>
      <c r="C245" s="3"/>
      <c r="D245" s="3"/>
      <c r="E245" s="139" t="s">
        <v>280</v>
      </c>
      <c r="F245" s="140"/>
      <c r="G245" s="358"/>
      <c r="H245" s="188">
        <f>ROUNDUP((('Exchange rate'!Eur_per_GBP*('UK-R-Coffee Tables'!H224/(1+'Exchange rate'!UK_vat_rate))*1.25*0.9165)+1)/10,0)*10</f>
      </c>
      <c r="I245" s="82"/>
    </row>
    <row x14ac:dyDescent="0.25" r="246" customHeight="1" ht="29.100000000000005">
      <c r="A246" s="3"/>
      <c r="B246" s="3"/>
      <c r="C246" s="3"/>
      <c r="D246" s="3"/>
      <c r="E246" s="108"/>
      <c r="F246" s="3"/>
      <c r="G246" s="82"/>
      <c r="H246" s="103"/>
      <c r="I246" s="82"/>
    </row>
    <row x14ac:dyDescent="0.25" r="247" customHeight="1" ht="29.100000000000005">
      <c r="A247" s="3"/>
      <c r="B247" s="3"/>
      <c r="C247" s="3"/>
      <c r="D247" s="3"/>
      <c r="E247" s="108"/>
      <c r="F247" s="3"/>
      <c r="G247" s="82"/>
      <c r="H247" s="63"/>
      <c r="I247" s="82"/>
    </row>
    <row x14ac:dyDescent="0.25" r="248" customHeight="1" ht="29.100000000000005">
      <c r="A248" s="3"/>
      <c r="B248" s="3"/>
      <c r="C248" s="3"/>
      <c r="D248" s="3"/>
      <c r="E248" s="134"/>
      <c r="F248" s="3"/>
      <c r="G248" s="82"/>
      <c r="H248" s="103"/>
      <c r="I248" s="82"/>
    </row>
    <row x14ac:dyDescent="0.25" r="249" customHeight="1" ht="17.25">
      <c r="A249" s="354"/>
      <c r="B249" s="96" t="s">
        <v>600</v>
      </c>
      <c r="C249" s="10"/>
      <c r="D249" s="10"/>
      <c r="E249" s="127"/>
      <c r="F249" s="116"/>
      <c r="G249" s="355"/>
      <c r="H249" s="128"/>
      <c r="I249" s="82"/>
    </row>
    <row x14ac:dyDescent="0.25" r="250" customHeight="1" ht="17.25">
      <c r="A250" s="15"/>
      <c r="B250" s="15" t="s">
        <v>318</v>
      </c>
      <c r="C250" s="15"/>
      <c r="D250" s="15"/>
      <c r="E250" s="112" t="s">
        <v>58</v>
      </c>
      <c r="F250" s="237" t="s">
        <v>319</v>
      </c>
      <c r="G250" s="18" t="s">
        <v>601</v>
      </c>
      <c r="H250" s="147"/>
      <c r="I250" s="82"/>
    </row>
    <row x14ac:dyDescent="0.25" r="251" customHeight="1" ht="29.100000000000005">
      <c r="A251" s="22"/>
      <c r="B251" s="22"/>
      <c r="C251" s="3"/>
      <c r="D251" s="356"/>
      <c r="E251" s="74"/>
      <c r="F251" s="262" t="s">
        <v>544</v>
      </c>
      <c r="G251" s="24"/>
      <c r="H251" s="244"/>
      <c r="I251" s="82"/>
    </row>
    <row x14ac:dyDescent="0.25" r="252" customHeight="1" ht="29.100000000000005">
      <c r="A252" s="22"/>
      <c r="B252" s="229"/>
      <c r="C252" s="229"/>
      <c r="D252" s="229"/>
      <c r="E252" s="74" t="s">
        <v>11</v>
      </c>
      <c r="F252" s="74" t="s">
        <v>548</v>
      </c>
      <c r="G252" s="62">
        <f>ROUNDUP((('Exchange rate'!Eur_per_GBP*('UK-R-Coffee Tables'!G229/(1+'Exchange rate'!UK_vat_rate))*1.25*0.9165)+1)/10,0)*10</f>
      </c>
      <c r="H252" s="172"/>
      <c r="I252" s="82"/>
    </row>
    <row x14ac:dyDescent="0.25" r="253" customHeight="1" ht="29.100000000000005">
      <c r="A253" s="22"/>
      <c r="B253" s="3"/>
      <c r="C253" s="3"/>
      <c r="D253" s="3"/>
      <c r="E253" s="74" t="s">
        <v>15</v>
      </c>
      <c r="F253" s="74" t="s">
        <v>550</v>
      </c>
      <c r="G253" s="62">
        <f>ROUNDUP((('Exchange rate'!Eur_per_GBP*('UK-R-Coffee Tables'!G230/(1+'Exchange rate'!UK_vat_rate))*1.25*0.9165)+1)/10,0)*10</f>
      </c>
      <c r="H253" s="103"/>
      <c r="I253" s="82"/>
    </row>
    <row x14ac:dyDescent="0.25" r="254" customHeight="1" ht="29.100000000000005">
      <c r="A254" s="3"/>
      <c r="B254" s="3"/>
      <c r="C254" s="3"/>
      <c r="D254" s="3"/>
      <c r="E254" s="74"/>
      <c r="F254" s="3"/>
      <c r="G254" s="82"/>
      <c r="H254" s="103"/>
      <c r="I254" s="82"/>
    </row>
    <row x14ac:dyDescent="0.25" r="255" customHeight="1" ht="29.100000000000005">
      <c r="A255" s="3"/>
      <c r="B255" s="3"/>
      <c r="C255" s="3"/>
      <c r="D255" s="3"/>
      <c r="E255" s="138" t="s">
        <v>18</v>
      </c>
      <c r="F255" s="3"/>
      <c r="G255" s="82"/>
      <c r="H255" s="103"/>
      <c r="I255" s="82"/>
    </row>
    <row x14ac:dyDescent="0.25" r="256" customHeight="1" ht="29.100000000000005">
      <c r="A256" s="3"/>
      <c r="B256" s="3"/>
      <c r="C256" s="3"/>
      <c r="D256" s="229"/>
      <c r="E256" s="108"/>
      <c r="F256" s="3"/>
      <c r="G256" s="82"/>
      <c r="H256" s="103"/>
      <c r="I256" s="82"/>
    </row>
    <row x14ac:dyDescent="0.25" r="257" customHeight="1" ht="29.100000000000005">
      <c r="A257" s="3"/>
      <c r="B257" s="3"/>
      <c r="C257" s="3"/>
      <c r="D257" s="229"/>
      <c r="E257" s="134"/>
      <c r="F257" s="3"/>
      <c r="G257" s="82"/>
      <c r="H257" s="103"/>
      <c r="I257" s="82"/>
    </row>
    <row x14ac:dyDescent="0.25" r="258" customHeight="1" ht="29.100000000000005">
      <c r="A258" s="3"/>
      <c r="B258" s="3"/>
      <c r="C258" s="3"/>
      <c r="D258" s="229"/>
      <c r="E258" s="139" t="s">
        <v>280</v>
      </c>
      <c r="F258" s="140"/>
      <c r="G258" s="358"/>
      <c r="H258" s="188">
        <f>ROUNDUP((('Exchange rate'!Eur_per_GBP*('UK-R-Coffee Tables'!H235/(1+'Exchange rate'!UK_vat_rate))*1.25*0.9165)+1)/10,0)*10</f>
      </c>
      <c r="I258" s="82"/>
    </row>
    <row x14ac:dyDescent="0.25" r="259" customHeight="1" ht="29.100000000000005">
      <c r="A259" s="3"/>
      <c r="B259" s="3"/>
      <c r="C259" s="3"/>
      <c r="D259" s="229"/>
      <c r="E259" s="28"/>
      <c r="F259" s="3"/>
      <c r="G259" s="82"/>
      <c r="H259" s="63"/>
      <c r="I259" s="82"/>
    </row>
    <row x14ac:dyDescent="0.25" r="260" customHeight="1" ht="102.75">
      <c r="A260" s="3"/>
      <c r="B260" s="3"/>
      <c r="C260" s="3"/>
      <c r="D260" s="229"/>
      <c r="E260" s="28"/>
      <c r="F260" s="3"/>
      <c r="G260" s="82"/>
      <c r="H260" s="63"/>
      <c r="I260" s="82"/>
    </row>
    <row x14ac:dyDescent="0.25" r="261" customHeight="1" ht="17.25">
      <c r="A261" s="354"/>
      <c r="B261" s="96" t="s">
        <v>600</v>
      </c>
      <c r="C261" s="10"/>
      <c r="D261" s="10"/>
      <c r="E261" s="127"/>
      <c r="F261" s="116"/>
      <c r="G261" s="355"/>
      <c r="H261" s="128"/>
      <c r="I261" s="82"/>
    </row>
    <row x14ac:dyDescent="0.25" r="262" customHeight="1" ht="17.25">
      <c r="A262" s="15"/>
      <c r="B262" s="15" t="s">
        <v>106</v>
      </c>
      <c r="C262" s="15"/>
      <c r="D262" s="15"/>
      <c r="E262" s="112" t="s">
        <v>58</v>
      </c>
      <c r="F262" s="237" t="s">
        <v>319</v>
      </c>
      <c r="G262" s="18" t="s">
        <v>601</v>
      </c>
      <c r="H262" s="147"/>
      <c r="I262" s="82"/>
    </row>
    <row x14ac:dyDescent="0.25" r="263" customHeight="1" ht="29.100000000000005">
      <c r="A263" s="22"/>
      <c r="B263" s="22"/>
      <c r="C263" s="3"/>
      <c r="D263" s="356"/>
      <c r="E263" s="74"/>
      <c r="F263" s="262" t="s">
        <v>544</v>
      </c>
      <c r="G263" s="24"/>
      <c r="H263" s="244"/>
      <c r="I263" s="82"/>
    </row>
    <row x14ac:dyDescent="0.25" r="264" customHeight="1" ht="29.100000000000005">
      <c r="A264" s="22"/>
      <c r="B264" s="229"/>
      <c r="C264" s="229"/>
      <c r="D264" s="229"/>
      <c r="E264" s="4" t="s">
        <v>11</v>
      </c>
      <c r="F264" s="4" t="s">
        <v>622</v>
      </c>
      <c r="G264" s="62">
        <f>ROUNDUP((('Exchange rate'!Eur_per_GBP*('UK-R-Coffee Tables'!G241/(1+'Exchange rate'!UK_vat_rate))*1.25*0.9165)+1)/10,0)*10</f>
      </c>
      <c r="H264" s="172"/>
      <c r="I264" s="82"/>
    </row>
    <row x14ac:dyDescent="0.25" r="265" customHeight="1" ht="29.100000000000005">
      <c r="A265" s="22"/>
      <c r="B265" s="3"/>
      <c r="C265" s="3"/>
      <c r="D265" s="3"/>
      <c r="E265" s="74" t="s">
        <v>15</v>
      </c>
      <c r="F265" s="74" t="s">
        <v>587</v>
      </c>
      <c r="G265" s="62">
        <f>ROUNDUP((('Exchange rate'!Eur_per_GBP*('UK-R-Coffee Tables'!G242/(1+'Exchange rate'!UK_vat_rate))*1.25*0.9165)+1)/10,0)*10</f>
      </c>
      <c r="H265" s="103"/>
      <c r="I265" s="82"/>
    </row>
    <row x14ac:dyDescent="0.25" r="266" customHeight="1" ht="29.100000000000005">
      <c r="A266" s="3"/>
      <c r="B266" s="3"/>
      <c r="C266" s="3"/>
      <c r="D266" s="3"/>
      <c r="E266" s="74" t="s">
        <v>120</v>
      </c>
      <c r="F266" s="4" t="s">
        <v>602</v>
      </c>
      <c r="G266" s="62">
        <f>ROUNDUP((('Exchange rate'!Eur_per_GBP*('UK-R-Coffee Tables'!G243/(1+'Exchange rate'!UK_vat_rate))*1.25*0.9165)+1)/10,0)*10</f>
      </c>
      <c r="H266" s="103"/>
      <c r="I266" s="82"/>
    </row>
    <row x14ac:dyDescent="0.25" r="267" customHeight="1" ht="29.100000000000005">
      <c r="A267" s="3"/>
      <c r="B267" s="3"/>
      <c r="C267" s="3"/>
      <c r="D267" s="3"/>
      <c r="E267" s="138" t="s">
        <v>18</v>
      </c>
      <c r="F267" s="3"/>
      <c r="G267" s="82"/>
      <c r="H267" s="103"/>
      <c r="I267" s="82"/>
    </row>
    <row x14ac:dyDescent="0.25" r="268" customHeight="1" ht="29.100000000000005">
      <c r="A268" s="3"/>
      <c r="B268" s="3"/>
      <c r="C268" s="3"/>
      <c r="D268" s="229"/>
      <c r="E268" s="108"/>
      <c r="F268" s="3"/>
      <c r="G268" s="82"/>
      <c r="H268" s="103"/>
      <c r="I268" s="82"/>
    </row>
    <row x14ac:dyDescent="0.25" r="269" customHeight="1" ht="29.100000000000005">
      <c r="A269" s="3"/>
      <c r="B269" s="3"/>
      <c r="C269" s="3"/>
      <c r="D269" s="229"/>
      <c r="E269" s="134"/>
      <c r="F269" s="3"/>
      <c r="G269" s="82"/>
      <c r="H269" s="103"/>
      <c r="I269" s="82"/>
    </row>
    <row x14ac:dyDescent="0.25" r="270" customHeight="1" ht="29.100000000000005">
      <c r="A270" s="3"/>
      <c r="B270" s="3"/>
      <c r="C270" s="3"/>
      <c r="D270" s="229"/>
      <c r="E270" s="139" t="s">
        <v>280</v>
      </c>
      <c r="F270" s="140"/>
      <c r="G270" s="358"/>
      <c r="H270" s="188">
        <f>ROUNDUP((('Exchange rate'!Eur_per_GBP*('UK-R-Coffee Tables'!H247/(1+'Exchange rate'!UK_vat_rate))*1.25*0.9165)+1)/10,0)*10</f>
      </c>
      <c r="I270" s="82"/>
    </row>
    <row x14ac:dyDescent="0.25" r="271" customHeight="1" ht="145.5">
      <c r="A271" s="3"/>
      <c r="B271" s="3"/>
      <c r="C271" s="3"/>
      <c r="D271" s="229"/>
      <c r="E271" s="28"/>
      <c r="F271" s="3"/>
      <c r="G271" s="82"/>
      <c r="H271" s="63"/>
      <c r="I271" s="82"/>
    </row>
    <row x14ac:dyDescent="0.25" r="272" customHeight="1" ht="17.25">
      <c r="A272" s="354"/>
      <c r="B272" s="96" t="s">
        <v>132</v>
      </c>
      <c r="C272" s="10"/>
      <c r="D272" s="10"/>
      <c r="E272" s="127"/>
      <c r="F272" s="116"/>
      <c r="G272" s="355"/>
      <c r="H272" s="128"/>
      <c r="I272" s="82"/>
    </row>
    <row x14ac:dyDescent="0.25" r="273" customHeight="1" ht="17.25">
      <c r="A273" s="15"/>
      <c r="B273" s="15" t="s">
        <v>106</v>
      </c>
      <c r="C273" s="15"/>
      <c r="D273" s="15"/>
      <c r="E273" s="112" t="s">
        <v>58</v>
      </c>
      <c r="F273" s="237" t="s">
        <v>319</v>
      </c>
      <c r="G273" s="18" t="s">
        <v>320</v>
      </c>
      <c r="H273" s="147"/>
      <c r="I273" s="82"/>
    </row>
    <row x14ac:dyDescent="0.25" r="274" customHeight="1" ht="17.25">
      <c r="A274" s="22"/>
      <c r="B274" s="22"/>
      <c r="C274" s="3"/>
      <c r="D274" s="356"/>
      <c r="E274" s="74"/>
      <c r="F274" s="262" t="s">
        <v>544</v>
      </c>
      <c r="G274" s="24"/>
      <c r="H274" s="244"/>
      <c r="I274" s="82"/>
    </row>
    <row x14ac:dyDescent="0.25" r="275" customHeight="1" ht="17.25">
      <c r="A275" s="22"/>
      <c r="B275" s="3"/>
      <c r="C275" s="3"/>
      <c r="D275" s="3"/>
      <c r="E275" s="74" t="s">
        <v>11</v>
      </c>
      <c r="F275" s="74" t="s">
        <v>574</v>
      </c>
      <c r="G275" s="62">
        <f>ROUNDUP((('Exchange rate'!Eur_per_GBP*('UK-R-Coffee Tables'!G253/(1+'Exchange rate'!UK_vat_rate))*1.25*0.9165)+1)/10,0)*10</f>
      </c>
      <c r="H275" s="103"/>
      <c r="I275" s="82"/>
    </row>
    <row x14ac:dyDescent="0.25" r="276" customHeight="1" ht="17.25">
      <c r="A276" s="22"/>
      <c r="B276" s="3"/>
      <c r="C276" s="3"/>
      <c r="D276" s="3"/>
      <c r="E276" s="74" t="s">
        <v>15</v>
      </c>
      <c r="F276" s="74" t="s">
        <v>576</v>
      </c>
      <c r="G276" s="62">
        <f>ROUNDUP((('Exchange rate'!Eur_per_GBP*('UK-R-Coffee Tables'!G254/(1+'Exchange rate'!UK_vat_rate))*1.25*0.9165)+1)/10,0)*10</f>
      </c>
      <c r="H276" s="103"/>
      <c r="I276" s="82"/>
    </row>
    <row x14ac:dyDescent="0.25" r="277" customHeight="1" ht="17.25">
      <c r="A277" s="3"/>
      <c r="B277" s="3"/>
      <c r="C277" s="3"/>
      <c r="D277" s="3"/>
      <c r="E277" s="134"/>
      <c r="F277" s="74"/>
      <c r="G277" s="136"/>
      <c r="H277" s="103"/>
      <c r="I277" s="82"/>
    </row>
    <row x14ac:dyDescent="0.25" r="278" customHeight="1" ht="17.25">
      <c r="A278" s="3"/>
      <c r="B278" s="3"/>
      <c r="C278" s="3"/>
      <c r="D278" s="3"/>
      <c r="E278" s="138" t="s">
        <v>18</v>
      </c>
      <c r="F278" s="4"/>
      <c r="G278" s="101"/>
      <c r="H278" s="92"/>
      <c r="I278" s="82"/>
    </row>
    <row x14ac:dyDescent="0.25" r="279" customHeight="1" ht="17.25">
      <c r="A279" s="3"/>
      <c r="B279" s="3"/>
      <c r="C279" s="3"/>
      <c r="D279" s="3"/>
      <c r="E279" s="108"/>
      <c r="F279" s="4"/>
      <c r="G279" s="101"/>
      <c r="H279" s="92"/>
      <c r="I279" s="82"/>
    </row>
    <row x14ac:dyDescent="0.25" r="280" customHeight="1" ht="17.25">
      <c r="A280" s="3"/>
      <c r="B280" s="3"/>
      <c r="C280" s="3"/>
      <c r="D280" s="229"/>
      <c r="E280" s="139" t="s">
        <v>280</v>
      </c>
      <c r="F280" s="140"/>
      <c r="G280" s="152"/>
      <c r="H280" s="188">
        <f>ROUNDUP((('Exchange rate'!Eur_per_GBP*('UK-R-Coffee Tables'!H258/(1+'Exchange rate'!UK_vat_rate))*1.25*0.9165)+1)/10,0)*10</f>
      </c>
      <c r="I280" s="82"/>
    </row>
    <row x14ac:dyDescent="0.25" r="281" customHeight="1" ht="17.25">
      <c r="A281" s="3"/>
      <c r="B281" s="3"/>
      <c r="C281" s="3"/>
      <c r="D281" s="229"/>
      <c r="E281" s="28"/>
      <c r="F281" s="4"/>
      <c r="G281" s="101"/>
      <c r="H281" s="63"/>
      <c r="I281" s="82"/>
    </row>
    <row x14ac:dyDescent="0.25" r="282" customHeight="1" ht="17.25">
      <c r="A282" s="3"/>
      <c r="B282" s="3"/>
      <c r="C282" s="3"/>
      <c r="D282" s="229"/>
      <c r="E282" s="28" t="s">
        <v>437</v>
      </c>
      <c r="F282" s="4"/>
      <c r="G282" s="101"/>
      <c r="H282" s="62"/>
      <c r="I282" s="82"/>
    </row>
    <row x14ac:dyDescent="0.25" r="283" customHeight="1" ht="17.25">
      <c r="A283" s="3"/>
      <c r="B283" s="3"/>
      <c r="C283" s="3"/>
      <c r="D283" s="229"/>
      <c r="E283" s="139" t="s">
        <v>450</v>
      </c>
      <c r="F283" s="140"/>
      <c r="G283" s="358"/>
      <c r="H283" s="188">
        <f>ROUNDUP((('Exchange rate'!Eur_per_GBP*('UK-R-Coffee Tables'!H261/(1+'Exchange rate'!UK_vat_rate))*1.25*0.9165)+1)/10,0)*10</f>
      </c>
      <c r="I283" s="82"/>
    </row>
    <row x14ac:dyDescent="0.25" r="284" customHeight="1" ht="17.25">
      <c r="A284" s="3"/>
      <c r="B284" s="3"/>
      <c r="C284" s="3"/>
      <c r="D284" s="229"/>
      <c r="E284" s="28"/>
      <c r="F284" s="3"/>
      <c r="G284" s="82"/>
      <c r="H284" s="63"/>
      <c r="I284" s="82"/>
    </row>
    <row x14ac:dyDescent="0.25" r="285" customHeight="1" ht="75.75">
      <c r="A285" s="3"/>
      <c r="B285" s="3"/>
      <c r="C285" s="3"/>
      <c r="D285" s="229"/>
      <c r="E285" s="28"/>
      <c r="F285" s="3"/>
      <c r="G285" s="82"/>
      <c r="H285" s="63"/>
      <c r="I285" s="82"/>
    </row>
    <row x14ac:dyDescent="0.25" r="286" customHeight="1" ht="17.25">
      <c r="A286" s="3"/>
      <c r="B286" s="3"/>
      <c r="C286" s="3"/>
      <c r="D286" s="229"/>
      <c r="E286" s="28"/>
      <c r="F286" s="3"/>
      <c r="G286" s="82"/>
      <c r="H286" s="63"/>
      <c r="I286" s="82"/>
    </row>
    <row x14ac:dyDescent="0.25" r="287" customHeight="1" ht="17.25">
      <c r="A287" s="354"/>
      <c r="B287" s="96" t="s">
        <v>603</v>
      </c>
      <c r="C287" s="10"/>
      <c r="D287" s="10"/>
      <c r="E287" s="127"/>
      <c r="F287" s="116"/>
      <c r="G287" s="355"/>
      <c r="H287" s="128"/>
      <c r="I287" s="82"/>
    </row>
    <row x14ac:dyDescent="0.25" r="288" customHeight="1" ht="17.25">
      <c r="A288" s="15"/>
      <c r="B288" s="15" t="s">
        <v>106</v>
      </c>
      <c r="C288" s="15"/>
      <c r="D288" s="15"/>
      <c r="E288" s="112" t="s">
        <v>58</v>
      </c>
      <c r="F288" s="237" t="s">
        <v>319</v>
      </c>
      <c r="G288" s="18" t="s">
        <v>320</v>
      </c>
      <c r="H288" s="147"/>
      <c r="I288" s="82"/>
    </row>
    <row x14ac:dyDescent="0.25" r="289" customHeight="1" ht="29.100000000000005">
      <c r="A289" s="22"/>
      <c r="B289" s="22"/>
      <c r="C289" s="3"/>
      <c r="D289" s="356"/>
      <c r="E289" s="74"/>
      <c r="F289" s="262" t="s">
        <v>544</v>
      </c>
      <c r="G289" s="24"/>
      <c r="H289" s="244"/>
      <c r="I289" s="82"/>
    </row>
    <row x14ac:dyDescent="0.25" r="290" customHeight="1" ht="29.100000000000005">
      <c r="A290" s="22"/>
      <c r="B290" s="3"/>
      <c r="C290" s="3"/>
      <c r="D290" s="3"/>
      <c r="E290" s="74" t="s">
        <v>11</v>
      </c>
      <c r="F290" s="74"/>
      <c r="G290" s="62">
        <f>ROUNDUP((('Exchange rate'!Eur_per_GBP*('UK-R-Coffee Tables'!G267/(1+'Exchange rate'!UK_vat_rate))*1.25*0.9165)+1)/10,0)*10</f>
      </c>
      <c r="H290" s="103"/>
      <c r="I290" s="82"/>
    </row>
    <row x14ac:dyDescent="0.25" r="291" customHeight="1" ht="29.100000000000005">
      <c r="A291" s="22"/>
      <c r="B291" s="229"/>
      <c r="C291" s="229"/>
      <c r="D291" s="229"/>
      <c r="E291" s="74" t="s">
        <v>15</v>
      </c>
      <c r="F291" s="74" t="s">
        <v>576</v>
      </c>
      <c r="G291" s="62">
        <f>ROUNDUP((('Exchange rate'!Eur_per_GBP*('UK-R-Coffee Tables'!G268/(1+'Exchange rate'!UK_vat_rate))*1.25*0.9165)+1)/10,0)*10</f>
      </c>
      <c r="H291" s="172"/>
      <c r="I291" s="82"/>
    </row>
    <row x14ac:dyDescent="0.25" r="292" customHeight="1" ht="29.100000000000005">
      <c r="A292" s="3"/>
      <c r="B292" s="3"/>
      <c r="C292" s="3"/>
      <c r="D292" s="3"/>
      <c r="E292" s="134"/>
      <c r="F292" s="74"/>
      <c r="G292" s="136"/>
      <c r="H292" s="103"/>
      <c r="I292" s="82"/>
    </row>
    <row x14ac:dyDescent="0.25" r="293" customHeight="1" ht="29.100000000000005">
      <c r="A293" s="3"/>
      <c r="B293" s="3"/>
      <c r="C293" s="3"/>
      <c r="D293" s="3"/>
      <c r="E293" s="138" t="s">
        <v>18</v>
      </c>
      <c r="F293" s="3"/>
      <c r="G293" s="82"/>
      <c r="H293" s="103"/>
      <c r="I293" s="82"/>
    </row>
    <row x14ac:dyDescent="0.25" r="294" customHeight="1" ht="29.100000000000005">
      <c r="A294" s="3"/>
      <c r="B294" s="3"/>
      <c r="C294" s="3"/>
      <c r="D294" s="3"/>
      <c r="E294" s="108"/>
      <c r="F294" s="74"/>
      <c r="G294" s="136"/>
      <c r="H294" s="103"/>
      <c r="I294" s="82"/>
    </row>
    <row x14ac:dyDescent="0.25" r="295" customHeight="1" ht="29.100000000000005">
      <c r="A295" s="3"/>
      <c r="B295" s="3"/>
      <c r="C295" s="3"/>
      <c r="D295" s="229"/>
      <c r="E295" s="134"/>
      <c r="F295" s="3"/>
      <c r="G295" s="82"/>
      <c r="H295" s="103"/>
      <c r="I295" s="82"/>
    </row>
    <row x14ac:dyDescent="0.25" r="296" customHeight="1" ht="29.100000000000005">
      <c r="A296" s="3"/>
      <c r="B296" s="3"/>
      <c r="C296" s="3"/>
      <c r="D296" s="229"/>
      <c r="E296" s="139" t="s">
        <v>491</v>
      </c>
      <c r="F296" s="140"/>
      <c r="G296" s="358"/>
      <c r="H296" s="188">
        <f>ROUNDUP((('Exchange rate'!Eur_per_GBP*('UK-R-Coffee Tables'!H273/(1+'Exchange rate'!UK_vat_rate))*1.25*0.9165)+1)/10,0)*10</f>
      </c>
      <c r="I296" s="82"/>
    </row>
    <row x14ac:dyDescent="0.25" r="297" customHeight="1" ht="29.100000000000005">
      <c r="A297" s="3"/>
      <c r="B297" s="3"/>
      <c r="C297" s="3"/>
      <c r="D297" s="229"/>
      <c r="E297" s="28"/>
      <c r="F297" s="3"/>
      <c r="G297" s="82"/>
      <c r="H297" s="62"/>
      <c r="I297" s="82"/>
    </row>
    <row x14ac:dyDescent="0.25" r="298" customHeight="1" ht="29.100000000000005">
      <c r="A298" s="3"/>
      <c r="B298" s="3"/>
      <c r="C298" s="3"/>
      <c r="D298" s="229"/>
      <c r="E298" s="139" t="s">
        <v>280</v>
      </c>
      <c r="F298" s="140"/>
      <c r="G298" s="358"/>
      <c r="H298" s="188">
        <f>ROUNDUP((('Exchange rate'!Eur_per_GBP*('UK-R-Coffee Tables'!H275/(1+'Exchange rate'!UK_vat_rate))*1.25*0.9165)+1)/10,0)*10</f>
      </c>
      <c r="I298" s="82"/>
    </row>
    <row x14ac:dyDescent="0.25" r="299" customHeight="1" ht="29.100000000000005">
      <c r="A299" s="3"/>
      <c r="B299" s="3"/>
      <c r="C299" s="3"/>
      <c r="D299" s="229"/>
      <c r="E299" s="28"/>
      <c r="F299" s="3"/>
      <c r="G299" s="82"/>
      <c r="H299" s="63"/>
      <c r="I299" s="82"/>
    </row>
    <row x14ac:dyDescent="0.25" r="300" customHeight="1" ht="24.75">
      <c r="A300" s="3"/>
      <c r="B300" s="3"/>
      <c r="C300" s="3"/>
      <c r="D300" s="229"/>
      <c r="E300" s="28"/>
      <c r="F300" s="3"/>
      <c r="G300" s="82"/>
      <c r="H300" s="63"/>
      <c r="I300" s="82"/>
    </row>
    <row x14ac:dyDescent="0.25" r="301" customHeight="1" ht="24.75">
      <c r="A301" s="3"/>
      <c r="B301" s="3"/>
      <c r="C301" s="3"/>
      <c r="D301" s="229"/>
      <c r="E301" s="28"/>
      <c r="F301" s="3"/>
      <c r="G301" s="82"/>
      <c r="H301" s="63"/>
      <c r="I301" s="82"/>
    </row>
    <row x14ac:dyDescent="0.25" r="302" customHeight="1" ht="24.75">
      <c r="A302" s="3"/>
      <c r="B302" s="3"/>
      <c r="C302" s="3"/>
      <c r="D302" s="229"/>
      <c r="E302" s="28"/>
      <c r="F302" s="3"/>
      <c r="G302" s="82"/>
      <c r="H302" s="63"/>
      <c r="I302" s="82"/>
    </row>
    <row x14ac:dyDescent="0.25" r="303" customHeight="1" ht="24.75">
      <c r="A303" s="3"/>
      <c r="B303" s="3"/>
      <c r="C303" s="3"/>
      <c r="D303" s="229"/>
      <c r="E303" s="28"/>
      <c r="F303" s="3"/>
      <c r="G303" s="82"/>
      <c r="H303" s="63"/>
      <c r="I303" s="82"/>
    </row>
    <row x14ac:dyDescent="0.25" r="304" customHeight="1" ht="24.75">
      <c r="A304" s="3"/>
      <c r="B304" s="3"/>
      <c r="C304" s="3"/>
      <c r="D304" s="229"/>
      <c r="E304" s="28"/>
      <c r="F304" s="3"/>
      <c r="G304" s="82"/>
      <c r="H304" s="63"/>
      <c r="I304" s="82"/>
    </row>
    <row x14ac:dyDescent="0.25" r="305" customHeight="1" ht="29.100000000000005">
      <c r="A305" s="3"/>
      <c r="B305" s="3"/>
      <c r="C305" s="3"/>
      <c r="D305" s="229"/>
      <c r="E305" s="28"/>
      <c r="F305" s="3"/>
      <c r="G305" s="82"/>
      <c r="H305" s="63"/>
      <c r="I305" s="82"/>
    </row>
    <row x14ac:dyDescent="0.25" r="306" customHeight="1" ht="17.25">
      <c r="A306" s="354"/>
      <c r="B306" s="96" t="s">
        <v>333</v>
      </c>
      <c r="C306" s="10"/>
      <c r="D306" s="10"/>
      <c r="E306" s="127"/>
      <c r="F306" s="116"/>
      <c r="G306" s="355"/>
      <c r="H306" s="128"/>
      <c r="I306" s="82"/>
    </row>
    <row x14ac:dyDescent="0.25" r="307" customHeight="1" ht="17.25">
      <c r="A307" s="15"/>
      <c r="B307" s="15" t="s">
        <v>318</v>
      </c>
      <c r="C307" s="15"/>
      <c r="D307" s="15"/>
      <c r="E307" s="112" t="s">
        <v>58</v>
      </c>
      <c r="F307" s="237" t="s">
        <v>319</v>
      </c>
      <c r="G307" s="18" t="s">
        <v>320</v>
      </c>
      <c r="H307" s="52" t="s">
        <v>623</v>
      </c>
      <c r="I307" s="52" t="s">
        <v>388</v>
      </c>
    </row>
    <row x14ac:dyDescent="0.25" r="308" customHeight="1" ht="17.25">
      <c r="A308" s="22"/>
      <c r="B308" s="22"/>
      <c r="C308" s="3"/>
      <c r="D308" s="356"/>
      <c r="E308" s="74"/>
      <c r="F308" s="262" t="s">
        <v>544</v>
      </c>
      <c r="G308" s="82"/>
      <c r="H308" s="303"/>
      <c r="I308" s="346" t="s">
        <v>336</v>
      </c>
    </row>
    <row x14ac:dyDescent="0.25" r="309" customHeight="1" ht="29.100000000000005">
      <c r="A309" s="22"/>
      <c r="B309" s="3"/>
      <c r="C309" s="3"/>
      <c r="D309" s="3"/>
      <c r="E309" s="74" t="s">
        <v>11</v>
      </c>
      <c r="F309" s="74" t="s">
        <v>546</v>
      </c>
      <c r="G309" s="62">
        <f>ROUNDUP((('Exchange rate'!Eur_per_GBP*('UK-R-Coffee Tables'!G289/(1+'Exchange rate'!UK_vat_rate))*1.25*0.9165)+1)/10,0)*10</f>
      </c>
      <c r="H309" s="62">
        <f>ROUNDUP((('Exchange rate'!Eur_per_GBP*('UK-R-Coffee Tables'!H289/(1+'Exchange rate'!UK_vat_rate))*1.25*0.9165)+1)/10,0)*10</f>
      </c>
      <c r="I309" s="62">
        <f>ROUNDUP((('Exchange rate'!Eur_per_GBP*('UK-R-Coffee Tables'!I289/(1+'Exchange rate'!UK_vat_rate))*1.25*0.9165)+1)/10,0)*10</f>
      </c>
    </row>
    <row x14ac:dyDescent="0.25" r="310" customHeight="1" ht="29.100000000000005">
      <c r="A310" s="22"/>
      <c r="B310" s="3"/>
      <c r="C310" s="3"/>
      <c r="D310" s="3"/>
      <c r="E310" s="74" t="s">
        <v>13</v>
      </c>
      <c r="F310" s="74" t="s">
        <v>548</v>
      </c>
      <c r="G310" s="62">
        <f>ROUNDUP((('Exchange rate'!Eur_per_GBP*('UK-R-Coffee Tables'!G290/(1+'Exchange rate'!UK_vat_rate))*1.25*0.9165)+1)/10,0)*10</f>
      </c>
      <c r="H310" s="62">
        <f>ROUNDUP((('Exchange rate'!Eur_per_GBP*('UK-R-Coffee Tables'!H290/(1+'Exchange rate'!UK_vat_rate))*1.25*0.9165)+1)/10,0)*10</f>
      </c>
      <c r="I310" s="62">
        <f>ROUNDUP((('Exchange rate'!Eur_per_GBP*('UK-R-Coffee Tables'!I290/(1+'Exchange rate'!UK_vat_rate))*1.25*0.9165)+1)/10,0)*10</f>
      </c>
    </row>
    <row x14ac:dyDescent="0.25" r="311" customHeight="1" ht="29.100000000000005">
      <c r="A311" s="22"/>
      <c r="B311" s="3"/>
      <c r="C311" s="3"/>
      <c r="D311" s="3"/>
      <c r="E311" s="74" t="s">
        <v>15</v>
      </c>
      <c r="F311" s="74" t="s">
        <v>550</v>
      </c>
      <c r="G311" s="62">
        <f>ROUNDUP((('Exchange rate'!Eur_per_GBP*('UK-R-Coffee Tables'!G291/(1+'Exchange rate'!UK_vat_rate))*1.25*0.9165)+1)/10,0)*10</f>
      </c>
      <c r="H311" s="62">
        <f>ROUNDUP((('Exchange rate'!Eur_per_GBP*('UK-R-Coffee Tables'!H291/(1+'Exchange rate'!UK_vat_rate))*1.25*0.9165)+1)/10,0)*10</f>
      </c>
      <c r="I311" s="62">
        <f>ROUNDUP((('Exchange rate'!Eur_per_GBP*('UK-R-Coffee Tables'!I291/(1+'Exchange rate'!UK_vat_rate))*1.25*0.9165)+1)/10,0)*10</f>
      </c>
    </row>
    <row x14ac:dyDescent="0.25" r="312" customHeight="1" ht="29.100000000000005">
      <c r="A312" s="3"/>
      <c r="B312" s="3"/>
      <c r="C312" s="3"/>
      <c r="D312" s="3"/>
      <c r="E312" s="134"/>
      <c r="F312" s="74"/>
      <c r="G312" s="136"/>
      <c r="H312" s="103"/>
      <c r="I312" s="82"/>
    </row>
    <row x14ac:dyDescent="0.25" r="313" customHeight="1" ht="29.100000000000005">
      <c r="A313" s="3"/>
      <c r="B313" s="3"/>
      <c r="C313" s="3"/>
      <c r="D313" s="3"/>
      <c r="E313" s="138" t="s">
        <v>18</v>
      </c>
      <c r="F313" s="3"/>
      <c r="G313" s="82"/>
      <c r="H313" s="103"/>
      <c r="I313" s="82"/>
    </row>
    <row x14ac:dyDescent="0.25" r="314" customHeight="1" ht="29.100000000000005">
      <c r="A314" s="3"/>
      <c r="B314" s="3"/>
      <c r="C314" s="3"/>
      <c r="D314" s="229"/>
      <c r="E314" s="108"/>
      <c r="F314" s="376"/>
      <c r="G314" s="371"/>
      <c r="H314" s="21"/>
      <c r="I314" s="82"/>
    </row>
    <row x14ac:dyDescent="0.25" r="315" customHeight="1" ht="29.100000000000005">
      <c r="A315" s="3"/>
      <c r="B315" s="3"/>
      <c r="C315" s="3"/>
      <c r="D315" s="3"/>
      <c r="E315" s="134"/>
      <c r="F315" s="3"/>
      <c r="G315" s="82"/>
      <c r="H315" s="103"/>
      <c r="I315" s="82"/>
    </row>
    <row x14ac:dyDescent="0.25" r="316" customHeight="1" ht="29.100000000000005">
      <c r="A316" s="3"/>
      <c r="B316" s="3"/>
      <c r="C316" s="3"/>
      <c r="D316" s="3"/>
      <c r="E316" s="139" t="s">
        <v>280</v>
      </c>
      <c r="F316" s="140"/>
      <c r="G316" s="358"/>
      <c r="H316" s="188">
        <f>ROUNDUP((('Exchange rate'!Eur_per_GBP*('UK-R-Coffee Tables'!H296/(1+'Exchange rate'!UK_vat_rate))*1.25*0.9165)+1)/10,0)*10</f>
      </c>
      <c r="I316" s="82"/>
    </row>
    <row x14ac:dyDescent="0.25" r="317" customHeight="1" ht="29.100000000000005">
      <c r="A317" s="229"/>
      <c r="B317" s="229"/>
      <c r="C317" s="229"/>
      <c r="D317" s="229"/>
      <c r="E317" s="108"/>
      <c r="F317" s="3"/>
      <c r="G317" s="371"/>
      <c r="H317" s="103"/>
      <c r="I317" s="82"/>
    </row>
    <row x14ac:dyDescent="0.25" r="318" customHeight="1" ht="29.100000000000005">
      <c r="A318" s="229"/>
      <c r="B318" s="229"/>
      <c r="C318" s="229"/>
      <c r="D318" s="229"/>
      <c r="E318" s="108"/>
      <c r="F318" s="4"/>
      <c r="G318" s="157"/>
      <c r="H318" s="63"/>
      <c r="I318" s="82"/>
    </row>
    <row x14ac:dyDescent="0.25" r="319" customHeight="1" ht="29.100000000000005">
      <c r="A319" s="229"/>
      <c r="B319" s="229"/>
      <c r="C319" s="229"/>
      <c r="D319" s="229"/>
      <c r="E319" s="134"/>
      <c r="F319" s="3"/>
      <c r="G319" s="82"/>
      <c r="H319" s="103"/>
      <c r="I319" s="82"/>
    </row>
    <row x14ac:dyDescent="0.25" r="320" customHeight="1" ht="29.100000000000005">
      <c r="A320" s="229"/>
      <c r="B320" s="229"/>
      <c r="C320" s="229"/>
      <c r="D320" s="229"/>
      <c r="E320" s="28"/>
      <c r="F320" s="4"/>
      <c r="G320" s="157"/>
      <c r="H320" s="63"/>
      <c r="I320" s="82"/>
    </row>
    <row x14ac:dyDescent="0.25" r="321" customHeight="1" ht="29.100000000000005">
      <c r="A321" s="229"/>
      <c r="B321" s="229"/>
      <c r="C321" s="229"/>
      <c r="D321" s="229"/>
      <c r="E321" s="28"/>
      <c r="F321" s="4"/>
      <c r="G321" s="157"/>
      <c r="H321" s="63"/>
      <c r="I321" s="82"/>
    </row>
    <row x14ac:dyDescent="0.25" r="322" customHeight="1" ht="29.100000000000005">
      <c r="A322" s="229"/>
      <c r="B322" s="229"/>
      <c r="C322" s="229"/>
      <c r="D322" s="229"/>
      <c r="E322" s="28"/>
      <c r="F322" s="4"/>
      <c r="G322" s="157"/>
      <c r="H322" s="63"/>
      <c r="I322" s="82"/>
    </row>
    <row x14ac:dyDescent="0.25" r="323" customHeight="1" ht="29.100000000000005">
      <c r="A323" s="3"/>
      <c r="B323" s="3"/>
      <c r="C323" s="3"/>
      <c r="D323" s="3"/>
      <c r="E323" s="28"/>
      <c r="F323" s="3"/>
      <c r="G323" s="82"/>
      <c r="H323" s="86"/>
      <c r="I323" s="82"/>
    </row>
    <row x14ac:dyDescent="0.25" r="324" customHeight="1" ht="17.25">
      <c r="A324" s="354"/>
      <c r="B324" s="96" t="s">
        <v>333</v>
      </c>
      <c r="C324" s="10"/>
      <c r="D324" s="10"/>
      <c r="E324" s="127"/>
      <c r="F324" s="116"/>
      <c r="G324" s="355"/>
      <c r="H324" s="128"/>
      <c r="I324" s="82"/>
    </row>
    <row x14ac:dyDescent="0.25" r="325" customHeight="1" ht="17.25">
      <c r="A325" s="15"/>
      <c r="B325" s="15" t="s">
        <v>348</v>
      </c>
      <c r="C325" s="15"/>
      <c r="D325" s="15"/>
      <c r="E325" s="112" t="s">
        <v>58</v>
      </c>
      <c r="F325" s="237" t="s">
        <v>319</v>
      </c>
      <c r="G325" s="18" t="s">
        <v>320</v>
      </c>
      <c r="H325" s="52" t="s">
        <v>388</v>
      </c>
      <c r="I325" s="82"/>
    </row>
    <row x14ac:dyDescent="0.25" r="326" customHeight="1" ht="29.100000000000005">
      <c r="A326" s="22"/>
      <c r="B326" s="22"/>
      <c r="C326" s="3"/>
      <c r="D326" s="356"/>
      <c r="E326" s="74"/>
      <c r="F326" s="262" t="s">
        <v>544</v>
      </c>
      <c r="G326" s="24"/>
      <c r="H326" s="303" t="s">
        <v>336</v>
      </c>
      <c r="I326" s="82"/>
    </row>
    <row x14ac:dyDescent="0.25" r="327" customHeight="1" ht="29.100000000000005">
      <c r="A327" s="22"/>
      <c r="B327" s="3"/>
      <c r="C327" s="3"/>
      <c r="D327" s="3"/>
      <c r="E327" s="74" t="s">
        <v>11</v>
      </c>
      <c r="F327" s="74" t="s">
        <v>552</v>
      </c>
      <c r="G327" s="62">
        <f>ROUNDUP((('Exchange rate'!Eur_per_GBP*('UK-R-Coffee Tables'!G303/(1+'Exchange rate'!UK_vat_rate))*1.25*0.9165)+1)/10,0)*10</f>
      </c>
      <c r="H327" s="62">
        <f>ROUNDUP((('Exchange rate'!Eur_per_GBP*('UK-R-Coffee Tables'!H303/(1+'Exchange rate'!UK_vat_rate))*1.25*0.9165)+1)/10,0)*10</f>
      </c>
      <c r="I327" s="82"/>
    </row>
    <row x14ac:dyDescent="0.25" r="328" customHeight="1" ht="29.100000000000005">
      <c r="A328" s="3"/>
      <c r="B328" s="3"/>
      <c r="C328" s="3"/>
      <c r="D328" s="3"/>
      <c r="E328" s="74" t="s">
        <v>13</v>
      </c>
      <c r="F328" s="74" t="s">
        <v>555</v>
      </c>
      <c r="G328" s="62">
        <f>ROUNDUP((('Exchange rate'!Eur_per_GBP*('UK-R-Coffee Tables'!G304/(1+'Exchange rate'!UK_vat_rate))*1.25*0.9165)+1)/10,0)*10</f>
      </c>
      <c r="H328" s="62">
        <f>ROUNDUP((('Exchange rate'!Eur_per_GBP*('UK-R-Coffee Tables'!H304/(1+'Exchange rate'!UK_vat_rate))*1.25*0.9165)+1)/10,0)*10</f>
      </c>
      <c r="I328" s="82"/>
    </row>
    <row x14ac:dyDescent="0.25" r="329" customHeight="1" ht="29.100000000000005">
      <c r="A329" s="22"/>
      <c r="B329" s="3"/>
      <c r="C329" s="3"/>
      <c r="D329" s="3"/>
      <c r="E329" s="74" t="s">
        <v>15</v>
      </c>
      <c r="F329" s="74" t="s">
        <v>572</v>
      </c>
      <c r="G329" s="62">
        <f>ROUNDUP((('Exchange rate'!Eur_per_GBP*('UK-R-Coffee Tables'!G305/(1+'Exchange rate'!UK_vat_rate))*1.25*0.9165)+1)/10,0)*10</f>
      </c>
      <c r="H329" s="62">
        <f>ROUNDUP((('Exchange rate'!Eur_per_GBP*('UK-R-Coffee Tables'!H305/(1+'Exchange rate'!UK_vat_rate))*1.25*0.9165)+1)/10,0)*10</f>
      </c>
      <c r="I329" s="82"/>
    </row>
    <row x14ac:dyDescent="0.25" r="330" customHeight="1" ht="29.100000000000005">
      <c r="A330" s="22"/>
      <c r="B330" s="3"/>
      <c r="C330" s="3"/>
      <c r="D330" s="3"/>
      <c r="E330" s="74" t="s">
        <v>120</v>
      </c>
      <c r="F330" s="74" t="s">
        <v>573</v>
      </c>
      <c r="G330" s="62">
        <f>ROUNDUP((('Exchange rate'!Eur_per_GBP*('UK-R-Coffee Tables'!G306/(1+'Exchange rate'!UK_vat_rate))*1.25*0.9165)+1)/10,0)*10</f>
      </c>
      <c r="H330" s="62">
        <f>ROUNDUP((('Exchange rate'!Eur_per_GBP*('UK-R-Coffee Tables'!H306/(1+'Exchange rate'!UK_vat_rate))*1.25*0.9165)+1)/10,0)*10</f>
      </c>
      <c r="I330" s="82"/>
    </row>
    <row x14ac:dyDescent="0.25" r="331" customHeight="1" ht="29.100000000000005">
      <c r="A331" s="3"/>
      <c r="B331" s="3"/>
      <c r="C331" s="3"/>
      <c r="D331" s="3"/>
      <c r="E331" s="134"/>
      <c r="F331" s="74"/>
      <c r="G331" s="136"/>
      <c r="H331" s="86"/>
      <c r="I331" s="82"/>
    </row>
    <row x14ac:dyDescent="0.25" r="332" customHeight="1" ht="29.100000000000005">
      <c r="A332" s="3"/>
      <c r="B332" s="3"/>
      <c r="C332" s="3"/>
      <c r="D332" s="3"/>
      <c r="E332" s="138" t="s">
        <v>18</v>
      </c>
      <c r="F332" s="3"/>
      <c r="G332" s="82"/>
      <c r="H332" s="86"/>
      <c r="I332" s="82"/>
    </row>
    <row x14ac:dyDescent="0.25" r="333" customHeight="1" ht="29.100000000000005">
      <c r="A333" s="3"/>
      <c r="B333" s="3"/>
      <c r="C333" s="3"/>
      <c r="D333" s="229"/>
      <c r="E333" s="108"/>
      <c r="F333" s="376"/>
      <c r="G333" s="371"/>
      <c r="H333" s="21"/>
      <c r="I333" s="82"/>
    </row>
    <row x14ac:dyDescent="0.25" r="334" customHeight="1" ht="29.100000000000005">
      <c r="A334" s="229"/>
      <c r="B334" s="229"/>
      <c r="C334" s="229"/>
      <c r="D334" s="229"/>
      <c r="E334" s="134"/>
      <c r="F334" s="3"/>
      <c r="G334" s="82"/>
      <c r="H334" s="103"/>
      <c r="I334" s="82"/>
    </row>
    <row x14ac:dyDescent="0.25" r="335" customHeight="1" ht="29.100000000000005">
      <c r="A335" s="3"/>
      <c r="B335" s="3"/>
      <c r="C335" s="3"/>
      <c r="D335" s="3"/>
      <c r="E335" s="139" t="s">
        <v>280</v>
      </c>
      <c r="F335" s="140"/>
      <c r="G335" s="358"/>
      <c r="H335" s="188">
        <f>ROUNDUP((('Exchange rate'!Eur_per_GBP*('UK-R-Coffee Tables'!H311/(1+'Exchange rate'!UK_vat_rate))*1.25*0.9165)+1)/10,0)*10</f>
      </c>
      <c r="I335" s="82"/>
    </row>
    <row x14ac:dyDescent="0.25" r="336" customHeight="1" ht="29.100000000000005">
      <c r="A336" s="3"/>
      <c r="B336" s="3"/>
      <c r="C336" s="3"/>
      <c r="D336" s="3"/>
      <c r="E336" s="108"/>
      <c r="F336" s="376"/>
      <c r="G336" s="371"/>
      <c r="H336" s="21"/>
      <c r="I336" s="82"/>
    </row>
    <row x14ac:dyDescent="0.25" r="337" customHeight="1" ht="29.100000000000005">
      <c r="A337" s="3"/>
      <c r="B337" s="3"/>
      <c r="C337" s="3"/>
      <c r="D337" s="3"/>
      <c r="E337" s="108"/>
      <c r="F337" s="3"/>
      <c r="G337" s="82"/>
      <c r="H337" s="63"/>
      <c r="I337" s="82"/>
    </row>
    <row x14ac:dyDescent="0.25" r="338" customHeight="1" ht="29.100000000000005">
      <c r="A338" s="3"/>
      <c r="B338" s="3"/>
      <c r="C338" s="3"/>
      <c r="D338" s="3"/>
      <c r="E338" s="134"/>
      <c r="F338" s="3"/>
      <c r="G338" s="82"/>
      <c r="H338" s="103"/>
      <c r="I338" s="82"/>
    </row>
    <row x14ac:dyDescent="0.25" r="339" customHeight="1" ht="99.75">
      <c r="A339" s="3"/>
      <c r="B339" s="3"/>
      <c r="C339" s="3"/>
      <c r="D339" s="3"/>
      <c r="E339" s="28"/>
      <c r="F339" s="3"/>
      <c r="G339" s="82"/>
      <c r="H339" s="63"/>
      <c r="I339" s="82"/>
    </row>
    <row x14ac:dyDescent="0.25" r="340" customHeight="1" ht="17.25">
      <c r="A340" s="15"/>
      <c r="B340" s="15" t="s">
        <v>106</v>
      </c>
      <c r="C340" s="15"/>
      <c r="D340" s="15"/>
      <c r="E340" s="112" t="s">
        <v>58</v>
      </c>
      <c r="F340" s="237" t="s">
        <v>319</v>
      </c>
      <c r="G340" s="18" t="s">
        <v>320</v>
      </c>
      <c r="H340" s="52" t="s">
        <v>605</v>
      </c>
      <c r="I340" s="82"/>
    </row>
    <row x14ac:dyDescent="0.25" r="341" customHeight="1" ht="29.100000000000005">
      <c r="A341" s="22"/>
      <c r="B341" s="22"/>
      <c r="C341" s="3"/>
      <c r="D341" s="356"/>
      <c r="E341" s="74"/>
      <c r="F341" s="262" t="s">
        <v>544</v>
      </c>
      <c r="G341" s="24"/>
      <c r="H341" s="303" t="s">
        <v>336</v>
      </c>
      <c r="I341" s="82"/>
    </row>
    <row x14ac:dyDescent="0.25" r="342" customHeight="1" ht="29.100000000000005">
      <c r="A342" s="22"/>
      <c r="B342" s="3"/>
      <c r="C342" s="3"/>
      <c r="D342" s="3"/>
      <c r="E342" s="74" t="s">
        <v>11</v>
      </c>
      <c r="F342" s="74" t="s">
        <v>574</v>
      </c>
      <c r="G342" s="62">
        <f>ROUNDUP((('Exchange rate'!Eur_per_GBP*('UK-R-Coffee Tables'!G317/(1+'Exchange rate'!UK_vat_rate))*1.25*0.9165)+1)/10,0)*10</f>
      </c>
      <c r="H342" s="62">
        <f>ROUNDUP((('Exchange rate'!Eur_per_GBP*('UK-R-Coffee Tables'!H317/(1+'Exchange rate'!UK_vat_rate))*1.25*0.9165)+1)/10,0)*10</f>
      </c>
      <c r="I342" s="82"/>
    </row>
    <row x14ac:dyDescent="0.25" r="343" customHeight="1" ht="29.100000000000005">
      <c r="A343" s="22"/>
      <c r="B343" s="3"/>
      <c r="C343" s="3"/>
      <c r="D343" s="3"/>
      <c r="E343" s="74" t="s">
        <v>13</v>
      </c>
      <c r="F343" s="74" t="s">
        <v>576</v>
      </c>
      <c r="G343" s="62">
        <f>ROUNDUP((('Exchange rate'!Eur_per_GBP*('UK-R-Coffee Tables'!G318/(1+'Exchange rate'!UK_vat_rate))*1.25*0.9165)+1)/10,0)*10</f>
      </c>
      <c r="H343" s="62">
        <f>ROUNDUP((('Exchange rate'!Eur_per_GBP*('UK-R-Coffee Tables'!H318/(1+'Exchange rate'!UK_vat_rate))*1.25*0.9165)+1)/10,0)*10</f>
      </c>
      <c r="I343" s="82"/>
    </row>
    <row x14ac:dyDescent="0.25" r="344" customHeight="1" ht="29.100000000000005">
      <c r="A344" s="22"/>
      <c r="B344" s="3"/>
      <c r="C344" s="3"/>
      <c r="D344" s="3"/>
      <c r="E344" s="74" t="s">
        <v>15</v>
      </c>
      <c r="F344" s="74" t="s">
        <v>578</v>
      </c>
      <c r="G344" s="62">
        <f>ROUNDUP((('Exchange rate'!Eur_per_GBP*('UK-R-Coffee Tables'!G319/(1+'Exchange rate'!UK_vat_rate))*1.25*0.9165)+1)/10,0)*10</f>
      </c>
      <c r="H344" s="62">
        <f>ROUNDUP((('Exchange rate'!Eur_per_GBP*('UK-R-Coffee Tables'!H319/(1+'Exchange rate'!UK_vat_rate))*1.25*0.9165)+1)/10,0)*10</f>
      </c>
      <c r="I344" s="82"/>
    </row>
    <row x14ac:dyDescent="0.25" r="345" customHeight="1" ht="29.100000000000005">
      <c r="A345" s="3"/>
      <c r="B345" s="3"/>
      <c r="C345" s="3"/>
      <c r="D345" s="3"/>
      <c r="E345" s="134"/>
      <c r="F345" s="74"/>
      <c r="G345" s="136"/>
      <c r="H345" s="86"/>
      <c r="I345" s="82"/>
    </row>
    <row x14ac:dyDescent="0.25" r="346" customHeight="1" ht="29.100000000000005">
      <c r="A346" s="3"/>
      <c r="B346" s="3"/>
      <c r="C346" s="3"/>
      <c r="D346" s="3"/>
      <c r="E346" s="138" t="s">
        <v>18</v>
      </c>
      <c r="F346" s="3"/>
      <c r="G346" s="82"/>
      <c r="H346" s="86"/>
      <c r="I346" s="82"/>
    </row>
    <row x14ac:dyDescent="0.25" r="347" customHeight="1" ht="29.100000000000005">
      <c r="A347" s="3"/>
      <c r="B347" s="3"/>
      <c r="C347" s="3"/>
      <c r="D347" s="229"/>
      <c r="E347" s="108"/>
      <c r="F347" s="3"/>
      <c r="G347" s="82"/>
      <c r="H347" s="21"/>
      <c r="I347" s="82"/>
    </row>
    <row x14ac:dyDescent="0.25" r="348" customHeight="1" ht="29.100000000000005">
      <c r="A348" s="3"/>
      <c r="B348" s="3"/>
      <c r="C348" s="3"/>
      <c r="D348" s="3"/>
      <c r="E348" s="134"/>
      <c r="F348" s="3"/>
      <c r="G348" s="82"/>
      <c r="H348" s="103"/>
      <c r="I348" s="82"/>
    </row>
    <row x14ac:dyDescent="0.25" r="349" customHeight="1" ht="29.100000000000005">
      <c r="A349" s="3"/>
      <c r="B349" s="3"/>
      <c r="C349" s="3"/>
      <c r="D349" s="3"/>
      <c r="E349" s="139" t="s">
        <v>280</v>
      </c>
      <c r="F349" s="140"/>
      <c r="G349" s="358"/>
      <c r="H349" s="188">
        <f>ROUNDUP((('Exchange rate'!Eur_per_GBP*('UK-R-Coffee Tables'!H324/(1+'Exchange rate'!UK_vat_rate))*1.25*0.9165)+1)/10,0)*10</f>
      </c>
      <c r="I349" s="82"/>
    </row>
    <row x14ac:dyDescent="0.25" r="350" customHeight="1" ht="29.100000000000005">
      <c r="A350" s="3"/>
      <c r="B350" s="3"/>
      <c r="C350" s="3"/>
      <c r="D350" s="3"/>
      <c r="E350" s="108"/>
      <c r="F350" s="3"/>
      <c r="G350" s="82"/>
      <c r="H350" s="63"/>
      <c r="I350" s="82"/>
    </row>
    <row x14ac:dyDescent="0.25" r="351" customHeight="1" ht="29.100000000000005">
      <c r="A351" s="3"/>
      <c r="B351" s="3"/>
      <c r="C351" s="3"/>
      <c r="D351" s="3"/>
      <c r="E351" s="108"/>
      <c r="F351" s="3"/>
      <c r="G351" s="82"/>
      <c r="H351" s="63"/>
      <c r="I351" s="82"/>
    </row>
    <row x14ac:dyDescent="0.25" r="352" customHeight="1" ht="29.100000000000005">
      <c r="A352" s="3"/>
      <c r="B352" s="3"/>
      <c r="C352" s="3"/>
      <c r="D352" s="3"/>
      <c r="E352" s="134"/>
      <c r="F352" s="3"/>
      <c r="G352" s="82"/>
      <c r="H352" s="103"/>
      <c r="I352" s="82"/>
    </row>
    <row x14ac:dyDescent="0.25" r="353" customHeight="1" ht="29.100000000000005">
      <c r="A353" s="15"/>
      <c r="B353" s="15" t="s">
        <v>606</v>
      </c>
      <c r="C353" s="15"/>
      <c r="D353" s="15"/>
      <c r="E353" s="112" t="s">
        <v>58</v>
      </c>
      <c r="F353" s="237" t="s">
        <v>319</v>
      </c>
      <c r="G353" s="18" t="s">
        <v>320</v>
      </c>
      <c r="H353" s="52" t="s">
        <v>605</v>
      </c>
      <c r="I353" s="380"/>
    </row>
    <row x14ac:dyDescent="0.25" r="354" customHeight="1" ht="29.100000000000005">
      <c r="A354" s="22"/>
      <c r="B354" s="22"/>
      <c r="C354" s="3"/>
      <c r="D354" s="356"/>
      <c r="E354" s="74"/>
      <c r="F354" s="262" t="s">
        <v>544</v>
      </c>
      <c r="G354" s="24"/>
      <c r="H354" s="303" t="s">
        <v>471</v>
      </c>
      <c r="I354" s="82"/>
    </row>
    <row x14ac:dyDescent="0.25" r="355" customHeight="1" ht="29.100000000000005">
      <c r="A355" s="22"/>
      <c r="B355" s="3"/>
      <c r="C355" s="3"/>
      <c r="D355" s="3"/>
      <c r="E355" s="74" t="s">
        <v>11</v>
      </c>
      <c r="F355" s="74" t="s">
        <v>595</v>
      </c>
      <c r="G355" s="62">
        <f>ROUNDUP((('Exchange rate'!Eur_per_GBP*('UK-R-Coffee Tables'!G328/(1+'Exchange rate'!UK_vat_rate))*1.25*0.9165)+1)/10,0)*10</f>
      </c>
      <c r="H355" s="62">
        <f>ROUNDUP((('Exchange rate'!Eur_per_GBP*('UK-R-Coffee Tables'!H328/(1+'Exchange rate'!UK_vat_rate))*1.25*0.9165)+1)/10,0)*10</f>
      </c>
      <c r="I355" s="82"/>
    </row>
    <row x14ac:dyDescent="0.25" r="356" customHeight="1" ht="29.100000000000005">
      <c r="A356" s="22"/>
      <c r="B356" s="3"/>
      <c r="C356" s="3"/>
      <c r="D356" s="3"/>
      <c r="E356" s="74" t="s">
        <v>13</v>
      </c>
      <c r="F356" s="74" t="s">
        <v>548</v>
      </c>
      <c r="G356" s="62">
        <f>ROUNDUP((('Exchange rate'!Eur_per_GBP*('UK-R-Coffee Tables'!G329/(1+'Exchange rate'!UK_vat_rate))*1.25*0.9165)+1)/10,0)*10</f>
      </c>
      <c r="H356" s="62">
        <f>ROUNDUP((('Exchange rate'!Eur_per_GBP*('UK-R-Coffee Tables'!H329/(1+'Exchange rate'!UK_vat_rate))*1.25*0.9165)+1)/10,0)*10</f>
      </c>
      <c r="I356" s="82"/>
    </row>
    <row x14ac:dyDescent="0.25" r="357" customHeight="1" ht="29.100000000000005">
      <c r="A357" s="22"/>
      <c r="B357" s="3"/>
      <c r="C357" s="3"/>
      <c r="D357" s="3"/>
      <c r="E357" s="74" t="s">
        <v>15</v>
      </c>
      <c r="F357" s="74" t="s">
        <v>624</v>
      </c>
      <c r="G357" s="62">
        <f>ROUNDUP((('Exchange rate'!Eur_per_GBP*('UK-R-Coffee Tables'!G330/(1+'Exchange rate'!UK_vat_rate))*1.25*0.9165)+1)/10,0)*10</f>
      </c>
      <c r="H357" s="62">
        <f>ROUNDUP((('Exchange rate'!Eur_per_GBP*('UK-R-Coffee Tables'!H330/(1+'Exchange rate'!UK_vat_rate))*1.25*0.9165)+1)/10,0)*10</f>
      </c>
      <c r="I357" s="82"/>
    </row>
    <row x14ac:dyDescent="0.25" r="358" customHeight="1" ht="27">
      <c r="A358" s="3"/>
      <c r="B358" s="3"/>
      <c r="C358" s="3"/>
      <c r="D358" s="3"/>
      <c r="E358" s="134"/>
      <c r="F358" s="74"/>
      <c r="G358" s="136"/>
      <c r="H358" s="62"/>
      <c r="I358" s="82"/>
    </row>
    <row x14ac:dyDescent="0.25" r="359" customHeight="1" ht="17.25">
      <c r="A359" s="3"/>
      <c r="B359" s="3"/>
      <c r="C359" s="3"/>
      <c r="D359" s="3"/>
      <c r="E359" s="138" t="s">
        <v>18</v>
      </c>
      <c r="F359" s="3"/>
      <c r="G359" s="82"/>
      <c r="H359" s="62"/>
      <c r="I359" s="82"/>
    </row>
    <row x14ac:dyDescent="0.25" r="360" customHeight="1" ht="17.25">
      <c r="A360" s="3"/>
      <c r="B360" s="3"/>
      <c r="C360" s="3"/>
      <c r="D360" s="229"/>
      <c r="E360" s="108"/>
      <c r="F360" s="3"/>
      <c r="G360" s="82"/>
      <c r="H360" s="62"/>
      <c r="I360" s="82"/>
    </row>
    <row x14ac:dyDescent="0.25" r="361" customHeight="1" ht="17.25">
      <c r="A361" s="3"/>
      <c r="B361" s="3"/>
      <c r="C361" s="3"/>
      <c r="D361" s="3"/>
      <c r="E361" s="134"/>
      <c r="F361" s="3"/>
      <c r="G361" s="82"/>
      <c r="H361" s="62"/>
      <c r="I361" s="82"/>
    </row>
    <row x14ac:dyDescent="0.25" r="362" customHeight="1" ht="17.25">
      <c r="A362" s="3"/>
      <c r="B362" s="3"/>
      <c r="C362" s="3"/>
      <c r="D362" s="3"/>
      <c r="E362" s="139" t="s">
        <v>280</v>
      </c>
      <c r="F362" s="140"/>
      <c r="G362" s="358"/>
      <c r="H362" s="188">
        <f>ROUNDUP((('Exchange rate'!Eur_per_GBP*('UK-R-Coffee Tables'!H335/(1+'Exchange rate'!UK_vat_rate))*1.25*0.9165)+1)/10,0)*10</f>
      </c>
      <c r="I362" s="82"/>
    </row>
    <row x14ac:dyDescent="0.25" r="363" customHeight="1" ht="17.25">
      <c r="A363" s="3"/>
      <c r="B363" s="3"/>
      <c r="C363" s="3"/>
      <c r="D363" s="3"/>
      <c r="E363" s="108"/>
      <c r="F363" s="3"/>
      <c r="G363" s="82"/>
      <c r="H363" s="63"/>
      <c r="I363" s="82"/>
    </row>
    <row x14ac:dyDescent="0.25" r="364" customHeight="1" ht="17.25">
      <c r="A364" s="3"/>
      <c r="B364" s="3"/>
      <c r="C364" s="3"/>
      <c r="D364" s="3"/>
      <c r="E364" s="134"/>
      <c r="F364" s="3"/>
      <c r="G364" s="82"/>
      <c r="H364" s="103"/>
      <c r="I364" s="82"/>
    </row>
    <row x14ac:dyDescent="0.25" r="365" customHeight="1" ht="17.25">
      <c r="A365" s="3"/>
      <c r="B365" s="3"/>
      <c r="C365" s="3"/>
      <c r="D365" s="3"/>
      <c r="E365" s="134"/>
      <c r="F365" s="3"/>
      <c r="G365" s="82"/>
      <c r="H365" s="103"/>
      <c r="I365" s="82"/>
    </row>
    <row x14ac:dyDescent="0.25" r="366" customHeight="1" ht="29.100000000000005">
      <c r="A366" s="3"/>
      <c r="B366" s="3"/>
      <c r="C366" s="3"/>
      <c r="D366" s="3"/>
      <c r="E366" s="28"/>
      <c r="F366" s="3"/>
      <c r="G366" s="82"/>
      <c r="H366" s="63"/>
      <c r="I366" s="82"/>
    </row>
    <row x14ac:dyDescent="0.25" r="367" customHeight="1" ht="29.100000000000005">
      <c r="A367" s="3"/>
      <c r="B367" s="3"/>
      <c r="C367" s="3"/>
      <c r="D367" s="3"/>
      <c r="E367" s="28"/>
      <c r="F367" s="3"/>
      <c r="G367" s="82"/>
      <c r="H367" s="63"/>
      <c r="I367" s="82"/>
    </row>
    <row x14ac:dyDescent="0.25" r="368" customHeight="1" ht="29.100000000000005">
      <c r="A368" s="229"/>
      <c r="B368" s="229"/>
      <c r="C368" s="229"/>
      <c r="D368" s="229"/>
      <c r="E368" s="285"/>
      <c r="F368" s="4"/>
      <c r="G368" s="157"/>
      <c r="H368" s="63"/>
      <c r="I368" s="82"/>
    </row>
    <row x14ac:dyDescent="0.25" r="369" customHeight="1" ht="27">
      <c r="A369" s="3"/>
      <c r="B369" s="3"/>
      <c r="C369" s="3"/>
      <c r="D369" s="3"/>
      <c r="E369" s="28"/>
      <c r="F369" s="3"/>
      <c r="G369" s="82"/>
      <c r="H369" s="63"/>
      <c r="I369" s="82"/>
    </row>
  </sheetData>
  <mergeCells count="1">
    <mergeCell ref="A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8"/>
  <sheetViews>
    <sheetView workbookViewId="0"/>
  </sheetViews>
  <sheetFormatPr defaultRowHeight="15" x14ac:dyDescent="0.25"/>
  <cols>
    <col min="1" max="1" style="76" width="4.576428571428571" customWidth="1" bestFit="1"/>
    <col min="2" max="2" style="76" width="16.005" customWidth="1" bestFit="1"/>
    <col min="3" max="3" style="76" width="25.14785714285714" customWidth="1" bestFit="1"/>
    <col min="4" max="4" style="76" width="32.57642857142857" customWidth="1" bestFit="1"/>
    <col min="5" max="5" style="77" width="13.147857142857141" customWidth="1" bestFit="1"/>
    <col min="6" max="6" style="76" width="22.14785714285714" customWidth="1" bestFit="1"/>
    <col min="7" max="7" style="100" width="43.005" customWidth="1" bestFit="1"/>
    <col min="8" max="8" style="80" width="34.14785714285715" customWidth="1" bestFit="1"/>
    <col min="9" max="9" style="100" width="21.576428571428572" customWidth="1" bestFit="1"/>
  </cols>
  <sheetData>
    <row x14ac:dyDescent="0.25" r="1" customHeight="1" ht="17.25">
      <c r="A1" s="1" t="s">
        <v>542</v>
      </c>
      <c r="B1" s="1"/>
      <c r="C1" s="1"/>
      <c r="D1" s="1"/>
      <c r="E1" s="1"/>
      <c r="F1" s="1"/>
      <c r="G1" s="81"/>
      <c r="H1" s="81"/>
      <c r="I1" s="82"/>
    </row>
    <row x14ac:dyDescent="0.25" r="2" customHeight="1" ht="17.25">
      <c r="A2" s="4"/>
      <c r="B2" s="4"/>
      <c r="C2" s="4"/>
      <c r="D2" s="4"/>
      <c r="E2" s="4"/>
      <c r="F2" s="4"/>
      <c r="G2" s="7"/>
      <c r="H2" s="101"/>
      <c r="I2" s="82"/>
    </row>
    <row x14ac:dyDescent="0.25" r="3" customHeight="1" ht="17.25">
      <c r="A3" s="354" t="s">
        <v>1</v>
      </c>
      <c r="B3" s="96" t="s">
        <v>543</v>
      </c>
      <c r="C3" s="10"/>
      <c r="D3" s="10"/>
      <c r="E3" s="127"/>
      <c r="F3" s="116"/>
      <c r="G3" s="355"/>
      <c r="H3" s="128"/>
      <c r="I3" s="82"/>
    </row>
    <row x14ac:dyDescent="0.25" r="4" customHeight="1" ht="25.5">
      <c r="A4" s="15"/>
      <c r="B4" s="15" t="s">
        <v>318</v>
      </c>
      <c r="C4" s="15"/>
      <c r="D4" s="15"/>
      <c r="E4" s="112" t="s">
        <v>58</v>
      </c>
      <c r="F4" s="237" t="s">
        <v>319</v>
      </c>
      <c r="G4" s="18" t="s">
        <v>349</v>
      </c>
      <c r="H4" s="18"/>
      <c r="I4" s="82"/>
    </row>
    <row x14ac:dyDescent="0.25" r="5" customHeight="1" ht="23.100000000000005">
      <c r="A5" s="22"/>
      <c r="B5" s="22"/>
      <c r="C5" s="3"/>
      <c r="D5" s="356"/>
      <c r="E5" s="4"/>
      <c r="F5" s="119" t="s">
        <v>544</v>
      </c>
      <c r="G5" s="7"/>
      <c r="H5" s="303"/>
      <c r="I5" s="82"/>
    </row>
    <row x14ac:dyDescent="0.25" r="6" customHeight="1" ht="27">
      <c r="A6" s="22"/>
      <c r="B6" s="3"/>
      <c r="C6" s="3"/>
      <c r="D6" s="3"/>
      <c r="E6" s="4" t="s">
        <v>11</v>
      </c>
      <c r="F6" s="4" t="s">
        <v>546</v>
      </c>
      <c r="G6" s="62">
        <f>ROUNDUP((((('Exchange rate'!Eur_per_GBP*('UK-R-Coffee Tables'!G6/(1+'Exchange rate'!UK_vat_rate))*1.25)-('Exchange rate'!Eur_per_GBP*('UK-R-Coffee Tables'!G6/(1+'Exchange rate'!UK_vat_rate))*1.25)*0.25)+1)*0.9165)/10,0)*10</f>
      </c>
      <c r="H6" s="63"/>
      <c r="I6" s="82"/>
    </row>
    <row x14ac:dyDescent="0.25" r="7" customHeight="1" ht="17.25">
      <c r="A7" s="22"/>
      <c r="B7" s="3"/>
      <c r="C7" s="3"/>
      <c r="D7" s="3"/>
      <c r="E7" s="4" t="s">
        <v>13</v>
      </c>
      <c r="F7" s="4" t="s">
        <v>548</v>
      </c>
      <c r="G7" s="62">
        <f>ROUNDUP((((('Exchange rate'!Eur_per_GBP*('UK-R-Coffee Tables'!G7/(1+'Exchange rate'!UK_vat_rate))*1.25)-('Exchange rate'!Eur_per_GBP*('UK-R-Coffee Tables'!G7/(1+'Exchange rate'!UK_vat_rate))*1.25)*0.25)+1)*0.9165)/10,0)*10</f>
      </c>
      <c r="H7" s="63"/>
      <c r="I7" s="82"/>
    </row>
    <row x14ac:dyDescent="0.25" r="8" customHeight="1" ht="17.25">
      <c r="A8" s="22"/>
      <c r="B8" s="3"/>
      <c r="C8" s="3"/>
      <c r="D8" s="3"/>
      <c r="E8" s="4" t="s">
        <v>15</v>
      </c>
      <c r="F8" s="4" t="s">
        <v>550</v>
      </c>
      <c r="G8" s="62">
        <f>ROUNDUP((((('Exchange rate'!Eur_per_GBP*('UK-R-Coffee Tables'!G8/(1+'Exchange rate'!UK_vat_rate))*1.25)-('Exchange rate'!Eur_per_GBP*('UK-R-Coffee Tables'!G8/(1+'Exchange rate'!UK_vat_rate))*1.25)*0.25)+1)*0.9165)/10,0)*10</f>
      </c>
      <c r="H8" s="63"/>
      <c r="I8" s="82"/>
    </row>
    <row x14ac:dyDescent="0.25" r="9" customHeight="1" ht="17.25">
      <c r="A9" s="22"/>
      <c r="B9" s="3"/>
      <c r="C9" s="3"/>
      <c r="D9" s="3"/>
      <c r="E9" s="4"/>
      <c r="F9" s="4"/>
      <c r="G9" s="63"/>
      <c r="H9" s="63"/>
      <c r="I9" s="82"/>
    </row>
    <row x14ac:dyDescent="0.25" r="10" customHeight="1" ht="17.25">
      <c r="A10" s="22"/>
      <c r="B10" s="3"/>
      <c r="C10" s="3"/>
      <c r="D10" s="3"/>
      <c r="E10" s="4"/>
      <c r="F10" s="4"/>
      <c r="G10" s="63"/>
      <c r="H10" s="63"/>
      <c r="I10" s="82"/>
    </row>
    <row x14ac:dyDescent="0.25" r="11" customHeight="1" ht="17.25">
      <c r="A11" s="22"/>
      <c r="B11" s="3"/>
      <c r="C11" s="3"/>
      <c r="D11" s="3"/>
      <c r="E11" s="107" t="s">
        <v>18</v>
      </c>
      <c r="F11" s="4"/>
      <c r="G11" s="157"/>
      <c r="H11" s="172"/>
      <c r="I11" s="82"/>
    </row>
    <row x14ac:dyDescent="0.25" r="12" customHeight="1" ht="17.25">
      <c r="A12" s="22"/>
      <c r="B12" s="3"/>
      <c r="C12" s="3"/>
      <c r="D12" s="229"/>
      <c r="E12" s="108"/>
      <c r="F12" s="4"/>
      <c r="G12" s="157"/>
      <c r="H12" s="172"/>
      <c r="I12" s="82"/>
    </row>
    <row x14ac:dyDescent="0.25" r="13" customHeight="1" ht="17.25">
      <c r="A13" s="22"/>
      <c r="B13" s="3"/>
      <c r="C13" s="3"/>
      <c r="D13" s="3"/>
      <c r="E13" s="114"/>
      <c r="F13" s="4"/>
      <c r="G13" s="157"/>
      <c r="H13" s="172"/>
      <c r="I13" s="82"/>
    </row>
    <row x14ac:dyDescent="0.25" r="14" customHeight="1" ht="17.25">
      <c r="A14" s="22"/>
      <c r="B14" s="3"/>
      <c r="C14" s="3"/>
      <c r="D14" s="3"/>
      <c r="E14" s="110" t="s">
        <v>280</v>
      </c>
      <c r="F14" s="140"/>
      <c r="G14" s="358"/>
      <c r="H14" s="188">
        <f>ROUNDUP(((('Exchange rate'!Eur_per_GBP*('UK-R-Coffee Tables'!H14/(1+'Exchange rate'!UK_vat_rate))*1.25*0.9165)+1)/10)/1.59,0)*10</f>
      </c>
      <c r="I14" s="82"/>
    </row>
    <row x14ac:dyDescent="0.25" r="15" customHeight="1" ht="17.25">
      <c r="A15" s="22"/>
      <c r="B15" s="3"/>
      <c r="C15" s="3"/>
      <c r="D15" s="3"/>
      <c r="E15" s="108"/>
      <c r="F15" s="4"/>
      <c r="G15" s="157"/>
      <c r="H15" s="172"/>
      <c r="I15" s="82"/>
    </row>
    <row x14ac:dyDescent="0.25" r="16" customHeight="1" ht="17.25">
      <c r="A16" s="22"/>
      <c r="B16" s="3"/>
      <c r="C16" s="3"/>
      <c r="D16" s="3"/>
      <c r="E16" s="114"/>
      <c r="F16" s="4"/>
      <c r="G16" s="157"/>
      <c r="H16" s="172"/>
      <c r="I16" s="82"/>
    </row>
    <row x14ac:dyDescent="0.25" r="17" customHeight="1" ht="17.25">
      <c r="A17" s="22"/>
      <c r="B17" s="3"/>
      <c r="C17" s="3"/>
      <c r="D17" s="3"/>
      <c r="E17" s="110" t="s">
        <v>360</v>
      </c>
      <c r="F17" s="140"/>
      <c r="G17" s="358"/>
      <c r="H17" s="188">
        <f>ROUNDUP(((('Exchange rate'!Eur_per_GBP*('UK-R-Coffee Tables'!H17/(1+'Exchange rate'!UK_vat_rate))*1.25*0.9165)+1)/10)/1.59,0)*10</f>
      </c>
      <c r="I17" s="82"/>
    </row>
    <row x14ac:dyDescent="0.25" r="18" customHeight="1" ht="17.25">
      <c r="A18" s="22"/>
      <c r="B18" s="3"/>
      <c r="C18" s="3"/>
      <c r="D18" s="3"/>
      <c r="E18" s="114"/>
      <c r="F18" s="4"/>
      <c r="G18" s="157"/>
      <c r="H18" s="63"/>
      <c r="I18" s="82"/>
    </row>
    <row x14ac:dyDescent="0.25" r="19" customHeight="1" ht="30">
      <c r="A19" s="15"/>
      <c r="B19" s="15" t="s">
        <v>348</v>
      </c>
      <c r="C19" s="15"/>
      <c r="D19" s="15"/>
      <c r="E19" s="112" t="s">
        <v>58</v>
      </c>
      <c r="F19" s="237" t="s">
        <v>319</v>
      </c>
      <c r="G19" s="18" t="s">
        <v>349</v>
      </c>
      <c r="H19" s="18"/>
      <c r="I19" s="82"/>
    </row>
    <row x14ac:dyDescent="0.25" r="20" customHeight="1" ht="17.25">
      <c r="A20" s="22"/>
      <c r="B20" s="22"/>
      <c r="C20" s="3"/>
      <c r="D20" s="356"/>
      <c r="E20" s="4"/>
      <c r="F20" s="119" t="s">
        <v>544</v>
      </c>
      <c r="G20" s="7"/>
      <c r="H20" s="303"/>
      <c r="I20" s="82"/>
    </row>
    <row x14ac:dyDescent="0.25" r="21" customHeight="1" ht="17.25">
      <c r="A21" s="22"/>
      <c r="B21" s="3"/>
      <c r="C21" s="3"/>
      <c r="D21" s="3"/>
      <c r="E21" s="4" t="s">
        <v>11</v>
      </c>
      <c r="F21" s="4" t="s">
        <v>552</v>
      </c>
      <c r="G21" s="62">
        <f>ROUNDUP((((('Exchange rate'!Eur_per_GBP*('UK-R-Coffee Tables'!G21/(1+'Exchange rate'!UK_vat_rate))*1.25)-('Exchange rate'!Eur_per_GBP*('UK-R-Coffee Tables'!G21/(1+'Exchange rate'!UK_vat_rate))*1.25)*0.25)+1)*0.9165)/10,0)*10</f>
      </c>
      <c r="H21" s="63"/>
      <c r="I21" s="82"/>
    </row>
    <row x14ac:dyDescent="0.25" r="22" customHeight="1" ht="17.25">
      <c r="A22" s="22"/>
      <c r="B22" s="3"/>
      <c r="C22" s="3"/>
      <c r="D22" s="3"/>
      <c r="E22" s="4" t="s">
        <v>554</v>
      </c>
      <c r="F22" s="4" t="s">
        <v>555</v>
      </c>
      <c r="G22" s="62">
        <f>ROUNDUP((((('Exchange rate'!Eur_per_GBP*('UK-R-Coffee Tables'!G22/(1+'Exchange rate'!UK_vat_rate))*1.25)-('Exchange rate'!Eur_per_GBP*('UK-R-Coffee Tables'!G22/(1+'Exchange rate'!UK_vat_rate))*1.25)*0.25)+1)*0.9165)/10,0)*10</f>
      </c>
      <c r="H22" s="63"/>
      <c r="I22" s="82"/>
    </row>
    <row x14ac:dyDescent="0.25" r="23" customHeight="1" ht="17.25">
      <c r="A23" s="22"/>
      <c r="B23" s="3"/>
      <c r="C23" s="3"/>
      <c r="D23" s="3"/>
      <c r="E23" s="4" t="s">
        <v>15</v>
      </c>
      <c r="F23" s="4" t="s">
        <v>557</v>
      </c>
      <c r="G23" s="62">
        <f>ROUNDUP((((('Exchange rate'!Eur_per_GBP*('UK-R-Coffee Tables'!G23/(1+'Exchange rate'!UK_vat_rate))*1.25)-('Exchange rate'!Eur_per_GBP*('UK-R-Coffee Tables'!G23/(1+'Exchange rate'!UK_vat_rate))*1.25)*0.25)+1)*0.9165)/10,0)*10</f>
      </c>
      <c r="H23" s="63"/>
      <c r="I23" s="82"/>
    </row>
    <row x14ac:dyDescent="0.25" r="24" customHeight="1" ht="17.25">
      <c r="A24" s="22"/>
      <c r="B24" s="3"/>
      <c r="C24" s="3"/>
      <c r="D24" s="3"/>
      <c r="E24" s="4" t="s">
        <v>559</v>
      </c>
      <c r="F24" s="4" t="s">
        <v>560</v>
      </c>
      <c r="G24" s="62">
        <f>ROUNDUP((((('Exchange rate'!Eur_per_GBP*('UK-R-Coffee Tables'!G24/(1+'Exchange rate'!UK_vat_rate))*1.25)-('Exchange rate'!Eur_per_GBP*('UK-R-Coffee Tables'!G24/(1+'Exchange rate'!UK_vat_rate))*1.25)*0.25)+1)*0.9165)/10,0)*10</f>
      </c>
      <c r="H24" s="63"/>
      <c r="I24" s="82"/>
    </row>
    <row x14ac:dyDescent="0.25" r="25" customHeight="1" ht="17.25">
      <c r="A25" s="22"/>
      <c r="B25" s="3"/>
      <c r="C25" s="3"/>
      <c r="D25" s="3"/>
      <c r="E25" s="4"/>
      <c r="F25" s="4"/>
      <c r="G25" s="63"/>
      <c r="H25" s="63"/>
      <c r="I25" s="82"/>
    </row>
    <row x14ac:dyDescent="0.25" r="26" customHeight="1" ht="17.25">
      <c r="A26" s="22"/>
      <c r="B26" s="3"/>
      <c r="C26" s="3"/>
      <c r="D26" s="3"/>
      <c r="E26" s="4"/>
      <c r="F26" s="4"/>
      <c r="G26" s="63"/>
      <c r="H26" s="63"/>
      <c r="I26" s="82"/>
    </row>
    <row x14ac:dyDescent="0.25" r="27" customHeight="1" ht="17.25">
      <c r="A27" s="3"/>
      <c r="B27" s="3"/>
      <c r="C27" s="3"/>
      <c r="D27" s="3"/>
      <c r="E27" s="107" t="s">
        <v>18</v>
      </c>
      <c r="F27" s="4"/>
      <c r="G27" s="157"/>
      <c r="H27" s="172"/>
      <c r="I27" s="82"/>
    </row>
    <row x14ac:dyDescent="0.25" r="28" customHeight="1" ht="17.25">
      <c r="A28" s="3"/>
      <c r="B28" s="3"/>
      <c r="C28" s="3"/>
      <c r="D28" s="3"/>
      <c r="E28" s="108"/>
      <c r="F28" s="4"/>
      <c r="G28" s="157"/>
      <c r="H28" s="63"/>
      <c r="I28" s="82"/>
    </row>
    <row x14ac:dyDescent="0.25" r="29" customHeight="1" ht="17.25">
      <c r="A29" s="3"/>
      <c r="B29" s="3"/>
      <c r="C29" s="3"/>
      <c r="D29" s="3"/>
      <c r="E29" s="134"/>
      <c r="F29" s="3"/>
      <c r="G29" s="82"/>
      <c r="H29" s="103"/>
      <c r="I29" s="82"/>
    </row>
    <row x14ac:dyDescent="0.25" r="30" customHeight="1" ht="17.25">
      <c r="A30" s="3"/>
      <c r="B30" s="3"/>
      <c r="C30" s="3"/>
      <c r="D30" s="3"/>
      <c r="E30" s="110" t="s">
        <v>280</v>
      </c>
      <c r="F30" s="140"/>
      <c r="G30" s="358"/>
      <c r="H30" s="188">
        <f>ROUNDUP(((('Exchange rate'!Eur_per_GBP*('UK-R-Coffee Tables'!H30/(1+'Exchange rate'!UK_vat_rate))*1.25*0.9165)+1)/10)/1.59,0)*10</f>
      </c>
      <c r="I30" s="82"/>
    </row>
    <row x14ac:dyDescent="0.25" r="31" customHeight="1" ht="17.25">
      <c r="A31" s="3"/>
      <c r="B31" s="3"/>
      <c r="C31" s="3"/>
      <c r="D31" s="3"/>
      <c r="E31" s="108"/>
      <c r="F31" s="4"/>
      <c r="G31" s="157"/>
      <c r="H31" s="172"/>
      <c r="I31" s="82"/>
    </row>
    <row x14ac:dyDescent="0.25" r="32" customHeight="1" ht="17.25">
      <c r="A32" s="3"/>
      <c r="B32" s="3"/>
      <c r="C32" s="3"/>
      <c r="D32" s="3"/>
      <c r="E32" s="134"/>
      <c r="F32" s="3"/>
      <c r="G32" s="82"/>
      <c r="H32" s="103"/>
      <c r="I32" s="82"/>
    </row>
    <row x14ac:dyDescent="0.25" r="33" customHeight="1" ht="17.25">
      <c r="A33" s="3"/>
      <c r="B33" s="3"/>
      <c r="C33" s="3"/>
      <c r="D33" s="3"/>
      <c r="E33" s="110" t="s">
        <v>360</v>
      </c>
      <c r="F33" s="140"/>
      <c r="G33" s="358"/>
      <c r="H33" s="188">
        <f>ROUNDUP(((('Exchange rate'!Eur_per_GBP*('UK-R-Coffee Tables'!H33/(1+'Exchange rate'!UK_vat_rate))*1.25*0.9165)+1)/10)/1.59,0)*10</f>
      </c>
      <c r="I33" s="82"/>
    </row>
    <row x14ac:dyDescent="0.25" r="34" customHeight="1" ht="17.25">
      <c r="A34" s="3"/>
      <c r="B34" s="3"/>
      <c r="C34" s="3"/>
      <c r="D34" s="3"/>
      <c r="E34" s="28"/>
      <c r="F34" s="3"/>
      <c r="G34" s="82"/>
      <c r="H34" s="103"/>
      <c r="I34" s="82"/>
    </row>
    <row x14ac:dyDescent="0.25" r="35" customHeight="1" ht="17.25">
      <c r="A35" s="354" t="s">
        <v>1</v>
      </c>
      <c r="B35" s="96" t="s">
        <v>169</v>
      </c>
      <c r="C35" s="10"/>
      <c r="D35" s="10"/>
      <c r="E35" s="127"/>
      <c r="F35" s="116"/>
      <c r="G35" s="355"/>
      <c r="H35" s="128"/>
      <c r="I35" s="82"/>
    </row>
    <row x14ac:dyDescent="0.25" r="36" customHeight="1" ht="24">
      <c r="A36" s="15"/>
      <c r="B36" s="15" t="s">
        <v>82</v>
      </c>
      <c r="C36" s="15"/>
      <c r="D36" s="15"/>
      <c r="E36" s="112" t="s">
        <v>58</v>
      </c>
      <c r="F36" s="237" t="s">
        <v>319</v>
      </c>
      <c r="G36" s="18" t="s">
        <v>562</v>
      </c>
      <c r="H36" s="147"/>
      <c r="I36" s="82"/>
    </row>
    <row x14ac:dyDescent="0.25" r="37" customHeight="1" ht="24">
      <c r="A37" s="22"/>
      <c r="B37" s="22"/>
      <c r="C37" s="3"/>
      <c r="D37" s="356"/>
      <c r="E37" s="4"/>
      <c r="F37" s="119" t="s">
        <v>544</v>
      </c>
      <c r="G37" s="69"/>
      <c r="H37" s="225"/>
      <c r="I37" s="82"/>
    </row>
    <row x14ac:dyDescent="0.25" r="38" customHeight="1" ht="17.25">
      <c r="A38" s="22"/>
      <c r="B38" s="229"/>
      <c r="C38" s="229"/>
      <c r="D38" s="229"/>
      <c r="E38" s="4" t="s">
        <v>11</v>
      </c>
      <c r="F38" s="4" t="s">
        <v>563</v>
      </c>
      <c r="G38" s="62">
        <f>ROUNDUP((((('Exchange rate'!Eur_per_GBP*('UK-R-Coffee Tables'!G38/(1+'Exchange rate'!UK_vat_rate))*1.25)-('Exchange rate'!Eur_per_GBP*('UK-R-Coffee Tables'!G38/(1+'Exchange rate'!UK_vat_rate))*1.25)*0.25)+1)*0.9165)/10,0)*10</f>
      </c>
      <c r="H38" s="63"/>
      <c r="I38" s="82"/>
    </row>
    <row x14ac:dyDescent="0.25" r="39" customHeight="1" ht="17.25">
      <c r="A39" s="22"/>
      <c r="B39" s="229"/>
      <c r="C39" s="229"/>
      <c r="D39" s="229"/>
      <c r="E39" s="4" t="s">
        <v>13</v>
      </c>
      <c r="F39" s="4" t="s">
        <v>552</v>
      </c>
      <c r="G39" s="62">
        <f>ROUNDUP((((('Exchange rate'!Eur_per_GBP*('UK-R-Coffee Tables'!G39/(1+'Exchange rate'!UK_vat_rate))*1.25)-('Exchange rate'!Eur_per_GBP*('UK-R-Coffee Tables'!G39/(1+'Exchange rate'!UK_vat_rate))*1.25)*0.25)+1)*0.9165)/10,0)*10</f>
      </c>
      <c r="H39" s="63"/>
      <c r="I39" s="82"/>
    </row>
    <row x14ac:dyDescent="0.25" r="40" customHeight="1" ht="17.25">
      <c r="A40" s="229"/>
      <c r="B40" s="229"/>
      <c r="C40" s="229"/>
      <c r="D40" s="229"/>
      <c r="E40" s="4"/>
      <c r="F40" s="4"/>
      <c r="G40" s="63"/>
      <c r="H40" s="7"/>
      <c r="I40" s="82"/>
    </row>
    <row x14ac:dyDescent="0.25" r="41" customHeight="1" ht="17.25">
      <c r="A41" s="229"/>
      <c r="B41" s="229"/>
      <c r="C41" s="229"/>
      <c r="D41" s="229"/>
      <c r="E41" s="4"/>
      <c r="F41" s="4"/>
      <c r="G41" s="7"/>
      <c r="H41" s="7"/>
      <c r="I41" s="82"/>
    </row>
    <row x14ac:dyDescent="0.25" r="42" customHeight="1" ht="17.25">
      <c r="A42" s="3"/>
      <c r="B42" s="3"/>
      <c r="C42" s="3"/>
      <c r="D42" s="3"/>
      <c r="E42" s="107" t="s">
        <v>18</v>
      </c>
      <c r="F42" s="4"/>
      <c r="G42" s="157"/>
      <c r="H42" s="172"/>
      <c r="I42" s="82"/>
    </row>
    <row x14ac:dyDescent="0.25" r="43" customHeight="1" ht="17.25">
      <c r="A43" s="3"/>
      <c r="B43" s="3"/>
      <c r="C43" s="3"/>
      <c r="D43" s="229"/>
      <c r="E43" s="108"/>
      <c r="F43" s="114"/>
      <c r="G43" s="157"/>
      <c r="H43" s="172"/>
      <c r="I43" s="82"/>
    </row>
    <row x14ac:dyDescent="0.25" r="44" customHeight="1" ht="17.25">
      <c r="A44" s="3"/>
      <c r="B44" s="3"/>
      <c r="C44" s="3"/>
      <c r="D44" s="229"/>
      <c r="E44" s="22"/>
      <c r="F44" s="3"/>
      <c r="G44" s="82"/>
      <c r="H44" s="103"/>
      <c r="I44" s="82"/>
    </row>
    <row x14ac:dyDescent="0.25" r="45" customHeight="1" ht="17.25">
      <c r="A45" s="3"/>
      <c r="B45" s="3"/>
      <c r="C45" s="3"/>
      <c r="D45" s="229"/>
      <c r="E45" s="114"/>
      <c r="F45" s="4"/>
      <c r="G45" s="157"/>
      <c r="H45" s="63"/>
      <c r="I45" s="82"/>
    </row>
    <row x14ac:dyDescent="0.25" r="46" customHeight="1" ht="17.25">
      <c r="A46" s="229"/>
      <c r="B46" s="229"/>
      <c r="C46" s="229"/>
      <c r="D46" s="229"/>
      <c r="E46" s="28"/>
      <c r="F46" s="4"/>
      <c r="G46" s="157"/>
      <c r="H46" s="172"/>
      <c r="I46" s="82"/>
    </row>
    <row x14ac:dyDescent="0.25" r="47" customHeight="1" ht="17.25">
      <c r="A47" s="354" t="s">
        <v>1</v>
      </c>
      <c r="B47" s="96" t="s">
        <v>142</v>
      </c>
      <c r="C47" s="10"/>
      <c r="D47" s="10"/>
      <c r="E47" s="127"/>
      <c r="F47" s="116"/>
      <c r="G47" s="355"/>
      <c r="H47" s="128"/>
      <c r="I47" s="82"/>
    </row>
    <row x14ac:dyDescent="0.25" r="48" customHeight="1" ht="24">
      <c r="A48" s="15"/>
      <c r="B48" s="15"/>
      <c r="C48" s="15"/>
      <c r="D48" s="15"/>
      <c r="E48" s="112" t="s">
        <v>58</v>
      </c>
      <c r="F48" s="237" t="s">
        <v>319</v>
      </c>
      <c r="G48" s="18" t="s">
        <v>378</v>
      </c>
      <c r="H48" s="147"/>
      <c r="I48" s="82"/>
    </row>
    <row x14ac:dyDescent="0.25" r="49" customHeight="1" ht="24">
      <c r="A49" s="22"/>
      <c r="B49" s="22"/>
      <c r="C49" s="3"/>
      <c r="D49" s="356"/>
      <c r="E49" s="4"/>
      <c r="F49" s="119" t="s">
        <v>544</v>
      </c>
      <c r="G49" s="360" t="s">
        <v>615</v>
      </c>
      <c r="H49" s="225"/>
      <c r="I49" s="82"/>
    </row>
    <row x14ac:dyDescent="0.25" r="50" customHeight="1" ht="17.25">
      <c r="A50" s="22"/>
      <c r="B50" s="229"/>
      <c r="C50" s="229"/>
      <c r="D50" s="229"/>
      <c r="E50" s="4"/>
      <c r="F50" s="4" t="s">
        <v>608</v>
      </c>
      <c r="G50" s="62">
        <f>ROUNDUP((((('Exchange rate'!Eur_per_GBP*('UK-R-Coffee Tables'!G51/(1+'Exchange rate'!UK_vat_rate))*1.25)-('Exchange rate'!Eur_per_GBP*('UK-R-Coffee Tables'!G51/(1+'Exchange rate'!UK_vat_rate))*1.25)*0.25)+1)*0.9165)/10,0)*10</f>
      </c>
      <c r="H50" s="63"/>
      <c r="I50" s="82"/>
    </row>
    <row x14ac:dyDescent="0.25" r="51" customHeight="1" ht="17.25">
      <c r="A51" s="22"/>
      <c r="B51" s="229"/>
      <c r="C51" s="229"/>
      <c r="D51" s="229"/>
      <c r="E51" s="4"/>
      <c r="F51" s="4"/>
      <c r="G51" s="62"/>
      <c r="H51" s="63"/>
      <c r="I51" s="82"/>
    </row>
    <row x14ac:dyDescent="0.25" r="52" customHeight="1" ht="17.25">
      <c r="A52" s="229"/>
      <c r="B52" s="229"/>
      <c r="C52" s="229"/>
      <c r="D52" s="229"/>
      <c r="E52" s="4"/>
      <c r="F52" s="4"/>
      <c r="G52" s="63"/>
      <c r="H52" s="7"/>
      <c r="I52" s="82"/>
    </row>
    <row x14ac:dyDescent="0.25" r="53" customHeight="1" ht="17.25">
      <c r="A53" s="229"/>
      <c r="B53" s="229"/>
      <c r="C53" s="229"/>
      <c r="D53" s="229"/>
      <c r="E53" s="4"/>
      <c r="F53" s="4"/>
      <c r="G53" s="7"/>
      <c r="H53" s="7"/>
      <c r="I53" s="82"/>
    </row>
    <row x14ac:dyDescent="0.25" r="54" customHeight="1" ht="17.25">
      <c r="A54" s="3"/>
      <c r="B54" s="3"/>
      <c r="C54" s="3"/>
      <c r="D54" s="3"/>
      <c r="E54" s="107"/>
      <c r="F54" s="4"/>
      <c r="G54" s="157"/>
      <c r="H54" s="172"/>
      <c r="I54" s="82"/>
    </row>
    <row x14ac:dyDescent="0.25" r="55" customHeight="1" ht="17.25">
      <c r="A55" s="3"/>
      <c r="B55" s="3"/>
      <c r="C55" s="3"/>
      <c r="D55" s="229"/>
      <c r="E55" s="108"/>
      <c r="F55" s="114"/>
      <c r="G55" s="157"/>
      <c r="H55" s="172"/>
      <c r="I55" s="82"/>
    </row>
    <row x14ac:dyDescent="0.25" r="56" customHeight="1" ht="17.25">
      <c r="A56" s="3"/>
      <c r="B56" s="3"/>
      <c r="C56" s="3"/>
      <c r="D56" s="229"/>
      <c r="E56" s="22"/>
      <c r="F56" s="3"/>
      <c r="G56" s="82"/>
      <c r="H56" s="103"/>
      <c r="I56" s="82"/>
    </row>
    <row x14ac:dyDescent="0.25" r="57" customHeight="1" ht="17.25">
      <c r="A57" s="3"/>
      <c r="B57" s="3"/>
      <c r="C57" s="3"/>
      <c r="D57" s="229"/>
      <c r="E57" s="114"/>
      <c r="F57" s="4"/>
      <c r="G57" s="157"/>
      <c r="H57" s="63"/>
      <c r="I57" s="82"/>
    </row>
    <row x14ac:dyDescent="0.25" r="58" customHeight="1" ht="17.25">
      <c r="A58" s="229"/>
      <c r="B58" s="229"/>
      <c r="C58" s="229"/>
      <c r="D58" s="229"/>
      <c r="E58" s="110" t="s">
        <v>280</v>
      </c>
      <c r="F58" s="140"/>
      <c r="G58" s="358"/>
      <c r="H58" s="188">
        <f>ROUNDUP(((('Exchange rate'!Eur_per_GBP*('UK-R-Coffee Tables'!H58/(1+'Exchange rate'!UK_vat_rate))*1.25*0.9165)+1)/10)/1.59,0)*10</f>
      </c>
      <c r="I58" s="82"/>
    </row>
    <row x14ac:dyDescent="0.25" r="59" customHeight="1" ht="17.25">
      <c r="A59" s="229"/>
      <c r="B59" s="229"/>
      <c r="C59" s="229"/>
      <c r="D59" s="229"/>
      <c r="E59" s="28"/>
      <c r="F59" s="4"/>
      <c r="G59" s="157"/>
      <c r="H59" s="172"/>
      <c r="I59" s="82"/>
    </row>
    <row x14ac:dyDescent="0.25" r="60" customHeight="1" ht="17.25">
      <c r="A60" s="229"/>
      <c r="B60" s="229"/>
      <c r="C60" s="229"/>
      <c r="D60" s="229"/>
      <c r="E60" s="139" t="s">
        <v>610</v>
      </c>
      <c r="F60" s="140"/>
      <c r="G60" s="358"/>
      <c r="H60" s="188">
        <f>ROUNDUP(((('Exchange rate'!Eur_per_GBP*('UK-R-Coffee Tables'!H61/(1+'Exchange rate'!UK_vat_rate))*1.25*0.9165)+1)/10)/1.59,0)*10</f>
      </c>
      <c r="I60" s="82"/>
    </row>
    <row x14ac:dyDescent="0.25" r="61" customHeight="1" ht="17.25">
      <c r="A61" s="229"/>
      <c r="B61" s="229"/>
      <c r="C61" s="229"/>
      <c r="D61" s="229"/>
      <c r="E61" s="28"/>
      <c r="F61" s="4"/>
      <c r="G61" s="157"/>
      <c r="H61" s="62"/>
      <c r="I61" s="82"/>
    </row>
    <row x14ac:dyDescent="0.25" r="62" customHeight="1" ht="17.25">
      <c r="A62" s="229"/>
      <c r="B62" s="229"/>
      <c r="C62" s="229"/>
      <c r="D62" s="229"/>
      <c r="E62" s="28"/>
      <c r="F62" s="4"/>
      <c r="G62" s="157"/>
      <c r="H62" s="62"/>
      <c r="I62" s="82"/>
    </row>
    <row x14ac:dyDescent="0.25" r="63" customHeight="1" ht="17.25">
      <c r="A63" s="229"/>
      <c r="B63" s="229"/>
      <c r="C63" s="229"/>
      <c r="D63" s="229"/>
      <c r="E63" s="28"/>
      <c r="F63" s="4"/>
      <c r="G63" s="157"/>
      <c r="H63" s="62"/>
      <c r="I63" s="82"/>
    </row>
    <row x14ac:dyDescent="0.25" r="64" customHeight="1" ht="17.25">
      <c r="A64" s="229"/>
      <c r="B64" s="229"/>
      <c r="C64" s="229"/>
      <c r="D64" s="229"/>
      <c r="E64" s="28"/>
      <c r="F64" s="4"/>
      <c r="G64" s="157"/>
      <c r="H64" s="62"/>
      <c r="I64" s="82"/>
    </row>
    <row x14ac:dyDescent="0.25" r="65" customHeight="1" ht="17.25">
      <c r="A65" s="229"/>
      <c r="B65" s="229"/>
      <c r="C65" s="229"/>
      <c r="D65" s="229"/>
      <c r="E65" s="28"/>
      <c r="F65" s="4"/>
      <c r="G65" s="157"/>
      <c r="H65" s="62"/>
      <c r="I65" s="82"/>
    </row>
    <row x14ac:dyDescent="0.25" r="66" customHeight="1" ht="17.25">
      <c r="A66" s="229"/>
      <c r="B66" s="229"/>
      <c r="C66" s="229"/>
      <c r="D66" s="229"/>
      <c r="E66" s="28"/>
      <c r="F66" s="4"/>
      <c r="G66" s="157"/>
      <c r="H66" s="62"/>
      <c r="I66" s="82"/>
    </row>
    <row x14ac:dyDescent="0.25" r="67" customHeight="1" ht="17.25">
      <c r="A67" s="229"/>
      <c r="B67" s="229"/>
      <c r="C67" s="229"/>
      <c r="D67" s="229"/>
      <c r="E67" s="28"/>
      <c r="F67" s="4"/>
      <c r="G67" s="157"/>
      <c r="H67" s="62"/>
      <c r="I67" s="82"/>
    </row>
    <row x14ac:dyDescent="0.25" r="68" customHeight="1" ht="17.25">
      <c r="A68" s="229"/>
      <c r="B68" s="229"/>
      <c r="C68" s="229"/>
      <c r="D68" s="229"/>
      <c r="E68" s="28"/>
      <c r="F68" s="4"/>
      <c r="G68" s="157"/>
      <c r="H68" s="62"/>
      <c r="I68" s="82"/>
    </row>
    <row x14ac:dyDescent="0.25" r="69" customHeight="1" ht="17.25">
      <c r="A69" s="229"/>
      <c r="B69" s="229"/>
      <c r="C69" s="229"/>
      <c r="D69" s="229"/>
      <c r="E69" s="28"/>
      <c r="F69" s="4"/>
      <c r="G69" s="157"/>
      <c r="H69" s="62"/>
      <c r="I69" s="82"/>
    </row>
    <row x14ac:dyDescent="0.25" r="70" customHeight="1" ht="17.25">
      <c r="A70" s="229"/>
      <c r="B70" s="229"/>
      <c r="C70" s="229"/>
      <c r="D70" s="229"/>
      <c r="E70" s="28"/>
      <c r="F70" s="4"/>
      <c r="G70" s="157"/>
      <c r="H70" s="62"/>
      <c r="I70" s="82"/>
    </row>
    <row x14ac:dyDescent="0.25" r="71" customHeight="1" ht="17.25">
      <c r="A71" s="229"/>
      <c r="B71" s="229"/>
      <c r="C71" s="229"/>
      <c r="D71" s="229"/>
      <c r="E71" s="28"/>
      <c r="F71" s="4"/>
      <c r="G71" s="157"/>
      <c r="H71" s="172"/>
      <c r="I71" s="82"/>
    </row>
    <row x14ac:dyDescent="0.25" r="72" customHeight="1" ht="17.25">
      <c r="A72" s="354"/>
      <c r="B72" s="288" t="s">
        <v>514</v>
      </c>
      <c r="C72" s="10"/>
      <c r="D72" s="10"/>
      <c r="E72" s="127"/>
      <c r="F72" s="116"/>
      <c r="G72" s="355"/>
      <c r="H72" s="128"/>
      <c r="I72" s="82"/>
    </row>
    <row x14ac:dyDescent="0.25" r="73" customHeight="1" ht="17.25">
      <c r="A73" s="15"/>
      <c r="B73" s="15" t="s">
        <v>318</v>
      </c>
      <c r="C73" s="15"/>
      <c r="D73" s="15"/>
      <c r="E73" s="112" t="s">
        <v>58</v>
      </c>
      <c r="F73" s="237" t="s">
        <v>319</v>
      </c>
      <c r="G73" s="18" t="s">
        <v>362</v>
      </c>
      <c r="H73" s="18" t="s">
        <v>393</v>
      </c>
      <c r="I73" s="82"/>
    </row>
    <row x14ac:dyDescent="0.25" r="74" customHeight="1" ht="29.100000000000005">
      <c r="A74" s="22"/>
      <c r="B74" s="22"/>
      <c r="C74" s="3"/>
      <c r="D74" s="356"/>
      <c r="E74" s="74"/>
      <c r="F74" s="262" t="s">
        <v>544</v>
      </c>
      <c r="G74" s="24"/>
      <c r="H74" s="303" t="s">
        <v>336</v>
      </c>
      <c r="I74" s="82"/>
    </row>
    <row x14ac:dyDescent="0.25" r="75" customHeight="1" ht="29.100000000000005">
      <c r="A75" s="22"/>
      <c r="B75" s="229"/>
      <c r="C75" s="229"/>
      <c r="D75" s="229"/>
      <c r="E75" s="74" t="s">
        <v>11</v>
      </c>
      <c r="F75" s="74" t="s">
        <v>546</v>
      </c>
      <c r="G75" s="62">
        <f>ROUNDUP((((('Exchange rate'!Eur_per_GBP*('UK-R-Coffee Tables'!G66/(1+'Exchange rate'!UK_vat_rate))*1.25)-('Exchange rate'!Eur_per_GBP*('UK-R-Coffee Tables'!G66/(1+'Exchange rate'!UK_vat_rate))*1.25)*0.25)+1)*0.9165)/10,0)*10</f>
      </c>
      <c r="H75" s="62">
        <f>ROUNDUP((((('Exchange rate'!Eur_per_GBP*('UK-R-Coffee Tables'!H66/(1+'Exchange rate'!UK_vat_rate))*1.25)-('Exchange rate'!Eur_per_GBP*('UK-R-Coffee Tables'!H66/(1+'Exchange rate'!UK_vat_rate))*1.25)*0.25)+1)*0.9165)/10,0)*10</f>
      </c>
      <c r="I75" s="82"/>
    </row>
    <row x14ac:dyDescent="0.25" r="76" customHeight="1" ht="29.100000000000005">
      <c r="A76" s="3"/>
      <c r="B76" s="3"/>
      <c r="C76" s="3"/>
      <c r="D76" s="3"/>
      <c r="E76" s="74" t="s">
        <v>13</v>
      </c>
      <c r="F76" s="74" t="s">
        <v>548</v>
      </c>
      <c r="G76" s="62">
        <f>ROUNDUP((((('Exchange rate'!Eur_per_GBP*('UK-R-Coffee Tables'!G67/(1+'Exchange rate'!UK_vat_rate))*1.25)-('Exchange rate'!Eur_per_GBP*('UK-R-Coffee Tables'!G67/(1+'Exchange rate'!UK_vat_rate))*1.25)*0.25)+1)*0.9165)/10,0)*10</f>
      </c>
      <c r="H76" s="62">
        <f>ROUNDUP((((('Exchange rate'!Eur_per_GBP*('UK-R-Coffee Tables'!H67/(1+'Exchange rate'!UK_vat_rate))*1.25)-('Exchange rate'!Eur_per_GBP*('UK-R-Coffee Tables'!H67/(1+'Exchange rate'!UK_vat_rate))*1.25)*0.25)+1)*0.9165)/10,0)*10</f>
      </c>
      <c r="I76" s="82"/>
    </row>
    <row x14ac:dyDescent="0.25" r="77" customHeight="1" ht="29.100000000000005">
      <c r="A77" s="3"/>
      <c r="B77" s="3"/>
      <c r="C77" s="3"/>
      <c r="D77" s="3"/>
      <c r="E77" s="74" t="s">
        <v>15</v>
      </c>
      <c r="F77" s="74" t="s">
        <v>550</v>
      </c>
      <c r="G77" s="62">
        <f>ROUNDUP((((('Exchange rate'!Eur_per_GBP*('UK-R-Coffee Tables'!G68/(1+'Exchange rate'!UK_vat_rate))*1.25)-('Exchange rate'!Eur_per_GBP*('UK-R-Coffee Tables'!G68/(1+'Exchange rate'!UK_vat_rate))*1.25)*0.25)+1)*0.9165)/10,0)*10</f>
      </c>
      <c r="H77" s="62">
        <f>ROUNDUP((((('Exchange rate'!Eur_per_GBP*('UK-R-Coffee Tables'!H68/(1+'Exchange rate'!UK_vat_rate))*1.25)-('Exchange rate'!Eur_per_GBP*('UK-R-Coffee Tables'!H68/(1+'Exchange rate'!UK_vat_rate))*1.25)*0.25)+1)*0.9165)/10,0)*10</f>
      </c>
      <c r="I77" s="82"/>
    </row>
    <row x14ac:dyDescent="0.25" r="78" customHeight="1" ht="29.100000000000005">
      <c r="A78" s="3"/>
      <c r="B78" s="3"/>
      <c r="C78" s="3"/>
      <c r="D78" s="3"/>
      <c r="E78" s="74"/>
      <c r="F78" s="3"/>
      <c r="G78" s="82"/>
      <c r="H78" s="86"/>
      <c r="I78" s="82"/>
    </row>
    <row x14ac:dyDescent="0.25" r="79" customHeight="1" ht="29.100000000000005">
      <c r="A79" s="3"/>
      <c r="B79" s="3"/>
      <c r="C79" s="3"/>
      <c r="D79" s="3"/>
      <c r="E79" s="138" t="s">
        <v>18</v>
      </c>
      <c r="F79" s="3"/>
      <c r="G79" s="82"/>
      <c r="H79" s="86"/>
      <c r="I79" s="82"/>
    </row>
    <row x14ac:dyDescent="0.25" r="80" customHeight="1" ht="29.100000000000005">
      <c r="A80" s="3"/>
      <c r="B80" s="3"/>
      <c r="C80" s="3"/>
      <c r="D80" s="229"/>
      <c r="E80" s="108"/>
      <c r="F80" s="3"/>
      <c r="G80" s="82"/>
      <c r="H80" s="103"/>
      <c r="I80" s="82"/>
    </row>
    <row x14ac:dyDescent="0.25" r="81" customHeight="1" ht="29.100000000000005">
      <c r="A81" s="3"/>
      <c r="B81" s="3"/>
      <c r="C81" s="3"/>
      <c r="D81" s="229"/>
      <c r="E81" s="134"/>
      <c r="F81" s="3"/>
      <c r="G81" s="82"/>
      <c r="H81" s="103"/>
      <c r="I81" s="82"/>
    </row>
    <row x14ac:dyDescent="0.25" r="82" customHeight="1" ht="29.100000000000005">
      <c r="A82" s="3"/>
      <c r="B82" s="3"/>
      <c r="C82" s="3"/>
      <c r="D82" s="229"/>
      <c r="E82" s="139" t="s">
        <v>570</v>
      </c>
      <c r="F82" s="140"/>
      <c r="G82" s="358"/>
      <c r="H82" s="188">
        <f>ROUNDUP(((('Exchange rate'!Eur_per_GBP*('UK-R-Coffee Tables'!H73/(1+'Exchange rate'!UK_vat_rate))*1.25*0.9165)+1)/10)/1.59,0)*10</f>
      </c>
      <c r="I82" s="82"/>
    </row>
    <row x14ac:dyDescent="0.25" r="83" customHeight="1" ht="29.100000000000005">
      <c r="A83" s="3"/>
      <c r="B83" s="3"/>
      <c r="C83" s="3"/>
      <c r="D83" s="229"/>
      <c r="E83" s="28"/>
      <c r="F83" s="3"/>
      <c r="G83" s="82"/>
      <c r="H83" s="34"/>
      <c r="I83" s="82"/>
    </row>
    <row x14ac:dyDescent="0.25" r="84" customHeight="1" ht="29.100000000000005">
      <c r="A84" s="3"/>
      <c r="B84" s="3"/>
      <c r="C84" s="3"/>
      <c r="D84" s="229"/>
      <c r="E84" s="28"/>
      <c r="F84" s="3"/>
      <c r="G84" s="82"/>
      <c r="H84" s="34"/>
      <c r="I84" s="82"/>
    </row>
    <row x14ac:dyDescent="0.25" r="85" customHeight="1" ht="29.100000000000005">
      <c r="A85" s="3"/>
      <c r="B85" s="3"/>
      <c r="C85" s="3"/>
      <c r="D85" s="3"/>
      <c r="E85" s="108"/>
      <c r="F85" s="3"/>
      <c r="G85" s="82"/>
      <c r="H85" s="34"/>
      <c r="I85" s="82"/>
    </row>
    <row x14ac:dyDescent="0.25" r="86" customHeight="1" ht="17.25">
      <c r="A86" s="354" t="s">
        <v>1</v>
      </c>
      <c r="B86" s="288" t="s">
        <v>515</v>
      </c>
      <c r="C86" s="361"/>
      <c r="D86" s="10"/>
      <c r="E86" s="127"/>
      <c r="F86" s="116"/>
      <c r="G86" s="355"/>
      <c r="H86" s="128"/>
      <c r="I86" s="82"/>
    </row>
    <row x14ac:dyDescent="0.25" r="87" customHeight="1" ht="24">
      <c r="A87" s="15"/>
      <c r="B87" s="15" t="s">
        <v>318</v>
      </c>
      <c r="C87" s="15"/>
      <c r="D87" s="15"/>
      <c r="E87" s="112" t="s">
        <v>58</v>
      </c>
      <c r="F87" s="237" t="s">
        <v>319</v>
      </c>
      <c r="G87" s="18" t="s">
        <v>320</v>
      </c>
      <c r="H87" s="18" t="s">
        <v>393</v>
      </c>
      <c r="I87" s="82"/>
    </row>
    <row x14ac:dyDescent="0.25" r="88" customHeight="1" ht="17.25">
      <c r="A88" s="22"/>
      <c r="B88" s="22"/>
      <c r="C88" s="3"/>
      <c r="D88" s="356"/>
      <c r="E88" s="4"/>
      <c r="F88" s="119" t="s">
        <v>544</v>
      </c>
      <c r="G88" s="7"/>
      <c r="H88" s="303" t="s">
        <v>336</v>
      </c>
      <c r="I88" s="82"/>
    </row>
    <row x14ac:dyDescent="0.25" r="89" customHeight="1" ht="17.25">
      <c r="A89" s="22"/>
      <c r="B89" s="3"/>
      <c r="C89" s="3"/>
      <c r="D89" s="3"/>
      <c r="E89" s="4" t="s">
        <v>11</v>
      </c>
      <c r="F89" s="4" t="s">
        <v>546</v>
      </c>
      <c r="G89" s="62">
        <f>ROUNDUP((((('Exchange rate'!Eur_per_GBP*('UK-R-Coffee Tables'!G78/(1+'Exchange rate'!UK_vat_rate))*1.25)-('Exchange rate'!Eur_per_GBP*('UK-R-Coffee Tables'!G78/(1+'Exchange rate'!UK_vat_rate))*1.25)*0.25)+1)*0.9165)/10,0)*10</f>
      </c>
      <c r="H89" s="62">
        <f>ROUNDUP((((('Exchange rate'!Eur_per_GBP*('UK-R-Coffee Tables'!H78/(1+'Exchange rate'!UK_vat_rate))*1.25)-('Exchange rate'!Eur_per_GBP*('UK-R-Coffee Tables'!H78/(1+'Exchange rate'!UK_vat_rate))*1.25)*0.25)+1)*0.9165)/10,0)*10</f>
      </c>
      <c r="I89" s="82"/>
    </row>
    <row x14ac:dyDescent="0.25" r="90" customHeight="1" ht="17.25">
      <c r="A90" s="3"/>
      <c r="B90" s="3"/>
      <c r="C90" s="3"/>
      <c r="D90" s="3"/>
      <c r="E90" s="4" t="s">
        <v>13</v>
      </c>
      <c r="F90" s="4" t="s">
        <v>548</v>
      </c>
      <c r="G90" s="62">
        <f>ROUNDUP((((('Exchange rate'!Eur_per_GBP*('UK-R-Coffee Tables'!G79/(1+'Exchange rate'!UK_vat_rate))*1.25)-('Exchange rate'!Eur_per_GBP*('UK-R-Coffee Tables'!G79/(1+'Exchange rate'!UK_vat_rate))*1.25)*0.25)+1)*0.9165)/10,0)*10</f>
      </c>
      <c r="H90" s="62">
        <f>ROUNDUP((((('Exchange rate'!Eur_per_GBP*('UK-R-Coffee Tables'!H79/(1+'Exchange rate'!UK_vat_rate))*1.25)-('Exchange rate'!Eur_per_GBP*('UK-R-Coffee Tables'!H79/(1+'Exchange rate'!UK_vat_rate))*1.25)*0.25)+1)*0.9165)/10,0)*10</f>
      </c>
      <c r="I90" s="82"/>
    </row>
    <row x14ac:dyDescent="0.25" r="91" customHeight="1" ht="17.25">
      <c r="A91" s="3"/>
      <c r="B91" s="3"/>
      <c r="C91" s="3"/>
      <c r="D91" s="3"/>
      <c r="E91" s="4" t="s">
        <v>15</v>
      </c>
      <c r="F91" s="4" t="s">
        <v>550</v>
      </c>
      <c r="G91" s="62">
        <f>ROUNDUP((((('Exchange rate'!Eur_per_GBP*('UK-R-Coffee Tables'!G80/(1+'Exchange rate'!UK_vat_rate))*1.25)-('Exchange rate'!Eur_per_GBP*('UK-R-Coffee Tables'!G80/(1+'Exchange rate'!UK_vat_rate))*1.25)*0.25)+1)*0.9165)/10,0)*10</f>
      </c>
      <c r="H91" s="62">
        <f>ROUNDUP((((('Exchange rate'!Eur_per_GBP*('UK-R-Coffee Tables'!H80/(1+'Exchange rate'!UK_vat_rate))*1.25)-('Exchange rate'!Eur_per_GBP*('UK-R-Coffee Tables'!H80/(1+'Exchange rate'!UK_vat_rate))*1.25)*0.25)+1)*0.9165)/10,0)*10</f>
      </c>
      <c r="I91" s="82"/>
    </row>
    <row x14ac:dyDescent="0.25" r="92" customHeight="1" ht="17.25">
      <c r="A92" s="3"/>
      <c r="B92" s="3"/>
      <c r="C92" s="3"/>
      <c r="D92" s="3"/>
      <c r="E92" s="4"/>
      <c r="F92" s="4"/>
      <c r="G92" s="63"/>
      <c r="H92" s="63"/>
      <c r="I92" s="82"/>
    </row>
    <row x14ac:dyDescent="0.25" r="93" customHeight="1" ht="17.25">
      <c r="A93" s="3"/>
      <c r="B93" s="3"/>
      <c r="C93" s="3"/>
      <c r="D93" s="3"/>
      <c r="E93" s="4"/>
      <c r="F93" s="4"/>
      <c r="G93" s="7"/>
      <c r="H93" s="7"/>
      <c r="I93" s="82"/>
    </row>
    <row x14ac:dyDescent="0.25" r="94" customHeight="1" ht="17.25">
      <c r="A94" s="229"/>
      <c r="B94" s="229"/>
      <c r="C94" s="229"/>
      <c r="D94" s="229"/>
      <c r="E94" s="107" t="s">
        <v>18</v>
      </c>
      <c r="F94" s="4"/>
      <c r="G94" s="157"/>
      <c r="H94" s="172"/>
      <c r="I94" s="82"/>
    </row>
    <row x14ac:dyDescent="0.25" r="95" customHeight="1" ht="29.100000000000005">
      <c r="A95" s="229"/>
      <c r="B95" s="229"/>
      <c r="C95" s="229"/>
      <c r="D95" s="229"/>
      <c r="E95" s="108"/>
      <c r="F95" s="4"/>
      <c r="G95" s="157"/>
      <c r="H95" s="172"/>
      <c r="I95" s="82"/>
    </row>
    <row x14ac:dyDescent="0.25" r="96" customHeight="1" ht="17.25">
      <c r="A96" s="3"/>
      <c r="B96" s="3"/>
      <c r="C96" s="3"/>
      <c r="D96" s="229"/>
      <c r="E96" s="229"/>
      <c r="F96" s="229"/>
      <c r="G96" s="363"/>
      <c r="H96" s="363"/>
      <c r="I96" s="82"/>
    </row>
    <row x14ac:dyDescent="0.25" r="97" customHeight="1" ht="17.25">
      <c r="A97" s="3"/>
      <c r="B97" s="3"/>
      <c r="C97" s="3"/>
      <c r="D97" s="229"/>
      <c r="E97" s="110" t="s">
        <v>280</v>
      </c>
      <c r="F97" s="375"/>
      <c r="G97" s="358"/>
      <c r="H97" s="188">
        <f>ROUNDUP(((('Exchange rate'!Eur_per_GBP*('UK-R-Coffee Tables'!H86/(1+'Exchange rate'!UK_vat_rate))*1.25*0.9165)+1)/10)/1.59,0)*10</f>
      </c>
      <c r="I97" s="82"/>
    </row>
    <row x14ac:dyDescent="0.25" r="98" customHeight="1" ht="17.25">
      <c r="A98" s="3"/>
      <c r="B98" s="3"/>
      <c r="C98" s="3"/>
      <c r="D98" s="229"/>
      <c r="E98" s="108"/>
      <c r="F98" s="4"/>
      <c r="G98" s="157"/>
      <c r="H98" s="172"/>
      <c r="I98" s="82"/>
    </row>
    <row x14ac:dyDescent="0.25" r="99" customHeight="1" ht="17.25">
      <c r="A99" s="3"/>
      <c r="B99" s="3"/>
      <c r="C99" s="3"/>
      <c r="D99" s="229"/>
      <c r="E99" s="108"/>
      <c r="F99" s="4"/>
      <c r="G99" s="157"/>
      <c r="H99" s="172"/>
      <c r="I99" s="82"/>
    </row>
    <row x14ac:dyDescent="0.25" r="100" customHeight="1" ht="18.75">
      <c r="A100" s="3"/>
      <c r="B100" s="365"/>
      <c r="C100" s="366"/>
      <c r="D100" s="366"/>
      <c r="E100" s="28"/>
      <c r="F100" s="74"/>
      <c r="G100" s="136"/>
      <c r="H100" s="86"/>
      <c r="I100" s="82"/>
    </row>
    <row x14ac:dyDescent="0.25" r="101" customHeight="1" ht="17.25">
      <c r="A101" s="15"/>
      <c r="B101" s="15" t="s">
        <v>348</v>
      </c>
      <c r="C101" s="15"/>
      <c r="D101" s="15"/>
      <c r="E101" s="112" t="s">
        <v>58</v>
      </c>
      <c r="F101" s="237" t="s">
        <v>319</v>
      </c>
      <c r="G101" s="18" t="s">
        <v>320</v>
      </c>
      <c r="H101" s="18" t="s">
        <v>393</v>
      </c>
      <c r="I101" s="82"/>
    </row>
    <row x14ac:dyDescent="0.25" r="102" customHeight="1" ht="17.25">
      <c r="A102" s="22"/>
      <c r="B102" s="22"/>
      <c r="C102" s="3"/>
      <c r="D102" s="356"/>
      <c r="E102" s="74"/>
      <c r="F102" s="262" t="s">
        <v>544</v>
      </c>
      <c r="G102" s="24"/>
      <c r="H102" s="303" t="s">
        <v>336</v>
      </c>
      <c r="I102" s="82"/>
    </row>
    <row x14ac:dyDescent="0.25" r="103" customHeight="1" ht="17.25">
      <c r="A103" s="22"/>
      <c r="B103" s="3"/>
      <c r="C103" s="3"/>
      <c r="D103" s="3"/>
      <c r="E103" s="74" t="s">
        <v>11</v>
      </c>
      <c r="F103" s="74" t="s">
        <v>552</v>
      </c>
      <c r="G103" s="62">
        <f>ROUNDUP((((('Exchange rate'!Eur_per_GBP*('UK-R-Coffee Tables'!G90/(1+'Exchange rate'!UK_vat_rate))*1.25)-('Exchange rate'!Eur_per_GBP*('UK-R-Coffee Tables'!G90/(1+'Exchange rate'!UK_vat_rate))*1.25)*0.25)+1)*0.9165)/10,0)*10</f>
      </c>
      <c r="H103" s="62">
        <f>ROUNDUP((((('Exchange rate'!Eur_per_GBP*('UK-R-Coffee Tables'!H90/(1+'Exchange rate'!UK_vat_rate))*1.25)-('Exchange rate'!Eur_per_GBP*('UK-R-Coffee Tables'!H90/(1+'Exchange rate'!UK_vat_rate))*1.25)*0.25)+1)*0.9165)/10,0)*10</f>
      </c>
      <c r="I103" s="82"/>
    </row>
    <row x14ac:dyDescent="0.25" r="104" customHeight="1" ht="17.25">
      <c r="A104" s="22"/>
      <c r="B104" s="229"/>
      <c r="C104" s="229"/>
      <c r="D104" s="229"/>
      <c r="E104" s="74" t="s">
        <v>13</v>
      </c>
      <c r="F104" s="74" t="s">
        <v>555</v>
      </c>
      <c r="G104" s="62">
        <f>ROUNDUP((((('Exchange rate'!Eur_per_GBP*('UK-R-Coffee Tables'!G91/(1+'Exchange rate'!UK_vat_rate))*1.25)-('Exchange rate'!Eur_per_GBP*('UK-R-Coffee Tables'!G91/(1+'Exchange rate'!UK_vat_rate))*1.25)*0.25)+1)*0.9165)/10,0)*10</f>
      </c>
      <c r="H104" s="62">
        <f>ROUNDUP((((('Exchange rate'!Eur_per_GBP*('UK-R-Coffee Tables'!H91/(1+'Exchange rate'!UK_vat_rate))*1.25)-('Exchange rate'!Eur_per_GBP*('UK-R-Coffee Tables'!H91/(1+'Exchange rate'!UK_vat_rate))*1.25)*0.25)+1)*0.9165)/10,0)*10</f>
      </c>
      <c r="I104" s="82"/>
    </row>
    <row x14ac:dyDescent="0.25" r="105" customHeight="1" ht="17.25">
      <c r="A105" s="22"/>
      <c r="B105" s="229"/>
      <c r="C105" s="229"/>
      <c r="D105" s="229"/>
      <c r="E105" s="74" t="s">
        <v>15</v>
      </c>
      <c r="F105" s="74" t="s">
        <v>616</v>
      </c>
      <c r="G105" s="62">
        <f>ROUNDUP((((('Exchange rate'!Eur_per_GBP*('UK-R-Coffee Tables'!G92/(1+'Exchange rate'!UK_vat_rate))*1.25)-('Exchange rate'!Eur_per_GBP*('UK-R-Coffee Tables'!G92/(1+'Exchange rate'!UK_vat_rate))*1.25)*0.25)+1)*0.9165)/10,0)*10</f>
      </c>
      <c r="H105" s="62">
        <f>ROUNDUP((((('Exchange rate'!Eur_per_GBP*('UK-R-Coffee Tables'!H92/(1+'Exchange rate'!UK_vat_rate))*1.25)-('Exchange rate'!Eur_per_GBP*('UK-R-Coffee Tables'!H92/(1+'Exchange rate'!UK_vat_rate))*1.25)*0.25)+1)*0.9165)/10,0)*10</f>
      </c>
      <c r="I105" s="82"/>
    </row>
    <row x14ac:dyDescent="0.25" r="106" customHeight="1" ht="29.100000000000005">
      <c r="A106" s="22"/>
      <c r="B106" s="229"/>
      <c r="C106" s="229"/>
      <c r="D106" s="229"/>
      <c r="E106" s="74" t="s">
        <v>120</v>
      </c>
      <c r="F106" s="74" t="s">
        <v>573</v>
      </c>
      <c r="G106" s="62">
        <f>ROUNDUP((((('Exchange rate'!Eur_per_GBP*('UK-R-Coffee Tables'!G93/(1+'Exchange rate'!UK_vat_rate))*1.25)-('Exchange rate'!Eur_per_GBP*('UK-R-Coffee Tables'!G93/(1+'Exchange rate'!UK_vat_rate))*1.25)*0.25)+1)*0.9165)/10,0)*10</f>
      </c>
      <c r="H106" s="62">
        <f>ROUNDUP((((('Exchange rate'!Eur_per_GBP*('UK-R-Coffee Tables'!H93/(1+'Exchange rate'!UK_vat_rate))*1.25)-('Exchange rate'!Eur_per_GBP*('UK-R-Coffee Tables'!H93/(1+'Exchange rate'!UK_vat_rate))*1.25)*0.25)+1)*0.9165)/10,0)*10</f>
      </c>
      <c r="I106" s="82"/>
    </row>
    <row x14ac:dyDescent="0.25" r="107" customHeight="1" ht="17.25">
      <c r="A107" s="3"/>
      <c r="B107" s="3"/>
      <c r="C107" s="3"/>
      <c r="D107" s="3"/>
      <c r="E107" s="134"/>
      <c r="F107" s="74"/>
      <c r="G107" s="136"/>
      <c r="H107" s="137"/>
      <c r="I107" s="82"/>
    </row>
    <row x14ac:dyDescent="0.25" r="108" customHeight="1" ht="17.25">
      <c r="A108" s="3"/>
      <c r="B108" s="3"/>
      <c r="C108" s="3"/>
      <c r="D108" s="3"/>
      <c r="E108" s="138" t="s">
        <v>18</v>
      </c>
      <c r="F108" s="3"/>
      <c r="G108" s="82"/>
      <c r="H108" s="103"/>
      <c r="I108" s="82"/>
    </row>
    <row x14ac:dyDescent="0.25" r="109" customHeight="1" ht="24">
      <c r="A109" s="3"/>
      <c r="B109" s="3"/>
      <c r="C109" s="3"/>
      <c r="D109" s="229"/>
      <c r="E109" s="108"/>
      <c r="F109" s="3"/>
      <c r="G109" s="82"/>
      <c r="H109" s="103"/>
      <c r="I109" s="82"/>
    </row>
    <row x14ac:dyDescent="0.25" r="110" customHeight="1" ht="24">
      <c r="A110" s="3"/>
      <c r="B110" s="3"/>
      <c r="C110" s="3"/>
      <c r="D110" s="229"/>
      <c r="E110" s="134"/>
      <c r="F110" s="3"/>
      <c r="G110" s="82"/>
      <c r="H110" s="103"/>
      <c r="I110" s="82"/>
    </row>
    <row x14ac:dyDescent="0.25" r="111" customHeight="1" ht="17.25">
      <c r="A111" s="3"/>
      <c r="B111" s="3"/>
      <c r="C111" s="3"/>
      <c r="D111" s="229"/>
      <c r="E111" s="139" t="s">
        <v>280</v>
      </c>
      <c r="F111" s="140"/>
      <c r="G111" s="358"/>
      <c r="H111" s="188">
        <f>ROUNDUP(((('Exchange rate'!Eur_per_GBP*('UK-R-Coffee Tables'!H98/(1+'Exchange rate'!UK_vat_rate))*1.25*0.9165)+1)/10)/1.59,0)*10</f>
      </c>
      <c r="I111" s="82"/>
    </row>
    <row x14ac:dyDescent="0.25" r="112" customHeight="1" ht="17.25">
      <c r="A112" s="3"/>
      <c r="B112" s="3"/>
      <c r="C112" s="3"/>
      <c r="D112" s="229"/>
      <c r="E112" s="108"/>
      <c r="F112" s="3"/>
      <c r="G112" s="82"/>
      <c r="H112" s="103"/>
      <c r="I112" s="82"/>
    </row>
    <row x14ac:dyDescent="0.25" r="113" customHeight="1" ht="17.25">
      <c r="A113" s="3"/>
      <c r="B113" s="3"/>
      <c r="C113" s="3"/>
      <c r="D113" s="229"/>
      <c r="E113" s="108"/>
      <c r="F113" s="3"/>
      <c r="G113" s="82"/>
      <c r="H113" s="103"/>
      <c r="I113" s="82"/>
    </row>
    <row x14ac:dyDescent="0.25" r="114" customHeight="1" ht="17.25">
      <c r="A114" s="3"/>
      <c r="B114" s="3"/>
      <c r="C114" s="3"/>
      <c r="D114" s="229"/>
      <c r="E114" s="243"/>
      <c r="F114" s="3"/>
      <c r="G114" s="82"/>
      <c r="H114" s="103"/>
      <c r="I114" s="82"/>
    </row>
    <row x14ac:dyDescent="0.25" r="115" customHeight="1" ht="17.25">
      <c r="A115" s="3"/>
      <c r="B115" s="3"/>
      <c r="C115" s="3"/>
      <c r="D115" s="229"/>
      <c r="E115" s="243"/>
      <c r="F115" s="3"/>
      <c r="G115" s="82"/>
      <c r="H115" s="103"/>
      <c r="I115" s="82"/>
    </row>
    <row x14ac:dyDescent="0.25" r="116" customHeight="1" ht="17.25">
      <c r="A116" s="15"/>
      <c r="B116" s="15" t="s">
        <v>106</v>
      </c>
      <c r="C116" s="15"/>
      <c r="D116" s="15"/>
      <c r="E116" s="112" t="s">
        <v>58</v>
      </c>
      <c r="F116" s="237" t="s">
        <v>319</v>
      </c>
      <c r="G116" s="18" t="s">
        <v>320</v>
      </c>
      <c r="H116" s="18" t="s">
        <v>393</v>
      </c>
      <c r="I116" s="82"/>
    </row>
    <row x14ac:dyDescent="0.25" r="117" customHeight="1" ht="29.100000000000005">
      <c r="A117" s="22"/>
      <c r="B117" s="367"/>
      <c r="C117" s="3"/>
      <c r="D117" s="356"/>
      <c r="E117" s="74"/>
      <c r="F117" s="262" t="s">
        <v>544</v>
      </c>
      <c r="G117" s="24"/>
      <c r="H117" s="303" t="s">
        <v>336</v>
      </c>
      <c r="I117" s="82"/>
    </row>
    <row x14ac:dyDescent="0.25" r="118" customHeight="1" ht="29.100000000000005">
      <c r="A118" s="22"/>
      <c r="B118" s="229"/>
      <c r="C118" s="229"/>
      <c r="D118" s="229"/>
      <c r="E118" s="4" t="s">
        <v>11</v>
      </c>
      <c r="F118" s="4" t="s">
        <v>574</v>
      </c>
      <c r="G118" s="62">
        <f>ROUNDUP((((('Exchange rate'!Eur_per_GBP*('UK-R-Coffee Tables'!G103/(1+'Exchange rate'!UK_vat_rate))*1.25)-('Exchange rate'!Eur_per_GBP*('UK-R-Coffee Tables'!G103/(1+'Exchange rate'!UK_vat_rate))*1.25)*0.25)+1)*0.9165)/10,0)*10</f>
      </c>
      <c r="H118" s="62">
        <f>ROUNDUP((((('Exchange rate'!Eur_per_GBP*('UK-R-Coffee Tables'!H103/(1+'Exchange rate'!UK_vat_rate))*1.25)-('Exchange rate'!Eur_per_GBP*('UK-R-Coffee Tables'!H103/(1+'Exchange rate'!UK_vat_rate))*1.25)*0.25)+1)*0.9165)/10,0)*10</f>
      </c>
      <c r="I118" s="82"/>
    </row>
    <row x14ac:dyDescent="0.25" r="119" customHeight="1" ht="29.100000000000005">
      <c r="A119" s="3"/>
      <c r="B119" s="3"/>
      <c r="C119" s="3"/>
      <c r="D119" s="3"/>
      <c r="E119" s="4" t="s">
        <v>13</v>
      </c>
      <c r="F119" s="4" t="s">
        <v>576</v>
      </c>
      <c r="G119" s="62">
        <f>ROUNDUP((((('Exchange rate'!Eur_per_GBP*('UK-R-Coffee Tables'!G104/(1+'Exchange rate'!UK_vat_rate))*1.25)-('Exchange rate'!Eur_per_GBP*('UK-R-Coffee Tables'!G104/(1+'Exchange rate'!UK_vat_rate))*1.25)*0.25)+1)*0.9165)/10,0)*10</f>
      </c>
      <c r="H119" s="62">
        <f>ROUNDUP((((('Exchange rate'!Eur_per_GBP*('UK-R-Coffee Tables'!H104/(1+'Exchange rate'!UK_vat_rate))*1.25)-('Exchange rate'!Eur_per_GBP*('UK-R-Coffee Tables'!H104/(1+'Exchange rate'!UK_vat_rate))*1.25)*0.25)+1)*0.9165)/10,0)*10</f>
      </c>
      <c r="I119" s="82"/>
    </row>
    <row x14ac:dyDescent="0.25" r="120" customHeight="1" ht="29.100000000000005">
      <c r="A120" s="3"/>
      <c r="B120" s="3"/>
      <c r="C120" s="3"/>
      <c r="D120" s="3"/>
      <c r="E120" s="4" t="s">
        <v>15</v>
      </c>
      <c r="F120" s="4" t="s">
        <v>578</v>
      </c>
      <c r="G120" s="62">
        <f>ROUNDUP((((('Exchange rate'!Eur_per_GBP*('UK-R-Coffee Tables'!G105/(1+'Exchange rate'!UK_vat_rate))*1.25)-('Exchange rate'!Eur_per_GBP*('UK-R-Coffee Tables'!G105/(1+'Exchange rate'!UK_vat_rate))*1.25)*0.25)+1)*0.9165)/10,0)*10</f>
      </c>
      <c r="H120" s="62">
        <f>ROUNDUP((((('Exchange rate'!Eur_per_GBP*('UK-R-Coffee Tables'!H105/(1+'Exchange rate'!UK_vat_rate))*1.25)-('Exchange rate'!Eur_per_GBP*('UK-R-Coffee Tables'!H105/(1+'Exchange rate'!UK_vat_rate))*1.25)*0.25)+1)*0.9165)/10,0)*10</f>
      </c>
      <c r="I120" s="82"/>
    </row>
    <row x14ac:dyDescent="0.25" r="121" customHeight="1" ht="29.100000000000005">
      <c r="A121" s="3"/>
      <c r="B121" s="3"/>
      <c r="C121" s="3"/>
      <c r="D121" s="3"/>
      <c r="E121" s="148"/>
      <c r="F121" s="148"/>
      <c r="G121" s="300"/>
      <c r="H121" s="103"/>
      <c r="I121" s="82"/>
    </row>
    <row x14ac:dyDescent="0.25" r="122" customHeight="1" ht="29.100000000000005">
      <c r="A122" s="3"/>
      <c r="B122" s="3"/>
      <c r="C122" s="3"/>
      <c r="D122" s="3"/>
      <c r="E122" s="107" t="s">
        <v>18</v>
      </c>
      <c r="F122" s="148"/>
      <c r="G122" s="300"/>
      <c r="H122" s="103"/>
      <c r="I122" s="82"/>
    </row>
    <row x14ac:dyDescent="0.25" r="123" customHeight="1" ht="29.100000000000005">
      <c r="A123" s="3"/>
      <c r="B123" s="3"/>
      <c r="C123" s="3"/>
      <c r="D123" s="3"/>
      <c r="E123" s="108"/>
      <c r="F123" s="3"/>
      <c r="G123" s="82"/>
      <c r="H123" s="103"/>
      <c r="I123" s="82"/>
    </row>
    <row x14ac:dyDescent="0.25" r="124" customHeight="1" ht="29.100000000000005">
      <c r="A124" s="3"/>
      <c r="B124" s="3"/>
      <c r="C124" s="3"/>
      <c r="D124" s="3"/>
      <c r="E124" s="134"/>
      <c r="F124" s="3"/>
      <c r="G124" s="82"/>
      <c r="H124" s="103"/>
      <c r="I124" s="82"/>
    </row>
    <row x14ac:dyDescent="0.25" r="125" customHeight="1" ht="29.100000000000005">
      <c r="A125" s="3"/>
      <c r="B125" s="3"/>
      <c r="C125" s="3"/>
      <c r="D125" s="3"/>
      <c r="E125" s="139" t="s">
        <v>280</v>
      </c>
      <c r="F125" s="305"/>
      <c r="G125" s="370"/>
      <c r="H125" s="188">
        <f>ROUNDUP(((('Exchange rate'!Eur_per_GBP*('UK-R-Coffee Tables'!H110/(1+'Exchange rate'!UK_vat_rate))*1.25*0.9165)+1)/10)/1.59,0)*10</f>
      </c>
      <c r="I125" s="82"/>
    </row>
    <row x14ac:dyDescent="0.25" r="126" customHeight="1" ht="29.100000000000005">
      <c r="A126" s="3"/>
      <c r="B126" s="3"/>
      <c r="C126" s="3"/>
      <c r="D126" s="3"/>
      <c r="E126" s="28"/>
      <c r="F126" s="148"/>
      <c r="G126" s="300"/>
      <c r="H126" s="63"/>
      <c r="I126" s="82"/>
    </row>
    <row x14ac:dyDescent="0.25" r="127" customHeight="1" ht="29.100000000000005">
      <c r="A127" s="3"/>
      <c r="B127" s="3"/>
      <c r="C127" s="3"/>
      <c r="D127" s="3"/>
      <c r="E127" s="108"/>
      <c r="F127" s="148"/>
      <c r="G127" s="300"/>
      <c r="H127" s="63"/>
      <c r="I127" s="82"/>
    </row>
    <row x14ac:dyDescent="0.25" r="128" customHeight="1" ht="17.25">
      <c r="A128" s="354"/>
      <c r="B128" s="288" t="s">
        <v>102</v>
      </c>
      <c r="C128" s="10"/>
      <c r="D128" s="10"/>
      <c r="E128" s="127"/>
      <c r="F128" s="116"/>
      <c r="G128" s="355"/>
      <c r="H128" s="128"/>
      <c r="I128" s="82"/>
    </row>
    <row x14ac:dyDescent="0.25" r="129" customHeight="1" ht="17.25">
      <c r="A129" s="15"/>
      <c r="B129" s="15" t="s">
        <v>318</v>
      </c>
      <c r="C129" s="15"/>
      <c r="D129" s="15"/>
      <c r="E129" s="112" t="s">
        <v>58</v>
      </c>
      <c r="F129" s="237" t="s">
        <v>319</v>
      </c>
      <c r="G129" s="18" t="s">
        <v>349</v>
      </c>
      <c r="H129" s="131" t="s">
        <v>327</v>
      </c>
      <c r="I129" s="82"/>
    </row>
    <row x14ac:dyDescent="0.25" r="130" customHeight="1" ht="29.100000000000005">
      <c r="A130" s="22"/>
      <c r="B130" s="22"/>
      <c r="C130" s="3"/>
      <c r="D130" s="356"/>
      <c r="E130" s="74"/>
      <c r="F130" s="262" t="s">
        <v>544</v>
      </c>
      <c r="G130" s="24"/>
      <c r="H130" s="86"/>
      <c r="I130" s="82"/>
    </row>
    <row x14ac:dyDescent="0.25" r="131" customHeight="1" ht="29.100000000000005">
      <c r="A131" s="22"/>
      <c r="B131" s="229"/>
      <c r="C131" s="229"/>
      <c r="D131" s="229"/>
      <c r="E131" s="74" t="s">
        <v>11</v>
      </c>
      <c r="F131" s="74" t="s">
        <v>546</v>
      </c>
      <c r="G131" s="62">
        <f>ROUNDUP((((('Exchange rate'!Eur_per_GBP*('UK-R-Coffee Tables'!G115/(1+'Exchange rate'!UK_vat_rate))*1.25)-('Exchange rate'!Eur_per_GBP*('UK-R-Coffee Tables'!G115/(1+'Exchange rate'!UK_vat_rate))*1.25)*0.25)+1)*0.9165)/10,0)*10</f>
      </c>
      <c r="H131" s="62">
        <f>ROUNDUP((((('Exchange rate'!Eur_per_GBP*('UK-R-Coffee Tables'!H115/(1+'Exchange rate'!UK_vat_rate))*1.25)-('Exchange rate'!Eur_per_GBP*('UK-R-Coffee Tables'!H115/(1+'Exchange rate'!UK_vat_rate))*1.25)*0.25)+1)*0.9165)/10,0)*10</f>
      </c>
      <c r="I131" s="82"/>
    </row>
    <row x14ac:dyDescent="0.25" r="132" customHeight="1" ht="29.100000000000005">
      <c r="A132" s="3"/>
      <c r="B132" s="3"/>
      <c r="C132" s="3"/>
      <c r="D132" s="3"/>
      <c r="E132" s="74" t="s">
        <v>13</v>
      </c>
      <c r="F132" s="74" t="s">
        <v>548</v>
      </c>
      <c r="G132" s="62">
        <f>ROUNDUP((((('Exchange rate'!Eur_per_GBP*('UK-R-Coffee Tables'!G116/(1+'Exchange rate'!UK_vat_rate))*1.25)-('Exchange rate'!Eur_per_GBP*('UK-R-Coffee Tables'!G116/(1+'Exchange rate'!UK_vat_rate))*1.25)*0.25)+1)*0.9165)/10,0)*10</f>
      </c>
      <c r="H132" s="62">
        <f>ROUNDUP((((('Exchange rate'!Eur_per_GBP*('UK-R-Coffee Tables'!H116/(1+'Exchange rate'!UK_vat_rate))*1.25)-('Exchange rate'!Eur_per_GBP*('UK-R-Coffee Tables'!H116/(1+'Exchange rate'!UK_vat_rate))*1.25)*0.25)+1)*0.9165)/10,0)*10</f>
      </c>
      <c r="I132" s="82"/>
    </row>
    <row x14ac:dyDescent="0.25" r="133" customHeight="1" ht="29.100000000000005">
      <c r="A133" s="3"/>
      <c r="B133" s="3"/>
      <c r="C133" s="3"/>
      <c r="D133" s="3"/>
      <c r="E133" s="74" t="s">
        <v>15</v>
      </c>
      <c r="F133" s="74" t="s">
        <v>550</v>
      </c>
      <c r="G133" s="62">
        <f>ROUNDUP((((('Exchange rate'!Eur_per_GBP*('UK-R-Coffee Tables'!G117/(1+'Exchange rate'!UK_vat_rate))*1.25)-('Exchange rate'!Eur_per_GBP*('UK-R-Coffee Tables'!G117/(1+'Exchange rate'!UK_vat_rate))*1.25)*0.25)+1)*0.9165)/10,0)*10</f>
      </c>
      <c r="H133" s="62">
        <f>ROUNDUP((((('Exchange rate'!Eur_per_GBP*('UK-R-Coffee Tables'!H117/(1+'Exchange rate'!UK_vat_rate))*1.25)-('Exchange rate'!Eur_per_GBP*('UK-R-Coffee Tables'!H117/(1+'Exchange rate'!UK_vat_rate))*1.25)*0.25)+1)*0.9165)/10,0)*10</f>
      </c>
      <c r="I133" s="82"/>
    </row>
    <row x14ac:dyDescent="0.25" r="134" customHeight="1" ht="29.100000000000005">
      <c r="A134" s="3"/>
      <c r="B134" s="3"/>
      <c r="C134" s="3"/>
      <c r="D134" s="3"/>
      <c r="E134" s="74"/>
      <c r="F134" s="3"/>
      <c r="G134" s="82"/>
      <c r="H134" s="86"/>
      <c r="I134" s="82"/>
    </row>
    <row x14ac:dyDescent="0.25" r="135" customHeight="1" ht="29.100000000000005">
      <c r="A135" s="3"/>
      <c r="B135" s="3"/>
      <c r="C135" s="3"/>
      <c r="D135" s="3"/>
      <c r="E135" s="138" t="s">
        <v>18</v>
      </c>
      <c r="F135" s="3"/>
      <c r="G135" s="82"/>
      <c r="H135" s="86"/>
      <c r="I135" s="82"/>
    </row>
    <row x14ac:dyDescent="0.25" r="136" customHeight="1" ht="29.100000000000005">
      <c r="A136" s="3"/>
      <c r="B136" s="3"/>
      <c r="C136" s="3"/>
      <c r="D136" s="229"/>
      <c r="E136" s="108"/>
      <c r="F136" s="3"/>
      <c r="G136" s="82"/>
      <c r="H136" s="103"/>
      <c r="I136" s="82"/>
    </row>
    <row x14ac:dyDescent="0.25" r="137" customHeight="1" ht="29.100000000000005">
      <c r="A137" s="3"/>
      <c r="B137" s="3"/>
      <c r="C137" s="3"/>
      <c r="D137" s="229"/>
      <c r="E137" s="134"/>
      <c r="F137" s="3"/>
      <c r="G137" s="82"/>
      <c r="H137" s="103"/>
      <c r="I137" s="82"/>
    </row>
    <row x14ac:dyDescent="0.25" r="138" customHeight="1" ht="29.100000000000005">
      <c r="A138" s="3"/>
      <c r="B138" s="3"/>
      <c r="C138" s="3"/>
      <c r="D138" s="229"/>
      <c r="E138" s="139" t="s">
        <v>570</v>
      </c>
      <c r="F138" s="140"/>
      <c r="G138" s="358"/>
      <c r="H138" s="188">
        <f>ROUNDUP(((('Exchange rate'!Eur_per_GBP*('UK-R-Coffee Tables'!H122/(1+'Exchange rate'!UK_vat_rate))*1.25*0.9165)+1)/10)/1.59,0)*10</f>
      </c>
      <c r="I138" s="82"/>
    </row>
    <row x14ac:dyDescent="0.25" r="139" customHeight="1" ht="29.100000000000005">
      <c r="A139" s="3"/>
      <c r="B139" s="288" t="s">
        <v>102</v>
      </c>
      <c r="C139" s="3"/>
      <c r="D139" s="3"/>
      <c r="E139" s="203"/>
      <c r="F139" s="3"/>
      <c r="G139" s="82"/>
      <c r="H139" s="63"/>
      <c r="I139" s="82"/>
    </row>
    <row x14ac:dyDescent="0.25" r="140" customHeight="1" ht="17.25">
      <c r="A140" s="15"/>
      <c r="B140" s="15" t="s">
        <v>348</v>
      </c>
      <c r="C140" s="15"/>
      <c r="D140" s="15"/>
      <c r="E140" s="112" t="s">
        <v>58</v>
      </c>
      <c r="F140" s="237" t="s">
        <v>319</v>
      </c>
      <c r="G140" s="18" t="s">
        <v>349</v>
      </c>
      <c r="H140" s="131" t="s">
        <v>327</v>
      </c>
      <c r="I140" s="82"/>
    </row>
    <row x14ac:dyDescent="0.25" r="141" customHeight="1" ht="29.100000000000005">
      <c r="A141" s="22"/>
      <c r="B141" s="22"/>
      <c r="C141" s="3"/>
      <c r="D141" s="356"/>
      <c r="E141" s="74"/>
      <c r="F141" s="262" t="s">
        <v>544</v>
      </c>
      <c r="G141" s="24"/>
      <c r="H141" s="86"/>
      <c r="I141" s="82"/>
    </row>
    <row x14ac:dyDescent="0.25" r="142" customHeight="1" ht="29.100000000000005">
      <c r="A142" s="22"/>
      <c r="B142" s="3"/>
      <c r="C142" s="3"/>
      <c r="D142" s="3"/>
      <c r="E142" s="74" t="s">
        <v>11</v>
      </c>
      <c r="F142" s="74" t="s">
        <v>552</v>
      </c>
      <c r="G142" s="62">
        <f>ROUNDUP((((('Exchange rate'!Eur_per_GBP*('UK-R-Coffee Tables'!G126/(1+'Exchange rate'!UK_vat_rate))*1.25)-('Exchange rate'!Eur_per_GBP*('UK-R-Coffee Tables'!G126/(1+'Exchange rate'!UK_vat_rate))*1.25)*0.25)+1)*0.9165)/10,0)*10</f>
      </c>
      <c r="H142" s="62">
        <f>ROUNDUP((((('Exchange rate'!Eur_per_GBP*('UK-R-Coffee Tables'!H126/(1+'Exchange rate'!UK_vat_rate))*1.25)-('Exchange rate'!Eur_per_GBP*('UK-R-Coffee Tables'!H126/(1+'Exchange rate'!UK_vat_rate))*1.25)*0.25)+1)*0.9165)/10,0)*10</f>
      </c>
      <c r="I142" s="82"/>
    </row>
    <row x14ac:dyDescent="0.25" r="143" customHeight="1" ht="29.100000000000005">
      <c r="A143" s="229"/>
      <c r="B143" s="229"/>
      <c r="C143" s="229"/>
      <c r="D143" s="229"/>
      <c r="E143" s="74" t="s">
        <v>13</v>
      </c>
      <c r="F143" s="74" t="s">
        <v>555</v>
      </c>
      <c r="G143" s="62">
        <f>ROUNDUP((((('Exchange rate'!Eur_per_GBP*('UK-R-Coffee Tables'!G127/(1+'Exchange rate'!UK_vat_rate))*1.25)-('Exchange rate'!Eur_per_GBP*('UK-R-Coffee Tables'!G127/(1+'Exchange rate'!UK_vat_rate))*1.25)*0.25)+1)*0.9165)/10,0)*10</f>
      </c>
      <c r="H143" s="62">
        <f>ROUNDUP((((('Exchange rate'!Eur_per_GBP*('UK-R-Coffee Tables'!H127/(1+'Exchange rate'!UK_vat_rate))*1.25)-('Exchange rate'!Eur_per_GBP*('UK-R-Coffee Tables'!H127/(1+'Exchange rate'!UK_vat_rate))*1.25)*0.25)+1)*0.9165)/10,0)*10</f>
      </c>
      <c r="I143" s="82"/>
    </row>
    <row x14ac:dyDescent="0.25" r="144" customHeight="1" ht="29.100000000000005">
      <c r="A144" s="3"/>
      <c r="B144" s="3"/>
      <c r="C144" s="3"/>
      <c r="D144" s="3"/>
      <c r="E144" s="74" t="s">
        <v>15</v>
      </c>
      <c r="F144" s="74" t="s">
        <v>572</v>
      </c>
      <c r="G144" s="62">
        <f>ROUNDUP((((('Exchange rate'!Eur_per_GBP*('UK-R-Coffee Tables'!G128/(1+'Exchange rate'!UK_vat_rate))*1.25)-('Exchange rate'!Eur_per_GBP*('UK-R-Coffee Tables'!G128/(1+'Exchange rate'!UK_vat_rate))*1.25)*0.25)+1)*0.9165)/10,0)*10</f>
      </c>
      <c r="H144" s="62">
        <f>ROUNDUP((((('Exchange rate'!Eur_per_GBP*('UK-R-Coffee Tables'!H128/(1+'Exchange rate'!UK_vat_rate))*1.25)-('Exchange rate'!Eur_per_GBP*('UK-R-Coffee Tables'!H128/(1+'Exchange rate'!UK_vat_rate))*1.25)*0.25)+1)*0.9165)/10,0)*10</f>
      </c>
      <c r="I144" s="82"/>
    </row>
    <row x14ac:dyDescent="0.25" r="145" customHeight="1" ht="29.100000000000005">
      <c r="A145" s="3"/>
      <c r="B145" s="3"/>
      <c r="C145" s="3"/>
      <c r="D145" s="3"/>
      <c r="E145" s="74" t="s">
        <v>120</v>
      </c>
      <c r="F145" s="74" t="s">
        <v>573</v>
      </c>
      <c r="G145" s="62">
        <f>ROUNDUP((((('Exchange rate'!Eur_per_GBP*('UK-R-Coffee Tables'!G129/(1+'Exchange rate'!UK_vat_rate))*1.25)-('Exchange rate'!Eur_per_GBP*('UK-R-Coffee Tables'!G129/(1+'Exchange rate'!UK_vat_rate))*1.25)*0.25)+1)*0.9165)/10,0)*10</f>
      </c>
      <c r="H145" s="62">
        <f>ROUNDUP((((('Exchange rate'!Eur_per_GBP*('UK-R-Coffee Tables'!H129/(1+'Exchange rate'!UK_vat_rate))*1.25)-('Exchange rate'!Eur_per_GBP*('UK-R-Coffee Tables'!H129/(1+'Exchange rate'!UK_vat_rate))*1.25)*0.25)+1)*0.9165)/10,0)*10</f>
      </c>
      <c r="I145" s="82"/>
    </row>
    <row x14ac:dyDescent="0.25" r="146" customHeight="1" ht="29.100000000000005">
      <c r="A146" s="3"/>
      <c r="B146" s="3"/>
      <c r="C146" s="3"/>
      <c r="D146" s="3"/>
      <c r="E146" s="134"/>
      <c r="F146" s="74"/>
      <c r="G146" s="136"/>
      <c r="H146" s="63"/>
      <c r="I146" s="82"/>
    </row>
    <row x14ac:dyDescent="0.25" r="147" customHeight="1" ht="29.100000000000005">
      <c r="A147" s="3"/>
      <c r="B147" s="3"/>
      <c r="C147" s="3"/>
      <c r="D147" s="3"/>
      <c r="E147" s="138" t="s">
        <v>18</v>
      </c>
      <c r="F147" s="3"/>
      <c r="G147" s="82"/>
      <c r="H147" s="63"/>
      <c r="I147" s="82"/>
    </row>
    <row x14ac:dyDescent="0.25" r="148" customHeight="1" ht="29.100000000000005">
      <c r="A148" s="3"/>
      <c r="B148" s="3"/>
      <c r="C148" s="3"/>
      <c r="D148" s="229"/>
      <c r="E148" s="108"/>
      <c r="F148" s="3"/>
      <c r="G148" s="82"/>
      <c r="H148" s="63"/>
      <c r="I148" s="82"/>
    </row>
    <row x14ac:dyDescent="0.25" r="149" customHeight="1" ht="29.100000000000005">
      <c r="A149" s="3"/>
      <c r="B149" s="3"/>
      <c r="C149" s="3"/>
      <c r="D149" s="229"/>
      <c r="E149" s="134"/>
      <c r="F149" s="3"/>
      <c r="G149" s="82"/>
      <c r="H149" s="63"/>
      <c r="I149" s="82"/>
    </row>
    <row x14ac:dyDescent="0.25" r="150" customHeight="1" ht="29.100000000000005">
      <c r="A150" s="3"/>
      <c r="B150" s="3"/>
      <c r="C150" s="3"/>
      <c r="D150" s="229"/>
      <c r="E150" s="139" t="s">
        <v>570</v>
      </c>
      <c r="F150" s="140"/>
      <c r="G150" s="358"/>
      <c r="H150" s="188">
        <f>ROUNDUP(((('Exchange rate'!Eur_per_GBP*('UK-R-Coffee Tables'!H134/(1+'Exchange rate'!UK_vat_rate))*1.25*0.9165)+1)/10)/1.59,0)*10</f>
      </c>
      <c r="I150" s="82"/>
    </row>
    <row x14ac:dyDescent="0.25" r="151" customHeight="1" ht="29.100000000000005">
      <c r="A151" s="3"/>
      <c r="B151" s="3"/>
      <c r="C151" s="3"/>
      <c r="D151" s="229"/>
      <c r="E151" s="108"/>
      <c r="F151" s="3"/>
      <c r="G151" s="82"/>
      <c r="H151" s="34"/>
      <c r="I151" s="82"/>
    </row>
    <row x14ac:dyDescent="0.25" r="152" customHeight="1" ht="17.25">
      <c r="A152" s="354"/>
      <c r="B152" s="288" t="s">
        <v>102</v>
      </c>
      <c r="C152" s="10"/>
      <c r="D152" s="10"/>
      <c r="E152" s="127"/>
      <c r="F152" s="116"/>
      <c r="G152" s="355"/>
      <c r="H152" s="128"/>
      <c r="I152" s="82"/>
    </row>
    <row x14ac:dyDescent="0.25" r="153" customHeight="1" ht="17.25">
      <c r="A153" s="15"/>
      <c r="B153" s="15" t="s">
        <v>106</v>
      </c>
      <c r="C153" s="15"/>
      <c r="D153" s="15"/>
      <c r="E153" s="112" t="s">
        <v>58</v>
      </c>
      <c r="F153" s="237" t="s">
        <v>319</v>
      </c>
      <c r="G153" s="18" t="s">
        <v>349</v>
      </c>
      <c r="H153" s="131" t="s">
        <v>327</v>
      </c>
      <c r="I153" s="82"/>
    </row>
    <row x14ac:dyDescent="0.25" r="154" customHeight="1" ht="29.100000000000005">
      <c r="A154" s="22"/>
      <c r="B154" s="22"/>
      <c r="C154" s="3"/>
      <c r="D154" s="356"/>
      <c r="E154" s="74"/>
      <c r="F154" s="262" t="s">
        <v>544</v>
      </c>
      <c r="G154" s="24"/>
      <c r="H154" s="86"/>
      <c r="I154" s="82"/>
    </row>
    <row x14ac:dyDescent="0.25" r="155" customHeight="1" ht="29.100000000000005">
      <c r="A155" s="22"/>
      <c r="B155" s="3"/>
      <c r="C155" s="3"/>
      <c r="D155" s="3"/>
      <c r="E155" s="74" t="s">
        <v>11</v>
      </c>
      <c r="F155" s="74" t="s">
        <v>574</v>
      </c>
      <c r="G155" s="62">
        <f>ROUNDUP((((('Exchange rate'!Eur_per_GBP*('UK-R-Coffee Tables'!G139/(1+'Exchange rate'!UK_vat_rate))*1.25)-('Exchange rate'!Eur_per_GBP*('UK-R-Coffee Tables'!G139/(1+'Exchange rate'!UK_vat_rate))*1.25)*0.25)+1)*0.9165)/10,0)*10</f>
      </c>
      <c r="H155" s="62">
        <f>ROUNDUP((((('Exchange rate'!Eur_per_GBP*('UK-R-Coffee Tables'!H139/(1+'Exchange rate'!UK_vat_rate))*1.25)-('Exchange rate'!Eur_per_GBP*('UK-R-Coffee Tables'!H139/(1+'Exchange rate'!UK_vat_rate))*1.25)*0.25)+1)*0.9165)/10,0)*10</f>
      </c>
      <c r="I155" s="82"/>
    </row>
    <row x14ac:dyDescent="0.25" r="156" customHeight="1" ht="29.100000000000005">
      <c r="A156" s="3"/>
      <c r="B156" s="3"/>
      <c r="C156" s="3"/>
      <c r="D156" s="3"/>
      <c r="E156" s="74" t="s">
        <v>13</v>
      </c>
      <c r="F156" s="74" t="s">
        <v>576</v>
      </c>
      <c r="G156" s="62">
        <f>ROUNDUP((((('Exchange rate'!Eur_per_GBP*('UK-R-Coffee Tables'!G140/(1+'Exchange rate'!UK_vat_rate))*1.25)-('Exchange rate'!Eur_per_GBP*('UK-R-Coffee Tables'!G140/(1+'Exchange rate'!UK_vat_rate))*1.25)*0.25)+1)*0.9165)/10,0)*10</f>
      </c>
      <c r="H156" s="62">
        <f>ROUNDUP((((('Exchange rate'!Eur_per_GBP*('UK-R-Coffee Tables'!H140/(1+'Exchange rate'!UK_vat_rate))*1.25)-('Exchange rate'!Eur_per_GBP*('UK-R-Coffee Tables'!H140/(1+'Exchange rate'!UK_vat_rate))*1.25)*0.25)+1)*0.9165)/10,0)*10</f>
      </c>
      <c r="I156" s="82"/>
    </row>
    <row x14ac:dyDescent="0.25" r="157" customHeight="1" ht="29.100000000000005">
      <c r="A157" s="3"/>
      <c r="B157" s="3"/>
      <c r="C157" s="3"/>
      <c r="D157" s="3"/>
      <c r="E157" s="74" t="s">
        <v>15</v>
      </c>
      <c r="F157" s="74" t="s">
        <v>617</v>
      </c>
      <c r="G157" s="62">
        <f>ROUNDUP((((('Exchange rate'!Eur_per_GBP*('UK-R-Coffee Tables'!G141/(1+'Exchange rate'!UK_vat_rate))*1.25)-('Exchange rate'!Eur_per_GBP*('UK-R-Coffee Tables'!G141/(1+'Exchange rate'!UK_vat_rate))*1.25)*0.25)+1)*0.9165)/10,0)*10</f>
      </c>
      <c r="H157" s="62">
        <f>ROUNDUP((((('Exchange rate'!Eur_per_GBP*('UK-R-Coffee Tables'!H141/(1+'Exchange rate'!UK_vat_rate))*1.25)-('Exchange rate'!Eur_per_GBP*('UK-R-Coffee Tables'!H141/(1+'Exchange rate'!UK_vat_rate))*1.25)*0.25)+1)*0.9165)/10,0)*10</f>
      </c>
      <c r="I157" s="82"/>
    </row>
    <row x14ac:dyDescent="0.25" r="158" customHeight="1" ht="29.100000000000005">
      <c r="A158" s="229"/>
      <c r="B158" s="229"/>
      <c r="C158" s="229"/>
      <c r="D158" s="229"/>
      <c r="E158" s="114"/>
      <c r="F158" s="74"/>
      <c r="G158" s="136"/>
      <c r="H158" s="86"/>
      <c r="I158" s="82"/>
    </row>
    <row x14ac:dyDescent="0.25" r="159" customHeight="1" ht="29.100000000000005">
      <c r="A159" s="3"/>
      <c r="B159" s="3"/>
      <c r="C159" s="3"/>
      <c r="D159" s="3"/>
      <c r="E159" s="138" t="s">
        <v>18</v>
      </c>
      <c r="F159" s="3"/>
      <c r="G159" s="82"/>
      <c r="H159" s="86"/>
      <c r="I159" s="82"/>
    </row>
    <row x14ac:dyDescent="0.25" r="160" customHeight="1" ht="29.100000000000005">
      <c r="A160" s="3"/>
      <c r="B160" s="3"/>
      <c r="C160" s="3"/>
      <c r="D160" s="229"/>
      <c r="E160" s="108"/>
      <c r="F160" s="3"/>
      <c r="G160" s="82"/>
      <c r="H160" s="103"/>
      <c r="I160" s="82"/>
    </row>
    <row x14ac:dyDescent="0.25" r="161" customHeight="1" ht="29.100000000000005">
      <c r="A161" s="3"/>
      <c r="B161" s="3"/>
      <c r="C161" s="3"/>
      <c r="D161" s="229"/>
      <c r="E161" s="134"/>
      <c r="F161" s="3"/>
      <c r="G161" s="82"/>
      <c r="H161" s="103"/>
      <c r="I161" s="82"/>
    </row>
    <row x14ac:dyDescent="0.25" r="162" customHeight="1" ht="29.100000000000005">
      <c r="A162" s="3"/>
      <c r="B162" s="3"/>
      <c r="C162" s="3"/>
      <c r="D162" s="229"/>
      <c r="E162" s="139" t="s">
        <v>570</v>
      </c>
      <c r="F162" s="140"/>
      <c r="G162" s="358"/>
      <c r="H162" s="188">
        <f>ROUNDUP(((('Exchange rate'!Eur_per_GBP*('UK-R-Coffee Tables'!H146/(1+'Exchange rate'!UK_vat_rate))*1.25*0.9165)+1)/10)/1.59,0)*10</f>
      </c>
      <c r="I162" s="82"/>
    </row>
    <row x14ac:dyDescent="0.25" r="163" customHeight="1" ht="29.100000000000005">
      <c r="A163" s="3"/>
      <c r="B163" s="3"/>
      <c r="C163" s="3"/>
      <c r="D163" s="229"/>
      <c r="E163" s="108"/>
      <c r="F163" s="3"/>
      <c r="G163" s="82"/>
      <c r="H163" s="34"/>
      <c r="I163" s="82"/>
    </row>
    <row x14ac:dyDescent="0.25" r="164" customHeight="1" ht="29.100000000000005">
      <c r="A164" s="3"/>
      <c r="B164" s="3"/>
      <c r="C164" s="3"/>
      <c r="D164" s="229"/>
      <c r="E164" s="108"/>
      <c r="F164" s="3"/>
      <c r="G164" s="82"/>
      <c r="H164" s="34"/>
      <c r="I164" s="82"/>
    </row>
    <row x14ac:dyDescent="0.25" r="165" customHeight="1" ht="47.25">
      <c r="A165" s="3"/>
      <c r="B165" s="3"/>
      <c r="C165" s="3"/>
      <c r="D165" s="229"/>
      <c r="E165" s="28"/>
      <c r="F165" s="3"/>
      <c r="G165" s="82"/>
      <c r="H165" s="34"/>
      <c r="I165" s="82"/>
    </row>
    <row x14ac:dyDescent="0.25" r="166" customHeight="1" ht="30.75">
      <c r="A166" s="3"/>
      <c r="B166" s="3"/>
      <c r="C166" s="3"/>
      <c r="D166" s="229"/>
      <c r="E166" s="28"/>
      <c r="F166" s="3"/>
      <c r="G166" s="82"/>
      <c r="H166" s="34"/>
      <c r="I166" s="82"/>
    </row>
    <row x14ac:dyDescent="0.25" r="167" customHeight="1" ht="17.25">
      <c r="A167" s="354"/>
      <c r="B167" s="96" t="s">
        <v>113</v>
      </c>
      <c r="C167" s="10"/>
      <c r="D167" s="10"/>
      <c r="E167" s="127"/>
      <c r="F167" s="116"/>
      <c r="G167" s="355"/>
      <c r="H167" s="128"/>
      <c r="I167" s="82"/>
    </row>
    <row x14ac:dyDescent="0.25" r="168" customHeight="1" ht="17.25">
      <c r="A168" s="15"/>
      <c r="B168" s="15" t="s">
        <v>582</v>
      </c>
      <c r="C168" s="15"/>
      <c r="D168" s="15"/>
      <c r="E168" s="112" t="s">
        <v>58</v>
      </c>
      <c r="F168" s="237" t="s">
        <v>319</v>
      </c>
      <c r="G168" s="18" t="s">
        <v>583</v>
      </c>
      <c r="H168" s="18" t="s">
        <v>350</v>
      </c>
      <c r="I168" s="82"/>
    </row>
    <row x14ac:dyDescent="0.25" r="169" customHeight="1" ht="17.25">
      <c r="A169" s="22"/>
      <c r="B169" s="22"/>
      <c r="C169" s="3"/>
      <c r="D169" s="356"/>
      <c r="E169" s="74"/>
      <c r="F169" s="262" t="s">
        <v>584</v>
      </c>
      <c r="G169" s="24"/>
      <c r="H169" s="225" t="s">
        <v>471</v>
      </c>
      <c r="I169" s="82"/>
    </row>
    <row x14ac:dyDescent="0.25" r="170" customHeight="1" ht="29.100000000000005">
      <c r="A170" s="22"/>
      <c r="B170" s="229"/>
      <c r="C170" s="229"/>
      <c r="D170" s="229"/>
      <c r="E170" s="74" t="s">
        <v>11</v>
      </c>
      <c r="F170" s="74" t="s">
        <v>124</v>
      </c>
      <c r="G170" s="62">
        <f>ROUNDUP((((('Exchange rate'!Eur_per_GBP*('UK-R-Coffee Tables'!G151/(1+'Exchange rate'!UK_vat_rate))*1.25)-('Exchange rate'!Eur_per_GBP*('UK-R-Coffee Tables'!G151/(1+'Exchange rate'!UK_vat_rate))*1.25)*0.25)+1)*0.9165)/10,0)*10</f>
      </c>
      <c r="H170" s="62">
        <f>ROUNDUP((((('Exchange rate'!Eur_per_GBP*('UK-R-Coffee Tables'!H151/(1+'Exchange rate'!UK_vat_rate))*1.25)-('Exchange rate'!Eur_per_GBP*('UK-R-Coffee Tables'!H151/(1+'Exchange rate'!UK_vat_rate))*1.25)*0.25)+1)*0.9165)/10,0)*10</f>
      </c>
      <c r="I170" s="82"/>
    </row>
    <row x14ac:dyDescent="0.25" r="171" customHeight="1" ht="29.100000000000005">
      <c r="A171" s="22"/>
      <c r="B171" s="229"/>
      <c r="C171" s="229"/>
      <c r="D171" s="229"/>
      <c r="E171" s="74" t="s">
        <v>13</v>
      </c>
      <c r="F171" s="74" t="s">
        <v>587</v>
      </c>
      <c r="G171" s="62">
        <f>ROUNDUP((((('Exchange rate'!Eur_per_GBP*('UK-R-Coffee Tables'!G152/(1+'Exchange rate'!UK_vat_rate))*1.25)-('Exchange rate'!Eur_per_GBP*('UK-R-Coffee Tables'!G152/(1+'Exchange rate'!UK_vat_rate))*1.25)*0.25)+1)*0.9165)/10,0)*10</f>
      </c>
      <c r="H171" s="62">
        <f>ROUNDUP((((('Exchange rate'!Eur_per_GBP*('UK-R-Coffee Tables'!H152/(1+'Exchange rate'!UK_vat_rate))*1.25)-('Exchange rate'!Eur_per_GBP*('UK-R-Coffee Tables'!H152/(1+'Exchange rate'!UK_vat_rate))*1.25)*0.25)+1)*0.9165)/10,0)*10</f>
      </c>
      <c r="I171" s="82"/>
    </row>
    <row x14ac:dyDescent="0.25" r="172" customHeight="1" ht="29.100000000000005">
      <c r="A172" s="22"/>
      <c r="B172" s="229"/>
      <c r="C172" s="229"/>
      <c r="D172" s="229"/>
      <c r="E172" s="74" t="s">
        <v>15</v>
      </c>
      <c r="F172" s="74" t="s">
        <v>618</v>
      </c>
      <c r="G172" s="62">
        <f>ROUNDUP((((('Exchange rate'!Eur_per_GBP*('UK-R-Coffee Tables'!G153/(1+'Exchange rate'!UK_vat_rate))*1.25)-('Exchange rate'!Eur_per_GBP*('UK-R-Coffee Tables'!G153/(1+'Exchange rate'!UK_vat_rate))*1.25)*0.25)+1)*0.9165)/10,0)*10</f>
      </c>
      <c r="H172" s="62">
        <f>ROUNDUP((((('Exchange rate'!Eur_per_GBP*('UK-R-Coffee Tables'!H153/(1+'Exchange rate'!UK_vat_rate))*1.25)-('Exchange rate'!Eur_per_GBP*('UK-R-Coffee Tables'!H153/(1+'Exchange rate'!UK_vat_rate))*1.25)*0.25)+1)*0.9165)/10,0)*10</f>
      </c>
      <c r="I172" s="82"/>
    </row>
    <row x14ac:dyDescent="0.25" r="173" customHeight="1" ht="29.100000000000005">
      <c r="A173" s="22"/>
      <c r="B173" s="3"/>
      <c r="C173" s="3"/>
      <c r="D173" s="3"/>
      <c r="E173" s="74"/>
      <c r="F173" s="74"/>
      <c r="G173" s="34"/>
      <c r="H173" s="103"/>
      <c r="I173" s="82"/>
    </row>
    <row x14ac:dyDescent="0.25" r="174" customHeight="1" ht="29.100000000000005">
      <c r="A174" s="3"/>
      <c r="B174" s="3"/>
      <c r="C174" s="3"/>
      <c r="D174" s="3"/>
      <c r="E174" s="74"/>
      <c r="F174" s="3"/>
      <c r="G174" s="82"/>
      <c r="H174" s="103"/>
      <c r="I174" s="82"/>
    </row>
    <row x14ac:dyDescent="0.25" r="175" customHeight="1" ht="29.100000000000005">
      <c r="A175" s="3"/>
      <c r="B175" s="3"/>
      <c r="C175" s="3"/>
      <c r="D175" s="3"/>
      <c r="E175" s="138" t="s">
        <v>18</v>
      </c>
      <c r="F175" s="3"/>
      <c r="G175" s="82"/>
      <c r="H175" s="103"/>
      <c r="I175" s="82"/>
    </row>
    <row x14ac:dyDescent="0.25" r="176" customHeight="1" ht="29.100000000000005">
      <c r="A176" s="3"/>
      <c r="B176" s="3"/>
      <c r="C176" s="3"/>
      <c r="D176" s="229"/>
      <c r="E176" s="108"/>
      <c r="F176" s="3"/>
      <c r="G176" s="82"/>
      <c r="H176" s="103"/>
      <c r="I176" s="82"/>
    </row>
    <row x14ac:dyDescent="0.25" r="177" customHeight="1" ht="29.100000000000005">
      <c r="A177" s="3"/>
      <c r="B177" s="3"/>
      <c r="C177" s="3"/>
      <c r="D177" s="229"/>
      <c r="E177" s="134"/>
      <c r="F177" s="3"/>
      <c r="G177" s="82"/>
      <c r="H177" s="103"/>
      <c r="I177" s="82"/>
    </row>
    <row x14ac:dyDescent="0.25" r="178" customHeight="1" ht="29.100000000000005">
      <c r="A178" s="3"/>
      <c r="B178" s="3"/>
      <c r="C178" s="3"/>
      <c r="D178" s="229"/>
      <c r="E178" s="139" t="s">
        <v>280</v>
      </c>
      <c r="F178" s="140"/>
      <c r="G178" s="358"/>
      <c r="H178" s="188">
        <f>ROUNDUP(((('Exchange rate'!Eur_per_GBP*('UK-R-Coffee Tables'!H158/(1+'Exchange rate'!UK_vat_rate))*1.25*0.9165)+1)/10)/1.59,0)*10</f>
      </c>
      <c r="I178" s="82"/>
    </row>
    <row x14ac:dyDescent="0.25" r="179" customHeight="1" ht="29.100000000000005">
      <c r="A179" s="3"/>
      <c r="B179" s="3"/>
      <c r="C179" s="3"/>
      <c r="D179" s="229"/>
      <c r="E179" s="28"/>
      <c r="F179" s="3"/>
      <c r="G179" s="82"/>
      <c r="H179" s="62"/>
      <c r="I179" s="82"/>
    </row>
    <row x14ac:dyDescent="0.25" r="180" customHeight="1" ht="29.100000000000005">
      <c r="A180" s="3"/>
      <c r="B180" s="3"/>
      <c r="C180" s="3"/>
      <c r="D180" s="229"/>
      <c r="E180" s="28" t="s">
        <v>591</v>
      </c>
      <c r="F180" s="3"/>
      <c r="G180" s="82"/>
      <c r="H180" s="62"/>
      <c r="I180" s="82"/>
    </row>
    <row x14ac:dyDescent="0.25" r="181" customHeight="1" ht="33">
      <c r="A181" s="3"/>
      <c r="B181" s="3"/>
      <c r="C181" s="3"/>
      <c r="D181" s="229"/>
      <c r="E181" s="28"/>
      <c r="F181" s="3"/>
      <c r="G181" s="82"/>
      <c r="H181" s="63"/>
      <c r="I181" s="82"/>
    </row>
    <row x14ac:dyDescent="0.25" r="182" customHeight="1" ht="17.25">
      <c r="A182" s="354"/>
      <c r="B182" s="96" t="s">
        <v>113</v>
      </c>
      <c r="C182" s="10"/>
      <c r="D182" s="10"/>
      <c r="E182" s="127"/>
      <c r="F182" s="116"/>
      <c r="G182" s="355"/>
      <c r="H182" s="128"/>
      <c r="I182" s="82"/>
    </row>
    <row x14ac:dyDescent="0.25" r="183" customHeight="1" ht="17.25">
      <c r="A183" s="15"/>
      <c r="B183" s="15" t="s">
        <v>106</v>
      </c>
      <c r="C183" s="15"/>
      <c r="D183" s="15"/>
      <c r="E183" s="112" t="s">
        <v>58</v>
      </c>
      <c r="F183" s="237" t="s">
        <v>319</v>
      </c>
      <c r="G183" s="18" t="s">
        <v>350</v>
      </c>
      <c r="H183" s="147"/>
      <c r="I183" s="82"/>
    </row>
    <row x14ac:dyDescent="0.25" r="184" customHeight="1" ht="29.100000000000005">
      <c r="A184" s="22"/>
      <c r="B184" s="22"/>
      <c r="C184" s="3"/>
      <c r="D184" s="356"/>
      <c r="E184" s="74"/>
      <c r="F184" s="262" t="s">
        <v>592</v>
      </c>
      <c r="G184" s="287" t="s">
        <v>471</v>
      </c>
      <c r="H184" s="244"/>
      <c r="I184" s="82"/>
    </row>
    <row x14ac:dyDescent="0.25" r="185" customHeight="1" ht="29.100000000000005">
      <c r="A185" s="22"/>
      <c r="B185" s="229"/>
      <c r="C185" s="229"/>
      <c r="D185" s="229"/>
      <c r="E185" s="74" t="s">
        <v>13</v>
      </c>
      <c r="F185" s="74" t="s">
        <v>124</v>
      </c>
      <c r="G185" s="62">
        <f>ROUNDUP((((('Exchange rate'!Eur_per_GBP*('UK-R-Coffee Tables'!G165/(1+'Exchange rate'!UK_vat_rate))*1.25)-('Exchange rate'!Eur_per_GBP*('UK-R-Coffee Tables'!G165/(1+'Exchange rate'!UK_vat_rate))*1.25)*0.25)+1)*0.9165)/10,0)*10</f>
      </c>
      <c r="H185" s="172"/>
      <c r="I185" s="82"/>
    </row>
    <row x14ac:dyDescent="0.25" r="186" customHeight="1" ht="29.100000000000005">
      <c r="A186" s="22"/>
      <c r="B186" s="3"/>
      <c r="C186" s="3"/>
      <c r="D186" s="3"/>
      <c r="E186" s="74"/>
      <c r="F186" s="74"/>
      <c r="G186" s="34"/>
      <c r="H186" s="103"/>
      <c r="I186" s="82"/>
    </row>
    <row x14ac:dyDescent="0.25" r="187" customHeight="1" ht="29.100000000000005">
      <c r="A187" s="3"/>
      <c r="B187" s="3"/>
      <c r="C187" s="3"/>
      <c r="D187" s="3"/>
      <c r="E187" s="74"/>
      <c r="F187" s="3"/>
      <c r="G187" s="82"/>
      <c r="H187" s="103"/>
      <c r="I187" s="82"/>
    </row>
    <row x14ac:dyDescent="0.25" r="188" customHeight="1" ht="29.100000000000005">
      <c r="A188" s="3"/>
      <c r="B188" s="3"/>
      <c r="C188" s="3"/>
      <c r="D188" s="3"/>
      <c r="E188" s="138" t="s">
        <v>18</v>
      </c>
      <c r="F188" s="3"/>
      <c r="G188" s="82"/>
      <c r="H188" s="103"/>
      <c r="I188" s="82"/>
    </row>
    <row x14ac:dyDescent="0.25" r="189" customHeight="1" ht="29.100000000000005">
      <c r="A189" s="3"/>
      <c r="B189" s="3"/>
      <c r="C189" s="3"/>
      <c r="D189" s="229"/>
      <c r="E189" s="108"/>
      <c r="F189" s="3"/>
      <c r="G189" s="82"/>
      <c r="H189" s="103"/>
      <c r="I189" s="82"/>
    </row>
    <row x14ac:dyDescent="0.25" r="190" customHeight="1" ht="29.100000000000005">
      <c r="A190" s="3"/>
      <c r="B190" s="3"/>
      <c r="C190" s="3"/>
      <c r="D190" s="229"/>
      <c r="E190" s="134"/>
      <c r="F190" s="3"/>
      <c r="G190" s="82"/>
      <c r="H190" s="103"/>
      <c r="I190" s="82"/>
    </row>
    <row x14ac:dyDescent="0.25" r="191" customHeight="1" ht="29.100000000000005">
      <c r="A191" s="3"/>
      <c r="B191" s="3"/>
      <c r="C191" s="3"/>
      <c r="D191" s="229"/>
      <c r="E191" s="139" t="s">
        <v>491</v>
      </c>
      <c r="F191" s="140"/>
      <c r="G191" s="358"/>
      <c r="H191" s="188">
        <f>ROUNDUP(((('Exchange rate'!Eur_per_GBP*('UK-R-Coffee Tables'!H171/(1+'Exchange rate'!UK_vat_rate))*1.25*0.9165)+1)/10)/1.59,0)*10</f>
      </c>
      <c r="I191" s="82"/>
    </row>
    <row x14ac:dyDescent="0.25" r="192" customHeight="1" ht="130.5">
      <c r="A192" s="3"/>
      <c r="B192" s="3"/>
      <c r="C192" s="3"/>
      <c r="D192" s="229"/>
      <c r="E192" s="28"/>
      <c r="F192" s="3"/>
      <c r="G192" s="82"/>
      <c r="H192" s="63"/>
      <c r="I192" s="82"/>
    </row>
    <row x14ac:dyDescent="0.25" r="193" customHeight="1" ht="130.5">
      <c r="A193" s="3"/>
      <c r="B193" s="3"/>
      <c r="C193" s="3"/>
      <c r="D193" s="229"/>
      <c r="E193" s="28"/>
      <c r="F193" s="3"/>
      <c r="G193" s="82"/>
      <c r="H193" s="63"/>
      <c r="I193" s="82"/>
    </row>
    <row x14ac:dyDescent="0.25" r="194" customHeight="1" ht="33">
      <c r="A194" s="3"/>
      <c r="B194" s="3"/>
      <c r="C194" s="3"/>
      <c r="D194" s="229"/>
      <c r="E194" s="28"/>
      <c r="F194" s="3"/>
      <c r="G194" s="82"/>
      <c r="H194" s="63"/>
      <c r="I194" s="82"/>
    </row>
    <row x14ac:dyDescent="0.25" r="195" customHeight="1" ht="17.25">
      <c r="A195" s="354"/>
      <c r="B195" s="288" t="s">
        <v>148</v>
      </c>
      <c r="C195" s="10"/>
      <c r="D195" s="10"/>
      <c r="E195" s="127"/>
      <c r="F195" s="116"/>
      <c r="G195" s="355"/>
      <c r="H195" s="128"/>
      <c r="I195" s="82"/>
    </row>
    <row x14ac:dyDescent="0.25" r="196" customHeight="1" ht="17.25">
      <c r="A196" s="15"/>
      <c r="B196" s="15" t="s">
        <v>318</v>
      </c>
      <c r="C196" s="15"/>
      <c r="D196" s="15"/>
      <c r="E196" s="112" t="s">
        <v>58</v>
      </c>
      <c r="F196" s="237" t="s">
        <v>319</v>
      </c>
      <c r="G196" s="18" t="s">
        <v>349</v>
      </c>
      <c r="H196" s="131" t="s">
        <v>327</v>
      </c>
      <c r="I196" s="82"/>
    </row>
    <row x14ac:dyDescent="0.25" r="197" customHeight="1" ht="29.100000000000005">
      <c r="A197" s="22"/>
      <c r="B197" s="22"/>
      <c r="C197" s="3"/>
      <c r="D197" s="356"/>
      <c r="E197" s="74"/>
      <c r="F197" s="262" t="s">
        <v>544</v>
      </c>
      <c r="G197" s="24"/>
      <c r="H197" s="244"/>
      <c r="I197" s="82"/>
    </row>
    <row x14ac:dyDescent="0.25" r="198" customHeight="1" ht="29.100000000000005">
      <c r="A198" s="22"/>
      <c r="B198" s="3"/>
      <c r="C198" s="3"/>
      <c r="D198" s="3"/>
      <c r="E198" s="74" t="s">
        <v>11</v>
      </c>
      <c r="F198" s="74" t="s">
        <v>546</v>
      </c>
      <c r="G198" s="62">
        <f>ROUNDUP((((('Exchange rate'!Eur_per_GBP*('UK-R-Coffee Tables'!G177/(1+'Exchange rate'!UK_vat_rate))*1.25)-('Exchange rate'!Eur_per_GBP*('UK-R-Coffee Tables'!G177/(1+'Exchange rate'!UK_vat_rate))*1.25)*0.25)+1)*0.9165)/10,0)*10</f>
      </c>
      <c r="H198" s="62">
        <f>ROUNDUP((((('Exchange rate'!Eur_per_GBP*('UK-R-Coffee Tables'!H177/(1+'Exchange rate'!UK_vat_rate))*1.25)-('Exchange rate'!Eur_per_GBP*('UK-R-Coffee Tables'!H177/(1+'Exchange rate'!UK_vat_rate))*1.25)*0.25)+1)*0.9165)/10,0)*10</f>
      </c>
      <c r="I198" s="82"/>
    </row>
    <row x14ac:dyDescent="0.25" r="199" customHeight="1" ht="29.100000000000005">
      <c r="A199" s="229"/>
      <c r="B199" s="229"/>
      <c r="C199" s="229"/>
      <c r="D199" s="229"/>
      <c r="E199" s="74" t="s">
        <v>13</v>
      </c>
      <c r="F199" s="74" t="s">
        <v>548</v>
      </c>
      <c r="G199" s="62">
        <f>ROUNDUP((((('Exchange rate'!Eur_per_GBP*('UK-R-Coffee Tables'!G178/(1+'Exchange rate'!UK_vat_rate))*1.25)-('Exchange rate'!Eur_per_GBP*('UK-R-Coffee Tables'!G178/(1+'Exchange rate'!UK_vat_rate))*1.25)*0.25)+1)*0.9165)/10,0)*10</f>
      </c>
      <c r="H199" s="62">
        <f>ROUNDUP((((('Exchange rate'!Eur_per_GBP*('UK-R-Coffee Tables'!H178/(1+'Exchange rate'!UK_vat_rate))*1.25)-('Exchange rate'!Eur_per_GBP*('UK-R-Coffee Tables'!H178/(1+'Exchange rate'!UK_vat_rate))*1.25)*0.25)+1)*0.9165)/10,0)*10</f>
      </c>
      <c r="I199" s="82"/>
    </row>
    <row x14ac:dyDescent="0.25" r="200" customHeight="1" ht="29.100000000000005">
      <c r="A200" s="3"/>
      <c r="B200" s="3"/>
      <c r="C200" s="3"/>
      <c r="D200" s="3"/>
      <c r="E200" s="74" t="s">
        <v>15</v>
      </c>
      <c r="F200" s="74" t="s">
        <v>550</v>
      </c>
      <c r="G200" s="62">
        <f>ROUNDUP((((('Exchange rate'!Eur_per_GBP*('UK-R-Coffee Tables'!G179/(1+'Exchange rate'!UK_vat_rate))*1.25)-('Exchange rate'!Eur_per_GBP*('UK-R-Coffee Tables'!G179/(1+'Exchange rate'!UK_vat_rate))*1.25)*0.25)+1)*0.9165)/10,0)*10</f>
      </c>
      <c r="H200" s="62">
        <f>ROUNDUP((((('Exchange rate'!Eur_per_GBP*('UK-R-Coffee Tables'!H179/(1+'Exchange rate'!UK_vat_rate))*1.25)-('Exchange rate'!Eur_per_GBP*('UK-R-Coffee Tables'!H179/(1+'Exchange rate'!UK_vat_rate))*1.25)*0.25)+1)*0.9165)/10,0)*10</f>
      </c>
      <c r="I200" s="82"/>
    </row>
    <row x14ac:dyDescent="0.25" r="201" customHeight="1" ht="29.100000000000005">
      <c r="A201" s="3"/>
      <c r="B201" s="3"/>
      <c r="C201" s="3"/>
      <c r="D201" s="3"/>
      <c r="E201" s="134"/>
      <c r="F201" s="74"/>
      <c r="G201" s="136"/>
      <c r="H201" s="103"/>
      <c r="I201" s="82"/>
    </row>
    <row x14ac:dyDescent="0.25" r="202" customHeight="1" ht="29.100000000000005">
      <c r="A202" s="3"/>
      <c r="B202" s="3"/>
      <c r="C202" s="3"/>
      <c r="D202" s="3"/>
      <c r="E202" s="138" t="s">
        <v>18</v>
      </c>
      <c r="F202" s="3"/>
      <c r="G202" s="82"/>
      <c r="H202" s="103"/>
      <c r="I202" s="82"/>
    </row>
    <row x14ac:dyDescent="0.25" r="203" customHeight="1" ht="29.100000000000005">
      <c r="A203" s="3"/>
      <c r="B203" s="3"/>
      <c r="C203" s="3"/>
      <c r="D203" s="229"/>
      <c r="E203" s="108"/>
      <c r="F203" s="3"/>
      <c r="G203" s="82"/>
      <c r="H203" s="103"/>
      <c r="I203" s="82"/>
    </row>
    <row x14ac:dyDescent="0.25" r="204" customHeight="1" ht="29.100000000000005">
      <c r="A204" s="3"/>
      <c r="B204" s="3"/>
      <c r="C204" s="3"/>
      <c r="D204" s="229"/>
      <c r="E204" s="134"/>
      <c r="F204" s="3"/>
      <c r="G204" s="82"/>
      <c r="H204" s="103"/>
      <c r="I204" s="82"/>
    </row>
    <row x14ac:dyDescent="0.25" r="205" customHeight="1" ht="29.100000000000005">
      <c r="A205" s="3"/>
      <c r="B205" s="3"/>
      <c r="C205" s="3"/>
      <c r="D205" s="229"/>
      <c r="E205" s="139" t="s">
        <v>280</v>
      </c>
      <c r="F205" s="140"/>
      <c r="G205" s="358"/>
      <c r="H205" s="188">
        <f>ROUNDUP(((('Exchange rate'!Eur_per_GBP*('UK-R-Coffee Tables'!H184/(1+'Exchange rate'!UK_vat_rate))*1.25*0.9165)+1)/10)/1.59,0)*10</f>
      </c>
      <c r="I205" s="82"/>
    </row>
    <row x14ac:dyDescent="0.25" r="206" customHeight="1" ht="29.100000000000005">
      <c r="A206" s="3"/>
      <c r="B206" s="3"/>
      <c r="C206" s="3"/>
      <c r="D206" s="229"/>
      <c r="E206" s="108"/>
      <c r="F206" s="3"/>
      <c r="G206" s="82"/>
      <c r="H206" s="103"/>
      <c r="I206" s="82"/>
    </row>
    <row x14ac:dyDescent="0.25" r="207" customHeight="1" ht="29.100000000000005">
      <c r="A207" s="3"/>
      <c r="B207" s="3"/>
      <c r="C207" s="3"/>
      <c r="D207" s="229"/>
      <c r="E207" s="108"/>
      <c r="F207" s="3"/>
      <c r="G207" s="82"/>
      <c r="H207" s="63"/>
      <c r="I207" s="82"/>
    </row>
    <row x14ac:dyDescent="0.25" r="208" customHeight="1" ht="90.75">
      <c r="A208" s="3"/>
      <c r="B208" s="3"/>
      <c r="C208" s="3"/>
      <c r="D208" s="229"/>
      <c r="E208" s="134"/>
      <c r="F208" s="3"/>
      <c r="G208" s="82"/>
      <c r="H208" s="103"/>
      <c r="I208" s="82"/>
    </row>
    <row x14ac:dyDescent="0.25" r="209" customHeight="1" ht="90.75">
      <c r="A209" s="3"/>
      <c r="B209" s="3"/>
      <c r="C209" s="3"/>
      <c r="D209" s="229"/>
      <c r="E209" s="134"/>
      <c r="F209" s="3"/>
      <c r="G209" s="82"/>
      <c r="H209" s="103"/>
      <c r="I209" s="82"/>
    </row>
    <row x14ac:dyDescent="0.25" r="210" customHeight="1" ht="17.25">
      <c r="A210" s="3"/>
      <c r="B210" s="3"/>
      <c r="C210" s="3"/>
      <c r="D210" s="3"/>
      <c r="E210" s="134"/>
      <c r="F210" s="3"/>
      <c r="G210" s="82"/>
      <c r="H210" s="103"/>
      <c r="I210" s="82"/>
    </row>
    <row x14ac:dyDescent="0.25" r="211" customHeight="1" ht="17.25">
      <c r="A211" s="354"/>
      <c r="B211" s="288" t="s">
        <v>148</v>
      </c>
      <c r="C211" s="10"/>
      <c r="D211" s="10"/>
      <c r="E211" s="127"/>
      <c r="F211" s="116"/>
      <c r="G211" s="355"/>
      <c r="H211" s="128"/>
      <c r="I211" s="82"/>
    </row>
    <row x14ac:dyDescent="0.25" r="212" customHeight="1" ht="17.25">
      <c r="A212" s="15"/>
      <c r="B212" s="15" t="s">
        <v>348</v>
      </c>
      <c r="C212" s="15"/>
      <c r="D212" s="15"/>
      <c r="E212" s="112" t="s">
        <v>58</v>
      </c>
      <c r="F212" s="237" t="s">
        <v>319</v>
      </c>
      <c r="G212" s="18" t="s">
        <v>349</v>
      </c>
      <c r="H212" s="18" t="s">
        <v>327</v>
      </c>
      <c r="I212" s="82"/>
    </row>
    <row x14ac:dyDescent="0.25" r="213" customHeight="1" ht="29.100000000000005">
      <c r="A213" s="22"/>
      <c r="B213" s="22"/>
      <c r="C213" s="3"/>
      <c r="D213" s="356"/>
      <c r="E213" s="74"/>
      <c r="F213" s="262" t="s">
        <v>544</v>
      </c>
      <c r="G213" s="24"/>
      <c r="H213" s="244"/>
      <c r="I213" s="82"/>
    </row>
    <row x14ac:dyDescent="0.25" r="214" customHeight="1" ht="29.100000000000005">
      <c r="A214" s="22"/>
      <c r="B214" s="3"/>
      <c r="C214" s="3"/>
      <c r="D214" s="3"/>
      <c r="E214" s="74" t="s">
        <v>11</v>
      </c>
      <c r="F214" s="74" t="s">
        <v>552</v>
      </c>
      <c r="G214" s="62">
        <f>ROUNDUP((((('Exchange rate'!Eur_per_GBP*('UK-R-Coffee Tables'!G189/(1+'Exchange rate'!UK_vat_rate))*1.25)-('Exchange rate'!Eur_per_GBP*('UK-R-Coffee Tables'!G189/(1+'Exchange rate'!UK_vat_rate))*1.25)*0.25)+1)*0.9165)/10,0)*10</f>
      </c>
      <c r="H214" s="62">
        <f>ROUNDUP((((('Exchange rate'!Eur_per_GBP*('UK-R-Coffee Tables'!H189/(1+'Exchange rate'!UK_vat_rate))*1.25)-('Exchange rate'!Eur_per_GBP*('UK-R-Coffee Tables'!H189/(1+'Exchange rate'!UK_vat_rate))*1.25)*0.25)+1)*0.9165)/10,0)*10</f>
      </c>
      <c r="I214" s="82"/>
    </row>
    <row x14ac:dyDescent="0.25" r="215" customHeight="1" ht="29.100000000000005">
      <c r="A215" s="22"/>
      <c r="B215" s="229"/>
      <c r="C215" s="229"/>
      <c r="D215" s="229"/>
      <c r="E215" s="74" t="s">
        <v>13</v>
      </c>
      <c r="F215" s="74" t="s">
        <v>555</v>
      </c>
      <c r="G215" s="62">
        <f>ROUNDUP((((('Exchange rate'!Eur_per_GBP*('UK-R-Coffee Tables'!G190/(1+'Exchange rate'!UK_vat_rate))*1.25)-('Exchange rate'!Eur_per_GBP*('UK-R-Coffee Tables'!G190/(1+'Exchange rate'!UK_vat_rate))*1.25)*0.25)+1)*0.9165)/10,0)*10</f>
      </c>
      <c r="H215" s="62">
        <f>ROUNDUP((((('Exchange rate'!Eur_per_GBP*('UK-R-Coffee Tables'!H190/(1+'Exchange rate'!UK_vat_rate))*1.25)-('Exchange rate'!Eur_per_GBP*('UK-R-Coffee Tables'!H190/(1+'Exchange rate'!UK_vat_rate))*1.25)*0.25)+1)*0.9165)/10,0)*10</f>
      </c>
      <c r="I215" s="82"/>
    </row>
    <row x14ac:dyDescent="0.25" r="216" customHeight="1" ht="29.100000000000005">
      <c r="A216" s="22"/>
      <c r="B216" s="3"/>
      <c r="C216" s="3"/>
      <c r="D216" s="3"/>
      <c r="E216" s="74" t="s">
        <v>15</v>
      </c>
      <c r="F216" s="74" t="s">
        <v>572</v>
      </c>
      <c r="G216" s="62">
        <f>ROUNDUP((((('Exchange rate'!Eur_per_GBP*('UK-R-Coffee Tables'!G191/(1+'Exchange rate'!UK_vat_rate))*1.25)-('Exchange rate'!Eur_per_GBP*('UK-R-Coffee Tables'!G191/(1+'Exchange rate'!UK_vat_rate))*1.25)*0.25)+1)*0.9165)/10,0)*10</f>
      </c>
      <c r="H216" s="62">
        <f>ROUNDUP((((('Exchange rate'!Eur_per_GBP*('UK-R-Coffee Tables'!H191/(1+'Exchange rate'!UK_vat_rate))*1.25)-('Exchange rate'!Eur_per_GBP*('UK-R-Coffee Tables'!H191/(1+'Exchange rate'!UK_vat_rate))*1.25)*0.25)+1)*0.9165)/10,0)*10</f>
      </c>
      <c r="I216" s="82"/>
    </row>
    <row x14ac:dyDescent="0.25" r="217" customHeight="1" ht="29.100000000000005">
      <c r="A217" s="22"/>
      <c r="B217" s="3"/>
      <c r="C217" s="3"/>
      <c r="D217" s="3"/>
      <c r="E217" s="74" t="s">
        <v>120</v>
      </c>
      <c r="F217" s="74" t="s">
        <v>573</v>
      </c>
      <c r="G217" s="62">
        <f>ROUNDUP((((('Exchange rate'!Eur_per_GBP*('UK-R-Coffee Tables'!G192/(1+'Exchange rate'!UK_vat_rate))*1.25)-('Exchange rate'!Eur_per_GBP*('UK-R-Coffee Tables'!G192/(1+'Exchange rate'!UK_vat_rate))*1.25)*0.25)+1)*0.9165)/10,0)*10</f>
      </c>
      <c r="H217" s="62">
        <f>ROUNDUP((((('Exchange rate'!Eur_per_GBP*('UK-R-Coffee Tables'!H192/(1+'Exchange rate'!UK_vat_rate))*1.25)-('Exchange rate'!Eur_per_GBP*('UK-R-Coffee Tables'!H192/(1+'Exchange rate'!UK_vat_rate))*1.25)*0.25)+1)*0.9165)/10,0)*10</f>
      </c>
      <c r="I217" s="82"/>
    </row>
    <row x14ac:dyDescent="0.25" r="218" customHeight="1" ht="29.100000000000005">
      <c r="A218" s="3"/>
      <c r="B218" s="3"/>
      <c r="C218" s="3"/>
      <c r="D218" s="229"/>
      <c r="E218" s="28"/>
      <c r="F218" s="3"/>
      <c r="G218" s="82"/>
      <c r="H218" s="63"/>
      <c r="I218" s="82"/>
    </row>
    <row x14ac:dyDescent="0.25" r="219" customHeight="1" ht="29.100000000000005">
      <c r="A219" s="3"/>
      <c r="B219" s="3"/>
      <c r="C219" s="3"/>
      <c r="D219" s="3"/>
      <c r="E219" s="138" t="s">
        <v>18</v>
      </c>
      <c r="F219" s="3"/>
      <c r="G219" s="82"/>
      <c r="H219" s="103"/>
      <c r="I219" s="82"/>
    </row>
    <row x14ac:dyDescent="0.25" r="220" customHeight="1" ht="29.100000000000005">
      <c r="A220" s="3"/>
      <c r="B220" s="3"/>
      <c r="C220" s="3"/>
      <c r="D220" s="229"/>
      <c r="E220" s="108"/>
      <c r="F220" s="3"/>
      <c r="G220" s="82"/>
      <c r="H220" s="103"/>
      <c r="I220" s="82"/>
    </row>
    <row x14ac:dyDescent="0.25" r="221" customHeight="1" ht="29.100000000000005">
      <c r="A221" s="3"/>
      <c r="B221" s="3"/>
      <c r="C221" s="3"/>
      <c r="D221" s="229"/>
      <c r="E221" s="134"/>
      <c r="F221" s="3"/>
      <c r="G221" s="82"/>
      <c r="H221" s="103"/>
      <c r="I221" s="82"/>
    </row>
    <row x14ac:dyDescent="0.25" r="222" customHeight="1" ht="29.100000000000005">
      <c r="A222" s="3"/>
      <c r="B222" s="3"/>
      <c r="C222" s="3"/>
      <c r="D222" s="229"/>
      <c r="E222" s="139" t="s">
        <v>280</v>
      </c>
      <c r="F222" s="140"/>
      <c r="G222" s="358"/>
      <c r="H222" s="188">
        <f>ROUNDUP(((('Exchange rate'!Eur_per_GBP*('UK-R-Coffee Tables'!H197/(1+'Exchange rate'!UK_vat_rate))*1.25*0.9165)+1)/10)/1.59,0)*10</f>
      </c>
      <c r="I222" s="82"/>
    </row>
    <row x14ac:dyDescent="0.25" r="223" customHeight="1" ht="156.75">
      <c r="A223" s="3"/>
      <c r="B223" s="3"/>
      <c r="C223" s="3"/>
      <c r="D223" s="229"/>
      <c r="E223" s="108"/>
      <c r="F223" s="3"/>
      <c r="G223" s="82"/>
      <c r="H223" s="103"/>
      <c r="I223" s="82"/>
    </row>
    <row x14ac:dyDescent="0.25" r="224" customHeight="1" ht="17.25">
      <c r="A224" s="15"/>
      <c r="B224" s="15" t="s">
        <v>106</v>
      </c>
      <c r="C224" s="15"/>
      <c r="D224" s="15"/>
      <c r="E224" s="112" t="s">
        <v>58</v>
      </c>
      <c r="F224" s="237" t="s">
        <v>319</v>
      </c>
      <c r="G224" s="18" t="s">
        <v>349</v>
      </c>
      <c r="H224" s="18" t="s">
        <v>327</v>
      </c>
      <c r="I224" s="82"/>
    </row>
    <row x14ac:dyDescent="0.25" r="225" customHeight="1" ht="29.100000000000005">
      <c r="A225" s="22"/>
      <c r="B225" s="22"/>
      <c r="C225" s="3"/>
      <c r="D225" s="356"/>
      <c r="E225" s="74"/>
      <c r="F225" s="262" t="s">
        <v>544</v>
      </c>
      <c r="G225" s="24"/>
      <c r="H225" s="244"/>
      <c r="I225" s="82"/>
    </row>
    <row x14ac:dyDescent="0.25" r="226" customHeight="1" ht="29.100000000000005">
      <c r="A226" s="22"/>
      <c r="B226" s="229"/>
      <c r="C226" s="229"/>
      <c r="D226" s="229"/>
      <c r="E226" s="74" t="s">
        <v>11</v>
      </c>
      <c r="F226" s="74" t="s">
        <v>574</v>
      </c>
      <c r="G226" s="62">
        <f>ROUNDUP((((('Exchange rate'!Eur_per_GBP*('UK-R-Coffee Tables'!G201/(1+'Exchange rate'!UK_vat_rate))*1.25)-('Exchange rate'!Eur_per_GBP*('UK-R-Coffee Tables'!G201/(1+'Exchange rate'!UK_vat_rate))*1.25)*0.25)+1)*0.9165)/10,0)*10</f>
      </c>
      <c r="H226" s="62">
        <f>ROUNDUP((((('Exchange rate'!Eur_per_GBP*('UK-R-Coffee Tables'!H201/(1+'Exchange rate'!UK_vat_rate))*1.25)-('Exchange rate'!Eur_per_GBP*('UK-R-Coffee Tables'!H201/(1+'Exchange rate'!UK_vat_rate))*1.25)*0.25)+1)*0.9165)/10,0)*10</f>
      </c>
      <c r="I226" s="82"/>
    </row>
    <row x14ac:dyDescent="0.25" r="227" customHeight="1" ht="29.100000000000005">
      <c r="A227" s="22"/>
      <c r="B227" s="3"/>
      <c r="C227" s="3"/>
      <c r="D227" s="3"/>
      <c r="E227" s="74" t="s">
        <v>13</v>
      </c>
      <c r="F227" s="74" t="s">
        <v>576</v>
      </c>
      <c r="G227" s="62">
        <f>ROUNDUP((((('Exchange rate'!Eur_per_GBP*('UK-R-Coffee Tables'!G202/(1+'Exchange rate'!UK_vat_rate))*1.25)-('Exchange rate'!Eur_per_GBP*('UK-R-Coffee Tables'!G202/(1+'Exchange rate'!UK_vat_rate))*1.25)*0.25)+1)*0.9165)/10,0)*10</f>
      </c>
      <c r="H227" s="62">
        <f>ROUNDUP((((('Exchange rate'!Eur_per_GBP*('UK-R-Coffee Tables'!H202/(1+'Exchange rate'!UK_vat_rate))*1.25)-('Exchange rate'!Eur_per_GBP*('UK-R-Coffee Tables'!H202/(1+'Exchange rate'!UK_vat_rate))*1.25)*0.25)+1)*0.9165)/10,0)*10</f>
      </c>
      <c r="I227" s="82"/>
    </row>
    <row x14ac:dyDescent="0.25" r="228" customHeight="1" ht="29.100000000000005">
      <c r="A228" s="22"/>
      <c r="B228" s="3"/>
      <c r="C228" s="3"/>
      <c r="D228" s="3"/>
      <c r="E228" s="74" t="s">
        <v>15</v>
      </c>
      <c r="F228" s="74" t="s">
        <v>617</v>
      </c>
      <c r="G228" s="62">
        <f>ROUNDUP((((('Exchange rate'!Eur_per_GBP*('UK-R-Coffee Tables'!G203/(1+'Exchange rate'!UK_vat_rate))*1.25)-('Exchange rate'!Eur_per_GBP*('UK-R-Coffee Tables'!G203/(1+'Exchange rate'!UK_vat_rate))*1.25)*0.25)+1)*0.9165)/10,0)*10</f>
      </c>
      <c r="H228" s="62">
        <f>ROUNDUP((((('Exchange rate'!Eur_per_GBP*('UK-R-Coffee Tables'!H203/(1+'Exchange rate'!UK_vat_rate))*1.25)-('Exchange rate'!Eur_per_GBP*('UK-R-Coffee Tables'!H203/(1+'Exchange rate'!UK_vat_rate))*1.25)*0.25)+1)*0.9165)/10,0)*10</f>
      </c>
      <c r="I228" s="82"/>
    </row>
    <row x14ac:dyDescent="0.25" r="229" customHeight="1" ht="29.100000000000005">
      <c r="A229" s="3"/>
      <c r="B229" s="3"/>
      <c r="C229" s="3"/>
      <c r="D229" s="3"/>
      <c r="E229" s="28"/>
      <c r="F229" s="3"/>
      <c r="G229" s="82"/>
      <c r="H229" s="103"/>
      <c r="I229" s="82"/>
    </row>
    <row x14ac:dyDescent="0.25" r="230" customHeight="1" ht="29.100000000000005">
      <c r="A230" s="3"/>
      <c r="B230" s="3"/>
      <c r="C230" s="3"/>
      <c r="D230" s="3"/>
      <c r="E230" s="138" t="s">
        <v>18</v>
      </c>
      <c r="F230" s="3"/>
      <c r="G230" s="82"/>
      <c r="H230" s="103"/>
      <c r="I230" s="82"/>
    </row>
    <row x14ac:dyDescent="0.25" r="231" customHeight="1" ht="29.100000000000005">
      <c r="A231" s="3"/>
      <c r="B231" s="3"/>
      <c r="C231" s="3"/>
      <c r="D231" s="3"/>
      <c r="E231" s="108"/>
      <c r="F231" s="3"/>
      <c r="G231" s="82"/>
      <c r="H231" s="103"/>
      <c r="I231" s="82"/>
    </row>
    <row x14ac:dyDescent="0.25" r="232" customHeight="1" ht="29.100000000000005">
      <c r="A232" s="3"/>
      <c r="B232" s="3"/>
      <c r="C232" s="3"/>
      <c r="D232" s="3"/>
      <c r="E232" s="134"/>
      <c r="F232" s="3"/>
      <c r="G232" s="82"/>
      <c r="H232" s="103"/>
      <c r="I232" s="82"/>
    </row>
    <row x14ac:dyDescent="0.25" r="233" customHeight="1" ht="29.100000000000005">
      <c r="A233" s="3"/>
      <c r="B233" s="3"/>
      <c r="C233" s="3"/>
      <c r="D233" s="3"/>
      <c r="E233" s="139" t="s">
        <v>280</v>
      </c>
      <c r="F233" s="140"/>
      <c r="G233" s="358"/>
      <c r="H233" s="188">
        <f>ROUNDUP(((('Exchange rate'!Eur_per_GBP*('UK-R-Coffee Tables'!H208/(1+'Exchange rate'!UK_vat_rate))*1.25*0.9165)+1)/10)/1.59,0)*10</f>
      </c>
      <c r="I233" s="82"/>
    </row>
    <row x14ac:dyDescent="0.25" r="234" customHeight="1" ht="29.100000000000005">
      <c r="A234" s="3"/>
      <c r="B234" s="3"/>
      <c r="C234" s="3"/>
      <c r="D234" s="3"/>
      <c r="E234" s="108"/>
      <c r="F234" s="3"/>
      <c r="G234" s="82"/>
      <c r="H234" s="103"/>
      <c r="I234" s="82"/>
    </row>
    <row x14ac:dyDescent="0.25" r="235" customHeight="1" ht="29.100000000000005">
      <c r="A235" s="3"/>
      <c r="B235" s="3"/>
      <c r="C235" s="3"/>
      <c r="D235" s="3"/>
      <c r="E235" s="108"/>
      <c r="F235" s="3"/>
      <c r="G235" s="82"/>
      <c r="H235" s="63"/>
      <c r="I235" s="82"/>
    </row>
    <row x14ac:dyDescent="0.25" r="236" customHeight="1" ht="27">
      <c r="A236" s="3"/>
      <c r="B236" s="365"/>
      <c r="C236" s="366"/>
      <c r="D236" s="366"/>
      <c r="E236" s="28"/>
      <c r="F236" s="74"/>
      <c r="G236" s="136"/>
      <c r="H236" s="86"/>
      <c r="I236" s="82"/>
    </row>
    <row x14ac:dyDescent="0.25" r="237" customHeight="1" ht="17.25">
      <c r="A237" s="15"/>
      <c r="B237" s="15" t="s">
        <v>594</v>
      </c>
      <c r="C237" s="15"/>
      <c r="D237" s="15"/>
      <c r="E237" s="112" t="s">
        <v>58</v>
      </c>
      <c r="F237" s="237" t="s">
        <v>319</v>
      </c>
      <c r="G237" s="18" t="s">
        <v>349</v>
      </c>
      <c r="H237" s="18" t="s">
        <v>327</v>
      </c>
      <c r="I237" s="82"/>
    </row>
    <row x14ac:dyDescent="0.25" r="238" customHeight="1" ht="29.100000000000005">
      <c r="A238" s="22"/>
      <c r="B238" s="22"/>
      <c r="C238" s="3"/>
      <c r="D238" s="356"/>
      <c r="E238" s="74"/>
      <c r="F238" s="262" t="s">
        <v>544</v>
      </c>
      <c r="G238" s="34"/>
      <c r="H238" s="244"/>
      <c r="I238" s="82"/>
    </row>
    <row x14ac:dyDescent="0.25" r="239" customHeight="1" ht="29.100000000000005">
      <c r="A239" s="22"/>
      <c r="B239" s="3"/>
      <c r="C239" s="3"/>
      <c r="D239" s="3"/>
      <c r="E239" s="74" t="s">
        <v>11</v>
      </c>
      <c r="F239" s="74" t="s">
        <v>619</v>
      </c>
      <c r="G239" s="62">
        <f>ROUNDUP((((('Exchange rate'!Eur_per_GBP*('UK-R-Coffee Tables'!G217/(1+'Exchange rate'!UK_vat_rate))*1.25)-('Exchange rate'!Eur_per_GBP*('UK-R-Coffee Tables'!G217/(1+'Exchange rate'!UK_vat_rate))*1.25)*0.25)+1)*0.9165)/10,0)*10</f>
      </c>
      <c r="H239" s="62">
        <f>ROUNDUP((((('Exchange rate'!Eur_per_GBP*('UK-R-Coffee Tables'!H217/(1+'Exchange rate'!UK_vat_rate))*1.25)-('Exchange rate'!Eur_per_GBP*('UK-R-Coffee Tables'!H217/(1+'Exchange rate'!UK_vat_rate))*1.25)*0.25)+1)*0.9165)/10,0)*10</f>
      </c>
      <c r="I239" s="82"/>
    </row>
    <row x14ac:dyDescent="0.25" r="240" customHeight="1" ht="29.100000000000005">
      <c r="A240" s="22"/>
      <c r="B240" s="3"/>
      <c r="C240" s="3"/>
      <c r="D240" s="3"/>
      <c r="E240" s="74" t="s">
        <v>13</v>
      </c>
      <c r="F240" s="74" t="s">
        <v>620</v>
      </c>
      <c r="G240" s="62">
        <f>ROUNDUP((((('Exchange rate'!Eur_per_GBP*('UK-R-Coffee Tables'!G218/(1+'Exchange rate'!UK_vat_rate))*1.25)-('Exchange rate'!Eur_per_GBP*('UK-R-Coffee Tables'!G218/(1+'Exchange rate'!UK_vat_rate))*1.25)*0.25)+1)*0.9165)/10,0)*10</f>
      </c>
      <c r="H240" s="62">
        <f>ROUNDUP((((('Exchange rate'!Eur_per_GBP*('UK-R-Coffee Tables'!H218/(1+'Exchange rate'!UK_vat_rate))*1.25)-('Exchange rate'!Eur_per_GBP*('UK-R-Coffee Tables'!H218/(1+'Exchange rate'!UK_vat_rate))*1.25)*0.25)+1)*0.9165)/10,0)*10</f>
      </c>
      <c r="I240" s="82"/>
    </row>
    <row x14ac:dyDescent="0.25" r="241" customHeight="1" ht="29.100000000000005">
      <c r="A241" s="22"/>
      <c r="B241" s="229"/>
      <c r="C241" s="229"/>
      <c r="D241" s="229"/>
      <c r="E241" s="74" t="s">
        <v>15</v>
      </c>
      <c r="F241" s="74" t="s">
        <v>621</v>
      </c>
      <c r="G241" s="62">
        <f>ROUNDUP((((('Exchange rate'!Eur_per_GBP*('UK-R-Coffee Tables'!G219/(1+'Exchange rate'!UK_vat_rate))*1.25)-('Exchange rate'!Eur_per_GBP*('UK-R-Coffee Tables'!G219/(1+'Exchange rate'!UK_vat_rate))*1.25)*0.25)+1)*0.9165)/10,0)*10</f>
      </c>
      <c r="H241" s="62">
        <f>ROUNDUP((((('Exchange rate'!Eur_per_GBP*('UK-R-Coffee Tables'!H219/(1+'Exchange rate'!UK_vat_rate))*1.25)-('Exchange rate'!Eur_per_GBP*('UK-R-Coffee Tables'!H219/(1+'Exchange rate'!UK_vat_rate))*1.25)*0.25)+1)*0.9165)/10,0)*10</f>
      </c>
      <c r="I241" s="82"/>
    </row>
    <row x14ac:dyDescent="0.25" r="242" customHeight="1" ht="29.100000000000005">
      <c r="A242" s="3"/>
      <c r="B242" s="3"/>
      <c r="C242" s="3"/>
      <c r="D242" s="3"/>
      <c r="E242" s="28"/>
      <c r="F242" s="74"/>
      <c r="G242" s="136"/>
      <c r="H242" s="103"/>
      <c r="I242" s="82"/>
    </row>
    <row x14ac:dyDescent="0.25" r="243" customHeight="1" ht="29.100000000000005">
      <c r="A243" s="3"/>
      <c r="B243" s="3"/>
      <c r="C243" s="3"/>
      <c r="D243" s="3"/>
      <c r="E243" s="138" t="s">
        <v>18</v>
      </c>
      <c r="F243" s="3"/>
      <c r="G243" s="82"/>
      <c r="H243" s="103"/>
      <c r="I243" s="82"/>
    </row>
    <row x14ac:dyDescent="0.25" r="244" customHeight="1" ht="29.100000000000005">
      <c r="A244" s="3"/>
      <c r="B244" s="3"/>
      <c r="C244" s="3"/>
      <c r="D244" s="3"/>
      <c r="E244" s="108"/>
      <c r="F244" s="3"/>
      <c r="G244" s="82"/>
      <c r="H244" s="103"/>
      <c r="I244" s="82"/>
    </row>
    <row x14ac:dyDescent="0.25" r="245" customHeight="1" ht="29.100000000000005">
      <c r="A245" s="3"/>
      <c r="B245" s="3"/>
      <c r="C245" s="3"/>
      <c r="D245" s="3"/>
      <c r="E245" s="134"/>
      <c r="F245" s="3"/>
      <c r="G245" s="82"/>
      <c r="H245" s="103"/>
      <c r="I245" s="82"/>
    </row>
    <row x14ac:dyDescent="0.25" r="246" customHeight="1" ht="29.100000000000005">
      <c r="A246" s="3"/>
      <c r="B246" s="3"/>
      <c r="C246" s="3"/>
      <c r="D246" s="3"/>
      <c r="E246" s="139" t="s">
        <v>280</v>
      </c>
      <c r="F246" s="140"/>
      <c r="G246" s="358"/>
      <c r="H246" s="188">
        <f>ROUNDUP(((('Exchange rate'!Eur_per_GBP*('UK-R-Coffee Tables'!H224/(1+'Exchange rate'!UK_vat_rate))*1.25*0.9165)+1)/10)/1.59,0)*10</f>
      </c>
      <c r="I246" s="82"/>
    </row>
    <row x14ac:dyDescent="0.25" r="247" customHeight="1" ht="29.100000000000005">
      <c r="A247" s="3"/>
      <c r="B247" s="3"/>
      <c r="C247" s="3"/>
      <c r="D247" s="3"/>
      <c r="E247" s="108"/>
      <c r="F247" s="3"/>
      <c r="G247" s="82"/>
      <c r="H247" s="103"/>
      <c r="I247" s="82"/>
    </row>
    <row x14ac:dyDescent="0.25" r="248" customHeight="1" ht="29.100000000000005">
      <c r="A248" s="3"/>
      <c r="B248" s="3"/>
      <c r="C248" s="3"/>
      <c r="D248" s="3"/>
      <c r="E248" s="108"/>
      <c r="F248" s="3"/>
      <c r="G248" s="82"/>
      <c r="H248" s="63"/>
      <c r="I248" s="82"/>
    </row>
    <row x14ac:dyDescent="0.25" r="249" customHeight="1" ht="17.25">
      <c r="A249" s="354"/>
      <c r="B249" s="96" t="s">
        <v>600</v>
      </c>
      <c r="C249" s="10"/>
      <c r="D249" s="10"/>
      <c r="E249" s="127"/>
      <c r="F249" s="116"/>
      <c r="G249" s="355"/>
      <c r="H249" s="128"/>
      <c r="I249" s="82"/>
    </row>
    <row x14ac:dyDescent="0.25" r="250" customHeight="1" ht="17.25">
      <c r="A250" s="15"/>
      <c r="B250" s="15" t="s">
        <v>318</v>
      </c>
      <c r="C250" s="15"/>
      <c r="D250" s="15"/>
      <c r="E250" s="112" t="s">
        <v>58</v>
      </c>
      <c r="F250" s="237" t="s">
        <v>319</v>
      </c>
      <c r="G250" s="18" t="s">
        <v>601</v>
      </c>
      <c r="H250" s="147"/>
      <c r="I250" s="82"/>
    </row>
    <row x14ac:dyDescent="0.25" r="251" customHeight="1" ht="29.100000000000005">
      <c r="A251" s="22"/>
      <c r="B251" s="22"/>
      <c r="C251" s="3"/>
      <c r="D251" s="356"/>
      <c r="E251" s="74"/>
      <c r="F251" s="262" t="s">
        <v>544</v>
      </c>
      <c r="G251" s="24"/>
      <c r="H251" s="244"/>
      <c r="I251" s="82"/>
    </row>
    <row x14ac:dyDescent="0.25" r="252" customHeight="1" ht="29.100000000000005">
      <c r="A252" s="22"/>
      <c r="B252" s="229"/>
      <c r="C252" s="229"/>
      <c r="D252" s="229"/>
      <c r="E252" s="74" t="s">
        <v>11</v>
      </c>
      <c r="F252" s="74" t="s">
        <v>548</v>
      </c>
      <c r="G252" s="62">
        <f>ROUNDUP((((('Exchange rate'!Eur_per_GBP*('UK-R-Coffee Tables'!G229/(1+'Exchange rate'!UK_vat_rate))*1.25)-('Exchange rate'!Eur_per_GBP*('UK-R-Coffee Tables'!G229/(1+'Exchange rate'!UK_vat_rate))*1.25)*0.25)+1)*0.9165)/10,0)*10</f>
      </c>
      <c r="H252" s="172"/>
      <c r="I252" s="82"/>
    </row>
    <row x14ac:dyDescent="0.25" r="253" customHeight="1" ht="29.100000000000005">
      <c r="A253" s="22"/>
      <c r="B253" s="3"/>
      <c r="C253" s="3"/>
      <c r="D253" s="3"/>
      <c r="E253" s="74" t="s">
        <v>15</v>
      </c>
      <c r="F253" s="74" t="s">
        <v>550</v>
      </c>
      <c r="G253" s="62">
        <f>ROUNDUP((((('Exchange rate'!Eur_per_GBP*('UK-R-Coffee Tables'!G230/(1+'Exchange rate'!UK_vat_rate))*1.25)-('Exchange rate'!Eur_per_GBP*('UK-R-Coffee Tables'!G230/(1+'Exchange rate'!UK_vat_rate))*1.25)*0.25)+1)*0.9165)/10,0)*10</f>
      </c>
      <c r="H253" s="103"/>
      <c r="I253" s="82"/>
    </row>
    <row x14ac:dyDescent="0.25" r="254" customHeight="1" ht="29.100000000000005">
      <c r="A254" s="3"/>
      <c r="B254" s="3"/>
      <c r="C254" s="3"/>
      <c r="D254" s="3"/>
      <c r="E254" s="74"/>
      <c r="F254" s="3"/>
      <c r="G254" s="82"/>
      <c r="H254" s="103"/>
      <c r="I254" s="82"/>
    </row>
    <row x14ac:dyDescent="0.25" r="255" customHeight="1" ht="29.100000000000005">
      <c r="A255" s="3"/>
      <c r="B255" s="3"/>
      <c r="C255" s="3"/>
      <c r="D255" s="3"/>
      <c r="E255" s="138" t="s">
        <v>18</v>
      </c>
      <c r="F255" s="3"/>
      <c r="G255" s="82"/>
      <c r="H255" s="103"/>
      <c r="I255" s="82"/>
    </row>
    <row x14ac:dyDescent="0.25" r="256" customHeight="1" ht="29.100000000000005">
      <c r="A256" s="3"/>
      <c r="B256" s="3"/>
      <c r="C256" s="3"/>
      <c r="D256" s="229"/>
      <c r="E256" s="108"/>
      <c r="F256" s="3"/>
      <c r="G256" s="82"/>
      <c r="H256" s="103"/>
      <c r="I256" s="82"/>
    </row>
    <row x14ac:dyDescent="0.25" r="257" customHeight="1" ht="29.100000000000005">
      <c r="A257" s="3"/>
      <c r="B257" s="3"/>
      <c r="C257" s="3"/>
      <c r="D257" s="229"/>
      <c r="E257" s="134"/>
      <c r="F257" s="3"/>
      <c r="G257" s="82"/>
      <c r="H257" s="103"/>
      <c r="I257" s="82"/>
    </row>
    <row x14ac:dyDescent="0.25" r="258" customHeight="1" ht="29.100000000000005">
      <c r="A258" s="3"/>
      <c r="B258" s="3"/>
      <c r="C258" s="3"/>
      <c r="D258" s="229"/>
      <c r="E258" s="139" t="s">
        <v>280</v>
      </c>
      <c r="F258" s="140"/>
      <c r="G258" s="358"/>
      <c r="H258" s="188">
        <f>ROUNDUP(((('Exchange rate'!Eur_per_GBP*('UK-R-Coffee Tables'!H235/(1+'Exchange rate'!UK_vat_rate))*1.25*0.9165)+1)/10)/1.59,0)*10</f>
      </c>
      <c r="I258" s="82"/>
    </row>
    <row x14ac:dyDescent="0.25" r="259" customHeight="1" ht="29.100000000000005">
      <c r="A259" s="3"/>
      <c r="B259" s="3"/>
      <c r="C259" s="3"/>
      <c r="D259" s="229"/>
      <c r="E259" s="28"/>
      <c r="F259" s="3"/>
      <c r="G259" s="82"/>
      <c r="H259" s="63"/>
      <c r="I259" s="82"/>
    </row>
    <row x14ac:dyDescent="0.25" r="260" customHeight="1" ht="31.5">
      <c r="A260" s="3"/>
      <c r="B260" s="3"/>
      <c r="C260" s="3"/>
      <c r="D260" s="229"/>
      <c r="E260" s="28"/>
      <c r="F260" s="3"/>
      <c r="G260" s="82"/>
      <c r="H260" s="63"/>
      <c r="I260" s="82"/>
    </row>
    <row x14ac:dyDescent="0.25" r="261" customHeight="1" ht="17.25">
      <c r="A261" s="354"/>
      <c r="B261" s="96" t="s">
        <v>600</v>
      </c>
      <c r="C261" s="10"/>
      <c r="D261" s="10"/>
      <c r="E261" s="127"/>
      <c r="F261" s="116"/>
      <c r="G261" s="355"/>
      <c r="H261" s="128"/>
      <c r="I261" s="82"/>
    </row>
    <row x14ac:dyDescent="0.25" r="262" customHeight="1" ht="17.25">
      <c r="A262" s="15"/>
      <c r="B262" s="15" t="s">
        <v>106</v>
      </c>
      <c r="C262" s="15"/>
      <c r="D262" s="15"/>
      <c r="E262" s="112" t="s">
        <v>58</v>
      </c>
      <c r="F262" s="237" t="s">
        <v>319</v>
      </c>
      <c r="G262" s="18" t="s">
        <v>601</v>
      </c>
      <c r="H262" s="147"/>
      <c r="I262" s="82"/>
    </row>
    <row x14ac:dyDescent="0.25" r="263" customHeight="1" ht="29.100000000000005">
      <c r="A263" s="22"/>
      <c r="B263" s="22"/>
      <c r="C263" s="3"/>
      <c r="D263" s="356"/>
      <c r="E263" s="74"/>
      <c r="F263" s="262" t="s">
        <v>544</v>
      </c>
      <c r="G263" s="24"/>
      <c r="H263" s="244"/>
      <c r="I263" s="82"/>
    </row>
    <row x14ac:dyDescent="0.25" r="264" customHeight="1" ht="29.100000000000005">
      <c r="A264" s="22"/>
      <c r="B264" s="229"/>
      <c r="C264" s="229"/>
      <c r="D264" s="229"/>
      <c r="E264" s="4" t="s">
        <v>11</v>
      </c>
      <c r="F264" s="4" t="s">
        <v>622</v>
      </c>
      <c r="G264" s="62">
        <f>ROUNDUP((((('Exchange rate'!Eur_per_GBP*('UK-R-Coffee Tables'!G241/(1+'Exchange rate'!UK_vat_rate))*1.25)-('Exchange rate'!Eur_per_GBP*('UK-R-Coffee Tables'!G241/(1+'Exchange rate'!UK_vat_rate))*1.25)*0.25)+1)*0.9165)/10,0)*10</f>
      </c>
      <c r="H264" s="172"/>
      <c r="I264" s="82"/>
    </row>
    <row x14ac:dyDescent="0.25" r="265" customHeight="1" ht="29.100000000000005">
      <c r="A265" s="22"/>
      <c r="B265" s="3"/>
      <c r="C265" s="3"/>
      <c r="D265" s="3"/>
      <c r="E265" s="74" t="s">
        <v>15</v>
      </c>
      <c r="F265" s="74" t="s">
        <v>587</v>
      </c>
      <c r="G265" s="62">
        <f>ROUNDUP((((('Exchange rate'!Eur_per_GBP*('UK-R-Coffee Tables'!G242/(1+'Exchange rate'!UK_vat_rate))*1.25)-('Exchange rate'!Eur_per_GBP*('UK-R-Coffee Tables'!G242/(1+'Exchange rate'!UK_vat_rate))*1.25)*0.25)+1)*0.9165)/10,0)*10</f>
      </c>
      <c r="H265" s="103"/>
      <c r="I265" s="82"/>
    </row>
    <row x14ac:dyDescent="0.25" r="266" customHeight="1" ht="29.100000000000005">
      <c r="A266" s="3"/>
      <c r="B266" s="3"/>
      <c r="C266" s="3"/>
      <c r="D266" s="3"/>
      <c r="E266" s="74" t="s">
        <v>120</v>
      </c>
      <c r="F266" s="4" t="s">
        <v>602</v>
      </c>
      <c r="G266" s="62">
        <f>ROUNDUP((((('Exchange rate'!Eur_per_GBP*('UK-R-Coffee Tables'!G243/(1+'Exchange rate'!UK_vat_rate))*1.25)-('Exchange rate'!Eur_per_GBP*('UK-R-Coffee Tables'!G243/(1+'Exchange rate'!UK_vat_rate))*1.25)*0.25)+1)*0.9165)/10,0)*10</f>
      </c>
      <c r="H266" s="103"/>
      <c r="I266" s="82"/>
    </row>
    <row x14ac:dyDescent="0.25" r="267" customHeight="1" ht="29.100000000000005">
      <c r="A267" s="3"/>
      <c r="B267" s="3"/>
      <c r="C267" s="3"/>
      <c r="D267" s="3"/>
      <c r="E267" s="138" t="s">
        <v>18</v>
      </c>
      <c r="F267" s="3"/>
      <c r="G267" s="82"/>
      <c r="H267" s="103"/>
      <c r="I267" s="82"/>
    </row>
    <row x14ac:dyDescent="0.25" r="268" customHeight="1" ht="29.100000000000005">
      <c r="A268" s="3"/>
      <c r="B268" s="3"/>
      <c r="C268" s="3"/>
      <c r="D268" s="229"/>
      <c r="E268" s="108"/>
      <c r="F268" s="3"/>
      <c r="G268" s="82"/>
      <c r="H268" s="103"/>
      <c r="I268" s="82"/>
    </row>
    <row x14ac:dyDescent="0.25" r="269" customHeight="1" ht="29.100000000000005">
      <c r="A269" s="3"/>
      <c r="B269" s="3"/>
      <c r="C269" s="3"/>
      <c r="D269" s="229"/>
      <c r="E269" s="134"/>
      <c r="F269" s="3"/>
      <c r="G269" s="82"/>
      <c r="H269" s="103"/>
      <c r="I269" s="82"/>
    </row>
    <row x14ac:dyDescent="0.25" r="270" customHeight="1" ht="29.100000000000005">
      <c r="A270" s="3"/>
      <c r="B270" s="3"/>
      <c r="C270" s="3"/>
      <c r="D270" s="229"/>
      <c r="E270" s="139" t="s">
        <v>280</v>
      </c>
      <c r="F270" s="140"/>
      <c r="G270" s="358"/>
      <c r="H270" s="188">
        <f>ROUNDUP(((('Exchange rate'!Eur_per_GBP*('UK-R-Coffee Tables'!H247/(1+'Exchange rate'!UK_vat_rate))*1.25*0.9165)+1)/10)/1.59,0)*10</f>
      </c>
      <c r="I270" s="82"/>
    </row>
    <row x14ac:dyDescent="0.25" r="271" customHeight="1" ht="88.5">
      <c r="A271" s="3"/>
      <c r="B271" s="3"/>
      <c r="C271" s="3"/>
      <c r="D271" s="229"/>
      <c r="E271" s="28"/>
      <c r="F271" s="3"/>
      <c r="G271" s="82"/>
      <c r="H271" s="63"/>
      <c r="I271" s="82"/>
    </row>
    <row x14ac:dyDescent="0.25" r="272" customHeight="1" ht="17.25">
      <c r="A272" s="354"/>
      <c r="B272" s="96" t="s">
        <v>132</v>
      </c>
      <c r="C272" s="10"/>
      <c r="D272" s="10"/>
      <c r="E272" s="127"/>
      <c r="F272" s="116"/>
      <c r="G272" s="355"/>
      <c r="H272" s="128"/>
      <c r="I272" s="82"/>
    </row>
    <row x14ac:dyDescent="0.25" r="273" customHeight="1" ht="17.25">
      <c r="A273" s="15"/>
      <c r="B273" s="15" t="s">
        <v>106</v>
      </c>
      <c r="C273" s="15"/>
      <c r="D273" s="15"/>
      <c r="E273" s="112" t="s">
        <v>58</v>
      </c>
      <c r="F273" s="237" t="s">
        <v>319</v>
      </c>
      <c r="G273" s="18" t="s">
        <v>320</v>
      </c>
      <c r="H273" s="147"/>
      <c r="I273" s="82"/>
    </row>
    <row x14ac:dyDescent="0.25" r="274" customHeight="1" ht="17.25">
      <c r="A274" s="22"/>
      <c r="B274" s="22"/>
      <c r="C274" s="3"/>
      <c r="D274" s="356"/>
      <c r="E274" s="74"/>
      <c r="F274" s="262" t="s">
        <v>544</v>
      </c>
      <c r="G274" s="24"/>
      <c r="H274" s="244"/>
      <c r="I274" s="82"/>
    </row>
    <row x14ac:dyDescent="0.25" r="275" customHeight="1" ht="17.25">
      <c r="A275" s="22"/>
      <c r="B275" s="3"/>
      <c r="C275" s="3"/>
      <c r="D275" s="3"/>
      <c r="E275" s="74" t="s">
        <v>11</v>
      </c>
      <c r="F275" s="74" t="s">
        <v>574</v>
      </c>
      <c r="G275" s="62">
        <f>ROUNDUP((((('Exchange rate'!Eur_per_GBP*('UK-R-Coffee Tables'!G253/(1+'Exchange rate'!UK_vat_rate))*1.25)-('Exchange rate'!Eur_per_GBP*('UK-R-Coffee Tables'!G253/(1+'Exchange rate'!UK_vat_rate))*1.25)*0.25)+1)*0.9165)/10,0)*10</f>
      </c>
      <c r="H275" s="103"/>
      <c r="I275" s="82"/>
    </row>
    <row x14ac:dyDescent="0.25" r="276" customHeight="1" ht="17.25">
      <c r="A276" s="22"/>
      <c r="B276" s="3"/>
      <c r="C276" s="3"/>
      <c r="D276" s="3"/>
      <c r="E276" s="74" t="s">
        <v>15</v>
      </c>
      <c r="F276" s="74" t="s">
        <v>576</v>
      </c>
      <c r="G276" s="62">
        <f>ROUNDUP((((('Exchange rate'!Eur_per_GBP*('UK-R-Coffee Tables'!G254/(1+'Exchange rate'!UK_vat_rate))*1.25)-('Exchange rate'!Eur_per_GBP*('UK-R-Coffee Tables'!G254/(1+'Exchange rate'!UK_vat_rate))*1.25)*0.25)+1)*0.9165)/10,0)*10</f>
      </c>
      <c r="H276" s="103"/>
      <c r="I276" s="82"/>
    </row>
    <row x14ac:dyDescent="0.25" r="277" customHeight="1" ht="17.25">
      <c r="A277" s="3"/>
      <c r="B277" s="3"/>
      <c r="C277" s="3"/>
      <c r="D277" s="3"/>
      <c r="E277" s="134"/>
      <c r="F277" s="74"/>
      <c r="G277" s="136"/>
      <c r="H277" s="103"/>
      <c r="I277" s="82"/>
    </row>
    <row x14ac:dyDescent="0.25" r="278" customHeight="1" ht="17.25">
      <c r="A278" s="3"/>
      <c r="B278" s="3"/>
      <c r="C278" s="3"/>
      <c r="D278" s="3"/>
      <c r="E278" s="138" t="s">
        <v>18</v>
      </c>
      <c r="F278" s="4"/>
      <c r="G278" s="101"/>
      <c r="H278" s="92"/>
      <c r="I278" s="82"/>
    </row>
    <row x14ac:dyDescent="0.25" r="279" customHeight="1" ht="17.25">
      <c r="A279" s="3"/>
      <c r="B279" s="3"/>
      <c r="C279" s="3"/>
      <c r="D279" s="3"/>
      <c r="E279" s="108"/>
      <c r="F279" s="4"/>
      <c r="G279" s="101"/>
      <c r="H279" s="92"/>
      <c r="I279" s="82"/>
    </row>
    <row x14ac:dyDescent="0.25" r="280" customHeight="1" ht="17.25">
      <c r="A280" s="3"/>
      <c r="B280" s="3"/>
      <c r="C280" s="3"/>
      <c r="D280" s="229"/>
      <c r="E280" s="139" t="s">
        <v>280</v>
      </c>
      <c r="F280" s="140"/>
      <c r="G280" s="152"/>
      <c r="H280" s="188">
        <f>ROUNDUP(((('Exchange rate'!Eur_per_GBP*('UK-R-Coffee Tables'!H258/(1+'Exchange rate'!UK_vat_rate))*1.25*0.9165)+1)/10)/1.59,0)*10</f>
      </c>
      <c r="I280" s="82"/>
    </row>
    <row x14ac:dyDescent="0.25" r="281" customHeight="1" ht="17.25">
      <c r="A281" s="3"/>
      <c r="B281" s="3"/>
      <c r="C281" s="3"/>
      <c r="D281" s="229"/>
      <c r="E281" s="28"/>
      <c r="F281" s="4"/>
      <c r="G281" s="101"/>
      <c r="H281" s="63"/>
      <c r="I281" s="82"/>
    </row>
    <row x14ac:dyDescent="0.25" r="282" customHeight="1" ht="17.25">
      <c r="A282" s="3"/>
      <c r="B282" s="3"/>
      <c r="C282" s="3"/>
      <c r="D282" s="229"/>
      <c r="E282" s="28" t="s">
        <v>437</v>
      </c>
      <c r="F282" s="4"/>
      <c r="G282" s="101"/>
      <c r="H282" s="62"/>
      <c r="I282" s="82"/>
    </row>
    <row x14ac:dyDescent="0.25" r="283" customHeight="1" ht="17.25">
      <c r="A283" s="3"/>
      <c r="B283" s="3"/>
      <c r="C283" s="3"/>
      <c r="D283" s="229"/>
      <c r="E283" s="139" t="s">
        <v>450</v>
      </c>
      <c r="F283" s="140"/>
      <c r="G283" s="358"/>
      <c r="H283" s="188">
        <f>ROUNDUP(((('Exchange rate'!Eur_per_GBP*('UK-R-Coffee Tables'!H261/(1+'Exchange rate'!UK_vat_rate))*1.25*0.9165)+1)/10)/1.59,0)*10</f>
      </c>
      <c r="I283" s="82"/>
    </row>
    <row x14ac:dyDescent="0.25" r="284" customHeight="1" ht="17.25">
      <c r="A284" s="3"/>
      <c r="B284" s="3"/>
      <c r="C284" s="3"/>
      <c r="D284" s="229"/>
      <c r="E284" s="28"/>
      <c r="F284" s="3"/>
      <c r="G284" s="82"/>
      <c r="H284" s="62"/>
      <c r="I284" s="82"/>
    </row>
    <row x14ac:dyDescent="0.25" r="285" customHeight="1" ht="17.25">
      <c r="A285" s="354"/>
      <c r="B285" s="96" t="s">
        <v>603</v>
      </c>
      <c r="C285" s="10"/>
      <c r="D285" s="10"/>
      <c r="E285" s="127"/>
      <c r="F285" s="116"/>
      <c r="G285" s="355"/>
      <c r="H285" s="128"/>
      <c r="I285" s="82"/>
    </row>
    <row x14ac:dyDescent="0.25" r="286" customHeight="1" ht="17.25">
      <c r="A286" s="15"/>
      <c r="B286" s="15" t="s">
        <v>106</v>
      </c>
      <c r="C286" s="15"/>
      <c r="D286" s="15"/>
      <c r="E286" s="112" t="s">
        <v>58</v>
      </c>
      <c r="F286" s="237" t="s">
        <v>319</v>
      </c>
      <c r="G286" s="18" t="s">
        <v>320</v>
      </c>
      <c r="H286" s="147"/>
      <c r="I286" s="82"/>
    </row>
    <row x14ac:dyDescent="0.25" r="287" customHeight="1" ht="29.100000000000005">
      <c r="A287" s="22"/>
      <c r="B287" s="22"/>
      <c r="C287" s="3"/>
      <c r="D287" s="356"/>
      <c r="E287" s="74"/>
      <c r="F287" s="262" t="s">
        <v>544</v>
      </c>
      <c r="G287" s="24"/>
      <c r="H287" s="244"/>
      <c r="I287" s="82"/>
    </row>
    <row x14ac:dyDescent="0.25" r="288" customHeight="1" ht="29.100000000000005">
      <c r="A288" s="22"/>
      <c r="B288" s="3"/>
      <c r="C288" s="3"/>
      <c r="D288" s="3"/>
      <c r="E288" s="74" t="s">
        <v>11</v>
      </c>
      <c r="F288" s="74"/>
      <c r="G288" s="62">
        <f>ROUNDUP((((('Exchange rate'!Eur_per_GBP*('UK-R-Coffee Tables'!G267/(1+'Exchange rate'!UK_vat_rate))*1.25)-('Exchange rate'!Eur_per_GBP*('UK-R-Coffee Tables'!G267/(1+'Exchange rate'!UK_vat_rate))*1.25)*0.25)+1)*0.9165)/10,0)*10</f>
      </c>
      <c r="H288" s="103"/>
      <c r="I288" s="82"/>
    </row>
    <row x14ac:dyDescent="0.25" r="289" customHeight="1" ht="29.100000000000005">
      <c r="A289" s="22"/>
      <c r="B289" s="229"/>
      <c r="C289" s="229"/>
      <c r="D289" s="229"/>
      <c r="E289" s="74" t="s">
        <v>15</v>
      </c>
      <c r="F289" s="74" t="s">
        <v>576</v>
      </c>
      <c r="G289" s="62">
        <f>ROUNDUP((((('Exchange rate'!Eur_per_GBP*('UK-R-Coffee Tables'!G268/(1+'Exchange rate'!UK_vat_rate))*1.25)-('Exchange rate'!Eur_per_GBP*('UK-R-Coffee Tables'!G268/(1+'Exchange rate'!UK_vat_rate))*1.25)*0.25)+1)*0.9165)/10,0)*10</f>
      </c>
      <c r="H289" s="172"/>
      <c r="I289" s="82"/>
    </row>
    <row x14ac:dyDescent="0.25" r="290" customHeight="1" ht="29.100000000000005">
      <c r="A290" s="3"/>
      <c r="B290" s="3"/>
      <c r="C290" s="3"/>
      <c r="D290" s="3"/>
      <c r="E290" s="134"/>
      <c r="F290" s="74"/>
      <c r="G290" s="136"/>
      <c r="H290" s="103"/>
      <c r="I290" s="82"/>
    </row>
    <row x14ac:dyDescent="0.25" r="291" customHeight="1" ht="29.100000000000005">
      <c r="A291" s="3"/>
      <c r="B291" s="3"/>
      <c r="C291" s="3"/>
      <c r="D291" s="3"/>
      <c r="E291" s="138" t="s">
        <v>18</v>
      </c>
      <c r="F291" s="3"/>
      <c r="G291" s="82"/>
      <c r="H291" s="103"/>
      <c r="I291" s="82"/>
    </row>
    <row x14ac:dyDescent="0.25" r="292" customHeight="1" ht="29.100000000000005">
      <c r="A292" s="3"/>
      <c r="B292" s="3"/>
      <c r="C292" s="3"/>
      <c r="D292" s="3"/>
      <c r="E292" s="108"/>
      <c r="F292" s="74"/>
      <c r="G292" s="136"/>
      <c r="H292" s="103"/>
      <c r="I292" s="82"/>
    </row>
    <row x14ac:dyDescent="0.25" r="293" customHeight="1" ht="29.100000000000005">
      <c r="A293" s="3"/>
      <c r="B293" s="3"/>
      <c r="C293" s="3"/>
      <c r="D293" s="229"/>
      <c r="E293" s="134"/>
      <c r="F293" s="3"/>
      <c r="G293" s="82"/>
      <c r="H293" s="103"/>
      <c r="I293" s="82"/>
    </row>
    <row x14ac:dyDescent="0.25" r="294" customHeight="1" ht="29.100000000000005">
      <c r="A294" s="3"/>
      <c r="B294" s="3"/>
      <c r="C294" s="3"/>
      <c r="D294" s="229"/>
      <c r="E294" s="139" t="s">
        <v>491</v>
      </c>
      <c r="F294" s="140"/>
      <c r="G294" s="358"/>
      <c r="H294" s="188">
        <f>ROUNDUP(((('Exchange rate'!Eur_per_GBP*('UK-R-Coffee Tables'!H273/(1+'Exchange rate'!UK_vat_rate))*1.25*0.9165)+1)/10)/1.59,0)*10</f>
      </c>
      <c r="I294" s="82"/>
    </row>
    <row x14ac:dyDescent="0.25" r="295" customHeight="1" ht="29.100000000000005">
      <c r="A295" s="3"/>
      <c r="B295" s="3"/>
      <c r="C295" s="3"/>
      <c r="D295" s="229"/>
      <c r="E295" s="28"/>
      <c r="F295" s="3"/>
      <c r="G295" s="82"/>
      <c r="H295" s="62"/>
      <c r="I295" s="82"/>
    </row>
    <row x14ac:dyDescent="0.25" r="296" customHeight="1" ht="29.100000000000005">
      <c r="A296" s="3"/>
      <c r="B296" s="3"/>
      <c r="C296" s="3"/>
      <c r="D296" s="229"/>
      <c r="E296" s="139" t="s">
        <v>280</v>
      </c>
      <c r="F296" s="140"/>
      <c r="G296" s="358"/>
      <c r="H296" s="188">
        <f>ROUNDUP(((('Exchange rate'!Eur_per_GBP*('UK-R-Coffee Tables'!H275/(1+'Exchange rate'!UK_vat_rate))*1.25*0.9165)+1)/10)/1.59,0)*10</f>
      </c>
      <c r="I296" s="82"/>
    </row>
    <row x14ac:dyDescent="0.25" r="297" customHeight="1" ht="29.100000000000005">
      <c r="A297" s="3"/>
      <c r="B297" s="3"/>
      <c r="C297" s="3"/>
      <c r="D297" s="229"/>
      <c r="E297" s="28"/>
      <c r="F297" s="3"/>
      <c r="G297" s="82"/>
      <c r="H297" s="63"/>
      <c r="I297" s="82"/>
    </row>
    <row x14ac:dyDescent="0.25" r="298" customHeight="1" ht="24.75">
      <c r="A298" s="3"/>
      <c r="B298" s="3"/>
      <c r="C298" s="3"/>
      <c r="D298" s="229"/>
      <c r="E298" s="28"/>
      <c r="F298" s="3"/>
      <c r="G298" s="82"/>
      <c r="H298" s="63"/>
      <c r="I298" s="82"/>
    </row>
    <row x14ac:dyDescent="0.25" r="299" customHeight="1" ht="17.25">
      <c r="A299" s="354"/>
      <c r="B299" s="96" t="s">
        <v>333</v>
      </c>
      <c r="C299" s="10"/>
      <c r="D299" s="10"/>
      <c r="E299" s="127"/>
      <c r="F299" s="116"/>
      <c r="G299" s="355"/>
      <c r="H299" s="128"/>
      <c r="I299" s="82"/>
    </row>
    <row x14ac:dyDescent="0.25" r="300" customHeight="1" ht="17.25">
      <c r="A300" s="15"/>
      <c r="B300" s="15" t="s">
        <v>318</v>
      </c>
      <c r="C300" s="15"/>
      <c r="D300" s="15"/>
      <c r="E300" s="112" t="s">
        <v>58</v>
      </c>
      <c r="F300" s="237" t="s">
        <v>319</v>
      </c>
      <c r="G300" s="18" t="s">
        <v>320</v>
      </c>
      <c r="H300" s="52" t="s">
        <v>623</v>
      </c>
      <c r="I300" s="52" t="s">
        <v>388</v>
      </c>
    </row>
    <row x14ac:dyDescent="0.25" r="301" customHeight="1" ht="17.25">
      <c r="A301" s="22"/>
      <c r="B301" s="22"/>
      <c r="C301" s="3"/>
      <c r="D301" s="356"/>
      <c r="E301" s="74"/>
      <c r="F301" s="262" t="s">
        <v>544</v>
      </c>
      <c r="G301" s="82"/>
      <c r="H301" s="303"/>
      <c r="I301" s="346" t="s">
        <v>336</v>
      </c>
    </row>
    <row x14ac:dyDescent="0.25" r="302" customHeight="1" ht="29.100000000000005">
      <c r="A302" s="22"/>
      <c r="B302" s="3"/>
      <c r="C302" s="3"/>
      <c r="D302" s="3"/>
      <c r="E302" s="74" t="s">
        <v>11</v>
      </c>
      <c r="F302" s="74" t="s">
        <v>546</v>
      </c>
      <c r="G302" s="62">
        <f>ROUNDUP((((('Exchange rate'!Eur_per_GBP*('UK-R-Coffee Tables'!G289/(1+'Exchange rate'!UK_vat_rate))*1.25)-('Exchange rate'!Eur_per_GBP*('UK-R-Coffee Tables'!G289/(1+'Exchange rate'!UK_vat_rate))*1.25)*0.25)+1)*0.9165)/10,0)*10</f>
      </c>
      <c r="H302" s="62">
        <f>ROUNDUP((((('Exchange rate'!Eur_per_GBP*('UK-R-Coffee Tables'!H289/(1+'Exchange rate'!UK_vat_rate))*1.25)-('Exchange rate'!Eur_per_GBP*('UK-R-Coffee Tables'!H289/(1+'Exchange rate'!UK_vat_rate))*1.25)*0.25)+1)*0.9165)/10,0)*10</f>
      </c>
      <c r="I302" s="62">
        <f>ROUNDUP((((('Exchange rate'!Eur_per_GBP*('UK-R-Coffee Tables'!I289/(1+'Exchange rate'!UK_vat_rate))*1.25)-('Exchange rate'!Eur_per_GBP*('UK-R-Coffee Tables'!I289/(1+'Exchange rate'!UK_vat_rate))*1.25)*0.25)+1)*0.9165)/10,0)*10</f>
      </c>
    </row>
    <row x14ac:dyDescent="0.25" r="303" customHeight="1" ht="29.100000000000005">
      <c r="A303" s="22"/>
      <c r="B303" s="3"/>
      <c r="C303" s="3"/>
      <c r="D303" s="3"/>
      <c r="E303" s="74" t="s">
        <v>13</v>
      </c>
      <c r="F303" s="74" t="s">
        <v>548</v>
      </c>
      <c r="G303" s="62">
        <f>ROUNDUP((((('Exchange rate'!Eur_per_GBP*('UK-R-Coffee Tables'!G290/(1+'Exchange rate'!UK_vat_rate))*1.25)-('Exchange rate'!Eur_per_GBP*('UK-R-Coffee Tables'!G290/(1+'Exchange rate'!UK_vat_rate))*1.25)*0.25)+1)*0.9165)/10,0)*10</f>
      </c>
      <c r="H303" s="62">
        <f>ROUNDUP((((('Exchange rate'!Eur_per_GBP*('UK-R-Coffee Tables'!H290/(1+'Exchange rate'!UK_vat_rate))*1.25)-('Exchange rate'!Eur_per_GBP*('UK-R-Coffee Tables'!H290/(1+'Exchange rate'!UK_vat_rate))*1.25)*0.25)+1)*0.9165)/10,0)*10</f>
      </c>
      <c r="I303" s="62">
        <f>ROUNDUP((((('Exchange rate'!Eur_per_GBP*('UK-R-Coffee Tables'!I290/(1+'Exchange rate'!UK_vat_rate))*1.25)-('Exchange rate'!Eur_per_GBP*('UK-R-Coffee Tables'!I290/(1+'Exchange rate'!UK_vat_rate))*1.25)*0.25)+1)*0.9165)/10,0)*10</f>
      </c>
    </row>
    <row x14ac:dyDescent="0.25" r="304" customHeight="1" ht="29.100000000000005">
      <c r="A304" s="22"/>
      <c r="B304" s="3"/>
      <c r="C304" s="3"/>
      <c r="D304" s="3"/>
      <c r="E304" s="74" t="s">
        <v>15</v>
      </c>
      <c r="F304" s="74" t="s">
        <v>550</v>
      </c>
      <c r="G304" s="62">
        <f>ROUNDUP((((('Exchange rate'!Eur_per_GBP*('UK-R-Coffee Tables'!G291/(1+'Exchange rate'!UK_vat_rate))*1.25)-('Exchange rate'!Eur_per_GBP*('UK-R-Coffee Tables'!G291/(1+'Exchange rate'!UK_vat_rate))*1.25)*0.25)+1)*0.9165)/10,0)*10</f>
      </c>
      <c r="H304" s="62">
        <f>ROUNDUP((((('Exchange rate'!Eur_per_GBP*('UK-R-Coffee Tables'!H291/(1+'Exchange rate'!UK_vat_rate))*1.25)-('Exchange rate'!Eur_per_GBP*('UK-R-Coffee Tables'!H291/(1+'Exchange rate'!UK_vat_rate))*1.25)*0.25)+1)*0.9165)/10,0)*10</f>
      </c>
      <c r="I304" s="62">
        <f>ROUNDUP((((('Exchange rate'!Eur_per_GBP*('UK-R-Coffee Tables'!I291/(1+'Exchange rate'!UK_vat_rate))*1.25)-('Exchange rate'!Eur_per_GBP*('UK-R-Coffee Tables'!I291/(1+'Exchange rate'!UK_vat_rate))*1.25)*0.25)+1)*0.9165)/10,0)*10</f>
      </c>
    </row>
    <row x14ac:dyDescent="0.25" r="305" customHeight="1" ht="29.100000000000005">
      <c r="A305" s="3"/>
      <c r="B305" s="3"/>
      <c r="C305" s="3"/>
      <c r="D305" s="3"/>
      <c r="E305" s="134"/>
      <c r="F305" s="74"/>
      <c r="G305" s="136"/>
      <c r="H305" s="103"/>
      <c r="I305" s="82"/>
    </row>
    <row x14ac:dyDescent="0.25" r="306" customHeight="1" ht="29.100000000000005">
      <c r="A306" s="3"/>
      <c r="B306" s="3"/>
      <c r="C306" s="3"/>
      <c r="D306" s="3"/>
      <c r="E306" s="138" t="s">
        <v>18</v>
      </c>
      <c r="F306" s="3"/>
      <c r="G306" s="82"/>
      <c r="H306" s="103"/>
      <c r="I306" s="82"/>
    </row>
    <row x14ac:dyDescent="0.25" r="307" customHeight="1" ht="29.100000000000005">
      <c r="A307" s="3"/>
      <c r="B307" s="3"/>
      <c r="C307" s="3"/>
      <c r="D307" s="229"/>
      <c r="E307" s="108"/>
      <c r="F307" s="376"/>
      <c r="G307" s="371"/>
      <c r="H307" s="21"/>
      <c r="I307" s="82"/>
    </row>
    <row x14ac:dyDescent="0.25" r="308" customHeight="1" ht="29.100000000000005">
      <c r="A308" s="3"/>
      <c r="B308" s="3"/>
      <c r="C308" s="3"/>
      <c r="D308" s="3"/>
      <c r="E308" s="134"/>
      <c r="F308" s="3"/>
      <c r="G308" s="82"/>
      <c r="H308" s="103"/>
      <c r="I308" s="82"/>
    </row>
    <row x14ac:dyDescent="0.25" r="309" customHeight="1" ht="29.100000000000005">
      <c r="A309" s="3"/>
      <c r="B309" s="3"/>
      <c r="C309" s="3"/>
      <c r="D309" s="3"/>
      <c r="E309" s="139" t="s">
        <v>280</v>
      </c>
      <c r="F309" s="140"/>
      <c r="G309" s="358"/>
      <c r="H309" s="188">
        <f>ROUNDUP(((('Exchange rate'!Eur_per_GBP*('UK-R-Coffee Tables'!H296/(1+'Exchange rate'!UK_vat_rate))*1.25*0.9165)+1)/10)/1.59,0)*10</f>
      </c>
      <c r="I309" s="82"/>
    </row>
    <row x14ac:dyDescent="0.25" r="310" customHeight="1" ht="29.100000000000005">
      <c r="A310" s="3"/>
      <c r="B310" s="3"/>
      <c r="C310" s="3"/>
      <c r="D310" s="3"/>
      <c r="E310" s="28"/>
      <c r="F310" s="3"/>
      <c r="G310" s="82"/>
      <c r="H310" s="62"/>
      <c r="I310" s="82"/>
    </row>
    <row x14ac:dyDescent="0.25" r="311" customHeight="1" ht="29.100000000000005">
      <c r="A311" s="3"/>
      <c r="B311" s="3"/>
      <c r="C311" s="3"/>
      <c r="D311" s="3"/>
      <c r="E311" s="28"/>
      <c r="F311" s="3"/>
      <c r="G311" s="82"/>
      <c r="H311" s="62"/>
      <c r="I311" s="82"/>
    </row>
    <row x14ac:dyDescent="0.25" r="312" customHeight="1" ht="17.25">
      <c r="A312" s="354"/>
      <c r="B312" s="96" t="s">
        <v>333</v>
      </c>
      <c r="C312" s="10"/>
      <c r="D312" s="10"/>
      <c r="E312" s="127"/>
      <c r="F312" s="116"/>
      <c r="G312" s="355"/>
      <c r="H312" s="128"/>
      <c r="I312" s="82"/>
    </row>
    <row x14ac:dyDescent="0.25" r="313" customHeight="1" ht="17.25">
      <c r="A313" s="15"/>
      <c r="B313" s="15" t="s">
        <v>348</v>
      </c>
      <c r="C313" s="15"/>
      <c r="D313" s="15"/>
      <c r="E313" s="112" t="s">
        <v>58</v>
      </c>
      <c r="F313" s="237" t="s">
        <v>319</v>
      </c>
      <c r="G313" s="18" t="s">
        <v>320</v>
      </c>
      <c r="H313" s="52" t="s">
        <v>388</v>
      </c>
      <c r="I313" s="82"/>
    </row>
    <row x14ac:dyDescent="0.25" r="314" customHeight="1" ht="29.100000000000005">
      <c r="A314" s="22"/>
      <c r="B314" s="22"/>
      <c r="C314" s="3"/>
      <c r="D314" s="356"/>
      <c r="E314" s="74"/>
      <c r="F314" s="262" t="s">
        <v>544</v>
      </c>
      <c r="G314" s="24"/>
      <c r="H314" s="303" t="s">
        <v>336</v>
      </c>
      <c r="I314" s="82"/>
    </row>
    <row x14ac:dyDescent="0.25" r="315" customHeight="1" ht="29.100000000000005">
      <c r="A315" s="22"/>
      <c r="B315" s="3"/>
      <c r="C315" s="3"/>
      <c r="D315" s="3"/>
      <c r="E315" s="74" t="s">
        <v>11</v>
      </c>
      <c r="F315" s="74" t="s">
        <v>552</v>
      </c>
      <c r="G315" s="62">
        <f>ROUNDUP((((('Exchange rate'!Eur_per_GBP*('UK-R-Coffee Tables'!G303/(1+'Exchange rate'!UK_vat_rate))*1.25)-('Exchange rate'!Eur_per_GBP*('UK-R-Coffee Tables'!G303/(1+'Exchange rate'!UK_vat_rate))*1.25)*0.25)+1)*0.9165)/10,0)*10</f>
      </c>
      <c r="H315" s="62">
        <f>ROUNDUP((((('Exchange rate'!Eur_per_GBP*('UK-R-Coffee Tables'!H303/(1+'Exchange rate'!UK_vat_rate))*1.25)-('Exchange rate'!Eur_per_GBP*('UK-R-Coffee Tables'!H303/(1+'Exchange rate'!UK_vat_rate))*1.25)*0.25)+1)*0.9165)/10,0)*10</f>
      </c>
      <c r="I315" s="82"/>
    </row>
    <row x14ac:dyDescent="0.25" r="316" customHeight="1" ht="29.100000000000005">
      <c r="A316" s="3"/>
      <c r="B316" s="3"/>
      <c r="C316" s="3"/>
      <c r="D316" s="3"/>
      <c r="E316" s="74" t="s">
        <v>13</v>
      </c>
      <c r="F316" s="74" t="s">
        <v>555</v>
      </c>
      <c r="G316" s="62">
        <f>ROUNDUP((((('Exchange rate'!Eur_per_GBP*('UK-R-Coffee Tables'!G304/(1+'Exchange rate'!UK_vat_rate))*1.25)-('Exchange rate'!Eur_per_GBP*('UK-R-Coffee Tables'!G304/(1+'Exchange rate'!UK_vat_rate))*1.25)*0.25)+1)*0.9165)/10,0)*10</f>
      </c>
      <c r="H316" s="62">
        <f>ROUNDUP((((('Exchange rate'!Eur_per_GBP*('UK-R-Coffee Tables'!H304/(1+'Exchange rate'!UK_vat_rate))*1.25)-('Exchange rate'!Eur_per_GBP*('UK-R-Coffee Tables'!H304/(1+'Exchange rate'!UK_vat_rate))*1.25)*0.25)+1)*0.9165)/10,0)*10</f>
      </c>
      <c r="I316" s="82"/>
    </row>
    <row x14ac:dyDescent="0.25" r="317" customHeight="1" ht="29.100000000000005">
      <c r="A317" s="22"/>
      <c r="B317" s="3"/>
      <c r="C317" s="3"/>
      <c r="D317" s="3"/>
      <c r="E317" s="74" t="s">
        <v>15</v>
      </c>
      <c r="F317" s="74" t="s">
        <v>572</v>
      </c>
      <c r="G317" s="62">
        <f>ROUNDUP((((('Exchange rate'!Eur_per_GBP*('UK-R-Coffee Tables'!G305/(1+'Exchange rate'!UK_vat_rate))*1.25)-('Exchange rate'!Eur_per_GBP*('UK-R-Coffee Tables'!G305/(1+'Exchange rate'!UK_vat_rate))*1.25)*0.25)+1)*0.9165)/10,0)*10</f>
      </c>
      <c r="H317" s="62">
        <f>ROUNDUP((((('Exchange rate'!Eur_per_GBP*('UK-R-Coffee Tables'!H305/(1+'Exchange rate'!UK_vat_rate))*1.25)-('Exchange rate'!Eur_per_GBP*('UK-R-Coffee Tables'!H305/(1+'Exchange rate'!UK_vat_rate))*1.25)*0.25)+1)*0.9165)/10,0)*10</f>
      </c>
      <c r="I317" s="82"/>
    </row>
    <row x14ac:dyDescent="0.25" r="318" customHeight="1" ht="29.100000000000005">
      <c r="A318" s="22"/>
      <c r="B318" s="3"/>
      <c r="C318" s="3"/>
      <c r="D318" s="3"/>
      <c r="E318" s="74" t="s">
        <v>120</v>
      </c>
      <c r="F318" s="74" t="s">
        <v>573</v>
      </c>
      <c r="G318" s="62">
        <f>ROUNDUP((((('Exchange rate'!Eur_per_GBP*('UK-R-Coffee Tables'!G306/(1+'Exchange rate'!UK_vat_rate))*1.25)-('Exchange rate'!Eur_per_GBP*('UK-R-Coffee Tables'!G306/(1+'Exchange rate'!UK_vat_rate))*1.25)*0.25)+1)*0.9165)/10,0)*10</f>
      </c>
      <c r="H318" s="62">
        <f>ROUNDUP((((('Exchange rate'!Eur_per_GBP*('UK-R-Coffee Tables'!H306/(1+'Exchange rate'!UK_vat_rate))*1.25)-('Exchange rate'!Eur_per_GBP*('UK-R-Coffee Tables'!H306/(1+'Exchange rate'!UK_vat_rate))*1.25)*0.25)+1)*0.9165)/10,0)*10</f>
      </c>
      <c r="I318" s="82"/>
    </row>
    <row x14ac:dyDescent="0.25" r="319" customHeight="1" ht="29.100000000000005">
      <c r="A319" s="3"/>
      <c r="B319" s="3"/>
      <c r="C319" s="3"/>
      <c r="D319" s="3"/>
      <c r="E319" s="134"/>
      <c r="F319" s="74"/>
      <c r="G319" s="136"/>
      <c r="H319" s="86"/>
      <c r="I319" s="82"/>
    </row>
    <row x14ac:dyDescent="0.25" r="320" customHeight="1" ht="29.100000000000005">
      <c r="A320" s="3"/>
      <c r="B320" s="3"/>
      <c r="C320" s="3"/>
      <c r="D320" s="3"/>
      <c r="E320" s="138" t="s">
        <v>18</v>
      </c>
      <c r="F320" s="3"/>
      <c r="G320" s="82"/>
      <c r="H320" s="86"/>
      <c r="I320" s="82"/>
    </row>
    <row x14ac:dyDescent="0.25" r="321" customHeight="1" ht="29.100000000000005">
      <c r="A321" s="3"/>
      <c r="B321" s="3"/>
      <c r="C321" s="3"/>
      <c r="D321" s="229"/>
      <c r="E321" s="108"/>
      <c r="F321" s="376"/>
      <c r="G321" s="371"/>
      <c r="H321" s="21"/>
      <c r="I321" s="82"/>
    </row>
    <row x14ac:dyDescent="0.25" r="322" customHeight="1" ht="29.100000000000005">
      <c r="A322" s="229"/>
      <c r="B322" s="229"/>
      <c r="C322" s="229"/>
      <c r="D322" s="229"/>
      <c r="E322" s="134"/>
      <c r="F322" s="3"/>
      <c r="G322" s="82"/>
      <c r="H322" s="103"/>
      <c r="I322" s="82"/>
    </row>
    <row x14ac:dyDescent="0.25" r="323" customHeight="1" ht="29.100000000000005">
      <c r="A323" s="3"/>
      <c r="B323" s="3"/>
      <c r="C323" s="3"/>
      <c r="D323" s="3"/>
      <c r="E323" s="139" t="s">
        <v>280</v>
      </c>
      <c r="F323" s="140"/>
      <c r="G323" s="358"/>
      <c r="H323" s="188">
        <f>ROUNDUP(((('Exchange rate'!Eur_per_GBP*('UK-R-Coffee Tables'!H311/(1+'Exchange rate'!UK_vat_rate))*1.25*0.9165)+1)/10)/1.59,0)*10</f>
      </c>
      <c r="I323" s="82"/>
    </row>
    <row x14ac:dyDescent="0.25" r="324" customHeight="1" ht="29.100000000000005">
      <c r="A324" s="3"/>
      <c r="B324" s="3"/>
      <c r="C324" s="3"/>
      <c r="D324" s="3"/>
      <c r="E324" s="108"/>
      <c r="F324" s="376"/>
      <c r="G324" s="371"/>
      <c r="H324" s="21"/>
      <c r="I324" s="82"/>
    </row>
    <row x14ac:dyDescent="0.25" r="325" customHeight="1" ht="29.100000000000005">
      <c r="A325" s="3"/>
      <c r="B325" s="3"/>
      <c r="C325" s="3"/>
      <c r="D325" s="3"/>
      <c r="E325" s="108"/>
      <c r="F325" s="3"/>
      <c r="G325" s="82"/>
      <c r="H325" s="63"/>
      <c r="I325" s="82"/>
    </row>
    <row x14ac:dyDescent="0.25" r="326" customHeight="1" ht="29.100000000000005">
      <c r="A326" s="3"/>
      <c r="B326" s="3"/>
      <c r="C326" s="3"/>
      <c r="D326" s="3"/>
      <c r="E326" s="134"/>
      <c r="F326" s="3"/>
      <c r="G326" s="82"/>
      <c r="H326" s="103"/>
      <c r="I326" s="82"/>
    </row>
    <row x14ac:dyDescent="0.25" r="327" customHeight="1" ht="46.5">
      <c r="A327" s="3"/>
      <c r="B327" s="3"/>
      <c r="C327" s="3"/>
      <c r="D327" s="3"/>
      <c r="E327" s="28"/>
      <c r="F327" s="3"/>
      <c r="G327" s="82"/>
      <c r="H327" s="63"/>
      <c r="I327" s="82"/>
    </row>
    <row x14ac:dyDescent="0.25" r="328" customHeight="1" ht="17.25">
      <c r="A328" s="15"/>
      <c r="B328" s="15" t="s">
        <v>106</v>
      </c>
      <c r="C328" s="15"/>
      <c r="D328" s="15"/>
      <c r="E328" s="112" t="s">
        <v>58</v>
      </c>
      <c r="F328" s="237" t="s">
        <v>319</v>
      </c>
      <c r="G328" s="18" t="s">
        <v>320</v>
      </c>
      <c r="H328" s="52" t="s">
        <v>605</v>
      </c>
      <c r="I328" s="82"/>
    </row>
    <row x14ac:dyDescent="0.25" r="329" customHeight="1" ht="29.100000000000005">
      <c r="A329" s="22"/>
      <c r="B329" s="22"/>
      <c r="C329" s="3"/>
      <c r="D329" s="356"/>
      <c r="E329" s="74"/>
      <c r="F329" s="262" t="s">
        <v>544</v>
      </c>
      <c r="G329" s="24"/>
      <c r="H329" s="303" t="s">
        <v>336</v>
      </c>
      <c r="I329" s="82"/>
    </row>
    <row x14ac:dyDescent="0.25" r="330" customHeight="1" ht="29.100000000000005">
      <c r="A330" s="22"/>
      <c r="B330" s="3"/>
      <c r="C330" s="3"/>
      <c r="D330" s="3"/>
      <c r="E330" s="74" t="s">
        <v>11</v>
      </c>
      <c r="F330" s="74" t="s">
        <v>574</v>
      </c>
      <c r="G330" s="62">
        <f>ROUNDUP((((('Exchange rate'!Eur_per_GBP*('UK-R-Coffee Tables'!G317/(1+'Exchange rate'!UK_vat_rate))*1.25)-('Exchange rate'!Eur_per_GBP*('UK-R-Coffee Tables'!G317/(1+'Exchange rate'!UK_vat_rate))*1.25)*0.25)+1)*0.9165)/10,0)*10</f>
      </c>
      <c r="H330" s="62">
        <f>ROUNDUP((((('Exchange rate'!Eur_per_GBP*('UK-R-Coffee Tables'!H317/(1+'Exchange rate'!UK_vat_rate))*1.25)-('Exchange rate'!Eur_per_GBP*('UK-R-Coffee Tables'!H317/(1+'Exchange rate'!UK_vat_rate))*1.25)*0.25)+1)*0.9165)/10,0)*10</f>
      </c>
      <c r="I330" s="82"/>
    </row>
    <row x14ac:dyDescent="0.25" r="331" customHeight="1" ht="29.100000000000005">
      <c r="A331" s="22"/>
      <c r="B331" s="3"/>
      <c r="C331" s="3"/>
      <c r="D331" s="3"/>
      <c r="E331" s="74" t="s">
        <v>13</v>
      </c>
      <c r="F331" s="74" t="s">
        <v>576</v>
      </c>
      <c r="G331" s="62">
        <f>ROUNDUP((((('Exchange rate'!Eur_per_GBP*('UK-R-Coffee Tables'!G318/(1+'Exchange rate'!UK_vat_rate))*1.25)-('Exchange rate'!Eur_per_GBP*('UK-R-Coffee Tables'!G318/(1+'Exchange rate'!UK_vat_rate))*1.25)*0.25)+1)*0.9165)/10,0)*10</f>
      </c>
      <c r="H331" s="62">
        <f>ROUNDUP((((('Exchange rate'!Eur_per_GBP*('UK-R-Coffee Tables'!H318/(1+'Exchange rate'!UK_vat_rate))*1.25)-('Exchange rate'!Eur_per_GBP*('UK-R-Coffee Tables'!H318/(1+'Exchange rate'!UK_vat_rate))*1.25)*0.25)+1)*0.9165)/10,0)*10</f>
      </c>
      <c r="I331" s="82"/>
    </row>
    <row x14ac:dyDescent="0.25" r="332" customHeight="1" ht="29.100000000000005">
      <c r="A332" s="22"/>
      <c r="B332" s="3"/>
      <c r="C332" s="3"/>
      <c r="D332" s="3"/>
      <c r="E332" s="74" t="s">
        <v>15</v>
      </c>
      <c r="F332" s="74" t="s">
        <v>578</v>
      </c>
      <c r="G332" s="62">
        <f>ROUNDUP((((('Exchange rate'!Eur_per_GBP*('UK-R-Coffee Tables'!G319/(1+'Exchange rate'!UK_vat_rate))*1.25)-('Exchange rate'!Eur_per_GBP*('UK-R-Coffee Tables'!G319/(1+'Exchange rate'!UK_vat_rate))*1.25)*0.25)+1)*0.9165)/10,0)*10</f>
      </c>
      <c r="H332" s="62">
        <f>ROUNDUP((((('Exchange rate'!Eur_per_GBP*('UK-R-Coffee Tables'!H319/(1+'Exchange rate'!UK_vat_rate))*1.25)-('Exchange rate'!Eur_per_GBP*('UK-R-Coffee Tables'!H319/(1+'Exchange rate'!UK_vat_rate))*1.25)*0.25)+1)*0.9165)/10,0)*10</f>
      </c>
      <c r="I332" s="82"/>
    </row>
    <row x14ac:dyDescent="0.25" r="333" customHeight="1" ht="29.100000000000005">
      <c r="A333" s="3"/>
      <c r="B333" s="3"/>
      <c r="C333" s="3"/>
      <c r="D333" s="3"/>
      <c r="E333" s="134"/>
      <c r="F333" s="74"/>
      <c r="G333" s="136"/>
      <c r="H333" s="86"/>
      <c r="I333" s="82"/>
    </row>
    <row x14ac:dyDescent="0.25" r="334" customHeight="1" ht="29.100000000000005">
      <c r="A334" s="3"/>
      <c r="B334" s="3"/>
      <c r="C334" s="3"/>
      <c r="D334" s="3"/>
      <c r="E334" s="138" t="s">
        <v>18</v>
      </c>
      <c r="F334" s="3"/>
      <c r="G334" s="82"/>
      <c r="H334" s="86"/>
      <c r="I334" s="82"/>
    </row>
    <row x14ac:dyDescent="0.25" r="335" customHeight="1" ht="29.100000000000005">
      <c r="A335" s="3"/>
      <c r="B335" s="3"/>
      <c r="C335" s="3"/>
      <c r="D335" s="229"/>
      <c r="E335" s="108"/>
      <c r="F335" s="3"/>
      <c r="G335" s="82"/>
      <c r="H335" s="21"/>
      <c r="I335" s="82"/>
    </row>
    <row x14ac:dyDescent="0.25" r="336" customHeight="1" ht="29.100000000000005">
      <c r="A336" s="3"/>
      <c r="B336" s="3"/>
      <c r="C336" s="3"/>
      <c r="D336" s="3"/>
      <c r="E336" s="134"/>
      <c r="F336" s="3"/>
      <c r="G336" s="82"/>
      <c r="H336" s="103"/>
      <c r="I336" s="82"/>
    </row>
    <row x14ac:dyDescent="0.25" r="337" customHeight="1" ht="29.100000000000005">
      <c r="A337" s="3"/>
      <c r="B337" s="3"/>
      <c r="C337" s="3"/>
      <c r="D337" s="3"/>
      <c r="E337" s="139" t="s">
        <v>280</v>
      </c>
      <c r="F337" s="140"/>
      <c r="G337" s="358"/>
      <c r="H337" s="188">
        <f>ROUNDUP(((('Exchange rate'!Eur_per_GBP*('UK-R-Coffee Tables'!H324/(1+'Exchange rate'!UK_vat_rate))*1.25*0.9165)+1)/10)/1.59,0)*10</f>
      </c>
      <c r="I337" s="82"/>
    </row>
    <row x14ac:dyDescent="0.25" r="338" customHeight="1" ht="29.100000000000005">
      <c r="A338" s="3"/>
      <c r="B338" s="3"/>
      <c r="C338" s="3"/>
      <c r="D338" s="3"/>
      <c r="E338" s="108"/>
      <c r="F338" s="3"/>
      <c r="G338" s="82"/>
      <c r="H338" s="63"/>
      <c r="I338" s="82"/>
    </row>
    <row x14ac:dyDescent="0.25" r="339" customHeight="1" ht="29.100000000000005">
      <c r="A339" s="3"/>
      <c r="B339" s="3"/>
      <c r="C339" s="3"/>
      <c r="D339" s="3"/>
      <c r="E339" s="108"/>
      <c r="F339" s="3"/>
      <c r="G339" s="82"/>
      <c r="H339" s="63"/>
      <c r="I339" s="82"/>
    </row>
    <row x14ac:dyDescent="0.25" r="340" customHeight="1" ht="29.100000000000005">
      <c r="A340" s="15"/>
      <c r="B340" s="15" t="s">
        <v>606</v>
      </c>
      <c r="C340" s="15"/>
      <c r="D340" s="15"/>
      <c r="E340" s="112" t="s">
        <v>58</v>
      </c>
      <c r="F340" s="237" t="s">
        <v>319</v>
      </c>
      <c r="G340" s="18" t="s">
        <v>320</v>
      </c>
      <c r="H340" s="52" t="s">
        <v>605</v>
      </c>
      <c r="I340" s="380"/>
    </row>
    <row x14ac:dyDescent="0.25" r="341" customHeight="1" ht="29.100000000000005">
      <c r="A341" s="22"/>
      <c r="B341" s="22"/>
      <c r="C341" s="3"/>
      <c r="D341" s="356"/>
      <c r="E341" s="74"/>
      <c r="F341" s="262" t="s">
        <v>544</v>
      </c>
      <c r="G341" s="24"/>
      <c r="H341" s="303" t="s">
        <v>471</v>
      </c>
      <c r="I341" s="82"/>
    </row>
    <row x14ac:dyDescent="0.25" r="342" customHeight="1" ht="29.100000000000005">
      <c r="A342" s="22"/>
      <c r="B342" s="3"/>
      <c r="C342" s="3"/>
      <c r="D342" s="3"/>
      <c r="E342" s="74" t="s">
        <v>11</v>
      </c>
      <c r="F342" s="74" t="s">
        <v>595</v>
      </c>
      <c r="G342" s="62">
        <f>ROUNDUP((((('Exchange rate'!Eur_per_GBP*('UK-R-Coffee Tables'!G328/(1+'Exchange rate'!UK_vat_rate))*1.25)-('Exchange rate'!Eur_per_GBP*('UK-R-Coffee Tables'!G328/(1+'Exchange rate'!UK_vat_rate))*1.25)*0.25)+1)*0.9165)/10,0)*10</f>
      </c>
      <c r="H342" s="62">
        <f>ROUNDUP((((('Exchange rate'!Eur_per_GBP*('UK-R-Coffee Tables'!H328/(1+'Exchange rate'!UK_vat_rate))*1.25)-('Exchange rate'!Eur_per_GBP*('UK-R-Coffee Tables'!H328/(1+'Exchange rate'!UK_vat_rate))*1.25)*0.25)+1)*0.9165)/10,0)*10</f>
      </c>
      <c r="I342" s="82"/>
    </row>
    <row x14ac:dyDescent="0.25" r="343" customHeight="1" ht="29.100000000000005">
      <c r="A343" s="22"/>
      <c r="B343" s="3"/>
      <c r="C343" s="3"/>
      <c r="D343" s="3"/>
      <c r="E343" s="74" t="s">
        <v>13</v>
      </c>
      <c r="F343" s="74" t="s">
        <v>548</v>
      </c>
      <c r="G343" s="62">
        <f>ROUNDUP((((('Exchange rate'!Eur_per_GBP*('UK-R-Coffee Tables'!G329/(1+'Exchange rate'!UK_vat_rate))*1.25)-('Exchange rate'!Eur_per_GBP*('UK-R-Coffee Tables'!G329/(1+'Exchange rate'!UK_vat_rate))*1.25)*0.25)+1)*0.9165)/10,0)*10</f>
      </c>
      <c r="H343" s="62">
        <f>ROUNDUP((((('Exchange rate'!Eur_per_GBP*('UK-R-Coffee Tables'!H329/(1+'Exchange rate'!UK_vat_rate))*1.25)-('Exchange rate'!Eur_per_GBP*('UK-R-Coffee Tables'!H329/(1+'Exchange rate'!UK_vat_rate))*1.25)*0.25)+1)*0.9165)/10,0)*10</f>
      </c>
      <c r="I343" s="82"/>
    </row>
    <row x14ac:dyDescent="0.25" r="344" customHeight="1" ht="29.100000000000005">
      <c r="A344" s="22"/>
      <c r="B344" s="3"/>
      <c r="C344" s="3"/>
      <c r="D344" s="3"/>
      <c r="E344" s="74" t="s">
        <v>15</v>
      </c>
      <c r="F344" s="74" t="s">
        <v>624</v>
      </c>
      <c r="G344" s="62">
        <f>ROUNDUP((((('Exchange rate'!Eur_per_GBP*('UK-R-Coffee Tables'!G330/(1+'Exchange rate'!UK_vat_rate))*1.25)-('Exchange rate'!Eur_per_GBP*('UK-R-Coffee Tables'!G330/(1+'Exchange rate'!UK_vat_rate))*1.25)*0.25)+1)*0.9165)/10,0)*10</f>
      </c>
      <c r="H344" s="62">
        <f>ROUNDUP((((('Exchange rate'!Eur_per_GBP*('UK-R-Coffee Tables'!H330/(1+'Exchange rate'!UK_vat_rate))*1.25)-('Exchange rate'!Eur_per_GBP*('UK-R-Coffee Tables'!H330/(1+'Exchange rate'!UK_vat_rate))*1.25)*0.25)+1)*0.9165)/10,0)*10</f>
      </c>
      <c r="I344" s="82"/>
    </row>
    <row x14ac:dyDescent="0.25" r="345" customHeight="1" ht="27">
      <c r="A345" s="3"/>
      <c r="B345" s="3"/>
      <c r="C345" s="3"/>
      <c r="D345" s="3"/>
      <c r="E345" s="134"/>
      <c r="F345" s="74"/>
      <c r="G345" s="136"/>
      <c r="H345" s="62"/>
      <c r="I345" s="82"/>
    </row>
    <row x14ac:dyDescent="0.25" r="346" customHeight="1" ht="17.25">
      <c r="A346" s="3"/>
      <c r="B346" s="3"/>
      <c r="C346" s="3"/>
      <c r="D346" s="3"/>
      <c r="E346" s="138" t="s">
        <v>18</v>
      </c>
      <c r="F346" s="3"/>
      <c r="G346" s="82"/>
      <c r="H346" s="62"/>
      <c r="I346" s="82"/>
    </row>
    <row x14ac:dyDescent="0.25" r="347" customHeight="1" ht="17.25">
      <c r="A347" s="3"/>
      <c r="B347" s="3"/>
      <c r="C347" s="3"/>
      <c r="D347" s="229"/>
      <c r="E347" s="108"/>
      <c r="F347" s="3"/>
      <c r="G347" s="82"/>
      <c r="H347" s="62"/>
      <c r="I347" s="82"/>
    </row>
    <row x14ac:dyDescent="0.25" r="348" customHeight="1" ht="17.25">
      <c r="A348" s="3"/>
      <c r="B348" s="3"/>
      <c r="C348" s="3"/>
      <c r="D348" s="3"/>
      <c r="E348" s="134"/>
      <c r="F348" s="3"/>
      <c r="G348" s="82"/>
      <c r="H348" s="62"/>
      <c r="I348" s="82"/>
    </row>
    <row x14ac:dyDescent="0.25" r="349" customHeight="1" ht="17.25">
      <c r="A349" s="3"/>
      <c r="B349" s="3"/>
      <c r="C349" s="3"/>
      <c r="D349" s="3"/>
      <c r="E349" s="139" t="s">
        <v>280</v>
      </c>
      <c r="F349" s="140"/>
      <c r="G349" s="358"/>
      <c r="H349" s="188">
        <f>ROUNDUP((((('Exchange rate'!Eur_per_GBP*('UK-R-Coffee Tables'!H335/(1+'Exchange rate'!UK_vat_rate))*1.25)-('Exchange rate'!Eur_per_GBP*('UK-R-Coffee Tables'!H335/(1+'Exchange rate'!UK_vat_rate))*1.25)*0.25)+1)*0.9165)/10,0)*10</f>
      </c>
      <c r="I349" s="82"/>
    </row>
    <row x14ac:dyDescent="0.25" r="350" customHeight="1" ht="17.25">
      <c r="A350" s="3"/>
      <c r="B350" s="3"/>
      <c r="C350" s="3"/>
      <c r="D350" s="3"/>
      <c r="E350" s="108"/>
      <c r="F350" s="3"/>
      <c r="G350" s="82"/>
      <c r="H350" s="63"/>
      <c r="I350" s="82"/>
    </row>
    <row x14ac:dyDescent="0.25" r="351" customHeight="1" ht="17.25">
      <c r="A351" s="3"/>
      <c r="B351" s="3"/>
      <c r="C351" s="3"/>
      <c r="D351" s="3"/>
      <c r="E351" s="134"/>
      <c r="F351" s="3"/>
      <c r="G351" s="82"/>
      <c r="H351" s="103"/>
      <c r="I351" s="82"/>
    </row>
    <row x14ac:dyDescent="0.25" r="352" customHeight="1" ht="17.25">
      <c r="A352" s="3"/>
      <c r="B352" s="3"/>
      <c r="C352" s="3"/>
      <c r="D352" s="3"/>
      <c r="E352" s="134"/>
      <c r="F352" s="3"/>
      <c r="G352" s="82"/>
      <c r="H352" s="103"/>
      <c r="I352" s="82"/>
    </row>
    <row x14ac:dyDescent="0.25" r="353" customHeight="1" ht="29.100000000000005">
      <c r="A353" s="3"/>
      <c r="B353" s="3"/>
      <c r="C353" s="3"/>
      <c r="D353" s="3"/>
      <c r="E353" s="108"/>
      <c r="F353" s="3"/>
      <c r="G353" s="82"/>
      <c r="H353" s="63"/>
      <c r="I353" s="82"/>
    </row>
    <row x14ac:dyDescent="0.25" r="354" customHeight="1" ht="29.100000000000005">
      <c r="A354" s="3"/>
      <c r="B354" s="3"/>
      <c r="C354" s="3"/>
      <c r="D354" s="3"/>
      <c r="E354" s="134"/>
      <c r="F354" s="3"/>
      <c r="G354" s="82"/>
      <c r="H354" s="103"/>
      <c r="I354" s="82"/>
    </row>
    <row x14ac:dyDescent="0.25" r="355" customHeight="1" ht="29.100000000000005">
      <c r="A355" s="3"/>
      <c r="B355" s="3"/>
      <c r="C355" s="3"/>
      <c r="D355" s="3"/>
      <c r="E355" s="28"/>
      <c r="F355" s="3"/>
      <c r="G355" s="82"/>
      <c r="H355" s="63"/>
      <c r="I355" s="82"/>
    </row>
    <row x14ac:dyDescent="0.25" r="356" customHeight="1" ht="29.100000000000005">
      <c r="A356" s="3"/>
      <c r="B356" s="3"/>
      <c r="C356" s="3"/>
      <c r="D356" s="3"/>
      <c r="E356" s="28"/>
      <c r="F356" s="3"/>
      <c r="G356" s="82"/>
      <c r="H356" s="63"/>
      <c r="I356" s="82"/>
    </row>
    <row x14ac:dyDescent="0.25" r="357" customHeight="1" ht="29.100000000000005">
      <c r="A357" s="229"/>
      <c r="B357" s="229"/>
      <c r="C357" s="229"/>
      <c r="D357" s="229"/>
      <c r="E357" s="285"/>
      <c r="F357" s="4"/>
      <c r="G357" s="157"/>
      <c r="H357" s="63"/>
      <c r="I357" s="82"/>
    </row>
    <row x14ac:dyDescent="0.25" r="358" customHeight="1" ht="27">
      <c r="A358" s="3"/>
      <c r="B358" s="3"/>
      <c r="C358" s="3"/>
      <c r="D358" s="3"/>
      <c r="E358" s="28"/>
      <c r="F358" s="3"/>
      <c r="G358" s="82"/>
      <c r="H358" s="63"/>
      <c r="I358" s="82"/>
    </row>
  </sheetData>
  <mergeCells count="1">
    <mergeCell ref="A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3"/>
  <sheetViews>
    <sheetView workbookViewId="0"/>
  </sheetViews>
  <sheetFormatPr defaultRowHeight="15" x14ac:dyDescent="0.25"/>
  <cols>
    <col min="1" max="1" style="76" width="4.576428571428571" customWidth="1" bestFit="1"/>
    <col min="2" max="2" style="76" width="16.005" customWidth="1" bestFit="1"/>
    <col min="3" max="3" style="76" width="25.14785714285714" customWidth="1" bestFit="1"/>
    <col min="4" max="4" style="76" width="27.005" customWidth="1" bestFit="1"/>
    <col min="5" max="5" style="76" width="9.147857142857141" customWidth="1" bestFit="1"/>
    <col min="6" max="6" style="265" width="18.14785714285714" customWidth="1" bestFit="1"/>
    <col min="7" max="7" style="379" width="24.576428571428572" customWidth="1" bestFit="1"/>
    <col min="8" max="8" style="154" width="32.14785714285715" customWidth="1" bestFit="1"/>
    <col min="9" max="9" style="154" width="32.86214285714286" customWidth="1" bestFit="1"/>
    <col min="10" max="10" style="100" width="20.576428571428572" customWidth="1" bestFit="1"/>
  </cols>
  <sheetData>
    <row x14ac:dyDescent="0.25" r="1" customHeight="1" ht="17.25">
      <c r="A1" s="1" t="s">
        <v>542</v>
      </c>
      <c r="B1" s="1"/>
      <c r="C1" s="1"/>
      <c r="D1" s="1"/>
      <c r="E1" s="1"/>
      <c r="F1" s="1"/>
      <c r="G1" s="2"/>
      <c r="H1" s="81"/>
      <c r="I1" s="81"/>
      <c r="J1" s="82"/>
    </row>
    <row x14ac:dyDescent="0.25" r="2" customHeight="1" ht="17.25">
      <c r="A2" s="4"/>
      <c r="B2" s="4"/>
      <c r="C2" s="4"/>
      <c r="D2" s="4"/>
      <c r="E2" s="4"/>
      <c r="F2" s="4"/>
      <c r="G2" s="7"/>
      <c r="H2" s="7"/>
      <c r="I2" s="101"/>
      <c r="J2" s="82"/>
    </row>
    <row x14ac:dyDescent="0.25" r="3" customHeight="1" ht="17.25">
      <c r="A3" s="354" t="s">
        <v>1</v>
      </c>
      <c r="B3" s="96" t="s">
        <v>543</v>
      </c>
      <c r="C3" s="10"/>
      <c r="D3" s="10"/>
      <c r="E3" s="127"/>
      <c r="F3" s="127"/>
      <c r="G3" s="49"/>
      <c r="H3" s="355"/>
      <c r="I3" s="128"/>
      <c r="J3" s="82"/>
    </row>
    <row x14ac:dyDescent="0.25" r="4" customHeight="1" ht="25.5">
      <c r="A4" s="15"/>
      <c r="B4" s="15" t="s">
        <v>318</v>
      </c>
      <c r="C4" s="15"/>
      <c r="D4" s="15"/>
      <c r="E4" s="112" t="s">
        <v>58</v>
      </c>
      <c r="F4" s="237" t="s">
        <v>36</v>
      </c>
      <c r="G4" s="17"/>
      <c r="H4" s="18" t="s">
        <v>349</v>
      </c>
      <c r="I4" s="18"/>
      <c r="J4" s="82"/>
    </row>
    <row x14ac:dyDescent="0.25" r="5" customHeight="1" ht="23.100000000000005">
      <c r="A5" s="22"/>
      <c r="B5" s="22"/>
      <c r="C5" s="3"/>
      <c r="D5" s="356"/>
      <c r="E5" s="4"/>
      <c r="F5" s="150" t="s">
        <v>544</v>
      </c>
      <c r="G5" s="357" t="s">
        <v>545</v>
      </c>
      <c r="H5" s="7"/>
      <c r="I5" s="303"/>
      <c r="J5" s="82"/>
    </row>
    <row x14ac:dyDescent="0.25" r="6" customHeight="1" ht="27">
      <c r="A6" s="22"/>
      <c r="B6" s="3"/>
      <c r="C6" s="3"/>
      <c r="D6" s="3"/>
      <c r="E6" s="4" t="s">
        <v>11</v>
      </c>
      <c r="F6" s="114" t="s">
        <v>546</v>
      </c>
      <c r="G6" s="7" t="s">
        <v>547</v>
      </c>
      <c r="H6" s="62">
        <f>ROUNDUP(((USD_per_GBP*('UK-R-Coffee Tables'!G6/(1+'Exchange rate'!UK_vat_rate)))+1)/10,0)*10</f>
      </c>
      <c r="I6" s="63"/>
      <c r="J6" s="82"/>
    </row>
    <row x14ac:dyDescent="0.25" r="7" customHeight="1" ht="17.25">
      <c r="A7" s="22"/>
      <c r="B7" s="3"/>
      <c r="C7" s="3"/>
      <c r="D7" s="3"/>
      <c r="E7" s="4" t="s">
        <v>13</v>
      </c>
      <c r="F7" s="114" t="s">
        <v>548</v>
      </c>
      <c r="G7" s="7" t="s">
        <v>549</v>
      </c>
      <c r="H7" s="62">
        <f>ROUNDUP(((USD_per_GBP*('UK-R-Coffee Tables'!G7/(1+'Exchange rate'!UK_vat_rate)))+1)/10,0)*10</f>
      </c>
      <c r="I7" s="63"/>
      <c r="J7" s="82"/>
    </row>
    <row x14ac:dyDescent="0.25" r="8" customHeight="1" ht="17.25">
      <c r="A8" s="22"/>
      <c r="B8" s="3"/>
      <c r="C8" s="3"/>
      <c r="D8" s="3"/>
      <c r="E8" s="4" t="s">
        <v>15</v>
      </c>
      <c r="F8" s="114" t="s">
        <v>550</v>
      </c>
      <c r="G8" s="7" t="s">
        <v>551</v>
      </c>
      <c r="H8" s="62">
        <f>ROUNDUP(((USD_per_GBP*('UK-R-Coffee Tables'!G8/(1+'Exchange rate'!UK_vat_rate)))+1)/10,0)*10</f>
      </c>
      <c r="I8" s="63"/>
      <c r="J8" s="82"/>
    </row>
    <row x14ac:dyDescent="0.25" r="9" customHeight="1" ht="17.25">
      <c r="A9" s="22"/>
      <c r="B9" s="3"/>
      <c r="C9" s="3"/>
      <c r="D9" s="3"/>
      <c r="E9" s="4"/>
      <c r="F9" s="4"/>
      <c r="G9" s="7"/>
      <c r="H9" s="63"/>
      <c r="I9" s="63"/>
      <c r="J9" s="82"/>
    </row>
    <row x14ac:dyDescent="0.25" r="10" customHeight="1" ht="17.25">
      <c r="A10" s="22"/>
      <c r="B10" s="3"/>
      <c r="C10" s="3"/>
      <c r="D10" s="3"/>
      <c r="E10" s="4"/>
      <c r="F10" s="4"/>
      <c r="G10" s="7"/>
      <c r="H10" s="63"/>
      <c r="I10" s="63"/>
      <c r="J10" s="82"/>
    </row>
    <row x14ac:dyDescent="0.25" r="11" customHeight="1" ht="17.25">
      <c r="A11" s="22"/>
      <c r="B11" s="3"/>
      <c r="C11" s="3"/>
      <c r="D11" s="3"/>
      <c r="E11" s="107" t="s">
        <v>18</v>
      </c>
      <c r="F11" s="107"/>
      <c r="G11" s="7"/>
      <c r="H11" s="157"/>
      <c r="I11" s="172"/>
      <c r="J11" s="82"/>
    </row>
    <row x14ac:dyDescent="0.25" r="12" customHeight="1" ht="17.25">
      <c r="A12" s="22"/>
      <c r="B12" s="3"/>
      <c r="C12" s="3"/>
      <c r="D12" s="229"/>
      <c r="E12" s="108"/>
      <c r="F12" s="108"/>
      <c r="G12" s="7"/>
      <c r="H12" s="157"/>
      <c r="I12" s="172"/>
      <c r="J12" s="82"/>
    </row>
    <row x14ac:dyDescent="0.25" r="13" customHeight="1" ht="17.25">
      <c r="A13" s="22"/>
      <c r="B13" s="3"/>
      <c r="C13" s="3"/>
      <c r="D13" s="3"/>
      <c r="E13" s="114"/>
      <c r="F13" s="114"/>
      <c r="G13" s="7"/>
      <c r="H13" s="157"/>
      <c r="I13" s="172"/>
      <c r="J13" s="82"/>
    </row>
    <row x14ac:dyDescent="0.25" r="14" customHeight="1" ht="17.25">
      <c r="A14" s="22"/>
      <c r="B14" s="3"/>
      <c r="C14" s="3"/>
      <c r="D14" s="3"/>
      <c r="E14" s="110" t="s">
        <v>280</v>
      </c>
      <c r="F14" s="110"/>
      <c r="G14" s="161"/>
      <c r="H14" s="358"/>
      <c r="I14" s="188">
        <f>ROUNDUP(((USD_per_GBP*('UK-R-Coffee Tables'!H14/(1+'Exchange rate'!UK_vat_rate)))+1)/10,0)*10</f>
      </c>
      <c r="J14" s="82"/>
    </row>
    <row x14ac:dyDescent="0.25" r="15" customHeight="1" ht="17.25">
      <c r="A15" s="22"/>
      <c r="B15" s="3"/>
      <c r="C15" s="3"/>
      <c r="D15" s="3"/>
      <c r="E15" s="108"/>
      <c r="F15" s="108"/>
      <c r="G15" s="7"/>
      <c r="H15" s="157"/>
      <c r="I15" s="172"/>
      <c r="J15" s="82"/>
    </row>
    <row x14ac:dyDescent="0.25" r="16" customHeight="1" ht="17.25">
      <c r="A16" s="22"/>
      <c r="B16" s="3"/>
      <c r="C16" s="3"/>
      <c r="D16" s="3"/>
      <c r="E16" s="114"/>
      <c r="F16" s="114"/>
      <c r="G16" s="7"/>
      <c r="H16" s="157"/>
      <c r="I16" s="172"/>
      <c r="J16" s="82"/>
    </row>
    <row x14ac:dyDescent="0.25" r="17" customHeight="1" ht="17.25">
      <c r="A17" s="22"/>
      <c r="B17" s="3"/>
      <c r="C17" s="3"/>
      <c r="D17" s="3"/>
      <c r="E17" s="110" t="s">
        <v>360</v>
      </c>
      <c r="F17" s="110"/>
      <c r="G17" s="161"/>
      <c r="H17" s="358"/>
      <c r="I17" s="188">
        <f>ROUNDUP(((USD_per_GBP*('UK-R-Coffee Tables'!H17/(1+'Exchange rate'!UK_vat_rate)))+1)/10,0)*10</f>
      </c>
      <c r="J17" s="82"/>
    </row>
    <row x14ac:dyDescent="0.25" r="18" customHeight="1" ht="17.25">
      <c r="A18" s="22"/>
      <c r="B18" s="3"/>
      <c r="C18" s="3"/>
      <c r="D18" s="3"/>
      <c r="E18" s="28"/>
      <c r="F18" s="28"/>
      <c r="G18" s="5"/>
      <c r="H18" s="82"/>
      <c r="I18" s="82"/>
      <c r="J18" s="82"/>
    </row>
    <row x14ac:dyDescent="0.25" r="19" customHeight="1" ht="30">
      <c r="A19" s="15"/>
      <c r="B19" s="15" t="s">
        <v>348</v>
      </c>
      <c r="C19" s="15"/>
      <c r="D19" s="15"/>
      <c r="E19" s="112" t="s">
        <v>58</v>
      </c>
      <c r="F19" s="237" t="s">
        <v>36</v>
      </c>
      <c r="G19" s="17"/>
      <c r="H19" s="18" t="s">
        <v>349</v>
      </c>
      <c r="I19" s="18"/>
      <c r="J19" s="82"/>
    </row>
    <row x14ac:dyDescent="0.25" r="20" customHeight="1" ht="17.25">
      <c r="A20" s="22"/>
      <c r="B20" s="22"/>
      <c r="C20" s="3"/>
      <c r="D20" s="356"/>
      <c r="E20" s="4"/>
      <c r="F20" s="150" t="s">
        <v>544</v>
      </c>
      <c r="G20" s="233" t="s">
        <v>545</v>
      </c>
      <c r="H20" s="7"/>
      <c r="I20" s="303"/>
      <c r="J20" s="82"/>
    </row>
    <row x14ac:dyDescent="0.25" r="21" customHeight="1" ht="17.25">
      <c r="A21" s="22"/>
      <c r="B21" s="3"/>
      <c r="C21" s="3"/>
      <c r="D21" s="3"/>
      <c r="E21" s="4" t="s">
        <v>11</v>
      </c>
      <c r="F21" s="114" t="s">
        <v>552</v>
      </c>
      <c r="G21" s="26" t="s">
        <v>553</v>
      </c>
      <c r="H21" s="62">
        <f>ROUNDUP(((USD_per_GBP*('UK-R-Coffee Tables'!G21/(1+'Exchange rate'!UK_vat_rate)))+1)/10,0)*10</f>
      </c>
      <c r="I21" s="63"/>
      <c r="J21" s="82"/>
    </row>
    <row x14ac:dyDescent="0.25" r="22" customHeight="1" ht="17.25">
      <c r="A22" s="22"/>
      <c r="B22" s="3"/>
      <c r="C22" s="3"/>
      <c r="D22" s="3"/>
      <c r="E22" s="4" t="s">
        <v>554</v>
      </c>
      <c r="F22" s="114" t="s">
        <v>555</v>
      </c>
      <c r="G22" s="26" t="s">
        <v>556</v>
      </c>
      <c r="H22" s="62">
        <f>ROUNDUP(((USD_per_GBP*('UK-R-Coffee Tables'!G22/(1+'Exchange rate'!UK_vat_rate)))+1)/10,0)*10</f>
      </c>
      <c r="I22" s="63"/>
      <c r="J22" s="82"/>
    </row>
    <row x14ac:dyDescent="0.25" r="23" customHeight="1" ht="17.25">
      <c r="A23" s="22"/>
      <c r="B23" s="3"/>
      <c r="C23" s="3"/>
      <c r="D23" s="3"/>
      <c r="E23" s="4" t="s">
        <v>15</v>
      </c>
      <c r="F23" s="114" t="s">
        <v>557</v>
      </c>
      <c r="G23" s="26" t="s">
        <v>558</v>
      </c>
      <c r="H23" s="62">
        <f>ROUNDUP(((USD_per_GBP*('UK-R-Coffee Tables'!G23/(1+'Exchange rate'!UK_vat_rate)))+1)/10,0)*10</f>
      </c>
      <c r="I23" s="63"/>
      <c r="J23" s="82"/>
    </row>
    <row x14ac:dyDescent="0.25" r="24" customHeight="1" ht="17.25">
      <c r="A24" s="22"/>
      <c r="B24" s="3"/>
      <c r="C24" s="3"/>
      <c r="D24" s="3"/>
      <c r="E24" s="4" t="s">
        <v>559</v>
      </c>
      <c r="F24" s="114" t="s">
        <v>560</v>
      </c>
      <c r="G24" s="26" t="s">
        <v>561</v>
      </c>
      <c r="H24" s="62">
        <f>ROUNDUP(((USD_per_GBP*('UK-R-Coffee Tables'!G24/(1+'Exchange rate'!UK_vat_rate)))+1)/10,0)*10</f>
      </c>
      <c r="I24" s="63"/>
      <c r="J24" s="82"/>
    </row>
    <row x14ac:dyDescent="0.25" r="25" customHeight="1" ht="17.25">
      <c r="A25" s="22"/>
      <c r="B25" s="3"/>
      <c r="C25" s="3"/>
      <c r="D25" s="3"/>
      <c r="E25" s="4"/>
      <c r="F25" s="4"/>
      <c r="G25" s="7"/>
      <c r="H25" s="63"/>
      <c r="I25" s="63"/>
      <c r="J25" s="82"/>
    </row>
    <row x14ac:dyDescent="0.25" r="26" customHeight="1" ht="17.25">
      <c r="A26" s="22"/>
      <c r="B26" s="3"/>
      <c r="C26" s="3"/>
      <c r="D26" s="3"/>
      <c r="E26" s="4"/>
      <c r="F26" s="4"/>
      <c r="G26" s="7"/>
      <c r="H26" s="63"/>
      <c r="I26" s="63"/>
      <c r="J26" s="82"/>
    </row>
    <row x14ac:dyDescent="0.25" r="27" customHeight="1" ht="17.25">
      <c r="A27" s="3"/>
      <c r="B27" s="3"/>
      <c r="C27" s="3"/>
      <c r="D27" s="3"/>
      <c r="E27" s="107" t="s">
        <v>18</v>
      </c>
      <c r="F27" s="107"/>
      <c r="G27" s="7"/>
      <c r="H27" s="157"/>
      <c r="I27" s="172"/>
      <c r="J27" s="82"/>
    </row>
    <row x14ac:dyDescent="0.25" r="28" customHeight="1" ht="17.25">
      <c r="A28" s="3"/>
      <c r="B28" s="3"/>
      <c r="C28" s="3"/>
      <c r="D28" s="3"/>
      <c r="E28" s="108"/>
      <c r="F28" s="108"/>
      <c r="G28" s="7"/>
      <c r="H28" s="157"/>
      <c r="I28" s="63"/>
      <c r="J28" s="82"/>
    </row>
    <row x14ac:dyDescent="0.25" r="29" customHeight="1" ht="17.25">
      <c r="A29" s="3"/>
      <c r="B29" s="3"/>
      <c r="C29" s="3"/>
      <c r="D29" s="3"/>
      <c r="E29" s="3"/>
      <c r="F29" s="261"/>
      <c r="G29" s="5"/>
      <c r="H29" s="82"/>
      <c r="I29" s="82"/>
      <c r="J29" s="82"/>
    </row>
    <row x14ac:dyDescent="0.25" r="30" customHeight="1" ht="17.25">
      <c r="A30" s="3"/>
      <c r="B30" s="3"/>
      <c r="C30" s="3"/>
      <c r="D30" s="3"/>
      <c r="E30" s="110" t="s">
        <v>280</v>
      </c>
      <c r="F30" s="110"/>
      <c r="G30" s="161"/>
      <c r="H30" s="358"/>
      <c r="I30" s="188">
        <f>ROUNDUP(((USD_per_GBP*('UK-R-Coffee Tables'!H30/(1+'Exchange rate'!UK_vat_rate)))+1)/10,0)*10</f>
      </c>
      <c r="J30" s="82"/>
    </row>
    <row x14ac:dyDescent="0.25" r="31" customHeight="1" ht="17.25">
      <c r="A31" s="3"/>
      <c r="B31" s="3"/>
      <c r="C31" s="3"/>
      <c r="D31" s="3"/>
      <c r="E31" s="108"/>
      <c r="F31" s="108"/>
      <c r="G31" s="7"/>
      <c r="H31" s="157"/>
      <c r="I31" s="172"/>
      <c r="J31" s="82"/>
    </row>
    <row x14ac:dyDescent="0.25" r="32" customHeight="1" ht="17.25">
      <c r="A32" s="3"/>
      <c r="B32" s="3"/>
      <c r="C32" s="3"/>
      <c r="D32" s="3"/>
      <c r="E32" s="3"/>
      <c r="F32" s="261"/>
      <c r="G32" s="5"/>
      <c r="H32" s="82"/>
      <c r="I32" s="82"/>
      <c r="J32" s="82"/>
    </row>
    <row x14ac:dyDescent="0.25" r="33" customHeight="1" ht="17.25">
      <c r="A33" s="3"/>
      <c r="B33" s="3"/>
      <c r="C33" s="3"/>
      <c r="D33" s="3"/>
      <c r="E33" s="110" t="s">
        <v>360</v>
      </c>
      <c r="F33" s="110"/>
      <c r="G33" s="161"/>
      <c r="H33" s="358"/>
      <c r="I33" s="188">
        <f>ROUNDUP(((USD_per_GBP*('UK-R-Coffee Tables'!H33/(1+'Exchange rate'!UK_vat_rate)))+1)/10,0)*10</f>
      </c>
      <c r="J33" s="82"/>
    </row>
    <row x14ac:dyDescent="0.25" r="34" customHeight="1" ht="17.25">
      <c r="A34" s="3"/>
      <c r="B34" s="3"/>
      <c r="C34" s="3"/>
      <c r="D34" s="3"/>
      <c r="E34" s="28"/>
      <c r="F34" s="28"/>
      <c r="G34" s="5"/>
      <c r="H34" s="82"/>
      <c r="I34" s="82"/>
      <c r="J34" s="82"/>
    </row>
    <row x14ac:dyDescent="0.25" r="35" customHeight="1" ht="17.25">
      <c r="A35" s="354" t="s">
        <v>1</v>
      </c>
      <c r="B35" s="96" t="s">
        <v>169</v>
      </c>
      <c r="C35" s="10"/>
      <c r="D35" s="10"/>
      <c r="E35" s="127"/>
      <c r="F35" s="127"/>
      <c r="G35" s="49"/>
      <c r="H35" s="355"/>
      <c r="I35" s="128"/>
      <c r="J35" s="82"/>
    </row>
    <row x14ac:dyDescent="0.25" r="36" customHeight="1" ht="24">
      <c r="A36" s="15"/>
      <c r="B36" s="15" t="s">
        <v>82</v>
      </c>
      <c r="C36" s="15"/>
      <c r="D36" s="15"/>
      <c r="E36" s="112" t="s">
        <v>58</v>
      </c>
      <c r="F36" s="237" t="s">
        <v>36</v>
      </c>
      <c r="G36" s="17"/>
      <c r="H36" s="18" t="s">
        <v>562</v>
      </c>
      <c r="I36" s="147"/>
      <c r="J36" s="82"/>
    </row>
    <row x14ac:dyDescent="0.25" r="37" customHeight="1" ht="24">
      <c r="A37" s="22"/>
      <c r="B37" s="22"/>
      <c r="C37" s="3"/>
      <c r="D37" s="356"/>
      <c r="E37" s="4"/>
      <c r="F37" s="150" t="s">
        <v>544</v>
      </c>
      <c r="G37" s="359" t="s">
        <v>545</v>
      </c>
      <c r="H37" s="69"/>
      <c r="I37" s="225"/>
      <c r="J37" s="82"/>
    </row>
    <row x14ac:dyDescent="0.25" r="38" customHeight="1" ht="17.25">
      <c r="A38" s="22"/>
      <c r="B38" s="229"/>
      <c r="C38" s="229"/>
      <c r="D38" s="229"/>
      <c r="E38" s="4" t="s">
        <v>11</v>
      </c>
      <c r="F38" s="114" t="s">
        <v>563</v>
      </c>
      <c r="G38" s="359" t="s">
        <v>564</v>
      </c>
      <c r="H38" s="62">
        <f>ROUNDUP(((USD_per_GBP*('UK-R-Coffee Tables'!G38/(1+'Exchange rate'!UK_vat_rate)))+1)/10,0)*10</f>
      </c>
      <c r="I38" s="63"/>
      <c r="J38" s="82"/>
    </row>
    <row x14ac:dyDescent="0.25" r="39" customHeight="1" ht="17.25">
      <c r="A39" s="22"/>
      <c r="B39" s="229"/>
      <c r="C39" s="229"/>
      <c r="D39" s="229"/>
      <c r="E39" s="4" t="s">
        <v>13</v>
      </c>
      <c r="F39" s="114" t="s">
        <v>552</v>
      </c>
      <c r="G39" s="359" t="s">
        <v>565</v>
      </c>
      <c r="H39" s="62">
        <f>ROUNDUP(((USD_per_GBP*('UK-R-Coffee Tables'!G39/(1+'Exchange rate'!UK_vat_rate)))+1)/10,0)*10</f>
      </c>
      <c r="I39" s="63"/>
      <c r="J39" s="82"/>
    </row>
    <row x14ac:dyDescent="0.25" r="40" customHeight="1" ht="17.25">
      <c r="A40" s="229"/>
      <c r="B40" s="229"/>
      <c r="C40" s="229"/>
      <c r="D40" s="229"/>
      <c r="E40" s="4"/>
      <c r="F40" s="4"/>
      <c r="G40" s="7"/>
      <c r="H40" s="63"/>
      <c r="I40" s="7"/>
      <c r="J40" s="82"/>
    </row>
    <row x14ac:dyDescent="0.25" r="41" customHeight="1" ht="17.25">
      <c r="A41" s="229"/>
      <c r="B41" s="229"/>
      <c r="C41" s="229"/>
      <c r="D41" s="229"/>
      <c r="E41" s="4"/>
      <c r="F41" s="4"/>
      <c r="G41" s="7"/>
      <c r="H41" s="7"/>
      <c r="I41" s="7"/>
      <c r="J41" s="82"/>
    </row>
    <row x14ac:dyDescent="0.25" r="42" customHeight="1" ht="17.25">
      <c r="A42" s="3"/>
      <c r="B42" s="3"/>
      <c r="C42" s="3"/>
      <c r="D42" s="3"/>
      <c r="E42" s="107" t="s">
        <v>18</v>
      </c>
      <c r="F42" s="107"/>
      <c r="G42" s="7"/>
      <c r="H42" s="157"/>
      <c r="I42" s="172"/>
      <c r="J42" s="82"/>
    </row>
    <row x14ac:dyDescent="0.25" r="43" customHeight="1" ht="17.25">
      <c r="A43" s="3"/>
      <c r="B43" s="3"/>
      <c r="C43" s="3"/>
      <c r="D43" s="229"/>
      <c r="E43" s="108"/>
      <c r="F43" s="108"/>
      <c r="G43" s="26"/>
      <c r="H43" s="157"/>
      <c r="I43" s="172"/>
      <c r="J43" s="82"/>
    </row>
    <row x14ac:dyDescent="0.25" r="44" customHeight="1" ht="17.25">
      <c r="A44" s="3"/>
      <c r="B44" s="3"/>
      <c r="C44" s="3"/>
      <c r="D44" s="229"/>
      <c r="E44" s="22"/>
      <c r="F44" s="22"/>
      <c r="G44" s="5"/>
      <c r="H44" s="82"/>
      <c r="I44" s="82"/>
      <c r="J44" s="82"/>
    </row>
    <row x14ac:dyDescent="0.25" r="45" customHeight="1" ht="17.25">
      <c r="A45" s="3"/>
      <c r="B45" s="3"/>
      <c r="C45" s="3"/>
      <c r="D45" s="229"/>
      <c r="E45" s="114"/>
      <c r="F45" s="114"/>
      <c r="G45" s="7"/>
      <c r="H45" s="157"/>
      <c r="I45" s="63"/>
      <c r="J45" s="82"/>
    </row>
    <row x14ac:dyDescent="0.25" r="46" customHeight="1" ht="17.25">
      <c r="A46" s="229"/>
      <c r="B46" s="229"/>
      <c r="C46" s="229"/>
      <c r="D46" s="229"/>
      <c r="E46" s="28"/>
      <c r="F46" s="28"/>
      <c r="G46" s="7"/>
      <c r="H46" s="157"/>
      <c r="I46" s="172"/>
      <c r="J46" s="82"/>
    </row>
    <row x14ac:dyDescent="0.25" r="47" customHeight="1" ht="17.25">
      <c r="A47" s="3"/>
      <c r="B47" s="3"/>
      <c r="C47" s="3"/>
      <c r="D47" s="3"/>
      <c r="E47" s="203"/>
      <c r="F47" s="203"/>
      <c r="G47" s="5"/>
      <c r="H47" s="82"/>
      <c r="I47" s="63"/>
      <c r="J47" s="82"/>
    </row>
    <row x14ac:dyDescent="0.25" r="48" customHeight="1" ht="17.25">
      <c r="A48" s="354" t="s">
        <v>1</v>
      </c>
      <c r="B48" s="96" t="s">
        <v>142</v>
      </c>
      <c r="C48" s="10"/>
      <c r="D48" s="10"/>
      <c r="E48" s="127"/>
      <c r="F48" s="127"/>
      <c r="G48" s="49"/>
      <c r="H48" s="355"/>
      <c r="I48" s="128"/>
      <c r="J48" s="82"/>
    </row>
    <row x14ac:dyDescent="0.25" r="49" customHeight="1" ht="24">
      <c r="A49" s="15"/>
      <c r="B49" s="15"/>
      <c r="C49" s="15"/>
      <c r="D49" s="15"/>
      <c r="E49" s="112" t="s">
        <v>58</v>
      </c>
      <c r="F49" s="237" t="s">
        <v>36</v>
      </c>
      <c r="G49" s="17"/>
      <c r="H49" s="18" t="s">
        <v>378</v>
      </c>
      <c r="I49" s="147"/>
      <c r="J49" s="82"/>
    </row>
    <row x14ac:dyDescent="0.25" r="50" customHeight="1" ht="24">
      <c r="A50" s="22"/>
      <c r="B50" s="22"/>
      <c r="C50" s="3"/>
      <c r="D50" s="356"/>
      <c r="E50" s="4"/>
      <c r="F50" s="150" t="s">
        <v>544</v>
      </c>
      <c r="G50" s="359" t="s">
        <v>545</v>
      </c>
      <c r="H50" s="373" t="s">
        <v>607</v>
      </c>
      <c r="I50" s="374"/>
      <c r="J50" s="82"/>
    </row>
    <row x14ac:dyDescent="0.25" r="51" customHeight="1" ht="17.25">
      <c r="A51" s="22"/>
      <c r="B51" s="229"/>
      <c r="C51" s="229"/>
      <c r="D51" s="229"/>
      <c r="E51" s="4"/>
      <c r="F51" s="114" t="s">
        <v>613</v>
      </c>
      <c r="G51" s="359" t="s">
        <v>609</v>
      </c>
      <c r="H51" s="62">
        <f>ROUNDUP(((USD_per_GBP*('UK-R-Coffee Tables'!G51/(1+'Exchange rate'!UK_vat_rate)))+1)/10,0)*10</f>
      </c>
      <c r="I51" s="63"/>
      <c r="J51" s="82"/>
    </row>
    <row x14ac:dyDescent="0.25" r="52" customHeight="1" ht="17.25">
      <c r="A52" s="22"/>
      <c r="B52" s="229"/>
      <c r="C52" s="229"/>
      <c r="D52" s="229"/>
      <c r="E52" s="4"/>
      <c r="F52" s="114"/>
      <c r="G52" s="359"/>
      <c r="H52" s="62"/>
      <c r="I52" s="63"/>
      <c r="J52" s="82"/>
    </row>
    <row x14ac:dyDescent="0.25" r="53" customHeight="1" ht="17.25">
      <c r="A53" s="229"/>
      <c r="B53" s="229"/>
      <c r="C53" s="229"/>
      <c r="D53" s="229"/>
      <c r="E53" s="4"/>
      <c r="F53" s="4"/>
      <c r="G53" s="7"/>
      <c r="H53" s="63"/>
      <c r="I53" s="7"/>
      <c r="J53" s="82"/>
    </row>
    <row x14ac:dyDescent="0.25" r="54" customHeight="1" ht="17.25">
      <c r="A54" s="229"/>
      <c r="B54" s="229"/>
      <c r="C54" s="229"/>
      <c r="D54" s="229"/>
      <c r="E54" s="4"/>
      <c r="F54" s="4"/>
      <c r="G54" s="7"/>
      <c r="H54" s="7"/>
      <c r="I54" s="7"/>
      <c r="J54" s="82"/>
    </row>
    <row x14ac:dyDescent="0.25" r="55" customHeight="1" ht="17.25">
      <c r="A55" s="3"/>
      <c r="B55" s="3"/>
      <c r="C55" s="3"/>
      <c r="D55" s="3"/>
      <c r="E55" s="107"/>
      <c r="F55" s="107"/>
      <c r="G55" s="7"/>
      <c r="H55" s="157"/>
      <c r="I55" s="172"/>
      <c r="J55" s="82"/>
    </row>
    <row x14ac:dyDescent="0.25" r="56" customHeight="1" ht="17.25">
      <c r="A56" s="3"/>
      <c r="B56" s="3"/>
      <c r="C56" s="3"/>
      <c r="D56" s="229"/>
      <c r="E56" s="110" t="s">
        <v>280</v>
      </c>
      <c r="F56" s="110"/>
      <c r="G56" s="161"/>
      <c r="H56" s="358"/>
      <c r="I56" s="188">
        <f>ROUNDUP(((USD_per_GBP*('UK-R-Coffee Tables'!H58/(1+'Exchange rate'!UK_vat_rate)))+1)/10,0)*10</f>
      </c>
      <c r="J56" s="82"/>
    </row>
    <row x14ac:dyDescent="0.25" r="57" customHeight="1" ht="17.25">
      <c r="A57" s="3"/>
      <c r="B57" s="3"/>
      <c r="C57" s="3"/>
      <c r="D57" s="229"/>
      <c r="E57" s="22"/>
      <c r="F57" s="22"/>
      <c r="G57" s="5"/>
      <c r="H57" s="82"/>
      <c r="I57" s="82"/>
      <c r="J57" s="82"/>
    </row>
    <row x14ac:dyDescent="0.25" r="58" customHeight="1" ht="17.25">
      <c r="A58" s="3"/>
      <c r="B58" s="3"/>
      <c r="C58" s="3"/>
      <c r="D58" s="229"/>
      <c r="E58" s="110" t="s">
        <v>537</v>
      </c>
      <c r="F58" s="110"/>
      <c r="G58" s="161"/>
      <c r="H58" s="358"/>
      <c r="I58" s="188">
        <f>ROUNDUP(((USD_per_GBP*('UK-R-Coffee Tables'!H61/(1+'Exchange rate'!UK_vat_rate)))+1)/10,0)*10</f>
      </c>
      <c r="J58" s="82"/>
    </row>
    <row x14ac:dyDescent="0.25" r="59" customHeight="1" ht="17.25">
      <c r="A59" s="3"/>
      <c r="B59" s="3"/>
      <c r="C59" s="3"/>
      <c r="D59" s="229"/>
      <c r="E59" s="114"/>
      <c r="F59" s="114"/>
      <c r="G59" s="7"/>
      <c r="H59" s="157"/>
      <c r="I59" s="62"/>
      <c r="J59" s="82"/>
    </row>
    <row x14ac:dyDescent="0.25" r="60" customHeight="1" ht="17.25">
      <c r="A60" s="3"/>
      <c r="B60" s="3"/>
      <c r="C60" s="3"/>
      <c r="D60" s="229"/>
      <c r="E60" s="114"/>
      <c r="F60" s="114"/>
      <c r="G60" s="7"/>
      <c r="H60" s="157"/>
      <c r="I60" s="62"/>
      <c r="J60" s="82"/>
    </row>
    <row x14ac:dyDescent="0.25" r="61" customHeight="1" ht="17.25">
      <c r="A61" s="3"/>
      <c r="B61" s="3"/>
      <c r="C61" s="3"/>
      <c r="D61" s="229"/>
      <c r="E61" s="114"/>
      <c r="F61" s="114"/>
      <c r="G61" s="7"/>
      <c r="H61" s="157"/>
      <c r="I61" s="62"/>
      <c r="J61" s="82"/>
    </row>
    <row x14ac:dyDescent="0.25" r="62" customHeight="1" ht="17.25">
      <c r="A62" s="3"/>
      <c r="B62" s="3"/>
      <c r="C62" s="3"/>
      <c r="D62" s="229"/>
      <c r="E62" s="114"/>
      <c r="F62" s="114"/>
      <c r="G62" s="7"/>
      <c r="H62" s="157"/>
      <c r="I62" s="62"/>
      <c r="J62" s="82"/>
    </row>
    <row x14ac:dyDescent="0.25" r="63" customHeight="1" ht="17.25">
      <c r="A63" s="3"/>
      <c r="B63" s="3"/>
      <c r="C63" s="3"/>
      <c r="D63" s="229"/>
      <c r="E63" s="114"/>
      <c r="F63" s="114"/>
      <c r="G63" s="7"/>
      <c r="H63" s="157"/>
      <c r="I63" s="62"/>
      <c r="J63" s="82"/>
    </row>
    <row x14ac:dyDescent="0.25" r="64" customHeight="1" ht="17.25">
      <c r="A64" s="3"/>
      <c r="B64" s="3"/>
      <c r="C64" s="3"/>
      <c r="D64" s="229"/>
      <c r="E64" s="114"/>
      <c r="F64" s="114"/>
      <c r="G64" s="7"/>
      <c r="H64" s="157"/>
      <c r="I64" s="62"/>
      <c r="J64" s="82"/>
    </row>
    <row x14ac:dyDescent="0.25" r="65" customHeight="1" ht="17.25">
      <c r="A65" s="3"/>
      <c r="B65" s="3"/>
      <c r="C65" s="3"/>
      <c r="D65" s="229"/>
      <c r="E65" s="114"/>
      <c r="F65" s="114"/>
      <c r="G65" s="7"/>
      <c r="H65" s="157"/>
      <c r="I65" s="62"/>
      <c r="J65" s="82"/>
    </row>
    <row x14ac:dyDescent="0.25" r="66" customHeight="1" ht="17.25">
      <c r="A66" s="3"/>
      <c r="B66" s="3"/>
      <c r="C66" s="3"/>
      <c r="D66" s="229"/>
      <c r="E66" s="114"/>
      <c r="F66" s="114"/>
      <c r="G66" s="7"/>
      <c r="H66" s="157"/>
      <c r="I66" s="62"/>
      <c r="J66" s="82"/>
    </row>
    <row x14ac:dyDescent="0.25" r="67" customHeight="1" ht="17.25">
      <c r="A67" s="3"/>
      <c r="B67" s="3"/>
      <c r="C67" s="3"/>
      <c r="D67" s="229"/>
      <c r="E67" s="114"/>
      <c r="F67" s="114"/>
      <c r="G67" s="7"/>
      <c r="H67" s="157"/>
      <c r="I67" s="62"/>
      <c r="J67" s="82"/>
    </row>
    <row x14ac:dyDescent="0.25" r="68" customHeight="1" ht="17.25">
      <c r="A68" s="229"/>
      <c r="B68" s="229"/>
      <c r="C68" s="229"/>
      <c r="D68" s="229"/>
      <c r="E68" s="28"/>
      <c r="F68" s="28"/>
      <c r="G68" s="7"/>
      <c r="H68" s="157"/>
      <c r="I68" s="172"/>
      <c r="J68" s="82"/>
    </row>
    <row x14ac:dyDescent="0.25" r="69" customHeight="1" ht="17.25">
      <c r="A69" s="229"/>
      <c r="B69" s="229"/>
      <c r="C69" s="229"/>
      <c r="D69" s="229"/>
      <c r="E69" s="28"/>
      <c r="F69" s="28"/>
      <c r="G69" s="7"/>
      <c r="H69" s="157"/>
      <c r="I69" s="172"/>
      <c r="J69" s="82"/>
    </row>
    <row x14ac:dyDescent="0.25" r="70" customHeight="1" ht="17.25">
      <c r="A70" s="3"/>
      <c r="B70" s="3"/>
      <c r="C70" s="3"/>
      <c r="D70" s="3"/>
      <c r="E70" s="203"/>
      <c r="F70" s="203"/>
      <c r="G70" s="5"/>
      <c r="H70" s="82"/>
      <c r="I70" s="63"/>
      <c r="J70" s="82"/>
    </row>
    <row x14ac:dyDescent="0.25" r="71" customHeight="1" ht="17.25">
      <c r="A71" s="354"/>
      <c r="B71" s="288" t="s">
        <v>514</v>
      </c>
      <c r="C71" s="10"/>
      <c r="D71" s="10"/>
      <c r="E71" s="127"/>
      <c r="F71" s="127"/>
      <c r="G71" s="49"/>
      <c r="H71" s="355"/>
      <c r="I71" s="128"/>
      <c r="J71" s="82"/>
    </row>
    <row x14ac:dyDescent="0.25" r="72" customHeight="1" ht="17.25">
      <c r="A72" s="15"/>
      <c r="B72" s="15" t="s">
        <v>318</v>
      </c>
      <c r="C72" s="15"/>
      <c r="D72" s="15"/>
      <c r="E72" s="112" t="s">
        <v>58</v>
      </c>
      <c r="F72" s="237" t="s">
        <v>319</v>
      </c>
      <c r="G72" s="17"/>
      <c r="H72" s="18" t="s">
        <v>362</v>
      </c>
      <c r="I72" s="18" t="s">
        <v>393</v>
      </c>
      <c r="J72" s="82"/>
    </row>
    <row x14ac:dyDescent="0.25" r="73" customHeight="1" ht="29.100000000000005">
      <c r="A73" s="22"/>
      <c r="B73" s="22"/>
      <c r="C73" s="3"/>
      <c r="D73" s="356"/>
      <c r="E73" s="74"/>
      <c r="F73" s="150" t="s">
        <v>544</v>
      </c>
      <c r="G73" s="233" t="s">
        <v>545</v>
      </c>
      <c r="H73" s="24"/>
      <c r="I73" s="303" t="s">
        <v>336</v>
      </c>
      <c r="J73" s="82"/>
    </row>
    <row x14ac:dyDescent="0.25" r="74" customHeight="1" ht="29.100000000000005">
      <c r="A74" s="22"/>
      <c r="B74" s="229"/>
      <c r="C74" s="229"/>
      <c r="D74" s="229"/>
      <c r="E74" s="74" t="s">
        <v>11</v>
      </c>
      <c r="F74" s="114" t="s">
        <v>546</v>
      </c>
      <c r="G74" s="26" t="s">
        <v>567</v>
      </c>
      <c r="H74" s="62">
        <f>ROUNDUP(((USD_per_GBP*('UK-R-Coffee Tables'!G66/(1+'Exchange rate'!UK_vat_rate)))+1)/10,0)*10</f>
      </c>
      <c r="I74" s="62">
        <f>ROUNDUP(((USD_per_GBP*('UK-R-Coffee Tables'!H66/(1+'Exchange rate'!UK_vat_rate)))+1)/10,0)*10</f>
      </c>
      <c r="J74" s="82"/>
    </row>
    <row x14ac:dyDescent="0.25" r="75" customHeight="1" ht="29.100000000000005">
      <c r="A75" s="3"/>
      <c r="B75" s="3"/>
      <c r="C75" s="3"/>
      <c r="D75" s="3"/>
      <c r="E75" s="74" t="s">
        <v>13</v>
      </c>
      <c r="F75" s="114" t="s">
        <v>548</v>
      </c>
      <c r="G75" s="26" t="s">
        <v>568</v>
      </c>
      <c r="H75" s="62">
        <f>ROUNDUP(((USD_per_GBP*('UK-R-Coffee Tables'!G67/(1+'Exchange rate'!UK_vat_rate)))+1)/10,0)*10</f>
      </c>
      <c r="I75" s="62">
        <f>ROUNDUP(((USD_per_GBP*('UK-R-Coffee Tables'!H67/(1+'Exchange rate'!UK_vat_rate)))+1)/10,0)*10</f>
      </c>
      <c r="J75" s="82"/>
    </row>
    <row x14ac:dyDescent="0.25" r="76" customHeight="1" ht="29.100000000000005">
      <c r="A76" s="3"/>
      <c r="B76" s="3"/>
      <c r="C76" s="3"/>
      <c r="D76" s="3"/>
      <c r="E76" s="74" t="s">
        <v>15</v>
      </c>
      <c r="F76" s="114" t="s">
        <v>550</v>
      </c>
      <c r="G76" s="26" t="s">
        <v>569</v>
      </c>
      <c r="H76" s="62">
        <f>ROUNDUP(((USD_per_GBP*('UK-R-Coffee Tables'!G68/(1+'Exchange rate'!UK_vat_rate)))+1)/10,0)*10</f>
      </c>
      <c r="I76" s="62">
        <f>ROUNDUP(((USD_per_GBP*('UK-R-Coffee Tables'!H68/(1+'Exchange rate'!UK_vat_rate)))+1)/10,0)*10</f>
      </c>
      <c r="J76" s="82"/>
    </row>
    <row x14ac:dyDescent="0.25" r="77" customHeight="1" ht="29.100000000000005">
      <c r="A77" s="3"/>
      <c r="B77" s="3"/>
      <c r="C77" s="3"/>
      <c r="D77" s="3"/>
      <c r="E77" s="74"/>
      <c r="F77" s="74"/>
      <c r="G77" s="5"/>
      <c r="H77" s="82"/>
      <c r="I77" s="86"/>
      <c r="J77" s="82"/>
    </row>
    <row x14ac:dyDescent="0.25" r="78" customHeight="1" ht="29.100000000000005">
      <c r="A78" s="3"/>
      <c r="B78" s="3"/>
      <c r="C78" s="3"/>
      <c r="D78" s="3"/>
      <c r="E78" s="138" t="s">
        <v>18</v>
      </c>
      <c r="F78" s="138"/>
      <c r="G78" s="5"/>
      <c r="H78" s="82"/>
      <c r="I78" s="86"/>
      <c r="J78" s="82"/>
    </row>
    <row x14ac:dyDescent="0.25" r="79" customHeight="1" ht="29.100000000000005">
      <c r="A79" s="3"/>
      <c r="B79" s="3"/>
      <c r="C79" s="3"/>
      <c r="D79" s="229"/>
      <c r="E79" s="108"/>
      <c r="F79" s="108"/>
      <c r="G79" s="5"/>
      <c r="H79" s="82"/>
      <c r="I79" s="82"/>
      <c r="J79" s="82"/>
    </row>
    <row x14ac:dyDescent="0.25" r="80" customHeight="1" ht="29.100000000000005">
      <c r="A80" s="3"/>
      <c r="B80" s="3"/>
      <c r="C80" s="3"/>
      <c r="D80" s="229"/>
      <c r="E80" s="3"/>
      <c r="F80" s="261"/>
      <c r="G80" s="5"/>
      <c r="H80" s="82"/>
      <c r="I80" s="82"/>
      <c r="J80" s="82"/>
    </row>
    <row x14ac:dyDescent="0.25" r="81" customHeight="1" ht="29.100000000000005">
      <c r="A81" s="3"/>
      <c r="B81" s="3"/>
      <c r="C81" s="3"/>
      <c r="D81" s="229"/>
      <c r="E81" s="139" t="s">
        <v>570</v>
      </c>
      <c r="F81" s="139"/>
      <c r="G81" s="161"/>
      <c r="H81" s="358"/>
      <c r="I81" s="188">
        <f>ROUNDUP(((USD_per_GBP*('UK-R-Coffee Tables'!H73/(1+'Exchange rate'!UK_vat_rate)))+1)/10,0)*10</f>
      </c>
      <c r="J81" s="82"/>
    </row>
    <row x14ac:dyDescent="0.25" r="82" customHeight="1" ht="29.100000000000005">
      <c r="A82" s="3"/>
      <c r="B82" s="3"/>
      <c r="C82" s="3"/>
      <c r="D82" s="229"/>
      <c r="E82" s="28"/>
      <c r="F82" s="28"/>
      <c r="G82" s="5"/>
      <c r="H82" s="82"/>
      <c r="I82" s="34"/>
      <c r="J82" s="82"/>
    </row>
    <row x14ac:dyDescent="0.25" r="83" customHeight="1" ht="29.100000000000005">
      <c r="A83" s="3"/>
      <c r="B83" s="3"/>
      <c r="C83" s="3"/>
      <c r="D83" s="229"/>
      <c r="E83" s="28"/>
      <c r="F83" s="28"/>
      <c r="G83" s="5"/>
      <c r="H83" s="82"/>
      <c r="I83" s="34"/>
      <c r="J83" s="82"/>
    </row>
    <row x14ac:dyDescent="0.25" r="84" customHeight="1" ht="29.100000000000005">
      <c r="A84" s="3"/>
      <c r="B84" s="3"/>
      <c r="C84" s="3"/>
      <c r="D84" s="3"/>
      <c r="E84" s="108"/>
      <c r="F84" s="108"/>
      <c r="G84" s="5"/>
      <c r="H84" s="82"/>
      <c r="I84" s="34"/>
      <c r="J84" s="82"/>
    </row>
    <row x14ac:dyDescent="0.25" r="85" customHeight="1" ht="17.25">
      <c r="A85" s="354" t="s">
        <v>1</v>
      </c>
      <c r="B85" s="288" t="s">
        <v>515</v>
      </c>
      <c r="C85" s="361"/>
      <c r="D85" s="10"/>
      <c r="E85" s="127"/>
      <c r="F85" s="127"/>
      <c r="G85" s="49"/>
      <c r="H85" s="355"/>
      <c r="I85" s="128"/>
      <c r="J85" s="82"/>
    </row>
    <row x14ac:dyDescent="0.25" r="86" customHeight="1" ht="24">
      <c r="A86" s="15"/>
      <c r="B86" s="15" t="s">
        <v>318</v>
      </c>
      <c r="C86" s="15"/>
      <c r="D86" s="15"/>
      <c r="E86" s="112" t="s">
        <v>58</v>
      </c>
      <c r="F86" s="237" t="s">
        <v>319</v>
      </c>
      <c r="G86" s="17"/>
      <c r="H86" s="18" t="s">
        <v>320</v>
      </c>
      <c r="I86" s="18" t="s">
        <v>393</v>
      </c>
      <c r="J86" s="82"/>
    </row>
    <row x14ac:dyDescent="0.25" r="87" customHeight="1" ht="17.25">
      <c r="A87" s="22"/>
      <c r="B87" s="22"/>
      <c r="C87" s="3"/>
      <c r="D87" s="356"/>
      <c r="E87" s="4"/>
      <c r="F87" s="150" t="s">
        <v>544</v>
      </c>
      <c r="G87" s="233" t="s">
        <v>545</v>
      </c>
      <c r="H87" s="7"/>
      <c r="I87" s="303" t="s">
        <v>336</v>
      </c>
      <c r="J87" s="82"/>
    </row>
    <row x14ac:dyDescent="0.25" r="88" customHeight="1" ht="17.25">
      <c r="A88" s="22"/>
      <c r="B88" s="3"/>
      <c r="C88" s="3"/>
      <c r="D88" s="3"/>
      <c r="E88" s="4" t="s">
        <v>11</v>
      </c>
      <c r="F88" s="114" t="s">
        <v>546</v>
      </c>
      <c r="G88" s="26" t="s">
        <v>567</v>
      </c>
      <c r="H88" s="62">
        <f>ROUNDUP(((USD_per_GBP*('UK-R-Coffee Tables'!G78/(1+'Exchange rate'!UK_vat_rate)))+1)/10,0)*10</f>
      </c>
      <c r="I88" s="62">
        <f>ROUNDUP(((USD_per_GBP*('UK-R-Coffee Tables'!H78/(1+'Exchange rate'!UK_vat_rate)))+1)/10,0)*10</f>
      </c>
      <c r="J88" s="82"/>
    </row>
    <row x14ac:dyDescent="0.25" r="89" customHeight="1" ht="17.25">
      <c r="A89" s="3"/>
      <c r="B89" s="3"/>
      <c r="C89" s="3"/>
      <c r="D89" s="3"/>
      <c r="E89" s="4" t="s">
        <v>13</v>
      </c>
      <c r="F89" s="114" t="s">
        <v>548</v>
      </c>
      <c r="G89" s="26" t="s">
        <v>568</v>
      </c>
      <c r="H89" s="62">
        <f>ROUNDUP(((USD_per_GBP*('UK-R-Coffee Tables'!G79/(1+'Exchange rate'!UK_vat_rate)))+1)/10,0)*10</f>
      </c>
      <c r="I89" s="62">
        <f>ROUNDUP(((USD_per_GBP*('UK-R-Coffee Tables'!H79/(1+'Exchange rate'!UK_vat_rate)))+1)/10,0)*10</f>
      </c>
      <c r="J89" s="82"/>
    </row>
    <row x14ac:dyDescent="0.25" r="90" customHeight="1" ht="17.25">
      <c r="A90" s="3"/>
      <c r="B90" s="3"/>
      <c r="C90" s="3"/>
      <c r="D90" s="3"/>
      <c r="E90" s="4" t="s">
        <v>15</v>
      </c>
      <c r="F90" s="114" t="s">
        <v>550</v>
      </c>
      <c r="G90" s="26" t="s">
        <v>569</v>
      </c>
      <c r="H90" s="62">
        <f>ROUNDUP(((USD_per_GBP*('UK-R-Coffee Tables'!G80/(1+'Exchange rate'!UK_vat_rate)))+1)/10,0)*10</f>
      </c>
      <c r="I90" s="62">
        <f>ROUNDUP(((USD_per_GBP*('UK-R-Coffee Tables'!H80/(1+'Exchange rate'!UK_vat_rate)))+1)/10,0)*10</f>
      </c>
      <c r="J90" s="82"/>
    </row>
    <row x14ac:dyDescent="0.25" r="91" customHeight="1" ht="17.25">
      <c r="A91" s="3"/>
      <c r="B91" s="3"/>
      <c r="C91" s="3"/>
      <c r="D91" s="3"/>
      <c r="E91" s="4"/>
      <c r="F91" s="4"/>
      <c r="G91" s="7"/>
      <c r="H91" s="63"/>
      <c r="I91" s="63"/>
      <c r="J91" s="82"/>
    </row>
    <row x14ac:dyDescent="0.25" r="92" customHeight="1" ht="17.25">
      <c r="A92" s="3"/>
      <c r="B92" s="3"/>
      <c r="C92" s="3"/>
      <c r="D92" s="3"/>
      <c r="E92" s="4"/>
      <c r="F92" s="4"/>
      <c r="G92" s="7"/>
      <c r="H92" s="7"/>
      <c r="I92" s="7"/>
      <c r="J92" s="82"/>
    </row>
    <row x14ac:dyDescent="0.25" r="93" customHeight="1" ht="17.25">
      <c r="A93" s="229"/>
      <c r="B93" s="229"/>
      <c r="C93" s="229"/>
      <c r="D93" s="229"/>
      <c r="E93" s="107" t="s">
        <v>18</v>
      </c>
      <c r="F93" s="107"/>
      <c r="G93" s="7"/>
      <c r="H93" s="157"/>
      <c r="I93" s="172"/>
      <c r="J93" s="82"/>
    </row>
    <row x14ac:dyDescent="0.25" r="94" customHeight="1" ht="29.100000000000005">
      <c r="A94" s="229"/>
      <c r="B94" s="229"/>
      <c r="C94" s="229"/>
      <c r="D94" s="229"/>
      <c r="E94" s="108"/>
      <c r="F94" s="108"/>
      <c r="G94" s="7"/>
      <c r="H94" s="157"/>
      <c r="I94" s="172"/>
      <c r="J94" s="82"/>
    </row>
    <row x14ac:dyDescent="0.25" r="95" customHeight="1" ht="17.25">
      <c r="A95" s="3"/>
      <c r="B95" s="3"/>
      <c r="C95" s="3"/>
      <c r="D95" s="229"/>
      <c r="E95" s="229"/>
      <c r="F95" s="229"/>
      <c r="G95" s="362"/>
      <c r="H95" s="363"/>
      <c r="I95" s="363"/>
      <c r="J95" s="82"/>
    </row>
    <row x14ac:dyDescent="0.25" r="96" customHeight="1" ht="17.25">
      <c r="A96" s="3"/>
      <c r="B96" s="3"/>
      <c r="C96" s="3"/>
      <c r="D96" s="229"/>
      <c r="E96" s="110" t="s">
        <v>280</v>
      </c>
      <c r="F96" s="110"/>
      <c r="G96" s="364"/>
      <c r="H96" s="358"/>
      <c r="I96" s="188">
        <f>ROUNDUP(((USD_per_GBP*('UK-R-Coffee Tables'!H86/(1+'Exchange rate'!UK_vat_rate)))+1)/10,0)*10</f>
      </c>
      <c r="J96" s="82"/>
    </row>
    <row x14ac:dyDescent="0.25" r="97" customHeight="1" ht="17.25">
      <c r="A97" s="3"/>
      <c r="B97" s="3"/>
      <c r="C97" s="3"/>
      <c r="D97" s="229"/>
      <c r="E97" s="108"/>
      <c r="F97" s="108"/>
      <c r="G97" s="7"/>
      <c r="H97" s="157"/>
      <c r="I97" s="172"/>
      <c r="J97" s="82"/>
    </row>
    <row x14ac:dyDescent="0.25" r="98" customHeight="1" ht="17.25">
      <c r="A98" s="3"/>
      <c r="B98" s="3"/>
      <c r="C98" s="3"/>
      <c r="D98" s="229"/>
      <c r="E98" s="108"/>
      <c r="F98" s="108"/>
      <c r="G98" s="7"/>
      <c r="H98" s="157"/>
      <c r="I98" s="172"/>
      <c r="J98" s="82"/>
    </row>
    <row x14ac:dyDescent="0.25" r="99" customHeight="1" ht="18.75">
      <c r="A99" s="3"/>
      <c r="B99" s="365"/>
      <c r="C99" s="366"/>
      <c r="D99" s="366"/>
      <c r="E99" s="28"/>
      <c r="F99" s="28"/>
      <c r="G99" s="24"/>
      <c r="H99" s="136"/>
      <c r="I99" s="86"/>
      <c r="J99" s="82"/>
    </row>
    <row x14ac:dyDescent="0.25" r="100" customHeight="1" ht="17.25">
      <c r="A100" s="15"/>
      <c r="B100" s="15" t="s">
        <v>348</v>
      </c>
      <c r="C100" s="15"/>
      <c r="D100" s="15"/>
      <c r="E100" s="112" t="s">
        <v>58</v>
      </c>
      <c r="F100" s="237" t="s">
        <v>319</v>
      </c>
      <c r="G100" s="17"/>
      <c r="H100" s="18" t="s">
        <v>320</v>
      </c>
      <c r="I100" s="18" t="s">
        <v>393</v>
      </c>
      <c r="J100" s="82"/>
    </row>
    <row x14ac:dyDescent="0.25" r="101" customHeight="1" ht="17.25">
      <c r="A101" s="22"/>
      <c r="B101" s="22"/>
      <c r="C101" s="3"/>
      <c r="D101" s="356"/>
      <c r="E101" s="74"/>
      <c r="F101" s="185" t="s">
        <v>544</v>
      </c>
      <c r="G101" s="233" t="s">
        <v>545</v>
      </c>
      <c r="H101" s="24"/>
      <c r="I101" s="303" t="s">
        <v>336</v>
      </c>
      <c r="J101" s="82"/>
    </row>
    <row x14ac:dyDescent="0.25" r="102" customHeight="1" ht="17.25">
      <c r="A102" s="22"/>
      <c r="B102" s="3"/>
      <c r="C102" s="3"/>
      <c r="D102" s="3"/>
      <c r="E102" s="74" t="s">
        <v>11</v>
      </c>
      <c r="F102" s="28" t="s">
        <v>552</v>
      </c>
      <c r="G102" s="26" t="s">
        <v>571</v>
      </c>
      <c r="H102" s="62">
        <f>ROUNDUP(((USD_per_GBP*('UK-R-Coffee Tables'!G90/(1+'Exchange rate'!UK_vat_rate)))+1)/10,0)*10</f>
      </c>
      <c r="I102" s="62">
        <f>ROUNDUP(((USD_per_GBP*('UK-R-Coffee Tables'!H90/(1+'Exchange rate'!UK_vat_rate)))+1)/10,0)*10</f>
      </c>
      <c r="J102" s="82"/>
    </row>
    <row x14ac:dyDescent="0.25" r="103" customHeight="1" ht="17.25">
      <c r="A103" s="22"/>
      <c r="B103" s="229"/>
      <c r="C103" s="229"/>
      <c r="D103" s="229"/>
      <c r="E103" s="74" t="s">
        <v>13</v>
      </c>
      <c r="F103" s="28" t="s">
        <v>555</v>
      </c>
      <c r="G103" s="26" t="s">
        <v>556</v>
      </c>
      <c r="H103" s="62">
        <f>ROUNDUP(((USD_per_GBP*('UK-R-Coffee Tables'!G91/(1+'Exchange rate'!UK_vat_rate)))+1)/10,0)*10</f>
      </c>
      <c r="I103" s="62">
        <f>ROUNDUP(((USD_per_GBP*('UK-R-Coffee Tables'!H91/(1+'Exchange rate'!UK_vat_rate)))+1)/10,0)*10</f>
      </c>
      <c r="J103" s="82"/>
    </row>
    <row x14ac:dyDescent="0.25" r="104" customHeight="1" ht="17.25">
      <c r="A104" s="22"/>
      <c r="B104" s="229"/>
      <c r="C104" s="229"/>
      <c r="D104" s="229"/>
      <c r="E104" s="74" t="s">
        <v>15</v>
      </c>
      <c r="F104" s="28" t="s">
        <v>572</v>
      </c>
      <c r="G104" s="26" t="s">
        <v>558</v>
      </c>
      <c r="H104" s="62">
        <f>ROUNDUP(((USD_per_GBP*('UK-R-Coffee Tables'!G92/(1+'Exchange rate'!UK_vat_rate)))+1)/10,0)*10</f>
      </c>
      <c r="I104" s="62">
        <f>ROUNDUP(((USD_per_GBP*('UK-R-Coffee Tables'!H92/(1+'Exchange rate'!UK_vat_rate)))+1)/10,0)*10</f>
      </c>
      <c r="J104" s="82"/>
    </row>
    <row x14ac:dyDescent="0.25" r="105" customHeight="1" ht="29.100000000000005">
      <c r="A105" s="22"/>
      <c r="B105" s="229"/>
      <c r="C105" s="229"/>
      <c r="D105" s="229"/>
      <c r="E105" s="74" t="s">
        <v>120</v>
      </c>
      <c r="F105" s="28" t="s">
        <v>573</v>
      </c>
      <c r="G105" s="26" t="s">
        <v>561</v>
      </c>
      <c r="H105" s="62">
        <f>ROUNDUP(((USD_per_GBP*('UK-R-Coffee Tables'!G93/(1+'Exchange rate'!UK_vat_rate)))+1)/10,0)*10</f>
      </c>
      <c r="I105" s="62">
        <f>ROUNDUP(((USD_per_GBP*('UK-R-Coffee Tables'!H93/(1+'Exchange rate'!UK_vat_rate)))+1)/10,0)*10</f>
      </c>
      <c r="J105" s="82"/>
    </row>
    <row x14ac:dyDescent="0.25" r="106" customHeight="1" ht="17.25">
      <c r="A106" s="3"/>
      <c r="B106" s="3"/>
      <c r="C106" s="3"/>
      <c r="D106" s="3"/>
      <c r="E106" s="3"/>
      <c r="F106" s="261"/>
      <c r="G106" s="24"/>
      <c r="H106" s="136"/>
      <c r="I106" s="137"/>
      <c r="J106" s="82"/>
    </row>
    <row x14ac:dyDescent="0.25" r="107" customHeight="1" ht="17.25">
      <c r="A107" s="3"/>
      <c r="B107" s="3"/>
      <c r="C107" s="3"/>
      <c r="D107" s="3"/>
      <c r="E107" s="138" t="s">
        <v>18</v>
      </c>
      <c r="F107" s="138"/>
      <c r="G107" s="5"/>
      <c r="H107" s="82"/>
      <c r="I107" s="82"/>
      <c r="J107" s="82"/>
    </row>
    <row x14ac:dyDescent="0.25" r="108" customHeight="1" ht="24">
      <c r="A108" s="3"/>
      <c r="B108" s="3"/>
      <c r="C108" s="3"/>
      <c r="D108" s="229"/>
      <c r="E108" s="108"/>
      <c r="F108" s="108"/>
      <c r="G108" s="5"/>
      <c r="H108" s="82"/>
      <c r="I108" s="82"/>
      <c r="J108" s="82"/>
    </row>
    <row x14ac:dyDescent="0.25" r="109" customHeight="1" ht="24">
      <c r="A109" s="3"/>
      <c r="B109" s="3"/>
      <c r="C109" s="3"/>
      <c r="D109" s="229"/>
      <c r="E109" s="3"/>
      <c r="F109" s="261"/>
      <c r="G109" s="5"/>
      <c r="H109" s="82"/>
      <c r="I109" s="82"/>
      <c r="J109" s="82"/>
    </row>
    <row x14ac:dyDescent="0.25" r="110" customHeight="1" ht="17.25">
      <c r="A110" s="3"/>
      <c r="B110" s="3"/>
      <c r="C110" s="3"/>
      <c r="D110" s="229"/>
      <c r="E110" s="139" t="s">
        <v>280</v>
      </c>
      <c r="F110" s="139"/>
      <c r="G110" s="161"/>
      <c r="H110" s="358"/>
      <c r="I110" s="188">
        <f>ROUNDUP(((USD_per_GBP*('UK-R-Coffee Tables'!H98/(1+'Exchange rate'!UK_vat_rate)))+1)/10,0)*10</f>
      </c>
      <c r="J110" s="82"/>
    </row>
    <row x14ac:dyDescent="0.25" r="111" customHeight="1" ht="17.25">
      <c r="A111" s="3"/>
      <c r="B111" s="3"/>
      <c r="C111" s="3"/>
      <c r="D111" s="229"/>
      <c r="E111" s="108"/>
      <c r="F111" s="108"/>
      <c r="G111" s="5"/>
      <c r="H111" s="82"/>
      <c r="I111" s="82"/>
      <c r="J111" s="82"/>
    </row>
    <row x14ac:dyDescent="0.25" r="112" customHeight="1" ht="17.25">
      <c r="A112" s="3"/>
      <c r="B112" s="3"/>
      <c r="C112" s="3"/>
      <c r="D112" s="229"/>
      <c r="E112" s="108"/>
      <c r="F112" s="108"/>
      <c r="G112" s="5"/>
      <c r="H112" s="82"/>
      <c r="I112" s="82"/>
      <c r="J112" s="82"/>
    </row>
    <row x14ac:dyDescent="0.25" r="113" customHeight="1" ht="17.25">
      <c r="A113" s="3"/>
      <c r="B113" s="3"/>
      <c r="C113" s="3"/>
      <c r="D113" s="229"/>
      <c r="E113" s="243"/>
      <c r="F113" s="243"/>
      <c r="G113" s="5"/>
      <c r="H113" s="82"/>
      <c r="I113" s="82"/>
      <c r="J113" s="82"/>
    </row>
    <row x14ac:dyDescent="0.25" r="114" customHeight="1" ht="17.25">
      <c r="A114" s="3"/>
      <c r="B114" s="3"/>
      <c r="C114" s="3"/>
      <c r="D114" s="229"/>
      <c r="E114" s="243"/>
      <c r="F114" s="243"/>
      <c r="G114" s="5"/>
      <c r="H114" s="82"/>
      <c r="I114" s="82"/>
      <c r="J114" s="82"/>
    </row>
    <row x14ac:dyDescent="0.25" r="115" customHeight="1" ht="17.25">
      <c r="A115" s="15"/>
      <c r="B115" s="15" t="s">
        <v>106</v>
      </c>
      <c r="C115" s="15"/>
      <c r="D115" s="15"/>
      <c r="E115" s="112" t="s">
        <v>58</v>
      </c>
      <c r="F115" s="237" t="s">
        <v>319</v>
      </c>
      <c r="G115" s="17"/>
      <c r="H115" s="18" t="s">
        <v>320</v>
      </c>
      <c r="I115" s="18" t="s">
        <v>393</v>
      </c>
      <c r="J115" s="82"/>
    </row>
    <row x14ac:dyDescent="0.25" r="116" customHeight="1" ht="29.100000000000005">
      <c r="A116" s="22"/>
      <c r="B116" s="367"/>
      <c r="C116" s="3"/>
      <c r="D116" s="356"/>
      <c r="E116" s="74"/>
      <c r="F116" s="185" t="s">
        <v>544</v>
      </c>
      <c r="G116" s="368" t="s">
        <v>545</v>
      </c>
      <c r="H116" s="24"/>
      <c r="I116" s="303" t="s">
        <v>336</v>
      </c>
      <c r="J116" s="82"/>
    </row>
    <row x14ac:dyDescent="0.25" r="117" customHeight="1" ht="29.100000000000005">
      <c r="A117" s="22"/>
      <c r="B117" s="229"/>
      <c r="C117" s="229"/>
      <c r="D117" s="229"/>
      <c r="E117" s="4" t="s">
        <v>11</v>
      </c>
      <c r="F117" s="114" t="s">
        <v>574</v>
      </c>
      <c r="G117" s="27" t="s">
        <v>575</v>
      </c>
      <c r="H117" s="62">
        <f>ROUNDUP(((USD_per_GBP*('UK-R-Coffee Tables'!G103/(1+'Exchange rate'!UK_vat_rate)))+1)/10,0)*10</f>
      </c>
      <c r="I117" s="62">
        <f>ROUNDUP(((USD_per_GBP*('UK-R-Coffee Tables'!H103/(1+'Exchange rate'!UK_vat_rate)))+1)/10,0)*10</f>
      </c>
      <c r="J117" s="82"/>
    </row>
    <row x14ac:dyDescent="0.25" r="118" customHeight="1" ht="29.100000000000005">
      <c r="A118" s="3"/>
      <c r="B118" s="3"/>
      <c r="C118" s="3"/>
      <c r="D118" s="3"/>
      <c r="E118" s="4" t="s">
        <v>13</v>
      </c>
      <c r="F118" s="114" t="s">
        <v>576</v>
      </c>
      <c r="G118" s="27" t="s">
        <v>577</v>
      </c>
      <c r="H118" s="62">
        <f>ROUNDUP(((USD_per_GBP*('UK-R-Coffee Tables'!G104/(1+'Exchange rate'!UK_vat_rate)))+1)/10,0)*10</f>
      </c>
      <c r="I118" s="62">
        <f>ROUNDUP(((USD_per_GBP*('UK-R-Coffee Tables'!H104/(1+'Exchange rate'!UK_vat_rate)))+1)/10,0)*10</f>
      </c>
      <c r="J118" s="82"/>
    </row>
    <row x14ac:dyDescent="0.25" r="119" customHeight="1" ht="29.100000000000005">
      <c r="A119" s="3"/>
      <c r="B119" s="3"/>
      <c r="C119" s="3"/>
      <c r="D119" s="3"/>
      <c r="E119" s="4" t="s">
        <v>15</v>
      </c>
      <c r="F119" s="114" t="s">
        <v>578</v>
      </c>
      <c r="G119" s="27" t="s">
        <v>579</v>
      </c>
      <c r="H119" s="62">
        <f>ROUNDUP(((USD_per_GBP*('UK-R-Coffee Tables'!G105/(1+'Exchange rate'!UK_vat_rate)))+1)/10,0)*10</f>
      </c>
      <c r="I119" s="62">
        <f>ROUNDUP(((USD_per_GBP*('UK-R-Coffee Tables'!H105/(1+'Exchange rate'!UK_vat_rate)))+1)/10,0)*10</f>
      </c>
      <c r="J119" s="82"/>
    </row>
    <row x14ac:dyDescent="0.25" r="120" customHeight="1" ht="29.100000000000005">
      <c r="A120" s="3"/>
      <c r="B120" s="3"/>
      <c r="C120" s="3"/>
      <c r="D120" s="3"/>
      <c r="E120" s="148"/>
      <c r="F120" s="148"/>
      <c r="G120" s="239"/>
      <c r="H120" s="300"/>
      <c r="I120" s="82"/>
      <c r="J120" s="82"/>
    </row>
    <row x14ac:dyDescent="0.25" r="121" customHeight="1" ht="29.100000000000005">
      <c r="A121" s="3"/>
      <c r="B121" s="3"/>
      <c r="C121" s="3"/>
      <c r="D121" s="3"/>
      <c r="E121" s="107" t="s">
        <v>18</v>
      </c>
      <c r="F121" s="107"/>
      <c r="G121" s="239"/>
      <c r="H121" s="300"/>
      <c r="I121" s="82"/>
      <c r="J121" s="82"/>
    </row>
    <row x14ac:dyDescent="0.25" r="122" customHeight="1" ht="29.100000000000005">
      <c r="A122" s="3"/>
      <c r="B122" s="3"/>
      <c r="C122" s="3"/>
      <c r="D122" s="3"/>
      <c r="E122" s="108"/>
      <c r="F122" s="108"/>
      <c r="G122" s="5"/>
      <c r="H122" s="82"/>
      <c r="I122" s="82"/>
      <c r="J122" s="82"/>
    </row>
    <row x14ac:dyDescent="0.25" r="123" customHeight="1" ht="29.100000000000005">
      <c r="A123" s="3"/>
      <c r="B123" s="3"/>
      <c r="C123" s="3"/>
      <c r="D123" s="3"/>
      <c r="E123" s="3"/>
      <c r="F123" s="261"/>
      <c r="G123" s="5"/>
      <c r="H123" s="82"/>
      <c r="I123" s="82"/>
      <c r="J123" s="82"/>
    </row>
    <row x14ac:dyDescent="0.25" r="124" customHeight="1" ht="29.100000000000005">
      <c r="A124" s="3"/>
      <c r="B124" s="3"/>
      <c r="C124" s="3"/>
      <c r="D124" s="3"/>
      <c r="E124" s="139" t="s">
        <v>280</v>
      </c>
      <c r="F124" s="139"/>
      <c r="G124" s="369"/>
      <c r="H124" s="370"/>
      <c r="I124" s="188">
        <f>ROUNDUP(((USD_per_GBP*('UK-R-Coffee Tables'!H110/(1+'Exchange rate'!UK_vat_rate)))+1)/10,0)*10</f>
      </c>
      <c r="J124" s="82"/>
    </row>
    <row x14ac:dyDescent="0.25" r="125" customHeight="1" ht="29.100000000000005">
      <c r="A125" s="3"/>
      <c r="B125" s="3"/>
      <c r="C125" s="3"/>
      <c r="D125" s="3"/>
      <c r="E125" s="28"/>
      <c r="F125" s="28"/>
      <c r="G125" s="239"/>
      <c r="H125" s="300"/>
      <c r="I125" s="63"/>
      <c r="J125" s="82"/>
    </row>
    <row x14ac:dyDescent="0.25" r="126" customHeight="1" ht="29.100000000000005">
      <c r="A126" s="3"/>
      <c r="B126" s="3"/>
      <c r="C126" s="3"/>
      <c r="D126" s="3"/>
      <c r="E126" s="108"/>
      <c r="F126" s="108"/>
      <c r="G126" s="239"/>
      <c r="H126" s="300"/>
      <c r="I126" s="63"/>
      <c r="J126" s="82"/>
    </row>
    <row x14ac:dyDescent="0.25" r="127" customHeight="1" ht="17.25">
      <c r="A127" s="354"/>
      <c r="B127" s="288" t="s">
        <v>102</v>
      </c>
      <c r="C127" s="10"/>
      <c r="D127" s="10"/>
      <c r="E127" s="127"/>
      <c r="F127" s="127"/>
      <c r="G127" s="49"/>
      <c r="H127" s="355"/>
      <c r="I127" s="128"/>
      <c r="J127" s="82"/>
    </row>
    <row x14ac:dyDescent="0.25" r="128" customHeight="1" ht="17.25">
      <c r="A128" s="15"/>
      <c r="B128" s="15" t="s">
        <v>318</v>
      </c>
      <c r="C128" s="15"/>
      <c r="D128" s="15"/>
      <c r="E128" s="112" t="s">
        <v>58</v>
      </c>
      <c r="F128" s="237" t="s">
        <v>319</v>
      </c>
      <c r="G128" s="17"/>
      <c r="H128" s="18" t="s">
        <v>349</v>
      </c>
      <c r="I128" s="131" t="s">
        <v>327</v>
      </c>
      <c r="J128" s="82"/>
    </row>
    <row x14ac:dyDescent="0.25" r="129" customHeight="1" ht="29.100000000000005">
      <c r="A129" s="22"/>
      <c r="B129" s="22"/>
      <c r="C129" s="3"/>
      <c r="D129" s="356"/>
      <c r="E129" s="74"/>
      <c r="F129" s="150" t="s">
        <v>544</v>
      </c>
      <c r="G129" s="233" t="s">
        <v>545</v>
      </c>
      <c r="H129" s="24"/>
      <c r="I129" s="86"/>
      <c r="J129" s="82"/>
    </row>
    <row x14ac:dyDescent="0.25" r="130" customHeight="1" ht="29.100000000000005">
      <c r="A130" s="22"/>
      <c r="B130" s="229"/>
      <c r="C130" s="229"/>
      <c r="D130" s="229"/>
      <c r="E130" s="74" t="s">
        <v>11</v>
      </c>
      <c r="F130" s="114" t="s">
        <v>546</v>
      </c>
      <c r="G130" s="26" t="s">
        <v>567</v>
      </c>
      <c r="H130" s="62">
        <f>ROUNDUP(((USD_per_GBP*('UK-R-Coffee Tables'!G115/(1+'Exchange rate'!UK_vat_rate)))+1)/10,0)*10</f>
      </c>
      <c r="I130" s="62">
        <f>ROUNDUP(((USD_per_GBP*('UK-R-Coffee Tables'!H115/(1+'Exchange rate'!UK_vat_rate)))+1)/10,0)*10</f>
      </c>
      <c r="J130" s="82"/>
    </row>
    <row x14ac:dyDescent="0.25" r="131" customHeight="1" ht="29.100000000000005">
      <c r="A131" s="3"/>
      <c r="B131" s="3"/>
      <c r="C131" s="3"/>
      <c r="D131" s="3"/>
      <c r="E131" s="74" t="s">
        <v>13</v>
      </c>
      <c r="F131" s="114" t="s">
        <v>548</v>
      </c>
      <c r="G131" s="26" t="s">
        <v>568</v>
      </c>
      <c r="H131" s="62">
        <f>ROUNDUP(((USD_per_GBP*('UK-R-Coffee Tables'!G116/(1+'Exchange rate'!UK_vat_rate)))+1)/10,0)*10</f>
      </c>
      <c r="I131" s="62">
        <f>ROUNDUP(((USD_per_GBP*('UK-R-Coffee Tables'!H116/(1+'Exchange rate'!UK_vat_rate)))+1)/10,0)*10</f>
      </c>
      <c r="J131" s="82"/>
    </row>
    <row x14ac:dyDescent="0.25" r="132" customHeight="1" ht="29.100000000000005">
      <c r="A132" s="3"/>
      <c r="B132" s="3"/>
      <c r="C132" s="3"/>
      <c r="D132" s="3"/>
      <c r="E132" s="74" t="s">
        <v>15</v>
      </c>
      <c r="F132" s="114" t="s">
        <v>550</v>
      </c>
      <c r="G132" s="26" t="s">
        <v>569</v>
      </c>
      <c r="H132" s="62">
        <f>ROUNDUP(((USD_per_GBP*('UK-R-Coffee Tables'!G117/(1+'Exchange rate'!UK_vat_rate)))+1)/10,0)*10</f>
      </c>
      <c r="I132" s="62">
        <f>ROUNDUP(((USD_per_GBP*('UK-R-Coffee Tables'!H117/(1+'Exchange rate'!UK_vat_rate)))+1)/10,0)*10</f>
      </c>
      <c r="J132" s="82"/>
    </row>
    <row x14ac:dyDescent="0.25" r="133" customHeight="1" ht="29.100000000000005">
      <c r="A133" s="3"/>
      <c r="B133" s="3"/>
      <c r="C133" s="3"/>
      <c r="D133" s="3"/>
      <c r="E133" s="74"/>
      <c r="F133" s="74"/>
      <c r="G133" s="5"/>
      <c r="H133" s="82"/>
      <c r="I133" s="86"/>
      <c r="J133" s="82"/>
    </row>
    <row x14ac:dyDescent="0.25" r="134" customHeight="1" ht="29.100000000000005">
      <c r="A134" s="3"/>
      <c r="B134" s="3"/>
      <c r="C134" s="3"/>
      <c r="D134" s="3"/>
      <c r="E134" s="138" t="s">
        <v>18</v>
      </c>
      <c r="F134" s="138"/>
      <c r="G134" s="5"/>
      <c r="H134" s="82"/>
      <c r="I134" s="86"/>
      <c r="J134" s="82"/>
    </row>
    <row x14ac:dyDescent="0.25" r="135" customHeight="1" ht="29.100000000000005">
      <c r="A135" s="3"/>
      <c r="B135" s="3"/>
      <c r="C135" s="3"/>
      <c r="D135" s="229"/>
      <c r="E135" s="108"/>
      <c r="F135" s="108"/>
      <c r="G135" s="5"/>
      <c r="H135" s="82"/>
      <c r="I135" s="82"/>
      <c r="J135" s="82"/>
    </row>
    <row x14ac:dyDescent="0.25" r="136" customHeight="1" ht="29.100000000000005">
      <c r="A136" s="3"/>
      <c r="B136" s="3"/>
      <c r="C136" s="3"/>
      <c r="D136" s="229"/>
      <c r="E136" s="3"/>
      <c r="F136" s="261"/>
      <c r="G136" s="5"/>
      <c r="H136" s="82"/>
      <c r="I136" s="82"/>
      <c r="J136" s="82"/>
    </row>
    <row x14ac:dyDescent="0.25" r="137" customHeight="1" ht="29.100000000000005">
      <c r="A137" s="3"/>
      <c r="B137" s="3"/>
      <c r="C137" s="3"/>
      <c r="D137" s="229"/>
      <c r="E137" s="139" t="s">
        <v>570</v>
      </c>
      <c r="F137" s="139"/>
      <c r="G137" s="161"/>
      <c r="H137" s="358"/>
      <c r="I137" s="188">
        <f>ROUNDUP(((USD_per_GBP*('UK-R-Coffee Tables'!H122/(1+'Exchange rate'!UK_vat_rate)))+1)/10,0)*10</f>
      </c>
      <c r="J137" s="82"/>
    </row>
    <row x14ac:dyDescent="0.25" r="138" customHeight="1" ht="29.100000000000005">
      <c r="A138" s="3"/>
      <c r="B138" s="3"/>
      <c r="C138" s="3"/>
      <c r="D138" s="229"/>
      <c r="E138" s="28"/>
      <c r="F138" s="28"/>
      <c r="G138" s="5"/>
      <c r="H138" s="82"/>
      <c r="I138" s="62"/>
      <c r="J138" s="82"/>
    </row>
    <row x14ac:dyDescent="0.25" r="139" customHeight="1" ht="17.25">
      <c r="A139" s="15"/>
      <c r="B139" s="15" t="s">
        <v>348</v>
      </c>
      <c r="C139" s="15"/>
      <c r="D139" s="15"/>
      <c r="E139" s="112" t="s">
        <v>58</v>
      </c>
      <c r="F139" s="237" t="s">
        <v>319</v>
      </c>
      <c r="G139" s="17"/>
      <c r="H139" s="18" t="s">
        <v>349</v>
      </c>
      <c r="I139" s="131" t="s">
        <v>327</v>
      </c>
      <c r="J139" s="82"/>
    </row>
    <row x14ac:dyDescent="0.25" r="140" customHeight="1" ht="29.100000000000005">
      <c r="A140" s="22"/>
      <c r="B140" s="22"/>
      <c r="C140" s="3"/>
      <c r="D140" s="356"/>
      <c r="E140" s="74"/>
      <c r="F140" s="185" t="s">
        <v>544</v>
      </c>
      <c r="G140" s="368" t="s">
        <v>545</v>
      </c>
      <c r="H140" s="24"/>
      <c r="I140" s="86"/>
      <c r="J140" s="82"/>
    </row>
    <row x14ac:dyDescent="0.25" r="141" customHeight="1" ht="29.100000000000005">
      <c r="A141" s="22"/>
      <c r="B141" s="3"/>
      <c r="C141" s="3"/>
      <c r="D141" s="3"/>
      <c r="E141" s="74" t="s">
        <v>11</v>
      </c>
      <c r="F141" s="28" t="s">
        <v>552</v>
      </c>
      <c r="G141" s="27" t="s">
        <v>553</v>
      </c>
      <c r="H141" s="62">
        <f>ROUNDUP(((USD_per_GBP*('UK-R-Coffee Tables'!G126/(1+'Exchange rate'!UK_vat_rate)))+1)/10,0)*10</f>
      </c>
      <c r="I141" s="62">
        <f>ROUNDUP(((USD_per_GBP*('UK-R-Coffee Tables'!H126/(1+'Exchange rate'!UK_vat_rate)))+1)/10,0)*10</f>
      </c>
      <c r="J141" s="82"/>
    </row>
    <row x14ac:dyDescent="0.25" r="142" customHeight="1" ht="29.100000000000005">
      <c r="A142" s="229"/>
      <c r="B142" s="229"/>
      <c r="C142" s="229"/>
      <c r="D142" s="229"/>
      <c r="E142" s="74" t="s">
        <v>13</v>
      </c>
      <c r="F142" s="28" t="s">
        <v>555</v>
      </c>
      <c r="G142" s="27" t="s">
        <v>580</v>
      </c>
      <c r="H142" s="62">
        <f>ROUNDUP(((USD_per_GBP*('UK-R-Coffee Tables'!G127/(1+'Exchange rate'!UK_vat_rate)))+1)/10,0)*10</f>
      </c>
      <c r="I142" s="62">
        <f>ROUNDUP(((USD_per_GBP*('UK-R-Coffee Tables'!H127/(1+'Exchange rate'!UK_vat_rate)))+1)/10,0)*10</f>
      </c>
      <c r="J142" s="82"/>
    </row>
    <row x14ac:dyDescent="0.25" r="143" customHeight="1" ht="29.100000000000005">
      <c r="A143" s="3"/>
      <c r="B143" s="3"/>
      <c r="C143" s="3"/>
      <c r="D143" s="3"/>
      <c r="E143" s="74" t="s">
        <v>15</v>
      </c>
      <c r="F143" s="28" t="s">
        <v>572</v>
      </c>
      <c r="G143" s="27" t="s">
        <v>581</v>
      </c>
      <c r="H143" s="62">
        <f>ROUNDUP(((USD_per_GBP*('UK-R-Coffee Tables'!G128/(1+'Exchange rate'!UK_vat_rate)))+1)/10,0)*10</f>
      </c>
      <c r="I143" s="62">
        <f>ROUNDUP(((USD_per_GBP*('UK-R-Coffee Tables'!H128/(1+'Exchange rate'!UK_vat_rate)))+1)/10,0)*10</f>
      </c>
      <c r="J143" s="82"/>
    </row>
    <row x14ac:dyDescent="0.25" r="144" customHeight="1" ht="29.100000000000005">
      <c r="A144" s="3"/>
      <c r="B144" s="3"/>
      <c r="C144" s="3"/>
      <c r="D144" s="3"/>
      <c r="E144" s="74" t="s">
        <v>120</v>
      </c>
      <c r="F144" s="28" t="s">
        <v>573</v>
      </c>
      <c r="G144" s="27" t="s">
        <v>561</v>
      </c>
      <c r="H144" s="62">
        <f>ROUNDUP(((USD_per_GBP*('UK-R-Coffee Tables'!G129/(1+'Exchange rate'!UK_vat_rate)))+1)/10,0)*10</f>
      </c>
      <c r="I144" s="62">
        <f>ROUNDUP(((USD_per_GBP*('UK-R-Coffee Tables'!H129/(1+'Exchange rate'!UK_vat_rate)))+1)/10,0)*10</f>
      </c>
      <c r="J144" s="82"/>
    </row>
    <row x14ac:dyDescent="0.25" r="145" customHeight="1" ht="29.100000000000005">
      <c r="A145" s="3"/>
      <c r="B145" s="3"/>
      <c r="C145" s="3"/>
      <c r="D145" s="3"/>
      <c r="E145" s="3"/>
      <c r="F145" s="261"/>
      <c r="G145" s="24"/>
      <c r="H145" s="136"/>
      <c r="I145" s="63"/>
      <c r="J145" s="82"/>
    </row>
    <row x14ac:dyDescent="0.25" r="146" customHeight="1" ht="29.100000000000005">
      <c r="A146" s="3"/>
      <c r="B146" s="3"/>
      <c r="C146" s="3"/>
      <c r="D146" s="3"/>
      <c r="E146" s="138" t="s">
        <v>18</v>
      </c>
      <c r="F146" s="138"/>
      <c r="G146" s="5"/>
      <c r="H146" s="82"/>
      <c r="I146" s="63"/>
      <c r="J146" s="82"/>
    </row>
    <row x14ac:dyDescent="0.25" r="147" customHeight="1" ht="29.100000000000005">
      <c r="A147" s="3"/>
      <c r="B147" s="3"/>
      <c r="C147" s="3"/>
      <c r="D147" s="229"/>
      <c r="E147" s="108"/>
      <c r="F147" s="108"/>
      <c r="G147" s="5"/>
      <c r="H147" s="82"/>
      <c r="I147" s="63"/>
      <c r="J147" s="82"/>
    </row>
    <row x14ac:dyDescent="0.25" r="148" customHeight="1" ht="29.100000000000005">
      <c r="A148" s="3"/>
      <c r="B148" s="3"/>
      <c r="C148" s="3"/>
      <c r="D148" s="229"/>
      <c r="E148" s="3"/>
      <c r="F148" s="261"/>
      <c r="G148" s="5"/>
      <c r="H148" s="82"/>
      <c r="I148" s="63"/>
      <c r="J148" s="82"/>
    </row>
    <row x14ac:dyDescent="0.25" r="149" customHeight="1" ht="29.100000000000005">
      <c r="A149" s="3"/>
      <c r="B149" s="3"/>
      <c r="C149" s="3"/>
      <c r="D149" s="229"/>
      <c r="E149" s="139" t="s">
        <v>570</v>
      </c>
      <c r="F149" s="139"/>
      <c r="G149" s="161"/>
      <c r="H149" s="358"/>
      <c r="I149" s="188">
        <f>ROUNDUP(((USD_per_GBP*('UK-R-Coffee Tables'!H134/(1+'Exchange rate'!UK_vat_rate)))+1)/10,0)*10</f>
      </c>
      <c r="J149" s="82"/>
    </row>
    <row x14ac:dyDescent="0.25" r="150" customHeight="1" ht="29.100000000000005">
      <c r="A150" s="3"/>
      <c r="B150" s="3"/>
      <c r="C150" s="3"/>
      <c r="D150" s="229"/>
      <c r="E150" s="108"/>
      <c r="F150" s="108"/>
      <c r="G150" s="5"/>
      <c r="H150" s="82"/>
      <c r="I150" s="34"/>
      <c r="J150" s="82"/>
    </row>
    <row x14ac:dyDescent="0.25" r="151" customHeight="1" ht="17.25">
      <c r="A151" s="354"/>
      <c r="B151" s="288" t="s">
        <v>102</v>
      </c>
      <c r="C151" s="10"/>
      <c r="D151" s="10"/>
      <c r="E151" s="127"/>
      <c r="F151" s="127"/>
      <c r="G151" s="49"/>
      <c r="H151" s="355"/>
      <c r="I151" s="128"/>
      <c r="J151" s="82"/>
    </row>
    <row x14ac:dyDescent="0.25" r="152" customHeight="1" ht="17.25">
      <c r="A152" s="15"/>
      <c r="B152" s="15" t="s">
        <v>106</v>
      </c>
      <c r="C152" s="15"/>
      <c r="D152" s="15"/>
      <c r="E152" s="112" t="s">
        <v>58</v>
      </c>
      <c r="F152" s="237" t="s">
        <v>319</v>
      </c>
      <c r="G152" s="17"/>
      <c r="H152" s="18" t="s">
        <v>349</v>
      </c>
      <c r="I152" s="131" t="s">
        <v>327</v>
      </c>
      <c r="J152" s="82"/>
    </row>
    <row x14ac:dyDescent="0.25" r="153" customHeight="1" ht="29.100000000000005">
      <c r="A153" s="22"/>
      <c r="B153" s="22"/>
      <c r="C153" s="3"/>
      <c r="D153" s="356"/>
      <c r="E153" s="74"/>
      <c r="F153" s="262" t="s">
        <v>544</v>
      </c>
      <c r="G153" s="368" t="s">
        <v>545</v>
      </c>
      <c r="H153" s="24"/>
      <c r="I153" s="86"/>
      <c r="J153" s="82"/>
    </row>
    <row x14ac:dyDescent="0.25" r="154" customHeight="1" ht="29.100000000000005">
      <c r="A154" s="22"/>
      <c r="B154" s="3"/>
      <c r="C154" s="3"/>
      <c r="D154" s="3"/>
      <c r="E154" s="74" t="s">
        <v>11</v>
      </c>
      <c r="F154" s="114" t="s">
        <v>574</v>
      </c>
      <c r="G154" s="27" t="s">
        <v>575</v>
      </c>
      <c r="H154" s="62">
        <f>ROUNDUP(((USD_per_GBP*('UK-R-Coffee Tables'!G139/(1+'Exchange rate'!UK_vat_rate)))+1)/10,0)*10</f>
      </c>
      <c r="I154" s="62">
        <f>ROUNDUP(((USD_per_GBP*('UK-R-Coffee Tables'!H139/(1+'Exchange rate'!UK_vat_rate)))+1)/10,0)*10</f>
      </c>
      <c r="J154" s="82"/>
    </row>
    <row x14ac:dyDescent="0.25" r="155" customHeight="1" ht="29.100000000000005">
      <c r="A155" s="3"/>
      <c r="B155" s="3"/>
      <c r="C155" s="3"/>
      <c r="D155" s="3"/>
      <c r="E155" s="74" t="s">
        <v>13</v>
      </c>
      <c r="F155" s="114" t="s">
        <v>576</v>
      </c>
      <c r="G155" s="27" t="s">
        <v>577</v>
      </c>
      <c r="H155" s="62">
        <f>ROUNDUP(((USD_per_GBP*('UK-R-Coffee Tables'!G140/(1+'Exchange rate'!UK_vat_rate)))+1)/10,0)*10</f>
      </c>
      <c r="I155" s="62">
        <f>ROUNDUP(((USD_per_GBP*('UK-R-Coffee Tables'!H140/(1+'Exchange rate'!UK_vat_rate)))+1)/10,0)*10</f>
      </c>
      <c r="J155" s="82"/>
    </row>
    <row x14ac:dyDescent="0.25" r="156" customHeight="1" ht="29.100000000000005">
      <c r="A156" s="3"/>
      <c r="B156" s="3"/>
      <c r="C156" s="3"/>
      <c r="D156" s="3"/>
      <c r="E156" s="74" t="s">
        <v>15</v>
      </c>
      <c r="F156" s="114" t="s">
        <v>578</v>
      </c>
      <c r="G156" s="27" t="s">
        <v>579</v>
      </c>
      <c r="H156" s="62">
        <f>ROUNDUP(((USD_per_GBP*('UK-R-Coffee Tables'!G141/(1+'Exchange rate'!UK_vat_rate)))+1)/10,0)*10</f>
      </c>
      <c r="I156" s="62">
        <f>ROUNDUP(((USD_per_GBP*('UK-R-Coffee Tables'!H141/(1+'Exchange rate'!UK_vat_rate)))+1)/10,0)*10</f>
      </c>
      <c r="J156" s="82"/>
    </row>
    <row x14ac:dyDescent="0.25" r="157" customHeight="1" ht="29.100000000000005">
      <c r="A157" s="229"/>
      <c r="B157" s="229"/>
      <c r="C157" s="229"/>
      <c r="D157" s="229"/>
      <c r="E157" s="114"/>
      <c r="F157" s="114"/>
      <c r="G157" s="24"/>
      <c r="H157" s="136"/>
      <c r="I157" s="86"/>
      <c r="J157" s="82"/>
    </row>
    <row x14ac:dyDescent="0.25" r="158" customHeight="1" ht="29.100000000000005">
      <c r="A158" s="3"/>
      <c r="B158" s="3"/>
      <c r="C158" s="3"/>
      <c r="D158" s="3"/>
      <c r="E158" s="138" t="s">
        <v>18</v>
      </c>
      <c r="F158" s="138"/>
      <c r="G158" s="5"/>
      <c r="H158" s="82"/>
      <c r="I158" s="86"/>
      <c r="J158" s="82"/>
    </row>
    <row x14ac:dyDescent="0.25" r="159" customHeight="1" ht="29.100000000000005">
      <c r="A159" s="3"/>
      <c r="B159" s="3"/>
      <c r="C159" s="3"/>
      <c r="D159" s="229"/>
      <c r="E159" s="108"/>
      <c r="F159" s="108"/>
      <c r="G159" s="5"/>
      <c r="H159" s="82"/>
      <c r="I159" s="82"/>
      <c r="J159" s="82"/>
    </row>
    <row x14ac:dyDescent="0.25" r="160" customHeight="1" ht="29.100000000000005">
      <c r="A160" s="3"/>
      <c r="B160" s="3"/>
      <c r="C160" s="3"/>
      <c r="D160" s="229"/>
      <c r="E160" s="3"/>
      <c r="F160" s="261"/>
      <c r="G160" s="5"/>
      <c r="H160" s="82"/>
      <c r="I160" s="82"/>
      <c r="J160" s="82"/>
    </row>
    <row x14ac:dyDescent="0.25" r="161" customHeight="1" ht="29.100000000000005">
      <c r="A161" s="3"/>
      <c r="B161" s="3"/>
      <c r="C161" s="3"/>
      <c r="D161" s="229"/>
      <c r="E161" s="139" t="s">
        <v>570</v>
      </c>
      <c r="F161" s="139"/>
      <c r="G161" s="161"/>
      <c r="H161" s="358"/>
      <c r="I161" s="188">
        <f>ROUNDUP(((USD_per_GBP*('UK-R-Coffee Tables'!H146/(1+'Exchange rate'!UK_vat_rate)))+1)/10,0)*10</f>
      </c>
      <c r="J161" s="82"/>
    </row>
    <row x14ac:dyDescent="0.25" r="162" customHeight="1" ht="29.100000000000005">
      <c r="A162" s="3"/>
      <c r="B162" s="3"/>
      <c r="C162" s="3"/>
      <c r="D162" s="229"/>
      <c r="E162" s="108"/>
      <c r="F162" s="108"/>
      <c r="G162" s="5"/>
      <c r="H162" s="82"/>
      <c r="I162" s="34"/>
      <c r="J162" s="82"/>
    </row>
    <row x14ac:dyDescent="0.25" r="163" customHeight="1" ht="29.100000000000005">
      <c r="A163" s="3"/>
      <c r="B163" s="3"/>
      <c r="C163" s="3"/>
      <c r="D163" s="229"/>
      <c r="E163" s="108"/>
      <c r="F163" s="108"/>
      <c r="G163" s="5"/>
      <c r="H163" s="82"/>
      <c r="I163" s="34"/>
      <c r="J163" s="82"/>
    </row>
    <row x14ac:dyDescent="0.25" r="164" customHeight="1" ht="47.25">
      <c r="A164" s="3"/>
      <c r="B164" s="3"/>
      <c r="C164" s="3"/>
      <c r="D164" s="229"/>
      <c r="E164" s="28"/>
      <c r="F164" s="28"/>
      <c r="G164" s="5"/>
      <c r="H164" s="82"/>
      <c r="I164" s="34"/>
      <c r="J164" s="82"/>
    </row>
    <row x14ac:dyDescent="0.25" r="165" customHeight="1" ht="30.75">
      <c r="A165" s="3"/>
      <c r="B165" s="3"/>
      <c r="C165" s="3"/>
      <c r="D165" s="229"/>
      <c r="E165" s="28"/>
      <c r="F165" s="28"/>
      <c r="G165" s="5"/>
      <c r="H165" s="82"/>
      <c r="I165" s="34"/>
      <c r="J165" s="82"/>
    </row>
    <row x14ac:dyDescent="0.25" r="166" customHeight="1" ht="17.25">
      <c r="A166" s="354"/>
      <c r="B166" s="96" t="s">
        <v>113</v>
      </c>
      <c r="C166" s="10"/>
      <c r="D166" s="10"/>
      <c r="E166" s="127"/>
      <c r="F166" s="127"/>
      <c r="G166" s="49"/>
      <c r="H166" s="355"/>
      <c r="I166" s="128"/>
      <c r="J166" s="82"/>
    </row>
    <row x14ac:dyDescent="0.25" r="167" customHeight="1" ht="17.25">
      <c r="A167" s="15"/>
      <c r="B167" s="15" t="s">
        <v>582</v>
      </c>
      <c r="C167" s="15"/>
      <c r="D167" s="15"/>
      <c r="E167" s="112" t="s">
        <v>58</v>
      </c>
      <c r="F167" s="237" t="s">
        <v>319</v>
      </c>
      <c r="G167" s="17"/>
      <c r="H167" s="18" t="s">
        <v>583</v>
      </c>
      <c r="I167" s="18" t="s">
        <v>350</v>
      </c>
      <c r="J167" s="82"/>
    </row>
    <row x14ac:dyDescent="0.25" r="168" customHeight="1" ht="17.25">
      <c r="A168" s="22"/>
      <c r="B168" s="22"/>
      <c r="C168" s="3"/>
      <c r="D168" s="356"/>
      <c r="E168" s="74"/>
      <c r="F168" s="262" t="s">
        <v>584</v>
      </c>
      <c r="G168" s="20" t="s">
        <v>585</v>
      </c>
      <c r="H168" s="24"/>
      <c r="I168" s="225" t="s">
        <v>471</v>
      </c>
      <c r="J168" s="82"/>
    </row>
    <row x14ac:dyDescent="0.25" r="169" customHeight="1" ht="29.100000000000005">
      <c r="A169" s="22"/>
      <c r="B169" s="229"/>
      <c r="C169" s="229"/>
      <c r="D169" s="229"/>
      <c r="E169" s="74" t="s">
        <v>379</v>
      </c>
      <c r="F169" s="74" t="s">
        <v>124</v>
      </c>
      <c r="G169" s="24" t="s">
        <v>586</v>
      </c>
      <c r="H169" s="62">
        <f>ROUNDUP(((USD_per_GBP*('UK-R-Coffee Tables'!G151/(1+'Exchange rate'!UK_vat_rate)))+1)/10,0)*10</f>
      </c>
      <c r="I169" s="62">
        <f>ROUNDUP(((USD_per_GBP*('UK-R-Coffee Tables'!H151/(1+'Exchange rate'!UK_vat_rate)))+1)/10,0)*10</f>
      </c>
      <c r="J169" s="82"/>
    </row>
    <row x14ac:dyDescent="0.25" r="170" customHeight="1" ht="29.100000000000005">
      <c r="A170" s="22"/>
      <c r="B170" s="229"/>
      <c r="C170" s="229"/>
      <c r="D170" s="229"/>
      <c r="E170" s="74" t="s">
        <v>13</v>
      </c>
      <c r="F170" s="74" t="s">
        <v>587</v>
      </c>
      <c r="G170" s="24" t="s">
        <v>588</v>
      </c>
      <c r="H170" s="62">
        <f>ROUNDUP(((USD_per_GBP*('UK-R-Coffee Tables'!G152/(1+'Exchange rate'!UK_vat_rate)))+1)/10,0)*10</f>
      </c>
      <c r="I170" s="62">
        <f>ROUNDUP(((USD_per_GBP*('UK-R-Coffee Tables'!H152/(1+'Exchange rate'!UK_vat_rate)))+1)/10,0)*10</f>
      </c>
      <c r="J170" s="82"/>
    </row>
    <row x14ac:dyDescent="0.25" r="171" customHeight="1" ht="29.100000000000005">
      <c r="A171" s="22"/>
      <c r="B171" s="3"/>
      <c r="C171" s="3"/>
      <c r="D171" s="3"/>
      <c r="E171" s="74" t="s">
        <v>589</v>
      </c>
      <c r="F171" s="74" t="s">
        <v>590</v>
      </c>
      <c r="G171" s="24">
        <v>51</v>
      </c>
      <c r="H171" s="62">
        <f>ROUNDUP(((USD_per_GBP*('UK-R-Coffee Tables'!G153/(1+'Exchange rate'!UK_vat_rate)))+1)/10,0)*10</f>
      </c>
      <c r="I171" s="62">
        <f>ROUNDUP(((USD_per_GBP*('UK-R-Coffee Tables'!H153/(1+'Exchange rate'!UK_vat_rate)))+1)/10,0)*10</f>
      </c>
      <c r="J171" s="82"/>
    </row>
    <row x14ac:dyDescent="0.25" r="172" customHeight="1" ht="29.100000000000005">
      <c r="A172" s="3"/>
      <c r="B172" s="3"/>
      <c r="C172" s="3"/>
      <c r="D172" s="3"/>
      <c r="E172" s="74"/>
      <c r="F172" s="4"/>
      <c r="G172" s="157"/>
      <c r="H172" s="172"/>
      <c r="I172" s="363"/>
      <c r="J172" s="82"/>
    </row>
    <row x14ac:dyDescent="0.25" r="173" customHeight="1" ht="29.100000000000005">
      <c r="A173" s="3"/>
      <c r="B173" s="3"/>
      <c r="C173" s="3"/>
      <c r="D173" s="3"/>
      <c r="E173" s="138" t="s">
        <v>18</v>
      </c>
      <c r="F173" s="4"/>
      <c r="G173" s="157"/>
      <c r="H173" s="172"/>
      <c r="I173" s="363"/>
      <c r="J173" s="82"/>
    </row>
    <row x14ac:dyDescent="0.25" r="174" customHeight="1" ht="29.100000000000005">
      <c r="A174" s="3"/>
      <c r="B174" s="3"/>
      <c r="C174" s="3"/>
      <c r="D174" s="229"/>
      <c r="E174" s="3"/>
      <c r="F174" s="4"/>
      <c r="G174" s="157"/>
      <c r="H174" s="172"/>
      <c r="I174" s="363"/>
      <c r="J174" s="82"/>
    </row>
    <row x14ac:dyDescent="0.25" r="175" customHeight="1" ht="29.100000000000005">
      <c r="A175" s="3"/>
      <c r="B175" s="3"/>
      <c r="C175" s="3"/>
      <c r="D175" s="229"/>
      <c r="E175" s="3"/>
      <c r="F175" s="4"/>
      <c r="G175" s="157"/>
      <c r="H175" s="172"/>
      <c r="I175" s="363"/>
      <c r="J175" s="82"/>
    </row>
    <row x14ac:dyDescent="0.25" r="176" customHeight="1" ht="29.100000000000005">
      <c r="A176" s="3"/>
      <c r="B176" s="3"/>
      <c r="C176" s="3"/>
      <c r="D176" s="229"/>
      <c r="E176" s="139" t="s">
        <v>280</v>
      </c>
      <c r="F176" s="140"/>
      <c r="G176" s="358"/>
      <c r="H176" s="188"/>
      <c r="I176" s="188">
        <f>ROUNDUP(((USD_per_GBP*('UK-R-Coffee Tables'!H158/(1+'Exchange rate'!UK_vat_rate)))+1)/10,0)*10</f>
      </c>
      <c r="J176" s="82"/>
    </row>
    <row x14ac:dyDescent="0.25" r="177" customHeight="1" ht="29.100000000000005">
      <c r="A177" s="3"/>
      <c r="B177" s="3"/>
      <c r="C177" s="3"/>
      <c r="D177" s="229"/>
      <c r="E177" s="28"/>
      <c r="F177" s="4"/>
      <c r="G177" s="157"/>
      <c r="H177" s="62"/>
      <c r="I177" s="62"/>
      <c r="J177" s="82"/>
    </row>
    <row x14ac:dyDescent="0.25" r="178" customHeight="1" ht="29.100000000000005">
      <c r="A178" s="3"/>
      <c r="B178" s="3"/>
      <c r="C178" s="3"/>
      <c r="D178" s="229"/>
      <c r="E178" s="28" t="s">
        <v>591</v>
      </c>
      <c r="F178" s="4"/>
      <c r="G178" s="157"/>
      <c r="H178" s="62"/>
      <c r="I178" s="62"/>
      <c r="J178" s="82"/>
    </row>
    <row x14ac:dyDescent="0.25" r="179" customHeight="1" ht="29.100000000000005">
      <c r="A179" s="3"/>
      <c r="B179" s="3"/>
      <c r="C179" s="3"/>
      <c r="D179" s="229"/>
      <c r="E179" s="28"/>
      <c r="F179" s="4"/>
      <c r="G179" s="157"/>
      <c r="H179" s="62"/>
      <c r="I179" s="62"/>
      <c r="J179" s="82"/>
    </row>
    <row x14ac:dyDescent="0.25" r="180" customHeight="1" ht="40.5">
      <c r="A180" s="3"/>
      <c r="B180" s="3"/>
      <c r="C180" s="3"/>
      <c r="D180" s="229"/>
      <c r="E180" s="28"/>
      <c r="F180" s="4"/>
      <c r="G180" s="157"/>
      <c r="H180" s="63"/>
      <c r="I180" s="363"/>
      <c r="J180" s="82"/>
    </row>
    <row x14ac:dyDescent="0.25" r="181" customHeight="1" ht="17.25">
      <c r="A181" s="354"/>
      <c r="B181" s="96" t="s">
        <v>113</v>
      </c>
      <c r="C181" s="10"/>
      <c r="D181" s="10"/>
      <c r="E181" s="127"/>
      <c r="F181" s="127"/>
      <c r="G181" s="49"/>
      <c r="H181" s="355"/>
      <c r="I181" s="128"/>
      <c r="J181" s="82"/>
    </row>
    <row x14ac:dyDescent="0.25" r="182" customHeight="1" ht="17.25">
      <c r="A182" s="15"/>
      <c r="B182" s="15" t="s">
        <v>106</v>
      </c>
      <c r="C182" s="15"/>
      <c r="D182" s="15"/>
      <c r="E182" s="112" t="s">
        <v>58</v>
      </c>
      <c r="F182" s="237" t="s">
        <v>319</v>
      </c>
      <c r="G182" s="17"/>
      <c r="H182" s="18" t="s">
        <v>350</v>
      </c>
      <c r="I182" s="147"/>
      <c r="J182" s="82"/>
    </row>
    <row x14ac:dyDescent="0.25" r="183" customHeight="1" ht="29.100000000000005">
      <c r="A183" s="22"/>
      <c r="B183" s="22"/>
      <c r="C183" s="3"/>
      <c r="D183" s="356"/>
      <c r="E183" s="74"/>
      <c r="F183" s="262" t="s">
        <v>592</v>
      </c>
      <c r="G183" s="233" t="s">
        <v>593</v>
      </c>
      <c r="H183" s="287" t="s">
        <v>471</v>
      </c>
      <c r="I183" s="244"/>
      <c r="J183" s="82"/>
    </row>
    <row x14ac:dyDescent="0.25" r="184" customHeight="1" ht="29.100000000000005">
      <c r="A184" s="22"/>
      <c r="B184" s="229"/>
      <c r="C184" s="229"/>
      <c r="D184" s="229"/>
      <c r="E184" s="74" t="s">
        <v>13</v>
      </c>
      <c r="F184" s="28" t="s">
        <v>124</v>
      </c>
      <c r="G184" s="27" t="s">
        <v>586</v>
      </c>
      <c r="H184" s="62">
        <f>ROUNDUP(((USD_per_GBP*('UK-R-Coffee Tables'!G165/(1+'Exchange rate'!UK_vat_rate)))+1)/10,0)*10</f>
      </c>
      <c r="I184" s="172"/>
      <c r="J184" s="82"/>
    </row>
    <row x14ac:dyDescent="0.25" r="185" customHeight="1" ht="29.100000000000005">
      <c r="A185" s="22"/>
      <c r="B185" s="3"/>
      <c r="C185" s="3"/>
      <c r="D185" s="3"/>
      <c r="E185" s="74"/>
      <c r="F185" s="74"/>
      <c r="G185" s="24"/>
      <c r="H185" s="34"/>
      <c r="I185" s="82"/>
      <c r="J185" s="82"/>
    </row>
    <row x14ac:dyDescent="0.25" r="186" customHeight="1" ht="29.100000000000005">
      <c r="A186" s="3"/>
      <c r="B186" s="3"/>
      <c r="C186" s="3"/>
      <c r="D186" s="3"/>
      <c r="E186" s="74"/>
      <c r="F186" s="74"/>
      <c r="G186" s="5"/>
      <c r="H186" s="82"/>
      <c r="I186" s="82"/>
      <c r="J186" s="82"/>
    </row>
    <row x14ac:dyDescent="0.25" r="187" customHeight="1" ht="29.100000000000005">
      <c r="A187" s="3"/>
      <c r="B187" s="3"/>
      <c r="C187" s="3"/>
      <c r="D187" s="3"/>
      <c r="E187" s="138" t="s">
        <v>18</v>
      </c>
      <c r="F187" s="138"/>
      <c r="G187" s="5"/>
      <c r="H187" s="82"/>
      <c r="I187" s="82"/>
      <c r="J187" s="82"/>
    </row>
    <row x14ac:dyDescent="0.25" r="188" customHeight="1" ht="29.100000000000005">
      <c r="A188" s="3"/>
      <c r="B188" s="3"/>
      <c r="C188" s="3"/>
      <c r="D188" s="229"/>
      <c r="E188" s="108"/>
      <c r="F188" s="108"/>
      <c r="G188" s="5"/>
      <c r="H188" s="82"/>
      <c r="I188" s="82"/>
      <c r="J188" s="82"/>
    </row>
    <row x14ac:dyDescent="0.25" r="189" customHeight="1" ht="29.100000000000005">
      <c r="A189" s="3"/>
      <c r="B189" s="3"/>
      <c r="C189" s="3"/>
      <c r="D189" s="229"/>
      <c r="E189" s="3"/>
      <c r="F189" s="261"/>
      <c r="G189" s="5"/>
      <c r="H189" s="82"/>
      <c r="I189" s="82"/>
      <c r="J189" s="82"/>
    </row>
    <row x14ac:dyDescent="0.25" r="190" customHeight="1" ht="29.100000000000005">
      <c r="A190" s="3"/>
      <c r="B190" s="3"/>
      <c r="C190" s="3"/>
      <c r="D190" s="229"/>
      <c r="E190" s="139" t="s">
        <v>491</v>
      </c>
      <c r="F190" s="139"/>
      <c r="G190" s="161"/>
      <c r="H190" s="358"/>
      <c r="I190" s="188">
        <f>ROUNDUP(((USD_per_GBP*('UK-R-Coffee Tables'!H171/(1+'Exchange rate'!UK_vat_rate)))+1)/10,0)*10</f>
      </c>
      <c r="J190" s="82"/>
    </row>
    <row x14ac:dyDescent="0.25" r="191" customHeight="1" ht="29.100000000000005">
      <c r="A191" s="3"/>
      <c r="B191" s="3"/>
      <c r="C191" s="3"/>
      <c r="D191" s="229"/>
      <c r="E191" s="28"/>
      <c r="F191" s="28"/>
      <c r="G191" s="5"/>
      <c r="H191" s="82"/>
      <c r="I191" s="62"/>
      <c r="J191" s="82"/>
    </row>
    <row x14ac:dyDescent="0.25" r="192" customHeight="1" ht="29.100000000000005">
      <c r="A192" s="3"/>
      <c r="B192" s="3"/>
      <c r="C192" s="3"/>
      <c r="D192" s="229"/>
      <c r="E192" s="28"/>
      <c r="F192" s="28"/>
      <c r="G192" s="5"/>
      <c r="H192" s="82"/>
      <c r="I192" s="62"/>
      <c r="J192" s="82"/>
    </row>
    <row x14ac:dyDescent="0.25" r="193" customHeight="1" ht="29.100000000000005">
      <c r="A193" s="3"/>
      <c r="B193" s="3"/>
      <c r="C193" s="3"/>
      <c r="D193" s="229"/>
      <c r="E193" s="28"/>
      <c r="F193" s="28"/>
      <c r="G193" s="5"/>
      <c r="H193" s="82"/>
      <c r="I193" s="62"/>
      <c r="J193" s="82"/>
    </row>
    <row x14ac:dyDescent="0.25" r="194" customHeight="1" ht="29.100000000000005">
      <c r="A194" s="3"/>
      <c r="B194" s="3"/>
      <c r="C194" s="3"/>
      <c r="D194" s="229"/>
      <c r="E194" s="28"/>
      <c r="F194" s="28"/>
      <c r="G194" s="5"/>
      <c r="H194" s="82"/>
      <c r="I194" s="62"/>
      <c r="J194" s="82"/>
    </row>
    <row x14ac:dyDescent="0.25" r="195" customHeight="1" ht="29.100000000000005">
      <c r="A195" s="3"/>
      <c r="B195" s="3"/>
      <c r="C195" s="3"/>
      <c r="D195" s="229"/>
      <c r="E195" s="28"/>
      <c r="F195" s="28"/>
      <c r="G195" s="5"/>
      <c r="H195" s="82"/>
      <c r="I195" s="62"/>
      <c r="J195" s="82"/>
    </row>
    <row x14ac:dyDescent="0.25" r="196" customHeight="1" ht="29.100000000000005">
      <c r="A196" s="3"/>
      <c r="B196" s="3"/>
      <c r="C196" s="3"/>
      <c r="D196" s="229"/>
      <c r="E196" s="28"/>
      <c r="F196" s="28"/>
      <c r="G196" s="5"/>
      <c r="H196" s="82"/>
      <c r="I196" s="62"/>
      <c r="J196" s="82"/>
    </row>
    <row x14ac:dyDescent="0.25" r="197" customHeight="1" ht="29.100000000000005">
      <c r="A197" s="3"/>
      <c r="B197" s="3"/>
      <c r="C197" s="3"/>
      <c r="D197" s="229"/>
      <c r="E197" s="28"/>
      <c r="F197" s="28"/>
      <c r="G197" s="5"/>
      <c r="H197" s="82"/>
      <c r="I197" s="62"/>
      <c r="J197" s="82"/>
    </row>
    <row x14ac:dyDescent="0.25" r="198" customHeight="1" ht="29.100000000000005">
      <c r="A198" s="3"/>
      <c r="B198" s="3"/>
      <c r="C198" s="3"/>
      <c r="D198" s="229"/>
      <c r="E198" s="28"/>
      <c r="F198" s="28"/>
      <c r="G198" s="5"/>
      <c r="H198" s="82"/>
      <c r="I198" s="62"/>
      <c r="J198" s="82"/>
    </row>
    <row x14ac:dyDescent="0.25" r="199" customHeight="1" ht="29.100000000000005">
      <c r="A199" s="3"/>
      <c r="B199" s="3"/>
      <c r="C199" s="3"/>
      <c r="D199" s="229"/>
      <c r="E199" s="28"/>
      <c r="F199" s="28"/>
      <c r="G199" s="5"/>
      <c r="H199" s="82"/>
      <c r="I199" s="62"/>
      <c r="J199" s="82"/>
    </row>
    <row x14ac:dyDescent="0.25" r="200" customHeight="1" ht="34.5">
      <c r="A200" s="3"/>
      <c r="B200" s="3"/>
      <c r="C200" s="3"/>
      <c r="D200" s="229"/>
      <c r="E200" s="28"/>
      <c r="F200" s="28"/>
      <c r="G200" s="5"/>
      <c r="H200" s="82"/>
      <c r="I200" s="63"/>
      <c r="J200" s="82"/>
    </row>
    <row x14ac:dyDescent="0.25" r="201" customHeight="1" ht="17.25">
      <c r="A201" s="354"/>
      <c r="B201" s="288" t="s">
        <v>148</v>
      </c>
      <c r="C201" s="10"/>
      <c r="D201" s="10"/>
      <c r="E201" s="127"/>
      <c r="F201" s="127"/>
      <c r="G201" s="49"/>
      <c r="H201" s="355"/>
      <c r="I201" s="128"/>
      <c r="J201" s="82"/>
    </row>
    <row x14ac:dyDescent="0.25" r="202" customHeight="1" ht="17.25">
      <c r="A202" s="15"/>
      <c r="B202" s="15" t="s">
        <v>318</v>
      </c>
      <c r="C202" s="15"/>
      <c r="D202" s="15"/>
      <c r="E202" s="112" t="s">
        <v>58</v>
      </c>
      <c r="F202" s="237" t="s">
        <v>319</v>
      </c>
      <c r="G202" s="17"/>
      <c r="H202" s="18" t="s">
        <v>349</v>
      </c>
      <c r="I202" s="131" t="s">
        <v>327</v>
      </c>
      <c r="J202" s="82"/>
    </row>
    <row x14ac:dyDescent="0.25" r="203" customHeight="1" ht="29.100000000000005">
      <c r="A203" s="22"/>
      <c r="B203" s="22"/>
      <c r="C203" s="3"/>
      <c r="D203" s="356"/>
      <c r="E203" s="74"/>
      <c r="F203" s="150" t="s">
        <v>544</v>
      </c>
      <c r="G203" s="233" t="s">
        <v>545</v>
      </c>
      <c r="H203" s="24"/>
      <c r="I203" s="244"/>
      <c r="J203" s="82"/>
    </row>
    <row x14ac:dyDescent="0.25" r="204" customHeight="1" ht="29.100000000000005">
      <c r="A204" s="22"/>
      <c r="B204" s="3"/>
      <c r="C204" s="3"/>
      <c r="D204" s="3"/>
      <c r="E204" s="74" t="s">
        <v>11</v>
      </c>
      <c r="F204" s="114" t="s">
        <v>546</v>
      </c>
      <c r="G204" s="26" t="s">
        <v>567</v>
      </c>
      <c r="H204" s="62">
        <f>ROUNDUP(((USD_per_GBP*('UK-R-Coffee Tables'!G177/(1+'Exchange rate'!UK_vat_rate)))+1)/10,0)*10</f>
      </c>
      <c r="I204" s="62">
        <f>ROUNDUP(((USD_per_GBP*('UK-R-Coffee Tables'!H177/(1+'Exchange rate'!UK_vat_rate)))+1)/10,0)*10</f>
      </c>
      <c r="J204" s="82"/>
    </row>
    <row x14ac:dyDescent="0.25" r="205" customHeight="1" ht="29.100000000000005">
      <c r="A205" s="229"/>
      <c r="B205" s="229"/>
      <c r="C205" s="229"/>
      <c r="D205" s="229"/>
      <c r="E205" s="74" t="s">
        <v>13</v>
      </c>
      <c r="F205" s="114" t="s">
        <v>548</v>
      </c>
      <c r="G205" s="26" t="s">
        <v>568</v>
      </c>
      <c r="H205" s="62">
        <f>ROUNDUP(((USD_per_GBP*('UK-R-Coffee Tables'!G178/(1+'Exchange rate'!UK_vat_rate)))+1)/10,0)*10</f>
      </c>
      <c r="I205" s="62">
        <f>ROUNDUP(((USD_per_GBP*('UK-R-Coffee Tables'!H178/(1+'Exchange rate'!UK_vat_rate)))+1)/10,0)*10</f>
      </c>
      <c r="J205" s="82"/>
    </row>
    <row x14ac:dyDescent="0.25" r="206" customHeight="1" ht="29.100000000000005">
      <c r="A206" s="3"/>
      <c r="B206" s="3"/>
      <c r="C206" s="3"/>
      <c r="D206" s="3"/>
      <c r="E206" s="74" t="s">
        <v>15</v>
      </c>
      <c r="F206" s="114" t="s">
        <v>550</v>
      </c>
      <c r="G206" s="26" t="s">
        <v>569</v>
      </c>
      <c r="H206" s="62">
        <f>ROUNDUP(((USD_per_GBP*('UK-R-Coffee Tables'!G179/(1+'Exchange rate'!UK_vat_rate)))+1)/10,0)*10</f>
      </c>
      <c r="I206" s="62">
        <f>ROUNDUP(((USD_per_GBP*('UK-R-Coffee Tables'!H179/(1+'Exchange rate'!UK_vat_rate)))+1)/10,0)*10</f>
      </c>
      <c r="J206" s="82"/>
    </row>
    <row x14ac:dyDescent="0.25" r="207" customHeight="1" ht="29.100000000000005">
      <c r="A207" s="3"/>
      <c r="B207" s="3"/>
      <c r="C207" s="3"/>
      <c r="D207" s="3"/>
      <c r="E207" s="3"/>
      <c r="F207" s="261"/>
      <c r="G207" s="24"/>
      <c r="H207" s="136"/>
      <c r="I207" s="82"/>
      <c r="J207" s="82"/>
    </row>
    <row x14ac:dyDescent="0.25" r="208" customHeight="1" ht="29.100000000000005">
      <c r="A208" s="3"/>
      <c r="B208" s="3"/>
      <c r="C208" s="3"/>
      <c r="D208" s="3"/>
      <c r="E208" s="138" t="s">
        <v>18</v>
      </c>
      <c r="F208" s="138"/>
      <c r="G208" s="5"/>
      <c r="H208" s="82"/>
      <c r="I208" s="82"/>
      <c r="J208" s="82"/>
    </row>
    <row x14ac:dyDescent="0.25" r="209" customHeight="1" ht="29.100000000000005">
      <c r="A209" s="3"/>
      <c r="B209" s="3"/>
      <c r="C209" s="3"/>
      <c r="D209" s="229"/>
      <c r="E209" s="108"/>
      <c r="F209" s="108"/>
      <c r="G209" s="5"/>
      <c r="H209" s="82"/>
      <c r="I209" s="82"/>
      <c r="J209" s="82"/>
    </row>
    <row x14ac:dyDescent="0.25" r="210" customHeight="1" ht="29.100000000000005">
      <c r="A210" s="3"/>
      <c r="B210" s="3"/>
      <c r="C210" s="3"/>
      <c r="D210" s="229"/>
      <c r="E210" s="3"/>
      <c r="F210" s="261"/>
      <c r="G210" s="5"/>
      <c r="H210" s="82"/>
      <c r="I210" s="82"/>
      <c r="J210" s="82"/>
    </row>
    <row x14ac:dyDescent="0.25" r="211" customHeight="1" ht="29.100000000000005">
      <c r="A211" s="3"/>
      <c r="B211" s="3"/>
      <c r="C211" s="3"/>
      <c r="D211" s="229"/>
      <c r="E211" s="139" t="s">
        <v>280</v>
      </c>
      <c r="F211" s="139"/>
      <c r="G211" s="161"/>
      <c r="H211" s="358"/>
      <c r="I211" s="188">
        <f>ROUNDUP(((USD_per_GBP*('UK-R-Coffee Tables'!H184/(1+'Exchange rate'!UK_vat_rate)))+1)/10,0)*10</f>
      </c>
      <c r="J211" s="82"/>
    </row>
    <row x14ac:dyDescent="0.25" r="212" customHeight="1" ht="29.100000000000005">
      <c r="A212" s="3"/>
      <c r="B212" s="3"/>
      <c r="C212" s="3"/>
      <c r="D212" s="229"/>
      <c r="E212" s="108"/>
      <c r="F212" s="108"/>
      <c r="G212" s="5"/>
      <c r="H212" s="82"/>
      <c r="I212" s="82"/>
      <c r="J212" s="82"/>
    </row>
    <row x14ac:dyDescent="0.25" r="213" customHeight="1" ht="29.100000000000005">
      <c r="A213" s="3"/>
      <c r="B213" s="3"/>
      <c r="C213" s="3"/>
      <c r="D213" s="229"/>
      <c r="E213" s="108"/>
      <c r="F213" s="108"/>
      <c r="G213" s="5"/>
      <c r="H213" s="82"/>
      <c r="I213" s="63"/>
      <c r="J213" s="82"/>
    </row>
    <row x14ac:dyDescent="0.25" r="214" customHeight="1" ht="83.25">
      <c r="A214" s="3"/>
      <c r="B214" s="3"/>
      <c r="C214" s="3"/>
      <c r="D214" s="229"/>
      <c r="E214" s="3"/>
      <c r="F214" s="261"/>
      <c r="G214" s="5"/>
      <c r="H214" s="82"/>
      <c r="I214" s="82"/>
      <c r="J214" s="82"/>
    </row>
    <row x14ac:dyDescent="0.25" r="215" customHeight="1" ht="72">
      <c r="A215" s="3"/>
      <c r="B215" s="3"/>
      <c r="C215" s="3"/>
      <c r="D215" s="3"/>
      <c r="E215" s="3"/>
      <c r="F215" s="261"/>
      <c r="G215" s="5"/>
      <c r="H215" s="82"/>
      <c r="I215" s="82"/>
      <c r="J215" s="82"/>
    </row>
    <row x14ac:dyDescent="0.25" r="216" customHeight="1" ht="17.25">
      <c r="A216" s="354"/>
      <c r="B216" s="288" t="s">
        <v>148</v>
      </c>
      <c r="C216" s="10"/>
      <c r="D216" s="10"/>
      <c r="E216" s="127"/>
      <c r="F216" s="127"/>
      <c r="G216" s="49"/>
      <c r="H216" s="355"/>
      <c r="I216" s="128"/>
      <c r="J216" s="82"/>
    </row>
    <row x14ac:dyDescent="0.25" r="217" customHeight="1" ht="17.25">
      <c r="A217" s="15"/>
      <c r="B217" s="15" t="s">
        <v>348</v>
      </c>
      <c r="C217" s="15"/>
      <c r="D217" s="15"/>
      <c r="E217" s="112" t="s">
        <v>58</v>
      </c>
      <c r="F217" s="237" t="s">
        <v>319</v>
      </c>
      <c r="G217" s="17"/>
      <c r="H217" s="18" t="s">
        <v>349</v>
      </c>
      <c r="I217" s="18" t="s">
        <v>327</v>
      </c>
      <c r="J217" s="82"/>
    </row>
    <row x14ac:dyDescent="0.25" r="218" customHeight="1" ht="29.100000000000005">
      <c r="A218" s="22"/>
      <c r="B218" s="22"/>
      <c r="C218" s="3"/>
      <c r="D218" s="356"/>
      <c r="E218" s="74"/>
      <c r="F218" s="262" t="s">
        <v>544</v>
      </c>
      <c r="G218" s="233" t="s">
        <v>545</v>
      </c>
      <c r="H218" s="24"/>
      <c r="I218" s="244"/>
      <c r="J218" s="82"/>
    </row>
    <row x14ac:dyDescent="0.25" r="219" customHeight="1" ht="29.100000000000005">
      <c r="A219" s="22"/>
      <c r="B219" s="3"/>
      <c r="C219" s="3"/>
      <c r="D219" s="3"/>
      <c r="E219" s="74" t="s">
        <v>11</v>
      </c>
      <c r="F219" s="28" t="s">
        <v>552</v>
      </c>
      <c r="G219" s="27" t="s">
        <v>553</v>
      </c>
      <c r="H219" s="62">
        <f>ROUNDUP(((USD_per_GBP*('UK-R-Coffee Tables'!G189/(1+'Exchange rate'!UK_vat_rate)))+1)/10,0)*10</f>
      </c>
      <c r="I219" s="62">
        <f>ROUNDUP(((USD_per_GBP*('UK-R-Coffee Tables'!H189/(1+'Exchange rate'!UK_vat_rate)))+1)/10,0)*10</f>
      </c>
      <c r="J219" s="82"/>
    </row>
    <row x14ac:dyDescent="0.25" r="220" customHeight="1" ht="29.100000000000005">
      <c r="A220" s="22"/>
      <c r="B220" s="229"/>
      <c r="C220" s="229"/>
      <c r="D220" s="229"/>
      <c r="E220" s="74" t="s">
        <v>13</v>
      </c>
      <c r="F220" s="28" t="s">
        <v>555</v>
      </c>
      <c r="G220" s="27" t="s">
        <v>580</v>
      </c>
      <c r="H220" s="62">
        <f>ROUNDUP(((USD_per_GBP*('UK-R-Coffee Tables'!G190/(1+'Exchange rate'!UK_vat_rate)))+1)/10,0)*10</f>
      </c>
      <c r="I220" s="62">
        <f>ROUNDUP(((USD_per_GBP*('UK-R-Coffee Tables'!H190/(1+'Exchange rate'!UK_vat_rate)))+1)/10,0)*10</f>
      </c>
      <c r="J220" s="82"/>
    </row>
    <row x14ac:dyDescent="0.25" r="221" customHeight="1" ht="29.100000000000005">
      <c r="A221" s="22"/>
      <c r="B221" s="3"/>
      <c r="C221" s="3"/>
      <c r="D221" s="3"/>
      <c r="E221" s="74" t="s">
        <v>15</v>
      </c>
      <c r="F221" s="28" t="s">
        <v>572</v>
      </c>
      <c r="G221" s="27" t="s">
        <v>581</v>
      </c>
      <c r="H221" s="62">
        <f>ROUNDUP(((USD_per_GBP*('UK-R-Coffee Tables'!G191/(1+'Exchange rate'!UK_vat_rate)))+1)/10,0)*10</f>
      </c>
      <c r="I221" s="62">
        <f>ROUNDUP(((USD_per_GBP*('UK-R-Coffee Tables'!H191/(1+'Exchange rate'!UK_vat_rate)))+1)/10,0)*10</f>
      </c>
      <c r="J221" s="82"/>
    </row>
    <row x14ac:dyDescent="0.25" r="222" customHeight="1" ht="29.100000000000005">
      <c r="A222" s="22"/>
      <c r="B222" s="3"/>
      <c r="C222" s="3"/>
      <c r="D222" s="3"/>
      <c r="E222" s="74" t="s">
        <v>120</v>
      </c>
      <c r="F222" s="28" t="s">
        <v>573</v>
      </c>
      <c r="G222" s="27" t="s">
        <v>561</v>
      </c>
      <c r="H222" s="62">
        <f>ROUNDUP(((USD_per_GBP*('UK-R-Coffee Tables'!G192/(1+'Exchange rate'!UK_vat_rate)))+1)/10,0)*10</f>
      </c>
      <c r="I222" s="62">
        <f>ROUNDUP(((USD_per_GBP*('UK-R-Coffee Tables'!H192/(1+'Exchange rate'!UK_vat_rate)))+1)/10,0)*10</f>
      </c>
      <c r="J222" s="82"/>
    </row>
    <row x14ac:dyDescent="0.25" r="223" customHeight="1" ht="29.100000000000005">
      <c r="A223" s="3"/>
      <c r="B223" s="3"/>
      <c r="C223" s="3"/>
      <c r="D223" s="229"/>
      <c r="E223" s="28"/>
      <c r="F223" s="28"/>
      <c r="G223" s="5"/>
      <c r="H223" s="82"/>
      <c r="I223" s="63"/>
      <c r="J223" s="82"/>
    </row>
    <row x14ac:dyDescent="0.25" r="224" customHeight="1" ht="29.100000000000005">
      <c r="A224" s="3"/>
      <c r="B224" s="3"/>
      <c r="C224" s="3"/>
      <c r="D224" s="3"/>
      <c r="E224" s="138" t="s">
        <v>18</v>
      </c>
      <c r="F224" s="138"/>
      <c r="G224" s="5"/>
      <c r="H224" s="82"/>
      <c r="I224" s="82"/>
      <c r="J224" s="82"/>
    </row>
    <row x14ac:dyDescent="0.25" r="225" customHeight="1" ht="29.100000000000005">
      <c r="A225" s="3"/>
      <c r="B225" s="3"/>
      <c r="C225" s="3"/>
      <c r="D225" s="229"/>
      <c r="E225" s="108"/>
      <c r="F225" s="108"/>
      <c r="G225" s="5"/>
      <c r="H225" s="82"/>
      <c r="I225" s="82"/>
      <c r="J225" s="82"/>
    </row>
    <row x14ac:dyDescent="0.25" r="226" customHeight="1" ht="29.100000000000005">
      <c r="A226" s="3"/>
      <c r="B226" s="3"/>
      <c r="C226" s="3"/>
      <c r="D226" s="229"/>
      <c r="E226" s="3"/>
      <c r="F226" s="261"/>
      <c r="G226" s="5"/>
      <c r="H226" s="82"/>
      <c r="I226" s="82"/>
      <c r="J226" s="82"/>
    </row>
    <row x14ac:dyDescent="0.25" r="227" customHeight="1" ht="29.100000000000005">
      <c r="A227" s="3"/>
      <c r="B227" s="3"/>
      <c r="C227" s="3"/>
      <c r="D227" s="229"/>
      <c r="E227" s="139" t="s">
        <v>280</v>
      </c>
      <c r="F227" s="139"/>
      <c r="G227" s="161"/>
      <c r="H227" s="358"/>
      <c r="I227" s="188">
        <f>ROUNDUP(((USD_per_GBP*('UK-R-Coffee Tables'!H197/(1+'Exchange rate'!UK_vat_rate)))+1)/10,0)*10</f>
      </c>
      <c r="J227" s="82"/>
    </row>
    <row x14ac:dyDescent="0.25" r="228" customHeight="1" ht="124.5">
      <c r="A228" s="3"/>
      <c r="B228" s="3"/>
      <c r="C228" s="3"/>
      <c r="D228" s="229"/>
      <c r="E228" s="108"/>
      <c r="F228" s="108"/>
      <c r="G228" s="5"/>
      <c r="H228" s="82"/>
      <c r="I228" s="82"/>
      <c r="J228" s="82"/>
    </row>
    <row x14ac:dyDescent="0.25" r="229" customHeight="1" ht="17.25">
      <c r="A229" s="15"/>
      <c r="B229" s="15" t="s">
        <v>106</v>
      </c>
      <c r="C229" s="15"/>
      <c r="D229" s="15"/>
      <c r="E229" s="112" t="s">
        <v>58</v>
      </c>
      <c r="F229" s="237" t="s">
        <v>319</v>
      </c>
      <c r="G229" s="17"/>
      <c r="H229" s="18" t="s">
        <v>349</v>
      </c>
      <c r="I229" s="18" t="s">
        <v>327</v>
      </c>
      <c r="J229" s="82"/>
    </row>
    <row x14ac:dyDescent="0.25" r="230" customHeight="1" ht="29.100000000000005">
      <c r="A230" s="22"/>
      <c r="B230" s="22"/>
      <c r="C230" s="3"/>
      <c r="D230" s="356"/>
      <c r="E230" s="74"/>
      <c r="F230" s="262" t="s">
        <v>544</v>
      </c>
      <c r="G230" s="233" t="s">
        <v>545</v>
      </c>
      <c r="H230" s="24"/>
      <c r="I230" s="244"/>
      <c r="J230" s="82"/>
    </row>
    <row x14ac:dyDescent="0.25" r="231" customHeight="1" ht="29.100000000000005">
      <c r="A231" s="22"/>
      <c r="B231" s="229"/>
      <c r="C231" s="229"/>
      <c r="D231" s="229"/>
      <c r="E231" s="74" t="s">
        <v>11</v>
      </c>
      <c r="F231" s="114" t="s">
        <v>574</v>
      </c>
      <c r="G231" s="27" t="s">
        <v>575</v>
      </c>
      <c r="H231" s="62">
        <f>ROUNDUP(((USD_per_GBP*('UK-R-Coffee Tables'!G201/(1+'Exchange rate'!UK_vat_rate)))+1)/10,0)*10</f>
      </c>
      <c r="I231" s="62">
        <f>ROUNDUP(((USD_per_GBP*('UK-R-Coffee Tables'!H201/(1+'Exchange rate'!UK_vat_rate)))+1)/10,0)*10</f>
      </c>
      <c r="J231" s="82"/>
    </row>
    <row x14ac:dyDescent="0.25" r="232" customHeight="1" ht="29.100000000000005">
      <c r="A232" s="22"/>
      <c r="B232" s="3"/>
      <c r="C232" s="3"/>
      <c r="D232" s="3"/>
      <c r="E232" s="74" t="s">
        <v>13</v>
      </c>
      <c r="F232" s="114" t="s">
        <v>576</v>
      </c>
      <c r="G232" s="27" t="s">
        <v>577</v>
      </c>
      <c r="H232" s="62">
        <f>ROUNDUP(((USD_per_GBP*('UK-R-Coffee Tables'!G202/(1+'Exchange rate'!UK_vat_rate)))+1)/10,0)*10</f>
      </c>
      <c r="I232" s="62">
        <f>ROUNDUP(((USD_per_GBP*('UK-R-Coffee Tables'!H202/(1+'Exchange rate'!UK_vat_rate)))+1)/10,0)*10</f>
      </c>
      <c r="J232" s="82"/>
    </row>
    <row x14ac:dyDescent="0.25" r="233" customHeight="1" ht="29.100000000000005">
      <c r="A233" s="22"/>
      <c r="B233" s="3"/>
      <c r="C233" s="3"/>
      <c r="D233" s="3"/>
      <c r="E233" s="74" t="s">
        <v>15</v>
      </c>
      <c r="F233" s="114" t="s">
        <v>578</v>
      </c>
      <c r="G233" s="27" t="s">
        <v>579</v>
      </c>
      <c r="H233" s="62">
        <f>ROUNDUP(((USD_per_GBP*('UK-R-Coffee Tables'!G203/(1+'Exchange rate'!UK_vat_rate)))+1)/10,0)*10</f>
      </c>
      <c r="I233" s="62">
        <f>ROUNDUP(((USD_per_GBP*('UK-R-Coffee Tables'!H203/(1+'Exchange rate'!UK_vat_rate)))+1)/10,0)*10</f>
      </c>
      <c r="J233" s="82"/>
    </row>
    <row x14ac:dyDescent="0.25" r="234" customHeight="1" ht="29.100000000000005">
      <c r="A234" s="3"/>
      <c r="B234" s="3"/>
      <c r="C234" s="3"/>
      <c r="D234" s="3"/>
      <c r="E234" s="28"/>
      <c r="F234" s="28"/>
      <c r="G234" s="5"/>
      <c r="H234" s="82"/>
      <c r="I234" s="82"/>
      <c r="J234" s="82"/>
    </row>
    <row x14ac:dyDescent="0.25" r="235" customHeight="1" ht="29.100000000000005">
      <c r="A235" s="3"/>
      <c r="B235" s="3"/>
      <c r="C235" s="3"/>
      <c r="D235" s="3"/>
      <c r="E235" s="138" t="s">
        <v>18</v>
      </c>
      <c r="F235" s="138"/>
      <c r="G235" s="5"/>
      <c r="H235" s="82"/>
      <c r="I235" s="82"/>
      <c r="J235" s="82"/>
    </row>
    <row x14ac:dyDescent="0.25" r="236" customHeight="1" ht="29.100000000000005">
      <c r="A236" s="3"/>
      <c r="B236" s="3"/>
      <c r="C236" s="3"/>
      <c r="D236" s="3"/>
      <c r="E236" s="108"/>
      <c r="F236" s="108"/>
      <c r="G236" s="5"/>
      <c r="H236" s="82"/>
      <c r="I236" s="82"/>
      <c r="J236" s="82"/>
    </row>
    <row x14ac:dyDescent="0.25" r="237" customHeight="1" ht="29.100000000000005">
      <c r="A237" s="3"/>
      <c r="B237" s="3"/>
      <c r="C237" s="3"/>
      <c r="D237" s="3"/>
      <c r="E237" s="3"/>
      <c r="F237" s="261"/>
      <c r="G237" s="5"/>
      <c r="H237" s="82"/>
      <c r="I237" s="82"/>
      <c r="J237" s="82"/>
    </row>
    <row x14ac:dyDescent="0.25" r="238" customHeight="1" ht="29.100000000000005">
      <c r="A238" s="3"/>
      <c r="B238" s="3"/>
      <c r="C238" s="3"/>
      <c r="D238" s="3"/>
      <c r="E238" s="139" t="s">
        <v>280</v>
      </c>
      <c r="F238" s="139"/>
      <c r="G238" s="161"/>
      <c r="H238" s="358"/>
      <c r="I238" s="188">
        <f>ROUNDUP(((USD_per_GBP*('UK-R-Coffee Tables'!H208/(1+'Exchange rate'!UK_vat_rate)))+1)/10,0)*10</f>
      </c>
      <c r="J238" s="82"/>
    </row>
    <row x14ac:dyDescent="0.25" r="239" customHeight="1" ht="29.100000000000005">
      <c r="A239" s="3"/>
      <c r="B239" s="3"/>
      <c r="C239" s="3"/>
      <c r="D239" s="3"/>
      <c r="E239" s="108"/>
      <c r="F239" s="108"/>
      <c r="G239" s="5"/>
      <c r="H239" s="82"/>
      <c r="I239" s="82"/>
      <c r="J239" s="82"/>
    </row>
    <row x14ac:dyDescent="0.25" r="240" customHeight="1" ht="29.100000000000005">
      <c r="A240" s="3"/>
      <c r="B240" s="3"/>
      <c r="C240" s="3"/>
      <c r="D240" s="3"/>
      <c r="E240" s="108"/>
      <c r="F240" s="108"/>
      <c r="G240" s="5"/>
      <c r="H240" s="82"/>
      <c r="I240" s="63"/>
      <c r="J240" s="82"/>
    </row>
    <row x14ac:dyDescent="0.25" r="241" customHeight="1" ht="29.100000000000005">
      <c r="A241" s="3"/>
      <c r="B241" s="3"/>
      <c r="C241" s="3"/>
      <c r="D241" s="3"/>
      <c r="E241" s="3"/>
      <c r="F241" s="261"/>
      <c r="G241" s="5"/>
      <c r="H241" s="82"/>
      <c r="I241" s="82"/>
      <c r="J241" s="82"/>
    </row>
    <row x14ac:dyDescent="0.25" r="242" customHeight="1" ht="27">
      <c r="A242" s="3"/>
      <c r="B242" s="365"/>
      <c r="C242" s="366"/>
      <c r="D242" s="366"/>
      <c r="E242" s="28"/>
      <c r="F242" s="28"/>
      <c r="G242" s="24"/>
      <c r="H242" s="136"/>
      <c r="I242" s="86"/>
      <c r="J242" s="82"/>
    </row>
    <row x14ac:dyDescent="0.25" r="243" customHeight="1" ht="17.25">
      <c r="A243" s="15"/>
      <c r="B243" s="15" t="s">
        <v>594</v>
      </c>
      <c r="C243" s="15"/>
      <c r="D243" s="15"/>
      <c r="E243" s="112" t="s">
        <v>58</v>
      </c>
      <c r="F243" s="237" t="s">
        <v>319</v>
      </c>
      <c r="G243" s="17"/>
      <c r="H243" s="18" t="s">
        <v>349</v>
      </c>
      <c r="I243" s="18" t="s">
        <v>327</v>
      </c>
      <c r="J243" s="82"/>
    </row>
    <row x14ac:dyDescent="0.25" r="244" customHeight="1" ht="29.100000000000005">
      <c r="A244" s="22"/>
      <c r="B244" s="22"/>
      <c r="C244" s="3"/>
      <c r="D244" s="356"/>
      <c r="E244" s="74"/>
      <c r="F244" s="185" t="s">
        <v>544</v>
      </c>
      <c r="G244" s="368" t="s">
        <v>545</v>
      </c>
      <c r="H244" s="34"/>
      <c r="I244" s="244"/>
      <c r="J244" s="82"/>
    </row>
    <row x14ac:dyDescent="0.25" r="245" customHeight="1" ht="29.100000000000005">
      <c r="A245" s="22"/>
      <c r="B245" s="3"/>
      <c r="C245" s="3"/>
      <c r="D245" s="3"/>
      <c r="E245" s="74" t="s">
        <v>11</v>
      </c>
      <c r="F245" s="28" t="s">
        <v>595</v>
      </c>
      <c r="G245" s="27" t="s">
        <v>596</v>
      </c>
      <c r="H245" s="62">
        <f>ROUNDUP(((USD_per_GBP*('UK-R-Coffee Tables'!G217/(1+'Exchange rate'!UK_vat_rate)))+1)/10,0)*10</f>
      </c>
      <c r="I245" s="62">
        <f>ROUNDUP(((USD_per_GBP*('UK-R-Coffee Tables'!H217/(1+'Exchange rate'!UK_vat_rate)))+1)/10,0)*10</f>
      </c>
      <c r="J245" s="82"/>
    </row>
    <row x14ac:dyDescent="0.25" r="246" customHeight="1" ht="29.100000000000005">
      <c r="A246" s="22"/>
      <c r="B246" s="3"/>
      <c r="C246" s="3"/>
      <c r="D246" s="3"/>
      <c r="E246" s="74" t="s">
        <v>13</v>
      </c>
      <c r="F246" s="28" t="s">
        <v>548</v>
      </c>
      <c r="G246" s="27" t="s">
        <v>597</v>
      </c>
      <c r="H246" s="62">
        <f>ROUNDUP(((USD_per_GBP*('UK-R-Coffee Tables'!G218/(1+'Exchange rate'!UK_vat_rate)))+1)/10,0)*10</f>
      </c>
      <c r="I246" s="62">
        <f>ROUNDUP(((USD_per_GBP*('UK-R-Coffee Tables'!H218/(1+'Exchange rate'!UK_vat_rate)))+1)/10,0)*10</f>
      </c>
      <c r="J246" s="82"/>
    </row>
    <row x14ac:dyDescent="0.25" r="247" customHeight="1" ht="29.100000000000005">
      <c r="A247" s="22"/>
      <c r="B247" s="229"/>
      <c r="C247" s="229"/>
      <c r="D247" s="229"/>
      <c r="E247" s="74" t="s">
        <v>15</v>
      </c>
      <c r="F247" s="28" t="s">
        <v>598</v>
      </c>
      <c r="G247" s="27" t="s">
        <v>599</v>
      </c>
      <c r="H247" s="62">
        <f>ROUNDUP(((USD_per_GBP*('UK-R-Coffee Tables'!G219/(1+'Exchange rate'!UK_vat_rate)))+1)/10,0)*10</f>
      </c>
      <c r="I247" s="62">
        <f>ROUNDUP(((USD_per_GBP*('UK-R-Coffee Tables'!H219/(1+'Exchange rate'!UK_vat_rate)))+1)/10,0)*10</f>
      </c>
      <c r="J247" s="82"/>
    </row>
    <row x14ac:dyDescent="0.25" r="248" customHeight="1" ht="29.100000000000005">
      <c r="A248" s="3"/>
      <c r="B248" s="3"/>
      <c r="C248" s="3"/>
      <c r="D248" s="3"/>
      <c r="E248" s="28"/>
      <c r="F248" s="28"/>
      <c r="G248" s="24"/>
      <c r="H248" s="62"/>
      <c r="I248" s="82"/>
      <c r="J248" s="82"/>
    </row>
    <row x14ac:dyDescent="0.25" r="249" customHeight="1" ht="29.100000000000005">
      <c r="A249" s="3"/>
      <c r="B249" s="3"/>
      <c r="C249" s="3"/>
      <c r="D249" s="3"/>
      <c r="E249" s="138" t="s">
        <v>18</v>
      </c>
      <c r="F249" s="138"/>
      <c r="G249" s="5"/>
      <c r="H249" s="82"/>
      <c r="I249" s="82"/>
      <c r="J249" s="82"/>
    </row>
    <row x14ac:dyDescent="0.25" r="250" customHeight="1" ht="29.100000000000005">
      <c r="A250" s="3"/>
      <c r="B250" s="3"/>
      <c r="C250" s="3"/>
      <c r="D250" s="3"/>
      <c r="E250" s="108"/>
      <c r="F250" s="108"/>
      <c r="G250" s="5"/>
      <c r="H250" s="82"/>
      <c r="I250" s="82"/>
      <c r="J250" s="82"/>
    </row>
    <row x14ac:dyDescent="0.25" r="251" customHeight="1" ht="29.100000000000005">
      <c r="A251" s="3"/>
      <c r="B251" s="3"/>
      <c r="C251" s="3"/>
      <c r="D251" s="3"/>
      <c r="E251" s="3"/>
      <c r="F251" s="261"/>
      <c r="G251" s="5"/>
      <c r="H251" s="82"/>
      <c r="I251" s="82"/>
      <c r="J251" s="82"/>
    </row>
    <row x14ac:dyDescent="0.25" r="252" customHeight="1" ht="29.100000000000005">
      <c r="A252" s="3"/>
      <c r="B252" s="3"/>
      <c r="C252" s="3"/>
      <c r="D252" s="3"/>
      <c r="E252" s="139" t="s">
        <v>280</v>
      </c>
      <c r="F252" s="139"/>
      <c r="G252" s="161"/>
      <c r="H252" s="358"/>
      <c r="I252" s="188">
        <f>ROUNDUP(((USD_per_GBP*('UK-R-Coffee Tables'!H224/(1+'Exchange rate'!UK_vat_rate)))+1)/10,0)*10</f>
      </c>
      <c r="J252" s="82"/>
    </row>
    <row x14ac:dyDescent="0.25" r="253" customHeight="1" ht="29.100000000000005">
      <c r="A253" s="3"/>
      <c r="B253" s="3"/>
      <c r="C253" s="3"/>
      <c r="D253" s="3"/>
      <c r="E253" s="108"/>
      <c r="F253" s="108"/>
      <c r="G253" s="5"/>
      <c r="H253" s="82"/>
      <c r="I253" s="82"/>
      <c r="J253" s="82"/>
    </row>
    <row x14ac:dyDescent="0.25" r="254" customHeight="1" ht="29.100000000000005">
      <c r="A254" s="3"/>
      <c r="B254" s="3"/>
      <c r="C254" s="3"/>
      <c r="D254" s="3"/>
      <c r="E254" s="108"/>
      <c r="F254" s="108"/>
      <c r="G254" s="5"/>
      <c r="H254" s="82"/>
      <c r="I254" s="63"/>
      <c r="J254" s="82"/>
    </row>
    <row x14ac:dyDescent="0.25" r="255" customHeight="1" ht="29.100000000000005">
      <c r="A255" s="3"/>
      <c r="B255" s="3"/>
      <c r="C255" s="3"/>
      <c r="D255" s="3"/>
      <c r="E255" s="3"/>
      <c r="F255" s="261"/>
      <c r="G255" s="5"/>
      <c r="H255" s="82"/>
      <c r="I255" s="82"/>
      <c r="J255" s="82"/>
    </row>
    <row x14ac:dyDescent="0.25" r="256" customHeight="1" ht="77.25">
      <c r="A256" s="3"/>
      <c r="B256" s="3"/>
      <c r="C256" s="3"/>
      <c r="D256" s="3"/>
      <c r="E256" s="28"/>
      <c r="F256" s="28"/>
      <c r="G256" s="5"/>
      <c r="H256" s="82"/>
      <c r="I256" s="63"/>
      <c r="J256" s="82"/>
    </row>
    <row x14ac:dyDescent="0.25" r="257" customHeight="1" ht="17.25">
      <c r="A257" s="354"/>
      <c r="B257" s="96" t="s">
        <v>600</v>
      </c>
      <c r="C257" s="10"/>
      <c r="D257" s="10"/>
      <c r="E257" s="127"/>
      <c r="F257" s="127"/>
      <c r="G257" s="49"/>
      <c r="H257" s="355"/>
      <c r="I257" s="128"/>
      <c r="J257" s="82"/>
    </row>
    <row x14ac:dyDescent="0.25" r="258" customHeight="1" ht="17.25">
      <c r="A258" s="15"/>
      <c r="B258" s="15" t="s">
        <v>318</v>
      </c>
      <c r="C258" s="15"/>
      <c r="D258" s="15"/>
      <c r="E258" s="112" t="s">
        <v>58</v>
      </c>
      <c r="F258" s="237" t="s">
        <v>319</v>
      </c>
      <c r="G258" s="17"/>
      <c r="H258" s="18" t="s">
        <v>601</v>
      </c>
      <c r="I258" s="147"/>
      <c r="J258" s="82"/>
    </row>
    <row x14ac:dyDescent="0.25" r="259" customHeight="1" ht="29.100000000000005">
      <c r="A259" s="22"/>
      <c r="B259" s="22"/>
      <c r="C259" s="3"/>
      <c r="D259" s="356"/>
      <c r="E259" s="74"/>
      <c r="F259" s="185" t="s">
        <v>544</v>
      </c>
      <c r="G259" s="233" t="s">
        <v>545</v>
      </c>
      <c r="H259" s="24"/>
      <c r="I259" s="244"/>
      <c r="J259" s="82"/>
    </row>
    <row x14ac:dyDescent="0.25" r="260" customHeight="1" ht="29.100000000000005">
      <c r="A260" s="22"/>
      <c r="B260" s="229"/>
      <c r="C260" s="229"/>
      <c r="D260" s="229"/>
      <c r="E260" s="74" t="s">
        <v>11</v>
      </c>
      <c r="F260" s="114" t="s">
        <v>548</v>
      </c>
      <c r="G260" s="26" t="s">
        <v>568</v>
      </c>
      <c r="H260" s="62">
        <f>ROUNDUP(((USD_per_GBP*('UK-R-Coffee Tables'!G229/(1+'Exchange rate'!UK_vat_rate)))+1)/10,0)*10</f>
      </c>
      <c r="I260" s="172"/>
      <c r="J260" s="82"/>
    </row>
    <row x14ac:dyDescent="0.25" r="261" customHeight="1" ht="29.100000000000005">
      <c r="A261" s="22"/>
      <c r="B261" s="3"/>
      <c r="C261" s="3"/>
      <c r="D261" s="3"/>
      <c r="E261" s="74" t="s">
        <v>15</v>
      </c>
      <c r="F261" s="114" t="s">
        <v>550</v>
      </c>
      <c r="G261" s="26" t="s">
        <v>569</v>
      </c>
      <c r="H261" s="62">
        <f>ROUNDUP(((USD_per_GBP*('UK-R-Coffee Tables'!G230/(1+'Exchange rate'!UK_vat_rate)))+1)/10,0)*10</f>
      </c>
      <c r="I261" s="82"/>
      <c r="J261" s="82"/>
    </row>
    <row x14ac:dyDescent="0.25" r="262" customHeight="1" ht="29.100000000000005">
      <c r="A262" s="3"/>
      <c r="B262" s="3"/>
      <c r="C262" s="3"/>
      <c r="D262" s="3"/>
      <c r="E262" s="74"/>
      <c r="F262" s="74"/>
      <c r="G262" s="5"/>
      <c r="H262" s="82"/>
      <c r="I262" s="82"/>
      <c r="J262" s="82"/>
    </row>
    <row x14ac:dyDescent="0.25" r="263" customHeight="1" ht="29.100000000000005">
      <c r="A263" s="3"/>
      <c r="B263" s="3"/>
      <c r="C263" s="3"/>
      <c r="D263" s="3"/>
      <c r="E263" s="138" t="s">
        <v>18</v>
      </c>
      <c r="F263" s="138"/>
      <c r="G263" s="5"/>
      <c r="H263" s="82"/>
      <c r="I263" s="82"/>
      <c r="J263" s="82"/>
    </row>
    <row x14ac:dyDescent="0.25" r="264" customHeight="1" ht="29.100000000000005">
      <c r="A264" s="3"/>
      <c r="B264" s="3"/>
      <c r="C264" s="3"/>
      <c r="D264" s="229"/>
      <c r="E264" s="108"/>
      <c r="F264" s="108"/>
      <c r="G264" s="5"/>
      <c r="H264" s="82"/>
      <c r="I264" s="82"/>
      <c r="J264" s="82"/>
    </row>
    <row x14ac:dyDescent="0.25" r="265" customHeight="1" ht="29.100000000000005">
      <c r="A265" s="3"/>
      <c r="B265" s="3"/>
      <c r="C265" s="3"/>
      <c r="D265" s="229"/>
      <c r="E265" s="3"/>
      <c r="F265" s="261"/>
      <c r="G265" s="5"/>
      <c r="H265" s="82"/>
      <c r="I265" s="82"/>
      <c r="J265" s="82"/>
    </row>
    <row x14ac:dyDescent="0.25" r="266" customHeight="1" ht="29.100000000000005">
      <c r="A266" s="3"/>
      <c r="B266" s="3"/>
      <c r="C266" s="3"/>
      <c r="D266" s="229"/>
      <c r="E266" s="139" t="s">
        <v>280</v>
      </c>
      <c r="F266" s="139"/>
      <c r="G266" s="161"/>
      <c r="H266" s="358"/>
      <c r="I266" s="188">
        <f>ROUNDUP(((USD_per_GBP*('UK-R-Coffee Tables'!H235/(1+'Exchange rate'!UK_vat_rate)))+1)/10,0)*10</f>
      </c>
      <c r="J266" s="82"/>
    </row>
    <row x14ac:dyDescent="0.25" r="267" customHeight="1" ht="29.100000000000005">
      <c r="A267" s="3"/>
      <c r="B267" s="3"/>
      <c r="C267" s="3"/>
      <c r="D267" s="229"/>
      <c r="E267" s="28"/>
      <c r="F267" s="28"/>
      <c r="G267" s="5"/>
      <c r="H267" s="82"/>
      <c r="I267" s="63"/>
      <c r="J267" s="82"/>
    </row>
    <row x14ac:dyDescent="0.25" r="268" customHeight="1" ht="17.25">
      <c r="A268" s="3"/>
      <c r="B268" s="3"/>
      <c r="C268" s="3"/>
      <c r="D268" s="229"/>
      <c r="E268" s="28"/>
      <c r="F268" s="28"/>
      <c r="G268" s="5"/>
      <c r="H268" s="82"/>
      <c r="I268" s="63"/>
      <c r="J268" s="82"/>
    </row>
    <row x14ac:dyDescent="0.25" r="269" customHeight="1" ht="17.25">
      <c r="A269" s="354"/>
      <c r="B269" s="96" t="s">
        <v>600</v>
      </c>
      <c r="C269" s="10"/>
      <c r="D269" s="10"/>
      <c r="E269" s="127"/>
      <c r="F269" s="127"/>
      <c r="G269" s="49"/>
      <c r="H269" s="355"/>
      <c r="I269" s="128"/>
      <c r="J269" s="82"/>
    </row>
    <row x14ac:dyDescent="0.25" r="270" customHeight="1" ht="17.25">
      <c r="A270" s="15"/>
      <c r="B270" s="15" t="s">
        <v>106</v>
      </c>
      <c r="C270" s="15"/>
      <c r="D270" s="15"/>
      <c r="E270" s="112" t="s">
        <v>58</v>
      </c>
      <c r="F270" s="237" t="s">
        <v>319</v>
      </c>
      <c r="G270" s="17"/>
      <c r="H270" s="18" t="s">
        <v>601</v>
      </c>
      <c r="I270" s="147"/>
      <c r="J270" s="82"/>
    </row>
    <row x14ac:dyDescent="0.25" r="271" customHeight="1" ht="29.100000000000005">
      <c r="A271" s="22"/>
      <c r="B271" s="22"/>
      <c r="C271" s="3"/>
      <c r="D271" s="356"/>
      <c r="E271" s="74"/>
      <c r="F271" s="185" t="s">
        <v>544</v>
      </c>
      <c r="G271" s="233" t="s">
        <v>545</v>
      </c>
      <c r="H271" s="24"/>
      <c r="I271" s="244"/>
      <c r="J271" s="82"/>
    </row>
    <row x14ac:dyDescent="0.25" r="272" customHeight="1" ht="29.100000000000005">
      <c r="A272" s="22"/>
      <c r="B272" s="229"/>
      <c r="C272" s="229"/>
      <c r="D272" s="229"/>
      <c r="E272" s="4" t="s">
        <v>11</v>
      </c>
      <c r="F272" s="114" t="s">
        <v>574</v>
      </c>
      <c r="G272" s="27" t="s">
        <v>575</v>
      </c>
      <c r="H272" s="62">
        <f>ROUNDUP(((USD_per_GBP*('UK-R-Coffee Tables'!G241/(1+'Exchange rate'!UK_vat_rate)))+1)/10,0)*10</f>
      </c>
      <c r="I272" s="172"/>
      <c r="J272" s="82"/>
    </row>
    <row x14ac:dyDescent="0.25" r="273" customHeight="1" ht="29.100000000000005">
      <c r="A273" s="22"/>
      <c r="B273" s="3"/>
      <c r="C273" s="3"/>
      <c r="D273" s="3"/>
      <c r="E273" s="74" t="s">
        <v>15</v>
      </c>
      <c r="F273" s="28" t="s">
        <v>587</v>
      </c>
      <c r="G273" s="27" t="s">
        <v>577</v>
      </c>
      <c r="H273" s="62">
        <f>ROUNDUP(((USD_per_GBP*('UK-R-Coffee Tables'!G242/(1+'Exchange rate'!UK_vat_rate)))+1)/10,0)*10</f>
      </c>
      <c r="I273" s="82"/>
      <c r="J273" s="82"/>
    </row>
    <row x14ac:dyDescent="0.25" r="274" customHeight="1" ht="29.100000000000005">
      <c r="A274" s="3"/>
      <c r="B274" s="3"/>
      <c r="C274" s="3"/>
      <c r="D274" s="3"/>
      <c r="E274" s="74" t="s">
        <v>120</v>
      </c>
      <c r="F274" s="28" t="s">
        <v>602</v>
      </c>
      <c r="G274" s="26" t="s">
        <v>579</v>
      </c>
      <c r="H274" s="62">
        <f>ROUNDUP(((USD_per_GBP*('UK-R-Coffee Tables'!G243/(1+'Exchange rate'!UK_vat_rate)))+1)/10,0)*10</f>
      </c>
      <c r="I274" s="82"/>
      <c r="J274" s="82"/>
    </row>
    <row x14ac:dyDescent="0.25" r="275" customHeight="1" ht="29.100000000000005">
      <c r="A275" s="3"/>
      <c r="B275" s="3"/>
      <c r="C275" s="3"/>
      <c r="D275" s="3"/>
      <c r="E275" s="138" t="s">
        <v>18</v>
      </c>
      <c r="F275" s="138"/>
      <c r="G275" s="5"/>
      <c r="H275" s="82"/>
      <c r="I275" s="82"/>
      <c r="J275" s="82"/>
    </row>
    <row x14ac:dyDescent="0.25" r="276" customHeight="1" ht="29.100000000000005">
      <c r="A276" s="3"/>
      <c r="B276" s="3"/>
      <c r="C276" s="3"/>
      <c r="D276" s="229"/>
      <c r="E276" s="108"/>
      <c r="F276" s="108"/>
      <c r="G276" s="5"/>
      <c r="H276" s="82"/>
      <c r="I276" s="82"/>
      <c r="J276" s="82"/>
    </row>
    <row x14ac:dyDescent="0.25" r="277" customHeight="1" ht="29.100000000000005">
      <c r="A277" s="3"/>
      <c r="B277" s="3"/>
      <c r="C277" s="3"/>
      <c r="D277" s="229"/>
      <c r="E277" s="3"/>
      <c r="F277" s="261"/>
      <c r="G277" s="5"/>
      <c r="H277" s="82"/>
      <c r="I277" s="82"/>
      <c r="J277" s="82"/>
    </row>
    <row x14ac:dyDescent="0.25" r="278" customHeight="1" ht="29.100000000000005">
      <c r="A278" s="3"/>
      <c r="B278" s="3"/>
      <c r="C278" s="3"/>
      <c r="D278" s="229"/>
      <c r="E278" s="139" t="s">
        <v>280</v>
      </c>
      <c r="F278" s="139"/>
      <c r="G278" s="161"/>
      <c r="H278" s="358"/>
      <c r="I278" s="188">
        <f>ROUNDUP(((USD_per_GBP*('UK-R-Coffee Tables'!H247/(1+'Exchange rate'!UK_vat_rate)))+1)/10,0)*10</f>
      </c>
      <c r="J278" s="82"/>
    </row>
    <row x14ac:dyDescent="0.25" r="279" customHeight="1" ht="108.75">
      <c r="A279" s="3"/>
      <c r="B279" s="3"/>
      <c r="C279" s="3"/>
      <c r="D279" s="229"/>
      <c r="E279" s="28"/>
      <c r="F279" s="28"/>
      <c r="G279" s="5"/>
      <c r="H279" s="82"/>
      <c r="I279" s="63"/>
      <c r="J279" s="82"/>
    </row>
    <row x14ac:dyDescent="0.25" r="280" customHeight="1" ht="17.25">
      <c r="A280" s="354"/>
      <c r="B280" s="96" t="s">
        <v>132</v>
      </c>
      <c r="C280" s="10"/>
      <c r="D280" s="10"/>
      <c r="E280" s="127"/>
      <c r="F280" s="127"/>
      <c r="G280" s="49"/>
      <c r="H280" s="355"/>
      <c r="I280" s="128"/>
      <c r="J280" s="82"/>
    </row>
    <row x14ac:dyDescent="0.25" r="281" customHeight="1" ht="17.25">
      <c r="A281" s="15"/>
      <c r="B281" s="15" t="s">
        <v>106</v>
      </c>
      <c r="C281" s="15"/>
      <c r="D281" s="15"/>
      <c r="E281" s="112" t="s">
        <v>58</v>
      </c>
      <c r="F281" s="237" t="s">
        <v>319</v>
      </c>
      <c r="G281" s="17"/>
      <c r="H281" s="18" t="s">
        <v>320</v>
      </c>
      <c r="I281" s="147"/>
      <c r="J281" s="82"/>
    </row>
    <row x14ac:dyDescent="0.25" r="282" customHeight="1" ht="17.25">
      <c r="A282" s="22"/>
      <c r="B282" s="22"/>
      <c r="C282" s="3"/>
      <c r="D282" s="356"/>
      <c r="E282" s="74"/>
      <c r="F282" s="185" t="s">
        <v>544</v>
      </c>
      <c r="G282" s="233" t="s">
        <v>545</v>
      </c>
      <c r="H282" s="24"/>
      <c r="I282" s="244"/>
      <c r="J282" s="82"/>
    </row>
    <row x14ac:dyDescent="0.25" r="283" customHeight="1" ht="17.25">
      <c r="A283" s="22"/>
      <c r="B283" s="3"/>
      <c r="C283" s="3"/>
      <c r="D283" s="3"/>
      <c r="E283" s="74" t="s">
        <v>11</v>
      </c>
      <c r="F283" s="114" t="s">
        <v>574</v>
      </c>
      <c r="G283" s="27" t="s">
        <v>575</v>
      </c>
      <c r="H283" s="62">
        <f>ROUNDUP(((USD_per_GBP*('UK-R-Coffee Tables'!G253/(1+'Exchange rate'!UK_vat_rate)))+1)/10,0)*10</f>
      </c>
      <c r="I283" s="82"/>
      <c r="J283" s="82"/>
    </row>
    <row x14ac:dyDescent="0.25" r="284" customHeight="1" ht="17.25">
      <c r="A284" s="22"/>
      <c r="B284" s="3"/>
      <c r="C284" s="3"/>
      <c r="D284" s="3"/>
      <c r="E284" s="74" t="s">
        <v>15</v>
      </c>
      <c r="F284" s="28" t="s">
        <v>587</v>
      </c>
      <c r="G284" s="27" t="s">
        <v>577</v>
      </c>
      <c r="H284" s="62">
        <f>ROUNDUP(((USD_per_GBP*('UK-R-Coffee Tables'!G254/(1+'Exchange rate'!UK_vat_rate)))+1)/10,0)*10</f>
      </c>
      <c r="I284" s="82"/>
      <c r="J284" s="82"/>
    </row>
    <row x14ac:dyDescent="0.25" r="285" customHeight="1" ht="17.25">
      <c r="A285" s="3"/>
      <c r="B285" s="3"/>
      <c r="C285" s="3"/>
      <c r="D285" s="3"/>
      <c r="E285" s="3"/>
      <c r="F285" s="261"/>
      <c r="G285" s="24"/>
      <c r="H285" s="136"/>
      <c r="I285" s="82"/>
      <c r="J285" s="82"/>
    </row>
    <row x14ac:dyDescent="0.25" r="286" customHeight="1" ht="17.25">
      <c r="A286" s="3"/>
      <c r="B286" s="3"/>
      <c r="C286" s="3"/>
      <c r="D286" s="3"/>
      <c r="E286" s="138" t="s">
        <v>18</v>
      </c>
      <c r="F286" s="138"/>
      <c r="G286" s="7"/>
      <c r="H286" s="101"/>
      <c r="I286" s="92"/>
      <c r="J286" s="82"/>
    </row>
    <row x14ac:dyDescent="0.25" r="287" customHeight="1" ht="17.25">
      <c r="A287" s="3"/>
      <c r="B287" s="3"/>
      <c r="C287" s="3"/>
      <c r="D287" s="3"/>
      <c r="E287" s="108"/>
      <c r="F287" s="108"/>
      <c r="G287" s="7"/>
      <c r="H287" s="101"/>
      <c r="I287" s="92"/>
      <c r="J287" s="82"/>
    </row>
    <row x14ac:dyDescent="0.25" r="288" customHeight="1" ht="17.25">
      <c r="A288" s="3"/>
      <c r="B288" s="3"/>
      <c r="C288" s="3"/>
      <c r="D288" s="229"/>
      <c r="E288" s="139" t="s">
        <v>280</v>
      </c>
      <c r="F288" s="139"/>
      <c r="G288" s="161"/>
      <c r="H288" s="152"/>
      <c r="I288" s="188">
        <f>ROUNDUP(((USD_per_GBP*('UK-R-Coffee Tables'!H258/(1+'Exchange rate'!UK_vat_rate)))+1)/10,0)*10</f>
      </c>
      <c r="J288" s="82"/>
    </row>
    <row x14ac:dyDescent="0.25" r="289" customHeight="1" ht="17.25">
      <c r="A289" s="3"/>
      <c r="B289" s="3"/>
      <c r="C289" s="3"/>
      <c r="D289" s="229"/>
      <c r="E289" s="28"/>
      <c r="F289" s="28"/>
      <c r="G289" s="7"/>
      <c r="H289" s="101"/>
      <c r="I289" s="63"/>
      <c r="J289" s="82"/>
    </row>
    <row x14ac:dyDescent="0.25" r="290" customHeight="1" ht="17.25">
      <c r="A290" s="3"/>
      <c r="B290" s="3"/>
      <c r="C290" s="3"/>
      <c r="D290" s="229"/>
      <c r="E290" s="28" t="s">
        <v>437</v>
      </c>
      <c r="F290" s="28"/>
      <c r="G290" s="7"/>
      <c r="H290" s="101"/>
      <c r="I290" s="62"/>
      <c r="J290" s="82"/>
    </row>
    <row x14ac:dyDescent="0.25" r="291" customHeight="1" ht="17.25">
      <c r="A291" s="3"/>
      <c r="B291" s="3"/>
      <c r="C291" s="3"/>
      <c r="D291" s="229"/>
      <c r="E291" s="139" t="s">
        <v>450</v>
      </c>
      <c r="F291" s="139"/>
      <c r="G291" s="161"/>
      <c r="H291" s="358"/>
      <c r="I291" s="188">
        <f>ROUNDUP(((USD_per_GBP*('UK-R-Coffee Tables'!H261/(1+'Exchange rate'!UK_vat_rate)))+1)/10,0)*10</f>
      </c>
      <c r="J291" s="82"/>
    </row>
    <row x14ac:dyDescent="0.25" r="292" customHeight="1" ht="17.25">
      <c r="A292" s="3"/>
      <c r="B292" s="3"/>
      <c r="C292" s="3"/>
      <c r="D292" s="229"/>
      <c r="E292" s="28"/>
      <c r="F292" s="28"/>
      <c r="G292" s="5"/>
      <c r="H292" s="82"/>
      <c r="I292" s="63"/>
      <c r="J292" s="82"/>
    </row>
    <row x14ac:dyDescent="0.25" r="293" customHeight="1" ht="17.25">
      <c r="A293" s="3"/>
      <c r="B293" s="3"/>
      <c r="C293" s="3"/>
      <c r="D293" s="229"/>
      <c r="E293" s="28"/>
      <c r="F293" s="28"/>
      <c r="G293" s="5"/>
      <c r="H293" s="82"/>
      <c r="I293" s="63"/>
      <c r="J293" s="82"/>
    </row>
    <row x14ac:dyDescent="0.25" r="294" customHeight="1" ht="17.25">
      <c r="A294" s="354"/>
      <c r="B294" s="96" t="s">
        <v>603</v>
      </c>
      <c r="C294" s="10"/>
      <c r="D294" s="10"/>
      <c r="E294" s="127"/>
      <c r="F294" s="127"/>
      <c r="G294" s="49"/>
      <c r="H294" s="355"/>
      <c r="I294" s="128"/>
      <c r="J294" s="82"/>
    </row>
    <row x14ac:dyDescent="0.25" r="295" customHeight="1" ht="17.25">
      <c r="A295" s="15"/>
      <c r="B295" s="15" t="s">
        <v>106</v>
      </c>
      <c r="C295" s="15"/>
      <c r="D295" s="15"/>
      <c r="E295" s="112" t="s">
        <v>58</v>
      </c>
      <c r="F295" s="237" t="s">
        <v>319</v>
      </c>
      <c r="G295" s="17"/>
      <c r="H295" s="18" t="s">
        <v>320</v>
      </c>
      <c r="I295" s="147"/>
      <c r="J295" s="82"/>
    </row>
    <row x14ac:dyDescent="0.25" r="296" customHeight="1" ht="29.100000000000005">
      <c r="A296" s="22"/>
      <c r="B296" s="22"/>
      <c r="C296" s="3"/>
      <c r="D296" s="356"/>
      <c r="E296" s="74"/>
      <c r="F296" s="185" t="s">
        <v>544</v>
      </c>
      <c r="G296" s="233" t="s">
        <v>545</v>
      </c>
      <c r="H296" s="24"/>
      <c r="I296" s="244"/>
      <c r="J296" s="82"/>
    </row>
    <row x14ac:dyDescent="0.25" r="297" customHeight="1" ht="29.100000000000005">
      <c r="A297" s="22"/>
      <c r="B297" s="3"/>
      <c r="C297" s="3"/>
      <c r="D297" s="3"/>
      <c r="E297" s="74" t="s">
        <v>11</v>
      </c>
      <c r="F297" s="114" t="s">
        <v>574</v>
      </c>
      <c r="G297" s="27" t="s">
        <v>575</v>
      </c>
      <c r="H297" s="62">
        <f>ROUNDUP(((USD_per_GBP*('UK-R-Coffee Tables'!G267/(1+'Exchange rate'!UK_vat_rate)))+1)/10,0)*10</f>
      </c>
      <c r="I297" s="82"/>
      <c r="J297" s="82"/>
    </row>
    <row x14ac:dyDescent="0.25" r="298" customHeight="1" ht="29.100000000000005">
      <c r="A298" s="22"/>
      <c r="B298" s="229"/>
      <c r="C298" s="229"/>
      <c r="D298" s="229"/>
      <c r="E298" s="74" t="s">
        <v>15</v>
      </c>
      <c r="F298" s="114" t="s">
        <v>576</v>
      </c>
      <c r="G298" s="27" t="s">
        <v>577</v>
      </c>
      <c r="H298" s="62">
        <f>ROUNDUP(((USD_per_GBP*('UK-R-Coffee Tables'!G268/(1+'Exchange rate'!UK_vat_rate)))+1)/10,0)*10</f>
      </c>
      <c r="I298" s="172"/>
      <c r="J298" s="82"/>
    </row>
    <row x14ac:dyDescent="0.25" r="299" customHeight="1" ht="29.100000000000005">
      <c r="A299" s="3"/>
      <c r="B299" s="3"/>
      <c r="C299" s="3"/>
      <c r="D299" s="3"/>
      <c r="E299" s="3"/>
      <c r="F299" s="261"/>
      <c r="G299" s="24"/>
      <c r="H299" s="136"/>
      <c r="I299" s="82"/>
      <c r="J299" s="82"/>
    </row>
    <row x14ac:dyDescent="0.25" r="300" customHeight="1" ht="29.100000000000005">
      <c r="A300" s="3"/>
      <c r="B300" s="3"/>
      <c r="C300" s="3"/>
      <c r="D300" s="3"/>
      <c r="E300" s="138" t="s">
        <v>18</v>
      </c>
      <c r="F300" s="138"/>
      <c r="G300" s="5"/>
      <c r="H300" s="82"/>
      <c r="I300" s="82"/>
      <c r="J300" s="82"/>
    </row>
    <row x14ac:dyDescent="0.25" r="301" customHeight="1" ht="29.100000000000005">
      <c r="A301" s="3"/>
      <c r="B301" s="3"/>
      <c r="C301" s="3"/>
      <c r="D301" s="3"/>
      <c r="E301" s="108"/>
      <c r="F301" s="108"/>
      <c r="G301" s="24"/>
      <c r="H301" s="136"/>
      <c r="I301" s="82"/>
      <c r="J301" s="82"/>
    </row>
    <row x14ac:dyDescent="0.25" r="302" customHeight="1" ht="29.100000000000005">
      <c r="A302" s="3"/>
      <c r="B302" s="3"/>
      <c r="C302" s="3"/>
      <c r="D302" s="229"/>
      <c r="E302" s="3"/>
      <c r="F302" s="261"/>
      <c r="G302" s="5"/>
      <c r="H302" s="82"/>
      <c r="I302" s="82"/>
      <c r="J302" s="82"/>
    </row>
    <row x14ac:dyDescent="0.25" r="303" customHeight="1" ht="29.100000000000005">
      <c r="A303" s="3"/>
      <c r="B303" s="3"/>
      <c r="C303" s="3"/>
      <c r="D303" s="229"/>
      <c r="E303" s="139" t="s">
        <v>491</v>
      </c>
      <c r="F303" s="139"/>
      <c r="G303" s="161"/>
      <c r="H303" s="358"/>
      <c r="I303" s="188">
        <f>ROUNDUP(((USD_per_GBP*('UK-R-Coffee Tables'!H273/(1+'Exchange rate'!UK_vat_rate)))+1)/10,0)*10</f>
      </c>
      <c r="J303" s="82"/>
    </row>
    <row x14ac:dyDescent="0.25" r="304" customHeight="1" ht="29.100000000000005">
      <c r="A304" s="3"/>
      <c r="B304" s="3"/>
      <c r="C304" s="3"/>
      <c r="D304" s="229"/>
      <c r="E304" s="28"/>
      <c r="F304" s="28"/>
      <c r="G304" s="5"/>
      <c r="H304" s="82"/>
      <c r="I304" s="62"/>
      <c r="J304" s="82"/>
    </row>
    <row x14ac:dyDescent="0.25" r="305" customHeight="1" ht="29.100000000000005">
      <c r="A305" s="3"/>
      <c r="B305" s="3"/>
      <c r="C305" s="3"/>
      <c r="D305" s="229"/>
      <c r="E305" s="139" t="s">
        <v>280</v>
      </c>
      <c r="F305" s="139"/>
      <c r="G305" s="161"/>
      <c r="H305" s="358"/>
      <c r="I305" s="188">
        <f>ROUNDUP(((USD_per_GBP*('UK-R-Coffee Tables'!H275/(1+'Exchange rate'!UK_vat_rate)))+1)/10,0)*10</f>
      </c>
      <c r="J305" s="82"/>
    </row>
    <row x14ac:dyDescent="0.25" r="306" customHeight="1" ht="29.100000000000005">
      <c r="A306" s="3"/>
      <c r="B306" s="3"/>
      <c r="C306" s="3"/>
      <c r="D306" s="229"/>
      <c r="E306" s="28"/>
      <c r="F306" s="28"/>
      <c r="G306" s="5"/>
      <c r="H306" s="82"/>
      <c r="I306" s="63"/>
      <c r="J306" s="82"/>
    </row>
    <row x14ac:dyDescent="0.25" r="307" customHeight="1" ht="29.100000000000005">
      <c r="A307" s="3"/>
      <c r="B307" s="3"/>
      <c r="C307" s="3"/>
      <c r="D307" s="229"/>
      <c r="E307" s="28"/>
      <c r="F307" s="28"/>
      <c r="G307" s="5"/>
      <c r="H307" s="82"/>
      <c r="I307" s="63"/>
      <c r="J307" s="82"/>
    </row>
    <row x14ac:dyDescent="0.25" r="308" customHeight="1" ht="29.100000000000005">
      <c r="A308" s="3"/>
      <c r="B308" s="3"/>
      <c r="C308" s="3"/>
      <c r="D308" s="229"/>
      <c r="E308" s="28"/>
      <c r="F308" s="28"/>
      <c r="G308" s="5"/>
      <c r="H308" s="82"/>
      <c r="I308" s="63"/>
      <c r="J308" s="82"/>
    </row>
    <row x14ac:dyDescent="0.25" r="309" customHeight="1" ht="29.100000000000005">
      <c r="A309" s="3"/>
      <c r="B309" s="3"/>
      <c r="C309" s="3"/>
      <c r="D309" s="229"/>
      <c r="E309" s="28"/>
      <c r="F309" s="28"/>
      <c r="G309" s="5"/>
      <c r="H309" s="82"/>
      <c r="I309" s="63"/>
      <c r="J309" s="82"/>
    </row>
    <row x14ac:dyDescent="0.25" r="310" customHeight="1" ht="29.100000000000005">
      <c r="A310" s="3"/>
      <c r="B310" s="3"/>
      <c r="C310" s="3"/>
      <c r="D310" s="229"/>
      <c r="E310" s="28"/>
      <c r="F310" s="28"/>
      <c r="G310" s="5"/>
      <c r="H310" s="82"/>
      <c r="I310" s="63"/>
      <c r="J310" s="82"/>
    </row>
    <row x14ac:dyDescent="0.25" r="311" customHeight="1" ht="29.100000000000005">
      <c r="A311" s="3"/>
      <c r="B311" s="3"/>
      <c r="C311" s="3"/>
      <c r="D311" s="229"/>
      <c r="E311" s="28"/>
      <c r="F311" s="28"/>
      <c r="G311" s="5"/>
      <c r="H311" s="82"/>
      <c r="I311" s="63"/>
      <c r="J311" s="82"/>
    </row>
    <row x14ac:dyDescent="0.25" r="312" customHeight="1" ht="29.100000000000005">
      <c r="A312" s="3"/>
      <c r="B312" s="3"/>
      <c r="C312" s="3"/>
      <c r="D312" s="229"/>
      <c r="E312" s="28"/>
      <c r="F312" s="28"/>
      <c r="G312" s="5"/>
      <c r="H312" s="82"/>
      <c r="I312" s="63"/>
      <c r="J312" s="82"/>
    </row>
    <row x14ac:dyDescent="0.25" r="313" customHeight="1" ht="29.100000000000005">
      <c r="A313" s="3"/>
      <c r="B313" s="3"/>
      <c r="C313" s="3"/>
      <c r="D313" s="229"/>
      <c r="E313" s="28"/>
      <c r="F313" s="28"/>
      <c r="G313" s="5"/>
      <c r="H313" s="82"/>
      <c r="I313" s="63"/>
      <c r="J313" s="82"/>
    </row>
    <row x14ac:dyDescent="0.25" r="314" customHeight="1" ht="29.100000000000005">
      <c r="A314" s="3"/>
      <c r="B314" s="3"/>
      <c r="C314" s="3"/>
      <c r="D314" s="229"/>
      <c r="E314" s="28"/>
      <c r="F314" s="28"/>
      <c r="G314" s="5"/>
      <c r="H314" s="82"/>
      <c r="I314" s="63"/>
      <c r="J314" s="82"/>
    </row>
    <row x14ac:dyDescent="0.25" r="315" customHeight="1" ht="29.100000000000005">
      <c r="A315" s="3"/>
      <c r="B315" s="3"/>
      <c r="C315" s="3"/>
      <c r="D315" s="229"/>
      <c r="E315" s="28"/>
      <c r="F315" s="28"/>
      <c r="G315" s="5"/>
      <c r="H315" s="82"/>
      <c r="I315" s="63"/>
      <c r="J315" s="82"/>
    </row>
    <row x14ac:dyDescent="0.25" r="316" customHeight="1" ht="54.75">
      <c r="A316" s="3"/>
      <c r="B316" s="3"/>
      <c r="C316" s="3"/>
      <c r="D316" s="229"/>
      <c r="E316" s="28"/>
      <c r="F316" s="28"/>
      <c r="G316" s="5"/>
      <c r="H316" s="82"/>
      <c r="I316" s="63"/>
      <c r="J316" s="82"/>
    </row>
    <row x14ac:dyDescent="0.25" r="317" customHeight="1" ht="29.100000000000005">
      <c r="A317" s="3"/>
      <c r="B317" s="3"/>
      <c r="C317" s="3"/>
      <c r="D317" s="229"/>
      <c r="E317" s="28"/>
      <c r="F317" s="28"/>
      <c r="G317" s="5"/>
      <c r="H317" s="82"/>
      <c r="I317" s="63"/>
      <c r="J317" s="82"/>
    </row>
    <row x14ac:dyDescent="0.25" r="318" customHeight="1" ht="17.25">
      <c r="A318" s="354"/>
      <c r="B318" s="96" t="s">
        <v>333</v>
      </c>
      <c r="C318" s="10"/>
      <c r="D318" s="10"/>
      <c r="E318" s="127"/>
      <c r="F318" s="127"/>
      <c r="G318" s="49"/>
      <c r="H318" s="355"/>
      <c r="I318" s="128"/>
      <c r="J318" s="82"/>
    </row>
    <row x14ac:dyDescent="0.25" r="319" customHeight="1" ht="17.25">
      <c r="A319" s="15"/>
      <c r="B319" s="15" t="s">
        <v>318</v>
      </c>
      <c r="C319" s="15"/>
      <c r="D319" s="15"/>
      <c r="E319" s="112" t="s">
        <v>58</v>
      </c>
      <c r="F319" s="237" t="s">
        <v>319</v>
      </c>
      <c r="G319" s="17"/>
      <c r="H319" s="18" t="s">
        <v>320</v>
      </c>
      <c r="I319" s="52" t="s">
        <v>614</v>
      </c>
      <c r="J319" s="52" t="s">
        <v>388</v>
      </c>
    </row>
    <row x14ac:dyDescent="0.25" r="320" customHeight="1" ht="17.25">
      <c r="A320" s="22"/>
      <c r="B320" s="22"/>
      <c r="C320" s="3"/>
      <c r="D320" s="356"/>
      <c r="E320" s="74"/>
      <c r="F320" s="150" t="s">
        <v>544</v>
      </c>
      <c r="G320" s="233" t="s">
        <v>545</v>
      </c>
      <c r="H320" s="82"/>
      <c r="I320" s="303"/>
      <c r="J320" s="346" t="s">
        <v>336</v>
      </c>
    </row>
    <row x14ac:dyDescent="0.25" r="321" customHeight="1" ht="29.100000000000005">
      <c r="A321" s="22"/>
      <c r="B321" s="3"/>
      <c r="C321" s="3"/>
      <c r="D321" s="3"/>
      <c r="E321" s="74" t="s">
        <v>11</v>
      </c>
      <c r="F321" s="114" t="s">
        <v>546</v>
      </c>
      <c r="G321" s="26" t="s">
        <v>567</v>
      </c>
      <c r="H321" s="62">
        <f>ROUNDUP(((USD_per_GBP*('UK-R-Coffee Tables'!G289/(1+'Exchange rate'!UK_vat_rate)))+1)/10,0)*10</f>
      </c>
      <c r="I321" s="62">
        <f>ROUNDUP(((USD_per_GBP*('UK-R-Coffee Tables'!H289/(1+'Exchange rate'!UK_vat_rate)))+1)/10,0)*10</f>
      </c>
      <c r="J321" s="62">
        <f>ROUNDUP(((USD_per_GBP*('UK-R-Coffee Tables'!I289/(1+'Exchange rate'!UK_vat_rate)))+1)/10,0)*10</f>
      </c>
    </row>
    <row x14ac:dyDescent="0.25" r="322" customHeight="1" ht="29.100000000000005">
      <c r="A322" s="22"/>
      <c r="B322" s="3"/>
      <c r="C322" s="3"/>
      <c r="D322" s="3"/>
      <c r="E322" s="74" t="s">
        <v>13</v>
      </c>
      <c r="F322" s="114" t="s">
        <v>548</v>
      </c>
      <c r="G322" s="26" t="s">
        <v>568</v>
      </c>
      <c r="H322" s="62">
        <f>ROUNDUP(((USD_per_GBP*('UK-R-Coffee Tables'!G290/(1+'Exchange rate'!UK_vat_rate)))+1)/10,0)*10</f>
      </c>
      <c r="I322" s="62">
        <f>ROUNDUP(((USD_per_GBP*('UK-R-Coffee Tables'!H290/(1+'Exchange rate'!UK_vat_rate)))+1)/10,0)*10</f>
      </c>
      <c r="J322" s="62">
        <f>ROUNDUP(((USD_per_GBP*('UK-R-Coffee Tables'!I290/(1+'Exchange rate'!UK_vat_rate)))+1)/10,0)*10</f>
      </c>
    </row>
    <row x14ac:dyDescent="0.25" r="323" customHeight="1" ht="29.100000000000005">
      <c r="A323" s="22"/>
      <c r="B323" s="3"/>
      <c r="C323" s="3"/>
      <c r="D323" s="3"/>
      <c r="E323" s="74" t="s">
        <v>15</v>
      </c>
      <c r="F323" s="114" t="s">
        <v>550</v>
      </c>
      <c r="G323" s="26" t="s">
        <v>569</v>
      </c>
      <c r="H323" s="62">
        <f>ROUNDUP(((USD_per_GBP*('UK-R-Coffee Tables'!G291/(1+'Exchange rate'!UK_vat_rate)))+1)/10,0)*10</f>
      </c>
      <c r="I323" s="62">
        <f>ROUNDUP(((USD_per_GBP*('UK-R-Coffee Tables'!H291/(1+'Exchange rate'!UK_vat_rate)))+1)/10,0)*10</f>
      </c>
      <c r="J323" s="62">
        <f>ROUNDUP(((USD_per_GBP*('UK-R-Coffee Tables'!I291/(1+'Exchange rate'!UK_vat_rate)))+1)/10,0)*10</f>
      </c>
    </row>
    <row x14ac:dyDescent="0.25" r="324" customHeight="1" ht="29.100000000000005">
      <c r="A324" s="3"/>
      <c r="B324" s="3"/>
      <c r="C324" s="3"/>
      <c r="D324" s="3"/>
      <c r="E324" s="3"/>
      <c r="F324" s="261"/>
      <c r="G324" s="24"/>
      <c r="H324" s="136"/>
      <c r="I324" s="82"/>
      <c r="J324" s="82"/>
    </row>
    <row x14ac:dyDescent="0.25" r="325" customHeight="1" ht="29.100000000000005">
      <c r="A325" s="3"/>
      <c r="B325" s="3"/>
      <c r="C325" s="3"/>
      <c r="D325" s="3"/>
      <c r="E325" s="138" t="s">
        <v>18</v>
      </c>
      <c r="F325" s="138"/>
      <c r="G325" s="5"/>
      <c r="H325" s="82"/>
      <c r="I325" s="82"/>
      <c r="J325" s="82"/>
    </row>
    <row x14ac:dyDescent="0.25" r="326" customHeight="1" ht="29.100000000000005">
      <c r="A326" s="3"/>
      <c r="B326" s="3"/>
      <c r="C326" s="3"/>
      <c r="D326" s="229"/>
      <c r="E326" s="108"/>
      <c r="F326" s="108"/>
      <c r="G326" s="371"/>
      <c r="H326" s="371"/>
      <c r="I326" s="21"/>
      <c r="J326" s="82"/>
    </row>
    <row x14ac:dyDescent="0.25" r="327" customHeight="1" ht="29.100000000000005">
      <c r="A327" s="3"/>
      <c r="B327" s="3"/>
      <c r="C327" s="3"/>
      <c r="D327" s="3"/>
      <c r="E327" s="3"/>
      <c r="F327" s="261"/>
      <c r="G327" s="5"/>
      <c r="H327" s="82"/>
      <c r="I327" s="82"/>
      <c r="J327" s="82"/>
    </row>
    <row x14ac:dyDescent="0.25" r="328" customHeight="1" ht="29.100000000000005">
      <c r="A328" s="3"/>
      <c r="B328" s="3"/>
      <c r="C328" s="3"/>
      <c r="D328" s="3"/>
      <c r="E328" s="139" t="s">
        <v>280</v>
      </c>
      <c r="F328" s="139"/>
      <c r="G328" s="161"/>
      <c r="H328" s="358"/>
      <c r="I328" s="188">
        <f>ROUNDUP(((USD_per_GBP*('UK-R-Coffee Tables'!H296/(1+'Exchange rate'!UK_vat_rate)))+1)/10,0)*10</f>
      </c>
      <c r="J328" s="82"/>
    </row>
    <row x14ac:dyDescent="0.25" r="329" customHeight="1" ht="29.100000000000005">
      <c r="A329" s="229"/>
      <c r="B329" s="229"/>
      <c r="C329" s="229"/>
      <c r="D329" s="229"/>
      <c r="E329" s="108"/>
      <c r="F329" s="108"/>
      <c r="G329" s="5"/>
      <c r="H329" s="371"/>
      <c r="I329" s="363"/>
      <c r="J329" s="82"/>
    </row>
    <row x14ac:dyDescent="0.25" r="330" customHeight="1" ht="29.100000000000005">
      <c r="A330" s="229"/>
      <c r="B330" s="229"/>
      <c r="C330" s="229"/>
      <c r="D330" s="229"/>
      <c r="E330" s="108"/>
      <c r="F330" s="108"/>
      <c r="G330" s="7"/>
      <c r="H330" s="157"/>
      <c r="I330" s="63"/>
      <c r="J330" s="82"/>
    </row>
    <row x14ac:dyDescent="0.25" r="331" customHeight="1" ht="29.100000000000005">
      <c r="A331" s="229"/>
      <c r="B331" s="229"/>
      <c r="C331" s="229"/>
      <c r="D331" s="229"/>
      <c r="E331" s="3"/>
      <c r="F331" s="261"/>
      <c r="G331" s="5"/>
      <c r="H331" s="82"/>
      <c r="I331" s="82"/>
      <c r="J331" s="82"/>
    </row>
    <row x14ac:dyDescent="0.25" r="332" customHeight="1" ht="29.100000000000005">
      <c r="A332" s="229"/>
      <c r="B332" s="229"/>
      <c r="C332" s="229"/>
      <c r="D332" s="229"/>
      <c r="E332" s="28"/>
      <c r="F332" s="28"/>
      <c r="G332" s="7"/>
      <c r="H332" s="157"/>
      <c r="I332" s="63"/>
      <c r="J332" s="82"/>
    </row>
    <row x14ac:dyDescent="0.25" r="333" customHeight="1" ht="29.100000000000005">
      <c r="A333" s="229"/>
      <c r="B333" s="229"/>
      <c r="C333" s="229"/>
      <c r="D333" s="229"/>
      <c r="E333" s="28"/>
      <c r="F333" s="28"/>
      <c r="G333" s="7"/>
      <c r="H333" s="157"/>
      <c r="I333" s="63"/>
      <c r="J333" s="82"/>
    </row>
    <row x14ac:dyDescent="0.25" r="334" customHeight="1" ht="17.25">
      <c r="A334" s="354"/>
      <c r="B334" s="96" t="s">
        <v>333</v>
      </c>
      <c r="C334" s="10"/>
      <c r="D334" s="10"/>
      <c r="E334" s="127"/>
      <c r="F334" s="127"/>
      <c r="G334" s="49"/>
      <c r="H334" s="355"/>
      <c r="I334" s="128"/>
      <c r="J334" s="82"/>
    </row>
    <row x14ac:dyDescent="0.25" r="335" customHeight="1" ht="17.25">
      <c r="A335" s="15"/>
      <c r="B335" s="15" t="s">
        <v>348</v>
      </c>
      <c r="C335" s="15"/>
      <c r="D335" s="15"/>
      <c r="E335" s="112" t="s">
        <v>58</v>
      </c>
      <c r="F335" s="237" t="s">
        <v>319</v>
      </c>
      <c r="G335" s="17"/>
      <c r="H335" s="18" t="s">
        <v>320</v>
      </c>
      <c r="I335" s="52" t="s">
        <v>388</v>
      </c>
      <c r="J335" s="82"/>
    </row>
    <row x14ac:dyDescent="0.25" r="336" customHeight="1" ht="29.100000000000005">
      <c r="A336" s="22"/>
      <c r="B336" s="22"/>
      <c r="C336" s="3"/>
      <c r="D336" s="356"/>
      <c r="E336" s="74"/>
      <c r="F336" s="185" t="s">
        <v>544</v>
      </c>
      <c r="G336" s="233" t="s">
        <v>545</v>
      </c>
      <c r="H336" s="24"/>
      <c r="I336" s="303" t="s">
        <v>336</v>
      </c>
      <c r="J336" s="82"/>
    </row>
    <row x14ac:dyDescent="0.25" r="337" customHeight="1" ht="29.100000000000005">
      <c r="A337" s="22"/>
      <c r="B337" s="3"/>
      <c r="C337" s="3"/>
      <c r="D337" s="3"/>
      <c r="E337" s="74" t="s">
        <v>11</v>
      </c>
      <c r="F337" s="28" t="s">
        <v>552</v>
      </c>
      <c r="G337" s="27" t="s">
        <v>553</v>
      </c>
      <c r="H337" s="62">
        <f>ROUNDUP(((USD_per_GBP*('UK-R-Coffee Tables'!G303/(1+'Exchange rate'!UK_vat_rate)))+1)/10,0)*10</f>
      </c>
      <c r="I337" s="62">
        <f>ROUNDUP(((USD_per_GBP*('UK-R-Coffee Tables'!H303/(1+'Exchange rate'!UK_vat_rate)))+1)/10,0)*10</f>
      </c>
      <c r="J337" s="82"/>
    </row>
    <row x14ac:dyDescent="0.25" r="338" customHeight="1" ht="29.100000000000005">
      <c r="A338" s="3"/>
      <c r="B338" s="3"/>
      <c r="C338" s="3"/>
      <c r="D338" s="3"/>
      <c r="E338" s="74" t="s">
        <v>13</v>
      </c>
      <c r="F338" s="28" t="s">
        <v>555</v>
      </c>
      <c r="G338" s="27" t="s">
        <v>580</v>
      </c>
      <c r="H338" s="62">
        <f>ROUNDUP(((USD_per_GBP*('UK-R-Coffee Tables'!G304/(1+'Exchange rate'!UK_vat_rate)))+1)/10,0)*10</f>
      </c>
      <c r="I338" s="62">
        <f>ROUNDUP(((USD_per_GBP*('UK-R-Coffee Tables'!H304/(1+'Exchange rate'!UK_vat_rate)))+1)/10,0)*10</f>
      </c>
      <c r="J338" s="82"/>
    </row>
    <row x14ac:dyDescent="0.25" r="339" customHeight="1" ht="29.100000000000005">
      <c r="A339" s="22"/>
      <c r="B339" s="3"/>
      <c r="C339" s="3"/>
      <c r="D339" s="3"/>
      <c r="E339" s="74" t="s">
        <v>15</v>
      </c>
      <c r="F339" s="28" t="s">
        <v>572</v>
      </c>
      <c r="G339" s="27" t="s">
        <v>581</v>
      </c>
      <c r="H339" s="62">
        <f>ROUNDUP(((USD_per_GBP*('UK-R-Coffee Tables'!G305/(1+'Exchange rate'!UK_vat_rate)))+1)/10,0)*10</f>
      </c>
      <c r="I339" s="62">
        <f>ROUNDUP(((USD_per_GBP*('UK-R-Coffee Tables'!H305/(1+'Exchange rate'!UK_vat_rate)))+1)/10,0)*10</f>
      </c>
      <c r="J339" s="82"/>
    </row>
    <row x14ac:dyDescent="0.25" r="340" customHeight="1" ht="29.100000000000005">
      <c r="A340" s="22"/>
      <c r="B340" s="3"/>
      <c r="C340" s="3"/>
      <c r="D340" s="3"/>
      <c r="E340" s="74" t="s">
        <v>120</v>
      </c>
      <c r="F340" s="28" t="s">
        <v>573</v>
      </c>
      <c r="G340" s="27" t="s">
        <v>561</v>
      </c>
      <c r="H340" s="62">
        <f>ROUNDUP(((USD_per_GBP*('UK-R-Coffee Tables'!G306/(1+'Exchange rate'!UK_vat_rate)))+1)/10,0)*10</f>
      </c>
      <c r="I340" s="62">
        <f>ROUNDUP(((USD_per_GBP*('UK-R-Coffee Tables'!H306/(1+'Exchange rate'!UK_vat_rate)))+1)/10,0)*10</f>
      </c>
      <c r="J340" s="82"/>
    </row>
    <row x14ac:dyDescent="0.25" r="341" customHeight="1" ht="29.100000000000005">
      <c r="A341" s="3"/>
      <c r="B341" s="3"/>
      <c r="C341" s="3"/>
      <c r="D341" s="3"/>
      <c r="E341" s="3"/>
      <c r="F341" s="261"/>
      <c r="G341" s="24"/>
      <c r="H341" s="136"/>
      <c r="I341" s="86"/>
      <c r="J341" s="82"/>
    </row>
    <row x14ac:dyDescent="0.25" r="342" customHeight="1" ht="29.100000000000005">
      <c r="A342" s="3"/>
      <c r="B342" s="3"/>
      <c r="C342" s="3"/>
      <c r="D342" s="3"/>
      <c r="E342" s="138" t="s">
        <v>18</v>
      </c>
      <c r="F342" s="138"/>
      <c r="G342" s="5"/>
      <c r="H342" s="82"/>
      <c r="I342" s="86"/>
      <c r="J342" s="82"/>
    </row>
    <row x14ac:dyDescent="0.25" r="343" customHeight="1" ht="29.100000000000005">
      <c r="A343" s="3"/>
      <c r="B343" s="3"/>
      <c r="C343" s="3"/>
      <c r="D343" s="229"/>
      <c r="E343" s="108"/>
      <c r="F343" s="108"/>
      <c r="G343" s="371"/>
      <c r="H343" s="371"/>
      <c r="I343" s="21"/>
      <c r="J343" s="82"/>
    </row>
    <row x14ac:dyDescent="0.25" r="344" customHeight="1" ht="29.100000000000005">
      <c r="A344" s="229"/>
      <c r="B344" s="229"/>
      <c r="C344" s="229"/>
      <c r="D344" s="229"/>
      <c r="E344" s="3"/>
      <c r="F344" s="261"/>
      <c r="G344" s="5"/>
      <c r="H344" s="82"/>
      <c r="I344" s="82"/>
      <c r="J344" s="82"/>
    </row>
    <row x14ac:dyDescent="0.25" r="345" customHeight="1" ht="29.100000000000005">
      <c r="A345" s="3"/>
      <c r="B345" s="3"/>
      <c r="C345" s="3"/>
      <c r="D345" s="3"/>
      <c r="E345" s="139" t="s">
        <v>280</v>
      </c>
      <c r="F345" s="139"/>
      <c r="G345" s="161"/>
      <c r="H345" s="358"/>
      <c r="I345" s="188">
        <f>ROUNDUP(((USD_per_GBP*('UK-R-Coffee Tables'!H311/(1+'Exchange rate'!UK_vat_rate)))+1)/10,0)*10</f>
      </c>
      <c r="J345" s="82"/>
    </row>
    <row x14ac:dyDescent="0.25" r="346" customHeight="1" ht="29.100000000000005">
      <c r="A346" s="3"/>
      <c r="B346" s="3"/>
      <c r="C346" s="3"/>
      <c r="D346" s="3"/>
      <c r="E346" s="108"/>
      <c r="F346" s="108"/>
      <c r="G346" s="371"/>
      <c r="H346" s="371"/>
      <c r="I346" s="21"/>
      <c r="J346" s="82"/>
    </row>
    <row x14ac:dyDescent="0.25" r="347" customHeight="1" ht="29.100000000000005">
      <c r="A347" s="3"/>
      <c r="B347" s="3"/>
      <c r="C347" s="3"/>
      <c r="D347" s="3"/>
      <c r="E347" s="108"/>
      <c r="F347" s="108"/>
      <c r="G347" s="5"/>
      <c r="H347" s="82"/>
      <c r="I347" s="63"/>
      <c r="J347" s="82"/>
    </row>
    <row x14ac:dyDescent="0.25" r="348" customHeight="1" ht="29.100000000000005">
      <c r="A348" s="3"/>
      <c r="B348" s="3"/>
      <c r="C348" s="3"/>
      <c r="D348" s="3"/>
      <c r="E348" s="3"/>
      <c r="F348" s="261"/>
      <c r="G348" s="5"/>
      <c r="H348" s="82"/>
      <c r="I348" s="82"/>
      <c r="J348" s="82"/>
    </row>
    <row x14ac:dyDescent="0.25" r="349" customHeight="1" ht="45">
      <c r="A349" s="3"/>
      <c r="B349" s="3"/>
      <c r="C349" s="3"/>
      <c r="D349" s="3"/>
      <c r="E349" s="28"/>
      <c r="F349" s="28"/>
      <c r="G349" s="5"/>
      <c r="H349" s="82"/>
      <c r="I349" s="63"/>
      <c r="J349" s="82"/>
    </row>
    <row x14ac:dyDescent="0.25" r="350" customHeight="1" ht="17.25">
      <c r="A350" s="15"/>
      <c r="B350" s="15" t="s">
        <v>106</v>
      </c>
      <c r="C350" s="15"/>
      <c r="D350" s="15"/>
      <c r="E350" s="112" t="s">
        <v>58</v>
      </c>
      <c r="F350" s="237" t="s">
        <v>319</v>
      </c>
      <c r="G350" s="17"/>
      <c r="H350" s="18" t="s">
        <v>320</v>
      </c>
      <c r="I350" s="52" t="s">
        <v>605</v>
      </c>
      <c r="J350" s="82"/>
    </row>
    <row x14ac:dyDescent="0.25" r="351" customHeight="1" ht="29.100000000000005">
      <c r="A351" s="22"/>
      <c r="B351" s="22"/>
      <c r="C351" s="3"/>
      <c r="D351" s="356"/>
      <c r="E351" s="74"/>
      <c r="F351" s="185" t="s">
        <v>544</v>
      </c>
      <c r="G351" s="233" t="s">
        <v>545</v>
      </c>
      <c r="H351" s="24"/>
      <c r="I351" s="303" t="s">
        <v>336</v>
      </c>
      <c r="J351" s="82"/>
    </row>
    <row x14ac:dyDescent="0.25" r="352" customHeight="1" ht="29.100000000000005">
      <c r="A352" s="22"/>
      <c r="B352" s="3"/>
      <c r="C352" s="3"/>
      <c r="D352" s="3"/>
      <c r="E352" s="74" t="s">
        <v>11</v>
      </c>
      <c r="F352" s="114" t="s">
        <v>574</v>
      </c>
      <c r="G352" s="27" t="s">
        <v>575</v>
      </c>
      <c r="H352" s="62">
        <f>ROUNDUP(((USD_per_GBP*('UK-R-Coffee Tables'!G317/(1+'Exchange rate'!UK_vat_rate)))+1)/10,0)*10</f>
      </c>
      <c r="I352" s="62">
        <f>ROUNDUP(((USD_per_GBP*('UK-R-Coffee Tables'!H317/(1+'Exchange rate'!UK_vat_rate)))+1)/10,0)*10</f>
      </c>
      <c r="J352" s="82"/>
    </row>
    <row x14ac:dyDescent="0.25" r="353" customHeight="1" ht="29.100000000000005">
      <c r="A353" s="22"/>
      <c r="B353" s="3"/>
      <c r="C353" s="3"/>
      <c r="D353" s="3"/>
      <c r="E353" s="74" t="s">
        <v>13</v>
      </c>
      <c r="F353" s="114" t="s">
        <v>576</v>
      </c>
      <c r="G353" s="27" t="s">
        <v>577</v>
      </c>
      <c r="H353" s="62">
        <f>ROUNDUP(((USD_per_GBP*('UK-R-Coffee Tables'!G318/(1+'Exchange rate'!UK_vat_rate)))+1)/10,0)*10</f>
      </c>
      <c r="I353" s="62">
        <f>ROUNDUP(((USD_per_GBP*('UK-R-Coffee Tables'!H318/(1+'Exchange rate'!UK_vat_rate)))+1)/10,0)*10</f>
      </c>
      <c r="J353" s="82"/>
    </row>
    <row x14ac:dyDescent="0.25" r="354" customHeight="1" ht="29.100000000000005">
      <c r="A354" s="22"/>
      <c r="B354" s="3"/>
      <c r="C354" s="3"/>
      <c r="D354" s="3"/>
      <c r="E354" s="74" t="s">
        <v>15</v>
      </c>
      <c r="F354" s="114" t="s">
        <v>578</v>
      </c>
      <c r="G354" s="27" t="s">
        <v>579</v>
      </c>
      <c r="H354" s="62">
        <f>ROUNDUP(((USD_per_GBP*('UK-R-Coffee Tables'!G319/(1+'Exchange rate'!UK_vat_rate)))+1)/10,0)*10</f>
      </c>
      <c r="I354" s="62">
        <f>ROUNDUP(((USD_per_GBP*('UK-R-Coffee Tables'!H319/(1+'Exchange rate'!UK_vat_rate)))+1)/10,0)*10</f>
      </c>
      <c r="J354" s="82"/>
    </row>
    <row x14ac:dyDescent="0.25" r="355" customHeight="1" ht="29.100000000000005">
      <c r="A355" s="3"/>
      <c r="B355" s="3"/>
      <c r="C355" s="3"/>
      <c r="D355" s="3"/>
      <c r="E355" s="3"/>
      <c r="F355" s="261"/>
      <c r="G355" s="24"/>
      <c r="H355" s="136"/>
      <c r="I355" s="86"/>
      <c r="J355" s="82"/>
    </row>
    <row x14ac:dyDescent="0.25" r="356" customHeight="1" ht="29.100000000000005">
      <c r="A356" s="3"/>
      <c r="B356" s="3"/>
      <c r="C356" s="3"/>
      <c r="D356" s="3"/>
      <c r="E356" s="138" t="s">
        <v>18</v>
      </c>
      <c r="F356" s="138"/>
      <c r="G356" s="5"/>
      <c r="H356" s="82"/>
      <c r="I356" s="86"/>
      <c r="J356" s="82"/>
    </row>
    <row x14ac:dyDescent="0.25" r="357" customHeight="1" ht="29.100000000000005">
      <c r="A357" s="3"/>
      <c r="B357" s="3"/>
      <c r="C357" s="3"/>
      <c r="D357" s="229"/>
      <c r="E357" s="108"/>
      <c r="F357" s="108"/>
      <c r="G357" s="5"/>
      <c r="H357" s="82"/>
      <c r="I357" s="21"/>
      <c r="J357" s="82"/>
    </row>
    <row x14ac:dyDescent="0.25" r="358" customHeight="1" ht="29.100000000000005">
      <c r="A358" s="3"/>
      <c r="B358" s="3"/>
      <c r="C358" s="3"/>
      <c r="D358" s="3"/>
      <c r="E358" s="3"/>
      <c r="F358" s="261"/>
      <c r="G358" s="5"/>
      <c r="H358" s="82"/>
      <c r="I358" s="82"/>
      <c r="J358" s="82"/>
    </row>
    <row x14ac:dyDescent="0.25" r="359" customHeight="1" ht="29.100000000000005">
      <c r="A359" s="3"/>
      <c r="B359" s="3"/>
      <c r="C359" s="3"/>
      <c r="D359" s="3"/>
      <c r="E359" s="139" t="s">
        <v>280</v>
      </c>
      <c r="F359" s="139"/>
      <c r="G359" s="161"/>
      <c r="H359" s="358"/>
      <c r="I359" s="188">
        <f>ROUNDUP(((USD_per_GBP*('UK-R-Coffee Tables'!H324/(1+'Exchange rate'!UK_vat_rate)))+1)/10,0)*10</f>
      </c>
      <c r="J359" s="82"/>
    </row>
    <row x14ac:dyDescent="0.25" r="360" customHeight="1" ht="29.100000000000005">
      <c r="A360" s="3"/>
      <c r="B360" s="3"/>
      <c r="C360" s="3"/>
      <c r="D360" s="3"/>
      <c r="E360" s="108"/>
      <c r="F360" s="108"/>
      <c r="G360" s="5"/>
      <c r="H360" s="82"/>
      <c r="I360" s="63"/>
      <c r="J360" s="82"/>
    </row>
    <row x14ac:dyDescent="0.25" r="361" customHeight="1" ht="29.100000000000005">
      <c r="A361" s="15"/>
      <c r="B361" s="15" t="s">
        <v>606</v>
      </c>
      <c r="C361" s="15"/>
      <c r="D361" s="15"/>
      <c r="E361" s="112" t="s">
        <v>58</v>
      </c>
      <c r="F361" s="237" t="s">
        <v>319</v>
      </c>
      <c r="G361" s="372"/>
      <c r="H361" s="18" t="s">
        <v>320</v>
      </c>
      <c r="I361" s="52" t="s">
        <v>605</v>
      </c>
      <c r="J361" s="82"/>
    </row>
    <row x14ac:dyDescent="0.25" r="362" customHeight="1" ht="29.100000000000005">
      <c r="A362" s="22"/>
      <c r="B362" s="22"/>
      <c r="C362" s="3"/>
      <c r="D362" s="356"/>
      <c r="E362" s="74"/>
      <c r="F362" s="262" t="s">
        <v>544</v>
      </c>
      <c r="G362" s="362"/>
      <c r="H362" s="24"/>
      <c r="I362" s="303" t="s">
        <v>471</v>
      </c>
      <c r="J362" s="82"/>
    </row>
    <row x14ac:dyDescent="0.25" r="363" customHeight="1" ht="29.100000000000005">
      <c r="A363" s="22"/>
      <c r="B363" s="3"/>
      <c r="C363" s="3"/>
      <c r="D363" s="3"/>
      <c r="E363" s="74" t="s">
        <v>11</v>
      </c>
      <c r="F363" s="74" t="s">
        <v>595</v>
      </c>
      <c r="G363" s="24" t="s">
        <v>596</v>
      </c>
      <c r="H363" s="25">
        <f>ROUNDUP(((USD_per_GBP*('UK-R-Coffee Tables'!G328/(1+'Exchange rate'!UK_vat_rate)))+1)/10,0)*10</f>
      </c>
      <c r="I363" s="25">
        <f>ROUNDUP(((USD_per_GBP*('UK-R-Coffee Tables'!H328/(1+'Exchange rate'!UK_vat_rate)))+1)/10,0)*10</f>
      </c>
      <c r="J363" s="82"/>
    </row>
    <row x14ac:dyDescent="0.25" r="364" customHeight="1" ht="29.100000000000005">
      <c r="A364" s="22"/>
      <c r="B364" s="3"/>
      <c r="C364" s="3"/>
      <c r="D364" s="3"/>
      <c r="E364" s="74" t="s">
        <v>13</v>
      </c>
      <c r="F364" s="74" t="s">
        <v>548</v>
      </c>
      <c r="G364" s="24" t="s">
        <v>597</v>
      </c>
      <c r="H364" s="25">
        <f>ROUNDUP(((USD_per_GBP*('UK-R-Coffee Tables'!G329/(1+'Exchange rate'!UK_vat_rate)))+1)/10,0)*10</f>
      </c>
      <c r="I364" s="25">
        <f>ROUNDUP(((USD_per_GBP*('UK-R-Coffee Tables'!H329/(1+'Exchange rate'!UK_vat_rate)))+1)/10,0)*10</f>
      </c>
      <c r="J364" s="82"/>
    </row>
    <row x14ac:dyDescent="0.25" r="365" customHeight="1" ht="29.100000000000005">
      <c r="A365" s="22"/>
      <c r="B365" s="3"/>
      <c r="C365" s="3"/>
      <c r="D365" s="3"/>
      <c r="E365" s="74" t="s">
        <v>15</v>
      </c>
      <c r="F365" s="74" t="s">
        <v>598</v>
      </c>
      <c r="G365" s="24" t="s">
        <v>599</v>
      </c>
      <c r="H365" s="25">
        <f>ROUNDUP(((USD_per_GBP*('UK-R-Coffee Tables'!G330/(1+'Exchange rate'!UK_vat_rate)))+1)/10,0)*10</f>
      </c>
      <c r="I365" s="25">
        <f>ROUNDUP(((USD_per_GBP*('UK-R-Coffee Tables'!H330/(1+'Exchange rate'!UK_vat_rate)))+1)/10,0)*10</f>
      </c>
      <c r="J365" s="82"/>
    </row>
    <row x14ac:dyDescent="0.25" r="366" customHeight="1" ht="27">
      <c r="A366" s="3"/>
      <c r="B366" s="3"/>
      <c r="C366" s="3"/>
      <c r="D366" s="3"/>
      <c r="E366" s="3"/>
      <c r="F366" s="74"/>
      <c r="G366" s="136"/>
      <c r="H366" s="377"/>
      <c r="I366" s="25"/>
      <c r="J366" s="82"/>
    </row>
    <row x14ac:dyDescent="0.25" r="367" customHeight="1" ht="17.25">
      <c r="A367" s="3"/>
      <c r="B367" s="3"/>
      <c r="C367" s="3"/>
      <c r="D367" s="3"/>
      <c r="E367" s="138" t="s">
        <v>18</v>
      </c>
      <c r="F367" s="4"/>
      <c r="G367" s="157"/>
      <c r="H367" s="377"/>
      <c r="I367" s="25"/>
      <c r="J367" s="82"/>
    </row>
    <row x14ac:dyDescent="0.25" r="368" customHeight="1" ht="17.25">
      <c r="A368" s="3"/>
      <c r="B368" s="3"/>
      <c r="C368" s="3"/>
      <c r="D368" s="229"/>
      <c r="E368" s="108"/>
      <c r="F368" s="4"/>
      <c r="G368" s="157"/>
      <c r="H368" s="21"/>
      <c r="I368" s="25"/>
      <c r="J368" s="82"/>
    </row>
    <row x14ac:dyDescent="0.25" r="369" customHeight="1" ht="17.25">
      <c r="A369" s="3"/>
      <c r="B369" s="3"/>
      <c r="C369" s="3"/>
      <c r="D369" s="3"/>
      <c r="E369" s="3"/>
      <c r="F369" s="4"/>
      <c r="G369" s="157"/>
      <c r="H369" s="378"/>
      <c r="I369" s="25"/>
      <c r="J369" s="82"/>
    </row>
    <row x14ac:dyDescent="0.25" r="370" customHeight="1" ht="17.25">
      <c r="A370" s="3"/>
      <c r="B370" s="3"/>
      <c r="C370" s="3"/>
      <c r="D370" s="3"/>
      <c r="E370" s="139" t="s">
        <v>280</v>
      </c>
      <c r="F370" s="140"/>
      <c r="G370" s="358"/>
      <c r="H370" s="188"/>
      <c r="I370" s="37">
        <f>ROUNDUP(((USD_per_GBP*('UK-R-Coffee Tables'!H335/(1+'Exchange rate'!UK_vat_rate)))+1)/10,0)*10</f>
      </c>
      <c r="J370" s="82"/>
    </row>
    <row x14ac:dyDescent="0.25" r="371" customHeight="1" ht="17.25">
      <c r="A371" s="3"/>
      <c r="B371" s="3"/>
      <c r="C371" s="3"/>
      <c r="D371" s="3"/>
      <c r="E371" s="108"/>
      <c r="F371" s="4"/>
      <c r="G371" s="157"/>
      <c r="H371" s="63"/>
      <c r="I371" s="363"/>
      <c r="J371" s="82"/>
    </row>
    <row x14ac:dyDescent="0.25" r="372" customHeight="1" ht="17.25">
      <c r="A372" s="3"/>
      <c r="B372" s="3"/>
      <c r="C372" s="3"/>
      <c r="D372" s="3"/>
      <c r="E372" s="3"/>
      <c r="F372" s="4"/>
      <c r="G372" s="157"/>
      <c r="H372" s="172"/>
      <c r="I372" s="363"/>
      <c r="J372" s="82"/>
    </row>
    <row x14ac:dyDescent="0.25" r="373" customHeight="1" ht="17.25">
      <c r="A373" s="3"/>
      <c r="B373" s="3"/>
      <c r="C373" s="3"/>
      <c r="D373" s="3"/>
      <c r="E373" s="3"/>
      <c r="F373" s="4"/>
      <c r="G373" s="157"/>
      <c r="H373" s="172"/>
      <c r="I373" s="363"/>
      <c r="J373" s="82"/>
    </row>
  </sheetData>
  <mergeCells count="27">
    <mergeCell ref="A1:I1"/>
    <mergeCell ref="F4:G4"/>
    <mergeCell ref="F19:G19"/>
    <mergeCell ref="F36:G36"/>
    <mergeCell ref="F49:G49"/>
    <mergeCell ref="H50:I50"/>
    <mergeCell ref="F72:G72"/>
    <mergeCell ref="F86:G86"/>
    <mergeCell ref="F100:G100"/>
    <mergeCell ref="F115:G115"/>
    <mergeCell ref="F128:G128"/>
    <mergeCell ref="F139:G139"/>
    <mergeCell ref="F152:G152"/>
    <mergeCell ref="F167:G167"/>
    <mergeCell ref="F182:G182"/>
    <mergeCell ref="F202:G202"/>
    <mergeCell ref="F217:G217"/>
    <mergeCell ref="F229:G229"/>
    <mergeCell ref="F243:G243"/>
    <mergeCell ref="F258:G258"/>
    <mergeCell ref="F270:G270"/>
    <mergeCell ref="F281:G281"/>
    <mergeCell ref="F295:G295"/>
    <mergeCell ref="F319:G319"/>
    <mergeCell ref="F335:G335"/>
    <mergeCell ref="F350:G350"/>
    <mergeCell ref="F361:G36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8"/>
  <sheetViews>
    <sheetView workbookViewId="0"/>
  </sheetViews>
  <sheetFormatPr defaultRowHeight="15" x14ac:dyDescent="0.25"/>
  <cols>
    <col min="1" max="1" style="76" width="4.576428571428571" customWidth="1" bestFit="1"/>
    <col min="2" max="2" style="76" width="16.005" customWidth="1" bestFit="1"/>
    <col min="3" max="3" style="76" width="25.14785714285714" customWidth="1" bestFit="1"/>
    <col min="4" max="4" style="76" width="27.005" customWidth="1" bestFit="1"/>
    <col min="5" max="5" style="77" width="9.147857142857141" customWidth="1" bestFit="1"/>
    <col min="6" max="6" style="77" width="18.14785714285714" customWidth="1" bestFit="1"/>
    <col min="7" max="7" style="76" width="24.576428571428572" customWidth="1" bestFit="1"/>
    <col min="8" max="8" style="100" width="32.14785714285715" customWidth="1" bestFit="1"/>
    <col min="9" max="9" style="80" width="50.14785714285715" customWidth="1" bestFit="1"/>
  </cols>
  <sheetData>
    <row x14ac:dyDescent="0.25" r="1" customHeight="1" ht="17.25">
      <c r="A1" s="1" t="s">
        <v>542</v>
      </c>
      <c r="B1" s="1"/>
      <c r="C1" s="1"/>
      <c r="D1" s="1"/>
      <c r="E1" s="1"/>
      <c r="F1" s="1"/>
      <c r="G1" s="1"/>
      <c r="H1" s="81"/>
      <c r="I1" s="81"/>
    </row>
    <row x14ac:dyDescent="0.25" r="2" customHeight="1" ht="17.25">
      <c r="A2" s="4"/>
      <c r="B2" s="4"/>
      <c r="C2" s="4"/>
      <c r="D2" s="4"/>
      <c r="E2" s="4"/>
      <c r="F2" s="4"/>
      <c r="G2" s="4"/>
      <c r="H2" s="7"/>
      <c r="I2" s="101"/>
    </row>
    <row x14ac:dyDescent="0.25" r="3" customHeight="1" ht="17.25">
      <c r="A3" s="354" t="s">
        <v>1</v>
      </c>
      <c r="B3" s="96" t="s">
        <v>543</v>
      </c>
      <c r="C3" s="10"/>
      <c r="D3" s="10"/>
      <c r="E3" s="127"/>
      <c r="F3" s="127"/>
      <c r="G3" s="116"/>
      <c r="H3" s="355"/>
      <c r="I3" s="128"/>
    </row>
    <row x14ac:dyDescent="0.25" r="4" customHeight="1" ht="25.5">
      <c r="A4" s="15"/>
      <c r="B4" s="15" t="s">
        <v>318</v>
      </c>
      <c r="C4" s="15"/>
      <c r="D4" s="15"/>
      <c r="E4" s="112" t="s">
        <v>58</v>
      </c>
      <c r="F4" s="237" t="s">
        <v>36</v>
      </c>
      <c r="G4" s="217"/>
      <c r="H4" s="18" t="s">
        <v>349</v>
      </c>
      <c r="I4" s="18"/>
    </row>
    <row x14ac:dyDescent="0.25" r="5" customHeight="1" ht="23.100000000000005">
      <c r="A5" s="22"/>
      <c r="B5" s="22"/>
      <c r="C5" s="3"/>
      <c r="D5" s="356"/>
      <c r="E5" s="4"/>
      <c r="F5" s="150" t="s">
        <v>544</v>
      </c>
      <c r="G5" s="309" t="s">
        <v>545</v>
      </c>
      <c r="H5" s="7"/>
      <c r="I5" s="303"/>
    </row>
    <row x14ac:dyDescent="0.25" r="6" customHeight="1" ht="27">
      <c r="A6" s="22"/>
      <c r="B6" s="3"/>
      <c r="C6" s="3"/>
      <c r="D6" s="3"/>
      <c r="E6" s="4" t="s">
        <v>11</v>
      </c>
      <c r="F6" s="114" t="s">
        <v>546</v>
      </c>
      <c r="G6" s="4" t="s">
        <v>547</v>
      </c>
      <c r="H6" s="62">
        <v>2170</v>
      </c>
      <c r="I6" s="63"/>
    </row>
    <row x14ac:dyDescent="0.25" r="7" customHeight="1" ht="17.25">
      <c r="A7" s="22"/>
      <c r="B7" s="3"/>
      <c r="C7" s="3"/>
      <c r="D7" s="3"/>
      <c r="E7" s="4" t="s">
        <v>13</v>
      </c>
      <c r="F7" s="114" t="s">
        <v>548</v>
      </c>
      <c r="G7" s="4" t="s">
        <v>549</v>
      </c>
      <c r="H7" s="62">
        <v>2420</v>
      </c>
      <c r="I7" s="63"/>
    </row>
    <row x14ac:dyDescent="0.25" r="8" customHeight="1" ht="17.25">
      <c r="A8" s="22"/>
      <c r="B8" s="3"/>
      <c r="C8" s="3"/>
      <c r="D8" s="3"/>
      <c r="E8" s="4" t="s">
        <v>15</v>
      </c>
      <c r="F8" s="114" t="s">
        <v>550</v>
      </c>
      <c r="G8" s="4" t="s">
        <v>551</v>
      </c>
      <c r="H8" s="62">
        <v>2860</v>
      </c>
      <c r="I8" s="63"/>
    </row>
    <row x14ac:dyDescent="0.25" r="9" customHeight="1" ht="17.25">
      <c r="A9" s="22"/>
      <c r="B9" s="3"/>
      <c r="C9" s="3"/>
      <c r="D9" s="3"/>
      <c r="E9" s="4"/>
      <c r="F9" s="4"/>
      <c r="G9" s="4"/>
      <c r="H9" s="63"/>
      <c r="I9" s="63"/>
    </row>
    <row x14ac:dyDescent="0.25" r="10" customHeight="1" ht="17.25">
      <c r="A10" s="22"/>
      <c r="B10" s="3"/>
      <c r="C10" s="3"/>
      <c r="D10" s="3"/>
      <c r="E10" s="4"/>
      <c r="F10" s="4"/>
      <c r="G10" s="4"/>
      <c r="H10" s="63"/>
      <c r="I10" s="63"/>
    </row>
    <row x14ac:dyDescent="0.25" r="11" customHeight="1" ht="17.25">
      <c r="A11" s="22"/>
      <c r="B11" s="3"/>
      <c r="C11" s="3"/>
      <c r="D11" s="3"/>
      <c r="E11" s="107" t="s">
        <v>18</v>
      </c>
      <c r="F11" s="107"/>
      <c r="G11" s="4"/>
      <c r="H11" s="157"/>
      <c r="I11" s="172"/>
    </row>
    <row x14ac:dyDescent="0.25" r="12" customHeight="1" ht="17.25">
      <c r="A12" s="22"/>
      <c r="B12" s="3"/>
      <c r="C12" s="3"/>
      <c r="D12" s="229"/>
      <c r="E12" s="108"/>
      <c r="F12" s="108"/>
      <c r="G12" s="4"/>
      <c r="H12" s="157"/>
      <c r="I12" s="172"/>
    </row>
    <row x14ac:dyDescent="0.25" r="13" customHeight="1" ht="17.25">
      <c r="A13" s="22"/>
      <c r="B13" s="3"/>
      <c r="C13" s="3"/>
      <c r="D13" s="3"/>
      <c r="E13" s="114"/>
      <c r="F13" s="114"/>
      <c r="G13" s="4"/>
      <c r="H13" s="157"/>
      <c r="I13" s="172"/>
    </row>
    <row x14ac:dyDescent="0.25" r="14" customHeight="1" ht="17.25">
      <c r="A14" s="22"/>
      <c r="B14" s="3"/>
      <c r="C14" s="3"/>
      <c r="D14" s="3"/>
      <c r="E14" s="110" t="s">
        <v>280</v>
      </c>
      <c r="F14" s="110"/>
      <c r="G14" s="140"/>
      <c r="H14" s="358"/>
      <c r="I14" s="188">
        <v>690</v>
      </c>
    </row>
    <row x14ac:dyDescent="0.25" r="15" customHeight="1" ht="17.25">
      <c r="A15" s="22"/>
      <c r="B15" s="3"/>
      <c r="C15" s="3"/>
      <c r="D15" s="3"/>
      <c r="E15" s="108"/>
      <c r="F15" s="108"/>
      <c r="G15" s="4"/>
      <c r="H15" s="157"/>
      <c r="I15" s="172"/>
    </row>
    <row x14ac:dyDescent="0.25" r="16" customHeight="1" ht="17.25">
      <c r="A16" s="22"/>
      <c r="B16" s="3"/>
      <c r="C16" s="3"/>
      <c r="D16" s="3"/>
      <c r="E16" s="114"/>
      <c r="F16" s="114"/>
      <c r="G16" s="4"/>
      <c r="H16" s="157"/>
      <c r="I16" s="172"/>
    </row>
    <row x14ac:dyDescent="0.25" r="17" customHeight="1" ht="17.25">
      <c r="A17" s="22"/>
      <c r="B17" s="3"/>
      <c r="C17" s="3"/>
      <c r="D17" s="3"/>
      <c r="E17" s="110" t="s">
        <v>360</v>
      </c>
      <c r="F17" s="110"/>
      <c r="G17" s="140"/>
      <c r="H17" s="358"/>
      <c r="I17" s="188">
        <v>1990</v>
      </c>
    </row>
    <row x14ac:dyDescent="0.25" r="18" customHeight="1" ht="17.25">
      <c r="A18" s="22"/>
      <c r="B18" s="3"/>
      <c r="C18" s="3"/>
      <c r="D18" s="3"/>
      <c r="E18" s="114"/>
      <c r="F18" s="114"/>
      <c r="G18" s="4"/>
      <c r="H18" s="157"/>
      <c r="I18" s="63"/>
    </row>
    <row x14ac:dyDescent="0.25" r="19" customHeight="1" ht="17.25">
      <c r="A19" s="22"/>
      <c r="B19" s="3"/>
      <c r="C19" s="3"/>
      <c r="D19" s="3"/>
      <c r="E19" s="114"/>
      <c r="F19" s="114"/>
      <c r="G19" s="4"/>
      <c r="H19" s="157"/>
      <c r="I19" s="63"/>
    </row>
    <row x14ac:dyDescent="0.25" r="20" customHeight="1" ht="17.25">
      <c r="A20" s="22"/>
      <c r="B20" s="3"/>
      <c r="C20" s="3"/>
      <c r="D20" s="3"/>
      <c r="E20" s="28"/>
      <c r="F20" s="28"/>
      <c r="G20" s="3"/>
      <c r="H20" s="82"/>
      <c r="I20" s="103"/>
    </row>
    <row x14ac:dyDescent="0.25" r="21" customHeight="1" ht="30">
      <c r="A21" s="15"/>
      <c r="B21" s="15" t="s">
        <v>348</v>
      </c>
      <c r="C21" s="15"/>
      <c r="D21" s="15"/>
      <c r="E21" s="112" t="s">
        <v>58</v>
      </c>
      <c r="F21" s="237" t="s">
        <v>36</v>
      </c>
      <c r="G21" s="217"/>
      <c r="H21" s="18" t="s">
        <v>349</v>
      </c>
      <c r="I21" s="18"/>
    </row>
    <row x14ac:dyDescent="0.25" r="22" customHeight="1" ht="17.25">
      <c r="A22" s="22"/>
      <c r="B22" s="22"/>
      <c r="C22" s="3"/>
      <c r="D22" s="356"/>
      <c r="E22" s="4"/>
      <c r="F22" s="150" t="s">
        <v>544</v>
      </c>
      <c r="G22" s="150" t="s">
        <v>545</v>
      </c>
      <c r="H22" s="7"/>
      <c r="I22" s="303"/>
    </row>
    <row x14ac:dyDescent="0.25" r="23" customHeight="1" ht="17.25">
      <c r="A23" s="22"/>
      <c r="B23" s="3"/>
      <c r="C23" s="3"/>
      <c r="D23" s="3"/>
      <c r="E23" s="4" t="s">
        <v>11</v>
      </c>
      <c r="F23" s="114" t="s">
        <v>552</v>
      </c>
      <c r="G23" s="114" t="s">
        <v>553</v>
      </c>
      <c r="H23" s="62">
        <v>2860</v>
      </c>
      <c r="I23" s="63"/>
    </row>
    <row x14ac:dyDescent="0.25" r="24" customHeight="1" ht="17.25">
      <c r="A24" s="22"/>
      <c r="B24" s="3"/>
      <c r="C24" s="3"/>
      <c r="D24" s="3"/>
      <c r="E24" s="4" t="s">
        <v>554</v>
      </c>
      <c r="F24" s="114" t="s">
        <v>555</v>
      </c>
      <c r="G24" s="114" t="s">
        <v>556</v>
      </c>
      <c r="H24" s="62">
        <v>3010</v>
      </c>
      <c r="I24" s="63"/>
    </row>
    <row x14ac:dyDescent="0.25" r="25" customHeight="1" ht="17.25">
      <c r="A25" s="22"/>
      <c r="B25" s="3"/>
      <c r="C25" s="3"/>
      <c r="D25" s="3"/>
      <c r="E25" s="4" t="s">
        <v>15</v>
      </c>
      <c r="F25" s="114" t="s">
        <v>557</v>
      </c>
      <c r="G25" s="114" t="s">
        <v>558</v>
      </c>
      <c r="H25" s="62">
        <v>3160</v>
      </c>
      <c r="I25" s="63"/>
    </row>
    <row x14ac:dyDescent="0.25" r="26" customHeight="1" ht="17.25">
      <c r="A26" s="22"/>
      <c r="B26" s="3"/>
      <c r="C26" s="3"/>
      <c r="D26" s="3"/>
      <c r="E26" s="4" t="s">
        <v>559</v>
      </c>
      <c r="F26" s="114" t="s">
        <v>560</v>
      </c>
      <c r="G26" s="114" t="s">
        <v>561</v>
      </c>
      <c r="H26" s="62">
        <v>3430</v>
      </c>
      <c r="I26" s="63"/>
    </row>
    <row x14ac:dyDescent="0.25" r="27" customHeight="1" ht="17.25">
      <c r="A27" s="22"/>
      <c r="B27" s="3"/>
      <c r="C27" s="3"/>
      <c r="D27" s="3"/>
      <c r="E27" s="4"/>
      <c r="F27" s="4"/>
      <c r="G27" s="4"/>
      <c r="H27" s="63"/>
      <c r="I27" s="63"/>
    </row>
    <row x14ac:dyDescent="0.25" r="28" customHeight="1" ht="17.25">
      <c r="A28" s="22"/>
      <c r="B28" s="3"/>
      <c r="C28" s="3"/>
      <c r="D28" s="3"/>
      <c r="E28" s="4"/>
      <c r="F28" s="4"/>
      <c r="G28" s="4"/>
      <c r="H28" s="63"/>
      <c r="I28" s="63"/>
    </row>
    <row x14ac:dyDescent="0.25" r="29" customHeight="1" ht="17.25">
      <c r="A29" s="3"/>
      <c r="B29" s="3"/>
      <c r="C29" s="3"/>
      <c r="D29" s="3"/>
      <c r="E29" s="107" t="s">
        <v>18</v>
      </c>
      <c r="F29" s="107"/>
      <c r="G29" s="4"/>
      <c r="H29" s="157"/>
      <c r="I29" s="172"/>
    </row>
    <row x14ac:dyDescent="0.25" r="30" customHeight="1" ht="17.25">
      <c r="A30" s="3"/>
      <c r="B30" s="3"/>
      <c r="C30" s="3"/>
      <c r="D30" s="3"/>
      <c r="E30" s="108"/>
      <c r="F30" s="108"/>
      <c r="G30" s="4"/>
      <c r="H30" s="157"/>
      <c r="I30" s="63"/>
    </row>
    <row x14ac:dyDescent="0.25" r="31" customHeight="1" ht="17.25">
      <c r="A31" s="3"/>
      <c r="B31" s="3"/>
      <c r="C31" s="3"/>
      <c r="D31" s="3"/>
      <c r="E31" s="134"/>
      <c r="F31" s="134"/>
      <c r="G31" s="3"/>
      <c r="H31" s="82"/>
      <c r="I31" s="103"/>
    </row>
    <row x14ac:dyDescent="0.25" r="32" customHeight="1" ht="17.25">
      <c r="A32" s="3"/>
      <c r="B32" s="3"/>
      <c r="C32" s="3"/>
      <c r="D32" s="3"/>
      <c r="E32" s="110" t="s">
        <v>280</v>
      </c>
      <c r="F32" s="110"/>
      <c r="G32" s="140"/>
      <c r="H32" s="358"/>
      <c r="I32" s="188">
        <v>690</v>
      </c>
    </row>
    <row x14ac:dyDescent="0.25" r="33" customHeight="1" ht="17.25">
      <c r="A33" s="3"/>
      <c r="B33" s="3"/>
      <c r="C33" s="3"/>
      <c r="D33" s="3"/>
      <c r="E33" s="108"/>
      <c r="F33" s="108"/>
      <c r="G33" s="4"/>
      <c r="H33" s="157"/>
      <c r="I33" s="172"/>
    </row>
    <row x14ac:dyDescent="0.25" r="34" customHeight="1" ht="17.25">
      <c r="A34" s="3"/>
      <c r="B34" s="3"/>
      <c r="C34" s="3"/>
      <c r="D34" s="3"/>
      <c r="E34" s="134"/>
      <c r="F34" s="134"/>
      <c r="G34" s="3"/>
      <c r="H34" s="82"/>
      <c r="I34" s="103"/>
    </row>
    <row x14ac:dyDescent="0.25" r="35" customHeight="1" ht="17.25">
      <c r="A35" s="3"/>
      <c r="B35" s="3"/>
      <c r="C35" s="3"/>
      <c r="D35" s="3"/>
      <c r="E35" s="110" t="s">
        <v>360</v>
      </c>
      <c r="F35" s="110"/>
      <c r="G35" s="140"/>
      <c r="H35" s="358"/>
      <c r="I35" s="188">
        <v>1990</v>
      </c>
    </row>
    <row x14ac:dyDescent="0.25" r="36" customHeight="1" ht="17.25">
      <c r="A36" s="3"/>
      <c r="B36" s="3"/>
      <c r="C36" s="3"/>
      <c r="D36" s="3"/>
      <c r="E36" s="114"/>
      <c r="F36" s="114"/>
      <c r="G36" s="4"/>
      <c r="H36" s="157"/>
      <c r="I36" s="63"/>
    </row>
    <row x14ac:dyDescent="0.25" r="37" customHeight="1" ht="17.25">
      <c r="A37" s="3"/>
      <c r="B37" s="3"/>
      <c r="C37" s="3"/>
      <c r="D37" s="3"/>
      <c r="E37" s="114"/>
      <c r="F37" s="114"/>
      <c r="G37" s="4"/>
      <c r="H37" s="157"/>
      <c r="I37" s="63"/>
    </row>
    <row x14ac:dyDescent="0.25" r="38" customHeight="1" ht="17.25">
      <c r="A38" s="3"/>
      <c r="B38" s="3"/>
      <c r="C38" s="3"/>
      <c r="D38" s="3"/>
      <c r="E38" s="203"/>
      <c r="F38" s="203"/>
      <c r="G38" s="3"/>
      <c r="H38" s="82"/>
      <c r="I38" s="63"/>
    </row>
    <row x14ac:dyDescent="0.25" r="39" customHeight="1" ht="17.25">
      <c r="A39" s="3"/>
      <c r="B39" s="3"/>
      <c r="C39" s="3"/>
      <c r="D39" s="3"/>
      <c r="E39" s="28"/>
      <c r="F39" s="28"/>
      <c r="G39" s="3"/>
      <c r="H39" s="82"/>
      <c r="I39" s="103"/>
    </row>
    <row x14ac:dyDescent="0.25" r="40" customHeight="1" ht="17.25">
      <c r="A40" s="354" t="s">
        <v>1</v>
      </c>
      <c r="B40" s="96" t="s">
        <v>169</v>
      </c>
      <c r="C40" s="10"/>
      <c r="D40" s="10"/>
      <c r="E40" s="127"/>
      <c r="F40" s="127"/>
      <c r="G40" s="116"/>
      <c r="H40" s="355"/>
      <c r="I40" s="128"/>
    </row>
    <row x14ac:dyDescent="0.25" r="41" customHeight="1" ht="24">
      <c r="A41" s="15"/>
      <c r="B41" s="15" t="s">
        <v>82</v>
      </c>
      <c r="C41" s="15"/>
      <c r="D41" s="15"/>
      <c r="E41" s="112" t="s">
        <v>58</v>
      </c>
      <c r="F41" s="237" t="s">
        <v>36</v>
      </c>
      <c r="G41" s="217"/>
      <c r="H41" s="18" t="s">
        <v>562</v>
      </c>
      <c r="I41" s="147"/>
    </row>
    <row x14ac:dyDescent="0.25" r="42" customHeight="1" ht="24">
      <c r="A42" s="22"/>
      <c r="B42" s="22"/>
      <c r="C42" s="3"/>
      <c r="D42" s="356"/>
      <c r="E42" s="4"/>
      <c r="F42" s="150" t="s">
        <v>544</v>
      </c>
      <c r="G42" s="135" t="s">
        <v>545</v>
      </c>
      <c r="H42" s="69"/>
      <c r="I42" s="225"/>
    </row>
    <row x14ac:dyDescent="0.25" r="43" customHeight="1" ht="17.25">
      <c r="A43" s="22"/>
      <c r="B43" s="229"/>
      <c r="C43" s="229"/>
      <c r="D43" s="229"/>
      <c r="E43" s="4" t="s">
        <v>11</v>
      </c>
      <c r="F43" s="114" t="s">
        <v>563</v>
      </c>
      <c r="G43" s="135" t="s">
        <v>564</v>
      </c>
      <c r="H43" s="62">
        <v>4440</v>
      </c>
      <c r="I43" s="63"/>
    </row>
    <row x14ac:dyDescent="0.25" r="44" customHeight="1" ht="17.25">
      <c r="A44" s="22"/>
      <c r="B44" s="229"/>
      <c r="C44" s="229"/>
      <c r="D44" s="229"/>
      <c r="E44" s="4" t="s">
        <v>13</v>
      </c>
      <c r="F44" s="114" t="s">
        <v>552</v>
      </c>
      <c r="G44" s="135" t="s">
        <v>565</v>
      </c>
      <c r="H44" s="62">
        <v>7130</v>
      </c>
      <c r="I44" s="63"/>
    </row>
    <row x14ac:dyDescent="0.25" r="45" customHeight="1" ht="17.25">
      <c r="A45" s="229"/>
      <c r="B45" s="229"/>
      <c r="C45" s="229"/>
      <c r="D45" s="229"/>
      <c r="E45" s="4"/>
      <c r="F45" s="4"/>
      <c r="G45" s="4"/>
      <c r="H45" s="63"/>
      <c r="I45" s="7"/>
    </row>
    <row x14ac:dyDescent="0.25" r="46" customHeight="1" ht="17.25">
      <c r="A46" s="229"/>
      <c r="B46" s="229"/>
      <c r="C46" s="229"/>
      <c r="D46" s="229"/>
      <c r="E46" s="4"/>
      <c r="F46" s="4"/>
      <c r="G46" s="4"/>
      <c r="H46" s="7"/>
      <c r="I46" s="7"/>
    </row>
    <row x14ac:dyDescent="0.25" r="47" customHeight="1" ht="17.25">
      <c r="A47" s="3"/>
      <c r="B47" s="3"/>
      <c r="C47" s="3"/>
      <c r="D47" s="3"/>
      <c r="E47" s="107" t="s">
        <v>18</v>
      </c>
      <c r="F47" s="107"/>
      <c r="G47" s="4"/>
      <c r="H47" s="157"/>
      <c r="I47" s="172"/>
    </row>
    <row x14ac:dyDescent="0.25" r="48" customHeight="1" ht="17.25">
      <c r="A48" s="3"/>
      <c r="B48" s="3"/>
      <c r="C48" s="3"/>
      <c r="D48" s="229"/>
      <c r="E48" s="108"/>
      <c r="F48" s="108"/>
      <c r="G48" s="114"/>
      <c r="H48" s="157"/>
      <c r="I48" s="172"/>
    </row>
    <row x14ac:dyDescent="0.25" r="49" customHeight="1" ht="17.25">
      <c r="A49" s="3"/>
      <c r="B49" s="3"/>
      <c r="C49" s="3"/>
      <c r="D49" s="229"/>
      <c r="E49" s="22"/>
      <c r="F49" s="22"/>
      <c r="G49" s="3"/>
      <c r="H49" s="82"/>
      <c r="I49" s="103"/>
    </row>
    <row x14ac:dyDescent="0.25" r="50" customHeight="1" ht="17.25">
      <c r="A50" s="3"/>
      <c r="B50" s="3"/>
      <c r="C50" s="3"/>
      <c r="D50" s="229"/>
      <c r="E50" s="114"/>
      <c r="F50" s="114"/>
      <c r="G50" s="4"/>
      <c r="H50" s="157"/>
      <c r="I50" s="63"/>
    </row>
    <row x14ac:dyDescent="0.25" r="51" customHeight="1" ht="17.25">
      <c r="A51" s="229"/>
      <c r="B51" s="229"/>
      <c r="C51" s="229"/>
      <c r="D51" s="229"/>
      <c r="E51" s="28"/>
      <c r="F51" s="28"/>
      <c r="G51" s="4"/>
      <c r="H51" s="157"/>
      <c r="I51" s="172"/>
    </row>
    <row x14ac:dyDescent="0.25" r="52" customHeight="1" ht="17.25">
      <c r="A52" s="229"/>
      <c r="B52" s="229"/>
      <c r="C52" s="229"/>
      <c r="D52" s="229"/>
      <c r="E52" s="28"/>
      <c r="F52" s="28"/>
      <c r="G52" s="4"/>
      <c r="H52" s="157"/>
      <c r="I52" s="172"/>
    </row>
    <row x14ac:dyDescent="0.25" r="53" customHeight="1" ht="17.25">
      <c r="A53" s="229"/>
      <c r="B53" s="229"/>
      <c r="C53" s="229"/>
      <c r="D53" s="229"/>
      <c r="E53" s="28"/>
      <c r="F53" s="28"/>
      <c r="G53" s="4"/>
      <c r="H53" s="157"/>
      <c r="I53" s="172"/>
    </row>
    <row x14ac:dyDescent="0.25" r="54" customHeight="1" ht="17.25">
      <c r="A54" s="3"/>
      <c r="B54" s="3"/>
      <c r="C54" s="3"/>
      <c r="D54" s="3"/>
      <c r="E54" s="203"/>
      <c r="F54" s="203"/>
      <c r="G54" s="3"/>
      <c r="H54" s="82"/>
      <c r="I54" s="63"/>
    </row>
    <row x14ac:dyDescent="0.25" r="55" customHeight="1" ht="17.25">
      <c r="A55" s="354" t="s">
        <v>1</v>
      </c>
      <c r="B55" s="96" t="s">
        <v>142</v>
      </c>
      <c r="C55" s="10"/>
      <c r="D55" s="10"/>
      <c r="E55" s="127"/>
      <c r="F55" s="127"/>
      <c r="G55" s="116"/>
      <c r="H55" s="355"/>
      <c r="I55" s="128"/>
    </row>
    <row x14ac:dyDescent="0.25" r="56" customHeight="1" ht="24">
      <c r="A56" s="15"/>
      <c r="B56" s="15"/>
      <c r="C56" s="15"/>
      <c r="D56" s="15"/>
      <c r="E56" s="112" t="s">
        <v>58</v>
      </c>
      <c r="F56" s="237" t="s">
        <v>36</v>
      </c>
      <c r="G56" s="217"/>
      <c r="H56" s="18" t="s">
        <v>363</v>
      </c>
      <c r="I56" s="147"/>
    </row>
    <row x14ac:dyDescent="0.25" r="57" customHeight="1" ht="24">
      <c r="A57" s="22"/>
      <c r="B57" s="22"/>
      <c r="C57" s="3"/>
      <c r="D57" s="356"/>
      <c r="E57" s="4"/>
      <c r="F57" s="150" t="s">
        <v>544</v>
      </c>
      <c r="G57" s="135" t="s">
        <v>545</v>
      </c>
      <c r="H57" s="360" t="s">
        <v>607</v>
      </c>
      <c r="I57" s="224"/>
    </row>
    <row x14ac:dyDescent="0.25" r="58" customHeight="1" ht="17.25">
      <c r="A58" s="22"/>
      <c r="B58" s="229"/>
      <c r="C58" s="229"/>
      <c r="D58" s="229"/>
      <c r="E58" s="4"/>
      <c r="F58" s="114" t="s">
        <v>608</v>
      </c>
      <c r="G58" s="135" t="s">
        <v>609</v>
      </c>
      <c r="H58" s="62">
        <v>7530</v>
      </c>
      <c r="I58" s="63"/>
    </row>
    <row x14ac:dyDescent="0.25" r="59" customHeight="1" ht="17.25">
      <c r="A59" s="22"/>
      <c r="B59" s="229"/>
      <c r="C59" s="229"/>
      <c r="D59" s="229"/>
      <c r="E59" s="4"/>
      <c r="F59" s="114"/>
      <c r="G59" s="135"/>
      <c r="H59" s="62"/>
      <c r="I59" s="63"/>
    </row>
    <row x14ac:dyDescent="0.25" r="60" customHeight="1" ht="17.25">
      <c r="A60" s="229"/>
      <c r="B60" s="229"/>
      <c r="C60" s="229"/>
      <c r="D60" s="229"/>
      <c r="E60" s="4"/>
      <c r="F60" s="4"/>
      <c r="G60" s="4"/>
      <c r="H60" s="63"/>
      <c r="I60" s="7"/>
    </row>
    <row x14ac:dyDescent="0.25" r="61" customHeight="1" ht="17.25">
      <c r="A61" s="229"/>
      <c r="B61" s="229"/>
      <c r="C61" s="229"/>
      <c r="D61" s="229"/>
      <c r="E61" s="4"/>
      <c r="F61" s="4"/>
      <c r="G61" s="4"/>
      <c r="H61" s="7"/>
      <c r="I61" s="7"/>
    </row>
    <row x14ac:dyDescent="0.25" r="62" customHeight="1" ht="17.25">
      <c r="A62" s="3"/>
      <c r="B62" s="3"/>
      <c r="C62" s="3"/>
      <c r="D62" s="3"/>
      <c r="E62" s="107"/>
      <c r="F62" s="107"/>
      <c r="G62" s="4"/>
      <c r="H62" s="157"/>
      <c r="I62" s="172"/>
    </row>
    <row x14ac:dyDescent="0.25" r="63" customHeight="1" ht="17.25">
      <c r="A63" s="3"/>
      <c r="B63" s="3"/>
      <c r="C63" s="3"/>
      <c r="D63" s="229"/>
      <c r="E63" s="108"/>
      <c r="F63" s="108"/>
      <c r="G63" s="114"/>
      <c r="H63" s="157"/>
      <c r="I63" s="172"/>
    </row>
    <row x14ac:dyDescent="0.25" r="64" customHeight="1" ht="17.25">
      <c r="A64" s="3"/>
      <c r="B64" s="3"/>
      <c r="C64" s="3"/>
      <c r="D64" s="229"/>
      <c r="E64" s="110" t="s">
        <v>280</v>
      </c>
      <c r="F64" s="110"/>
      <c r="G64" s="140"/>
      <c r="H64" s="358"/>
      <c r="I64" s="188">
        <v>830</v>
      </c>
    </row>
    <row x14ac:dyDescent="0.25" r="65" customHeight="1" ht="17.25">
      <c r="A65" s="3"/>
      <c r="B65" s="3"/>
      <c r="C65" s="3"/>
      <c r="D65" s="229"/>
      <c r="E65" s="22"/>
      <c r="F65" s="22"/>
      <c r="G65" s="229"/>
      <c r="H65" s="363"/>
      <c r="I65" s="363"/>
    </row>
    <row x14ac:dyDescent="0.25" r="66" customHeight="1" ht="17.25">
      <c r="A66" s="229"/>
      <c r="B66" s="229"/>
      <c r="C66" s="229"/>
      <c r="D66" s="229"/>
      <c r="E66" s="110" t="s">
        <v>537</v>
      </c>
      <c r="F66" s="110"/>
      <c r="G66" s="140"/>
      <c r="H66" s="358"/>
      <c r="I66" s="188">
        <v>1690</v>
      </c>
    </row>
    <row x14ac:dyDescent="0.25" r="67" customHeight="1" ht="17.25">
      <c r="A67" s="229"/>
      <c r="B67" s="229"/>
      <c r="C67" s="229"/>
      <c r="D67" s="229"/>
      <c r="E67" s="28"/>
      <c r="F67" s="28"/>
      <c r="G67" s="4"/>
      <c r="H67" s="157"/>
      <c r="I67" s="172"/>
    </row>
    <row x14ac:dyDescent="0.25" r="68" customHeight="1" ht="17.25">
      <c r="A68" s="229"/>
      <c r="B68" s="229"/>
      <c r="C68" s="229"/>
      <c r="D68" s="229"/>
      <c r="E68" s="28"/>
      <c r="F68" s="28"/>
      <c r="G68" s="4"/>
      <c r="H68" s="157"/>
      <c r="I68" s="172"/>
    </row>
    <row x14ac:dyDescent="0.25" r="69" customHeight="1" ht="17.25">
      <c r="A69" s="229"/>
      <c r="B69" s="229"/>
      <c r="C69" s="229"/>
      <c r="D69" s="229"/>
      <c r="E69" s="28"/>
      <c r="F69" s="28"/>
      <c r="G69" s="4"/>
      <c r="H69" s="157"/>
      <c r="I69" s="172"/>
    </row>
    <row x14ac:dyDescent="0.25" r="70" customHeight="1" ht="17.25">
      <c r="A70" s="3"/>
      <c r="B70" s="3"/>
      <c r="C70" s="3"/>
      <c r="D70" s="3"/>
      <c r="E70" s="203"/>
      <c r="F70" s="203"/>
      <c r="G70" s="3"/>
      <c r="H70" s="82"/>
      <c r="I70" s="63"/>
    </row>
    <row x14ac:dyDescent="0.25" r="71" customHeight="1" ht="17.25">
      <c r="A71" s="354"/>
      <c r="B71" s="288" t="s">
        <v>514</v>
      </c>
      <c r="C71" s="10"/>
      <c r="D71" s="10"/>
      <c r="E71" s="127"/>
      <c r="F71" s="127"/>
      <c r="G71" s="116"/>
      <c r="H71" s="355"/>
      <c r="I71" s="128"/>
    </row>
    <row x14ac:dyDescent="0.25" r="72" customHeight="1" ht="17.25">
      <c r="A72" s="15"/>
      <c r="B72" s="15" t="s">
        <v>318</v>
      </c>
      <c r="C72" s="15"/>
      <c r="D72" s="15"/>
      <c r="E72" s="112" t="s">
        <v>58</v>
      </c>
      <c r="F72" s="237" t="s">
        <v>319</v>
      </c>
      <c r="G72" s="217"/>
      <c r="H72" s="18" t="s">
        <v>362</v>
      </c>
      <c r="I72" s="18" t="s">
        <v>393</v>
      </c>
    </row>
    <row x14ac:dyDescent="0.25" r="73" customHeight="1" ht="29.100000000000005">
      <c r="A73" s="22"/>
      <c r="B73" s="22"/>
      <c r="C73" s="3"/>
      <c r="D73" s="356"/>
      <c r="E73" s="74"/>
      <c r="F73" s="150" t="s">
        <v>544</v>
      </c>
      <c r="G73" s="150" t="s">
        <v>545</v>
      </c>
      <c r="H73" s="24"/>
      <c r="I73" s="303" t="s">
        <v>336</v>
      </c>
    </row>
    <row x14ac:dyDescent="0.25" r="74" customHeight="1" ht="29.100000000000005">
      <c r="A74" s="22"/>
      <c r="B74" s="229"/>
      <c r="C74" s="229"/>
      <c r="D74" s="229"/>
      <c r="E74" s="74" t="s">
        <v>11</v>
      </c>
      <c r="F74" s="114" t="s">
        <v>546</v>
      </c>
      <c r="G74" s="114" t="s">
        <v>567</v>
      </c>
      <c r="H74" s="62">
        <v>2470</v>
      </c>
      <c r="I74" s="62">
        <v>4240</v>
      </c>
    </row>
    <row x14ac:dyDescent="0.25" r="75" customHeight="1" ht="29.100000000000005">
      <c r="A75" s="3"/>
      <c r="B75" s="3"/>
      <c r="C75" s="3"/>
      <c r="D75" s="3"/>
      <c r="E75" s="74" t="s">
        <v>13</v>
      </c>
      <c r="F75" s="114" t="s">
        <v>548</v>
      </c>
      <c r="G75" s="114" t="s">
        <v>568</v>
      </c>
      <c r="H75" s="62">
        <v>2580</v>
      </c>
      <c r="I75" s="62">
        <v>4870</v>
      </c>
    </row>
    <row x14ac:dyDescent="0.25" r="76" customHeight="1" ht="29.100000000000005">
      <c r="A76" s="3"/>
      <c r="B76" s="3"/>
      <c r="C76" s="3"/>
      <c r="D76" s="3"/>
      <c r="E76" s="74" t="s">
        <v>15</v>
      </c>
      <c r="F76" s="114" t="s">
        <v>550</v>
      </c>
      <c r="G76" s="114" t="s">
        <v>569</v>
      </c>
      <c r="H76" s="62">
        <v>2740</v>
      </c>
      <c r="I76" s="62">
        <v>5840</v>
      </c>
    </row>
    <row x14ac:dyDescent="0.25" r="77" customHeight="1" ht="29.100000000000005">
      <c r="A77" s="3"/>
      <c r="B77" s="3"/>
      <c r="C77" s="3"/>
      <c r="D77" s="3"/>
      <c r="E77" s="74"/>
      <c r="F77" s="74"/>
      <c r="G77" s="3"/>
      <c r="H77" s="82"/>
      <c r="I77" s="86"/>
    </row>
    <row x14ac:dyDescent="0.25" r="78" customHeight="1" ht="29.100000000000005">
      <c r="A78" s="3"/>
      <c r="B78" s="3"/>
      <c r="C78" s="3"/>
      <c r="D78" s="3"/>
      <c r="E78" s="138" t="s">
        <v>18</v>
      </c>
      <c r="F78" s="138"/>
      <c r="G78" s="3"/>
      <c r="H78" s="82"/>
      <c r="I78" s="86"/>
    </row>
    <row x14ac:dyDescent="0.25" r="79" customHeight="1" ht="29.100000000000005">
      <c r="A79" s="3"/>
      <c r="B79" s="3"/>
      <c r="C79" s="3"/>
      <c r="D79" s="229"/>
      <c r="E79" s="108"/>
      <c r="F79" s="108"/>
      <c r="G79" s="3"/>
      <c r="H79" s="82"/>
      <c r="I79" s="103"/>
    </row>
    <row x14ac:dyDescent="0.25" r="80" customHeight="1" ht="29.100000000000005">
      <c r="A80" s="3"/>
      <c r="B80" s="3"/>
      <c r="C80" s="3"/>
      <c r="D80" s="229"/>
      <c r="E80" s="134"/>
      <c r="F80" s="134"/>
      <c r="G80" s="3"/>
      <c r="H80" s="82"/>
      <c r="I80" s="103"/>
    </row>
    <row x14ac:dyDescent="0.25" r="81" customHeight="1" ht="29.100000000000005">
      <c r="A81" s="3"/>
      <c r="B81" s="3"/>
      <c r="C81" s="3"/>
      <c r="D81" s="229"/>
      <c r="E81" s="139" t="s">
        <v>570</v>
      </c>
      <c r="F81" s="139"/>
      <c r="G81" s="140"/>
      <c r="H81" s="358"/>
      <c r="I81" s="188">
        <v>620</v>
      </c>
    </row>
    <row x14ac:dyDescent="0.25" r="82" customHeight="1" ht="29.100000000000005">
      <c r="A82" s="3"/>
      <c r="B82" s="3"/>
      <c r="C82" s="3"/>
      <c r="D82" s="229"/>
      <c r="E82" s="28"/>
      <c r="F82" s="28"/>
      <c r="G82" s="3"/>
      <c r="H82" s="82"/>
      <c r="I82" s="34"/>
    </row>
    <row x14ac:dyDescent="0.25" r="83" customHeight="1" ht="29.100000000000005">
      <c r="A83" s="3"/>
      <c r="B83" s="3"/>
      <c r="C83" s="3"/>
      <c r="D83" s="229"/>
      <c r="E83" s="28"/>
      <c r="F83" s="28"/>
      <c r="G83" s="3"/>
      <c r="H83" s="82"/>
      <c r="I83" s="34"/>
    </row>
    <row x14ac:dyDescent="0.25" r="84" customHeight="1" ht="29.100000000000005">
      <c r="A84" s="3"/>
      <c r="B84" s="3"/>
      <c r="C84" s="3"/>
      <c r="D84" s="3"/>
      <c r="E84" s="108"/>
      <c r="F84" s="108"/>
      <c r="G84" s="3"/>
      <c r="H84" s="82"/>
      <c r="I84" s="34"/>
    </row>
    <row x14ac:dyDescent="0.25" r="85" customHeight="1" ht="17.25">
      <c r="A85" s="354" t="s">
        <v>1</v>
      </c>
      <c r="B85" s="288" t="s">
        <v>515</v>
      </c>
      <c r="C85" s="361"/>
      <c r="D85" s="10"/>
      <c r="E85" s="127"/>
      <c r="F85" s="127"/>
      <c r="G85" s="116"/>
      <c r="H85" s="355"/>
      <c r="I85" s="128"/>
    </row>
    <row x14ac:dyDescent="0.25" r="86" customHeight="1" ht="24">
      <c r="A86" s="15"/>
      <c r="B86" s="15" t="s">
        <v>318</v>
      </c>
      <c r="C86" s="15"/>
      <c r="D86" s="15"/>
      <c r="E86" s="112" t="s">
        <v>58</v>
      </c>
      <c r="F86" s="237" t="s">
        <v>319</v>
      </c>
      <c r="G86" s="217"/>
      <c r="H86" s="18" t="s">
        <v>320</v>
      </c>
      <c r="I86" s="18" t="s">
        <v>393</v>
      </c>
    </row>
    <row x14ac:dyDescent="0.25" r="87" customHeight="1" ht="17.25">
      <c r="A87" s="22"/>
      <c r="B87" s="22"/>
      <c r="C87" s="3"/>
      <c r="D87" s="356"/>
      <c r="E87" s="4"/>
      <c r="F87" s="150" t="s">
        <v>544</v>
      </c>
      <c r="G87" s="150" t="s">
        <v>545</v>
      </c>
      <c r="H87" s="7"/>
      <c r="I87" s="303" t="s">
        <v>336</v>
      </c>
    </row>
    <row x14ac:dyDescent="0.25" r="88" customHeight="1" ht="17.25">
      <c r="A88" s="22"/>
      <c r="B88" s="3"/>
      <c r="C88" s="3"/>
      <c r="D88" s="3"/>
      <c r="E88" s="4" t="s">
        <v>11</v>
      </c>
      <c r="F88" s="114" t="s">
        <v>546</v>
      </c>
      <c r="G88" s="114" t="s">
        <v>567</v>
      </c>
      <c r="H88" s="62">
        <v>3550</v>
      </c>
      <c r="I88" s="62">
        <v>5600</v>
      </c>
    </row>
    <row x14ac:dyDescent="0.25" r="89" customHeight="1" ht="17.25">
      <c r="A89" s="3"/>
      <c r="B89" s="3"/>
      <c r="C89" s="3"/>
      <c r="D89" s="3"/>
      <c r="E89" s="4" t="s">
        <v>13</v>
      </c>
      <c r="F89" s="114" t="s">
        <v>548</v>
      </c>
      <c r="G89" s="114" t="s">
        <v>568</v>
      </c>
      <c r="H89" s="62">
        <v>4040</v>
      </c>
      <c r="I89" s="62">
        <v>6360</v>
      </c>
    </row>
    <row x14ac:dyDescent="0.25" r="90" customHeight="1" ht="17.25">
      <c r="A90" s="3"/>
      <c r="B90" s="3"/>
      <c r="C90" s="3"/>
      <c r="D90" s="3"/>
      <c r="E90" s="4" t="s">
        <v>15</v>
      </c>
      <c r="F90" s="114" t="s">
        <v>550</v>
      </c>
      <c r="G90" s="114" t="s">
        <v>569</v>
      </c>
      <c r="H90" s="62">
        <v>4490</v>
      </c>
      <c r="I90" s="62">
        <v>7780</v>
      </c>
    </row>
    <row x14ac:dyDescent="0.25" r="91" customHeight="1" ht="17.25">
      <c r="A91" s="3"/>
      <c r="B91" s="3"/>
      <c r="C91" s="3"/>
      <c r="D91" s="3"/>
      <c r="E91" s="4"/>
      <c r="F91" s="4"/>
      <c r="G91" s="4"/>
      <c r="H91" s="63"/>
      <c r="I91" s="63"/>
    </row>
    <row x14ac:dyDescent="0.25" r="92" customHeight="1" ht="17.25">
      <c r="A92" s="3"/>
      <c r="B92" s="3"/>
      <c r="C92" s="3"/>
      <c r="D92" s="3"/>
      <c r="E92" s="4"/>
      <c r="F92" s="4"/>
      <c r="G92" s="4"/>
      <c r="H92" s="7"/>
      <c r="I92" s="7"/>
    </row>
    <row x14ac:dyDescent="0.25" r="93" customHeight="1" ht="17.25">
      <c r="A93" s="229"/>
      <c r="B93" s="229"/>
      <c r="C93" s="229"/>
      <c r="D93" s="229"/>
      <c r="E93" s="107" t="s">
        <v>18</v>
      </c>
      <c r="F93" s="107"/>
      <c r="G93" s="4"/>
      <c r="H93" s="157"/>
      <c r="I93" s="172"/>
    </row>
    <row x14ac:dyDescent="0.25" r="94" customHeight="1" ht="29.100000000000005">
      <c r="A94" s="229"/>
      <c r="B94" s="229"/>
      <c r="C94" s="229"/>
      <c r="D94" s="229"/>
      <c r="E94" s="108"/>
      <c r="F94" s="108"/>
      <c r="G94" s="4"/>
      <c r="H94" s="157"/>
      <c r="I94" s="172"/>
    </row>
    <row x14ac:dyDescent="0.25" r="95" customHeight="1" ht="17.25">
      <c r="A95" s="3"/>
      <c r="B95" s="3"/>
      <c r="C95" s="3"/>
      <c r="D95" s="229"/>
      <c r="E95" s="229"/>
      <c r="F95" s="229"/>
      <c r="G95" s="229"/>
      <c r="H95" s="363"/>
      <c r="I95" s="363"/>
    </row>
    <row x14ac:dyDescent="0.25" r="96" customHeight="1" ht="17.25">
      <c r="A96" s="3"/>
      <c r="B96" s="3"/>
      <c r="C96" s="3"/>
      <c r="D96" s="229"/>
      <c r="E96" s="110" t="s">
        <v>280</v>
      </c>
      <c r="F96" s="110"/>
      <c r="G96" s="375"/>
      <c r="H96" s="358"/>
      <c r="I96" s="188">
        <v>830</v>
      </c>
    </row>
    <row x14ac:dyDescent="0.25" r="97" customHeight="1" ht="17.25">
      <c r="A97" s="3"/>
      <c r="B97" s="3"/>
      <c r="C97" s="3"/>
      <c r="D97" s="229"/>
      <c r="E97" s="108"/>
      <c r="F97" s="108"/>
      <c r="G97" s="4"/>
      <c r="H97" s="157"/>
      <c r="I97" s="172"/>
    </row>
    <row x14ac:dyDescent="0.25" r="98" customHeight="1" ht="17.25">
      <c r="A98" s="3"/>
      <c r="B98" s="3"/>
      <c r="C98" s="3"/>
      <c r="D98" s="229"/>
      <c r="E98" s="108"/>
      <c r="F98" s="108"/>
      <c r="G98" s="4"/>
      <c r="H98" s="157"/>
      <c r="I98" s="172"/>
    </row>
    <row x14ac:dyDescent="0.25" r="99" customHeight="1" ht="18.75">
      <c r="A99" s="3"/>
      <c r="B99" s="365"/>
      <c r="C99" s="366"/>
      <c r="D99" s="366"/>
      <c r="E99" s="28"/>
      <c r="F99" s="28"/>
      <c r="G99" s="74"/>
      <c r="H99" s="136"/>
      <c r="I99" s="86"/>
    </row>
    <row x14ac:dyDescent="0.25" r="100" customHeight="1" ht="17.25">
      <c r="A100" s="15"/>
      <c r="B100" s="15" t="s">
        <v>348</v>
      </c>
      <c r="C100" s="15"/>
      <c r="D100" s="15"/>
      <c r="E100" s="112" t="s">
        <v>58</v>
      </c>
      <c r="F100" s="237" t="s">
        <v>319</v>
      </c>
      <c r="G100" s="217"/>
      <c r="H100" s="18" t="s">
        <v>320</v>
      </c>
      <c r="I100" s="18" t="s">
        <v>393</v>
      </c>
    </row>
    <row x14ac:dyDescent="0.25" r="101" customHeight="1" ht="17.25">
      <c r="A101" s="22"/>
      <c r="B101" s="22"/>
      <c r="C101" s="3"/>
      <c r="D101" s="356"/>
      <c r="E101" s="74"/>
      <c r="F101" s="185" t="s">
        <v>544</v>
      </c>
      <c r="G101" s="150" t="s">
        <v>545</v>
      </c>
      <c r="H101" s="24"/>
      <c r="I101" s="303" t="s">
        <v>336</v>
      </c>
    </row>
    <row x14ac:dyDescent="0.25" r="102" customHeight="1" ht="17.25">
      <c r="A102" s="22"/>
      <c r="B102" s="3"/>
      <c r="C102" s="3"/>
      <c r="D102" s="3"/>
      <c r="E102" s="74" t="s">
        <v>11</v>
      </c>
      <c r="F102" s="28" t="s">
        <v>552</v>
      </c>
      <c r="G102" s="114" t="s">
        <v>571</v>
      </c>
      <c r="H102" s="62">
        <v>4350</v>
      </c>
      <c r="I102" s="62">
        <v>7140</v>
      </c>
    </row>
    <row x14ac:dyDescent="0.25" r="103" customHeight="1" ht="17.25">
      <c r="A103" s="22"/>
      <c r="B103" s="229"/>
      <c r="C103" s="229"/>
      <c r="D103" s="229"/>
      <c r="E103" s="74" t="s">
        <v>13</v>
      </c>
      <c r="F103" s="28" t="s">
        <v>555</v>
      </c>
      <c r="G103" s="114" t="s">
        <v>556</v>
      </c>
      <c r="H103" s="62">
        <v>4870</v>
      </c>
      <c r="I103" s="62">
        <v>7990</v>
      </c>
    </row>
    <row x14ac:dyDescent="0.25" r="104" customHeight="1" ht="17.25">
      <c r="A104" s="22"/>
      <c r="B104" s="229"/>
      <c r="C104" s="229"/>
      <c r="D104" s="229"/>
      <c r="E104" s="74" t="s">
        <v>15</v>
      </c>
      <c r="F104" s="28" t="s">
        <v>572</v>
      </c>
      <c r="G104" s="114" t="s">
        <v>558</v>
      </c>
      <c r="H104" s="62">
        <v>5090</v>
      </c>
      <c r="I104" s="62">
        <v>8870</v>
      </c>
    </row>
    <row x14ac:dyDescent="0.25" r="105" customHeight="1" ht="29.100000000000005">
      <c r="A105" s="22"/>
      <c r="B105" s="229"/>
      <c r="C105" s="229"/>
      <c r="D105" s="229"/>
      <c r="E105" s="74" t="s">
        <v>120</v>
      </c>
      <c r="F105" s="28" t="s">
        <v>573</v>
      </c>
      <c r="G105" s="114" t="s">
        <v>561</v>
      </c>
      <c r="H105" s="62">
        <v>5390</v>
      </c>
      <c r="I105" s="62">
        <v>11820</v>
      </c>
    </row>
    <row x14ac:dyDescent="0.25" r="106" customHeight="1" ht="17.25">
      <c r="A106" s="3"/>
      <c r="B106" s="3"/>
      <c r="C106" s="3"/>
      <c r="D106" s="3"/>
      <c r="E106" s="134"/>
      <c r="F106" s="134"/>
      <c r="G106" s="74"/>
      <c r="H106" s="136"/>
      <c r="I106" s="137"/>
    </row>
    <row x14ac:dyDescent="0.25" r="107" customHeight="1" ht="17.25">
      <c r="A107" s="3"/>
      <c r="B107" s="3"/>
      <c r="C107" s="3"/>
      <c r="D107" s="3"/>
      <c r="E107" s="138" t="s">
        <v>18</v>
      </c>
      <c r="F107" s="138"/>
      <c r="G107" s="3"/>
      <c r="H107" s="82"/>
      <c r="I107" s="103"/>
    </row>
    <row x14ac:dyDescent="0.25" r="108" customHeight="1" ht="24">
      <c r="A108" s="3"/>
      <c r="B108" s="3"/>
      <c r="C108" s="3"/>
      <c r="D108" s="229"/>
      <c r="E108" s="108"/>
      <c r="F108" s="108"/>
      <c r="G108" s="3"/>
      <c r="H108" s="82"/>
      <c r="I108" s="103"/>
    </row>
    <row x14ac:dyDescent="0.25" r="109" customHeight="1" ht="24">
      <c r="A109" s="3"/>
      <c r="B109" s="3"/>
      <c r="C109" s="3"/>
      <c r="D109" s="229"/>
      <c r="E109" s="134"/>
      <c r="F109" s="134"/>
      <c r="G109" s="3"/>
      <c r="H109" s="82"/>
      <c r="I109" s="103"/>
    </row>
    <row x14ac:dyDescent="0.25" r="110" customHeight="1" ht="17.25">
      <c r="A110" s="3"/>
      <c r="B110" s="3"/>
      <c r="C110" s="3"/>
      <c r="D110" s="229"/>
      <c r="E110" s="139" t="s">
        <v>280</v>
      </c>
      <c r="F110" s="139"/>
      <c r="G110" s="140"/>
      <c r="H110" s="358"/>
      <c r="I110" s="188">
        <v>830</v>
      </c>
    </row>
    <row x14ac:dyDescent="0.25" r="111" customHeight="1" ht="17.25">
      <c r="A111" s="3"/>
      <c r="B111" s="3"/>
      <c r="C111" s="3"/>
      <c r="D111" s="229"/>
      <c r="E111" s="108"/>
      <c r="F111" s="108"/>
      <c r="G111" s="3"/>
      <c r="H111" s="82"/>
      <c r="I111" s="103"/>
    </row>
    <row x14ac:dyDescent="0.25" r="112" customHeight="1" ht="17.25">
      <c r="A112" s="3"/>
      <c r="B112" s="3"/>
      <c r="C112" s="3"/>
      <c r="D112" s="229"/>
      <c r="E112" s="108"/>
      <c r="F112" s="108"/>
      <c r="G112" s="3"/>
      <c r="H112" s="82"/>
      <c r="I112" s="103"/>
    </row>
    <row x14ac:dyDescent="0.25" r="113" customHeight="1" ht="17.25">
      <c r="A113" s="3"/>
      <c r="B113" s="3"/>
      <c r="C113" s="3"/>
      <c r="D113" s="229"/>
      <c r="E113" s="243"/>
      <c r="F113" s="243"/>
      <c r="G113" s="3"/>
      <c r="H113" s="82"/>
      <c r="I113" s="103"/>
    </row>
    <row x14ac:dyDescent="0.25" r="114" customHeight="1" ht="17.25">
      <c r="A114" s="3"/>
      <c r="B114" s="3"/>
      <c r="C114" s="3"/>
      <c r="D114" s="229"/>
      <c r="E114" s="243"/>
      <c r="F114" s="243"/>
      <c r="G114" s="3"/>
      <c r="H114" s="82"/>
      <c r="I114" s="103"/>
    </row>
    <row x14ac:dyDescent="0.25" r="115" customHeight="1" ht="17.25">
      <c r="A115" s="15"/>
      <c r="B115" s="15" t="s">
        <v>106</v>
      </c>
      <c r="C115" s="15"/>
      <c r="D115" s="15"/>
      <c r="E115" s="112" t="s">
        <v>58</v>
      </c>
      <c r="F115" s="237" t="s">
        <v>319</v>
      </c>
      <c r="G115" s="217"/>
      <c r="H115" s="18" t="s">
        <v>320</v>
      </c>
      <c r="I115" s="18" t="s">
        <v>393</v>
      </c>
    </row>
    <row x14ac:dyDescent="0.25" r="116" customHeight="1" ht="29.100000000000005">
      <c r="A116" s="22"/>
      <c r="B116" s="367"/>
      <c r="C116" s="3"/>
      <c r="D116" s="356"/>
      <c r="E116" s="74"/>
      <c r="F116" s="185" t="s">
        <v>544</v>
      </c>
      <c r="G116" s="185" t="s">
        <v>545</v>
      </c>
      <c r="H116" s="24"/>
      <c r="I116" s="303" t="s">
        <v>336</v>
      </c>
    </row>
    <row x14ac:dyDescent="0.25" r="117" customHeight="1" ht="29.100000000000005">
      <c r="A117" s="22"/>
      <c r="B117" s="229"/>
      <c r="C117" s="229"/>
      <c r="D117" s="229"/>
      <c r="E117" s="4" t="s">
        <v>11</v>
      </c>
      <c r="F117" s="114" t="s">
        <v>574</v>
      </c>
      <c r="G117" s="28" t="s">
        <v>575</v>
      </c>
      <c r="H117" s="62">
        <v>4870</v>
      </c>
      <c r="I117" s="62">
        <v>9050</v>
      </c>
    </row>
    <row x14ac:dyDescent="0.25" r="118" customHeight="1" ht="29.100000000000005">
      <c r="A118" s="3"/>
      <c r="B118" s="3"/>
      <c r="C118" s="3"/>
      <c r="D118" s="3"/>
      <c r="E118" s="4" t="s">
        <v>13</v>
      </c>
      <c r="F118" s="114" t="s">
        <v>576</v>
      </c>
      <c r="G118" s="28" t="s">
        <v>577</v>
      </c>
      <c r="H118" s="62">
        <v>5290</v>
      </c>
      <c r="I118" s="62">
        <v>10760</v>
      </c>
    </row>
    <row x14ac:dyDescent="0.25" r="119" customHeight="1" ht="29.100000000000005">
      <c r="A119" s="3"/>
      <c r="B119" s="3"/>
      <c r="C119" s="3"/>
      <c r="D119" s="3"/>
      <c r="E119" s="4" t="s">
        <v>15</v>
      </c>
      <c r="F119" s="114" t="s">
        <v>578</v>
      </c>
      <c r="G119" s="28" t="s">
        <v>579</v>
      </c>
      <c r="H119" s="62">
        <v>6260</v>
      </c>
      <c r="I119" s="62">
        <v>13340</v>
      </c>
    </row>
    <row x14ac:dyDescent="0.25" r="120" customHeight="1" ht="29.100000000000005">
      <c r="A120" s="3"/>
      <c r="B120" s="3"/>
      <c r="C120" s="3"/>
      <c r="D120" s="3"/>
      <c r="E120" s="148"/>
      <c r="F120" s="148"/>
      <c r="G120" s="148"/>
      <c r="H120" s="300"/>
      <c r="I120" s="103"/>
    </row>
    <row x14ac:dyDescent="0.25" r="121" customHeight="1" ht="29.100000000000005">
      <c r="A121" s="3"/>
      <c r="B121" s="3"/>
      <c r="C121" s="3"/>
      <c r="D121" s="3"/>
      <c r="E121" s="107" t="s">
        <v>18</v>
      </c>
      <c r="F121" s="107"/>
      <c r="G121" s="148"/>
      <c r="H121" s="300"/>
      <c r="I121" s="103"/>
    </row>
    <row x14ac:dyDescent="0.25" r="122" customHeight="1" ht="29.100000000000005">
      <c r="A122" s="3"/>
      <c r="B122" s="3"/>
      <c r="C122" s="3"/>
      <c r="D122" s="3"/>
      <c r="E122" s="108"/>
      <c r="F122" s="108"/>
      <c r="G122" s="3"/>
      <c r="H122" s="82"/>
      <c r="I122" s="103"/>
    </row>
    <row x14ac:dyDescent="0.25" r="123" customHeight="1" ht="29.100000000000005">
      <c r="A123" s="3"/>
      <c r="B123" s="3"/>
      <c r="C123" s="3"/>
      <c r="D123" s="3"/>
      <c r="E123" s="134"/>
      <c r="F123" s="134"/>
      <c r="G123" s="3"/>
      <c r="H123" s="82"/>
      <c r="I123" s="103"/>
    </row>
    <row x14ac:dyDescent="0.25" r="124" customHeight="1" ht="29.100000000000005">
      <c r="A124" s="3"/>
      <c r="B124" s="3"/>
      <c r="C124" s="3"/>
      <c r="D124" s="3"/>
      <c r="E124" s="139" t="s">
        <v>280</v>
      </c>
      <c r="F124" s="139"/>
      <c r="G124" s="305"/>
      <c r="H124" s="370"/>
      <c r="I124" s="188">
        <v>830</v>
      </c>
    </row>
    <row x14ac:dyDescent="0.25" r="125" customHeight="1" ht="29.100000000000005">
      <c r="A125" s="3"/>
      <c r="B125" s="3"/>
      <c r="C125" s="3"/>
      <c r="D125" s="3"/>
      <c r="E125" s="28"/>
      <c r="F125" s="28"/>
      <c r="G125" s="148"/>
      <c r="H125" s="300"/>
      <c r="I125" s="63"/>
    </row>
    <row x14ac:dyDescent="0.25" r="126" customHeight="1" ht="29.100000000000005">
      <c r="A126" s="3"/>
      <c r="B126" s="3"/>
      <c r="C126" s="3"/>
      <c r="D126" s="3"/>
      <c r="E126" s="108"/>
      <c r="F126" s="108"/>
      <c r="G126" s="148"/>
      <c r="H126" s="300"/>
      <c r="I126" s="63"/>
    </row>
    <row x14ac:dyDescent="0.25" r="127" customHeight="1" ht="29.100000000000005">
      <c r="A127" s="3"/>
      <c r="B127" s="3"/>
      <c r="C127" s="3"/>
      <c r="D127" s="3"/>
      <c r="E127" s="108"/>
      <c r="F127" s="108"/>
      <c r="G127" s="148"/>
      <c r="H127" s="300"/>
      <c r="I127" s="63"/>
    </row>
    <row x14ac:dyDescent="0.25" r="128" customHeight="1" ht="17.25">
      <c r="A128" s="354"/>
      <c r="B128" s="288" t="s">
        <v>102</v>
      </c>
      <c r="C128" s="10"/>
      <c r="D128" s="10"/>
      <c r="E128" s="127"/>
      <c r="F128" s="127"/>
      <c r="G128" s="116"/>
      <c r="H128" s="355"/>
      <c r="I128" s="128"/>
    </row>
    <row x14ac:dyDescent="0.25" r="129" customHeight="1" ht="17.25">
      <c r="A129" s="15"/>
      <c r="B129" s="15" t="s">
        <v>318</v>
      </c>
      <c r="C129" s="15"/>
      <c r="D129" s="15"/>
      <c r="E129" s="112" t="s">
        <v>58</v>
      </c>
      <c r="F129" s="237" t="s">
        <v>319</v>
      </c>
      <c r="G129" s="217"/>
      <c r="H129" s="18" t="s">
        <v>349</v>
      </c>
      <c r="I129" s="131" t="s">
        <v>327</v>
      </c>
    </row>
    <row x14ac:dyDescent="0.25" r="130" customHeight="1" ht="29.100000000000005">
      <c r="A130" s="22"/>
      <c r="B130" s="22"/>
      <c r="C130" s="3"/>
      <c r="D130" s="356"/>
      <c r="E130" s="74"/>
      <c r="F130" s="150" t="s">
        <v>544</v>
      </c>
      <c r="G130" s="150" t="s">
        <v>545</v>
      </c>
      <c r="H130" s="24"/>
      <c r="I130" s="86"/>
    </row>
    <row x14ac:dyDescent="0.25" r="131" customHeight="1" ht="29.100000000000005">
      <c r="A131" s="22"/>
      <c r="B131" s="229"/>
      <c r="C131" s="229"/>
      <c r="D131" s="229"/>
      <c r="E131" s="74" t="s">
        <v>11</v>
      </c>
      <c r="F131" s="114" t="s">
        <v>546</v>
      </c>
      <c r="G131" s="114" t="s">
        <v>567</v>
      </c>
      <c r="H131" s="62">
        <v>1520</v>
      </c>
      <c r="I131" s="62">
        <v>2680</v>
      </c>
    </row>
    <row x14ac:dyDescent="0.25" r="132" customHeight="1" ht="29.100000000000005">
      <c r="A132" s="3"/>
      <c r="B132" s="3"/>
      <c r="C132" s="3"/>
      <c r="D132" s="3"/>
      <c r="E132" s="74" t="s">
        <v>13</v>
      </c>
      <c r="F132" s="114" t="s">
        <v>548</v>
      </c>
      <c r="G132" s="114" t="s">
        <v>568</v>
      </c>
      <c r="H132" s="62">
        <v>1820</v>
      </c>
      <c r="I132" s="62">
        <v>3030</v>
      </c>
    </row>
    <row x14ac:dyDescent="0.25" r="133" customHeight="1" ht="29.100000000000005">
      <c r="A133" s="3"/>
      <c r="B133" s="3"/>
      <c r="C133" s="3"/>
      <c r="D133" s="3"/>
      <c r="E133" s="74" t="s">
        <v>15</v>
      </c>
      <c r="F133" s="114" t="s">
        <v>550</v>
      </c>
      <c r="G133" s="114" t="s">
        <v>569</v>
      </c>
      <c r="H133" s="62">
        <v>2130</v>
      </c>
      <c r="I133" s="62">
        <v>3210</v>
      </c>
    </row>
    <row x14ac:dyDescent="0.25" r="134" customHeight="1" ht="29.100000000000005">
      <c r="A134" s="3"/>
      <c r="B134" s="3"/>
      <c r="C134" s="3"/>
      <c r="D134" s="3"/>
      <c r="E134" s="74"/>
      <c r="F134" s="74"/>
      <c r="G134" s="3"/>
      <c r="H134" s="82"/>
      <c r="I134" s="86"/>
    </row>
    <row x14ac:dyDescent="0.25" r="135" customHeight="1" ht="29.100000000000005">
      <c r="A135" s="3"/>
      <c r="B135" s="3"/>
      <c r="C135" s="3"/>
      <c r="D135" s="3"/>
      <c r="E135" s="138" t="s">
        <v>18</v>
      </c>
      <c r="F135" s="138"/>
      <c r="G135" s="3"/>
      <c r="H135" s="82"/>
      <c r="I135" s="86"/>
    </row>
    <row x14ac:dyDescent="0.25" r="136" customHeight="1" ht="29.100000000000005">
      <c r="A136" s="3"/>
      <c r="B136" s="3"/>
      <c r="C136" s="3"/>
      <c r="D136" s="229"/>
      <c r="E136" s="108"/>
      <c r="F136" s="108"/>
      <c r="G136" s="3"/>
      <c r="H136" s="82"/>
      <c r="I136" s="103"/>
    </row>
    <row x14ac:dyDescent="0.25" r="137" customHeight="1" ht="29.100000000000005">
      <c r="A137" s="3"/>
      <c r="B137" s="3"/>
      <c r="C137" s="3"/>
      <c r="D137" s="229"/>
      <c r="E137" s="134"/>
      <c r="F137" s="134"/>
      <c r="G137" s="3"/>
      <c r="H137" s="82"/>
      <c r="I137" s="103"/>
    </row>
    <row x14ac:dyDescent="0.25" r="138" customHeight="1" ht="29.100000000000005">
      <c r="A138" s="3"/>
      <c r="B138" s="3"/>
      <c r="C138" s="3"/>
      <c r="D138" s="229"/>
      <c r="E138" s="139" t="s">
        <v>570</v>
      </c>
      <c r="F138" s="139"/>
      <c r="G138" s="140"/>
      <c r="H138" s="358"/>
      <c r="I138" s="188">
        <v>570</v>
      </c>
    </row>
    <row x14ac:dyDescent="0.25" r="139" customHeight="1" ht="29.100000000000005">
      <c r="A139" s="3"/>
      <c r="B139" s="3"/>
      <c r="C139" s="3"/>
      <c r="D139" s="3"/>
      <c r="E139" s="108"/>
      <c r="F139" s="108"/>
      <c r="G139" s="3"/>
      <c r="H139" s="82"/>
      <c r="I139" s="34"/>
    </row>
    <row x14ac:dyDescent="0.25" r="140" customHeight="1" ht="17.25">
      <c r="A140" s="15"/>
      <c r="B140" s="15" t="s">
        <v>348</v>
      </c>
      <c r="C140" s="15"/>
      <c r="D140" s="15"/>
      <c r="E140" s="112" t="s">
        <v>58</v>
      </c>
      <c r="F140" s="237" t="s">
        <v>319</v>
      </c>
      <c r="G140" s="217"/>
      <c r="H140" s="18" t="s">
        <v>349</v>
      </c>
      <c r="I140" s="131" t="s">
        <v>327</v>
      </c>
    </row>
    <row x14ac:dyDescent="0.25" r="141" customHeight="1" ht="29.100000000000005">
      <c r="A141" s="22"/>
      <c r="B141" s="22"/>
      <c r="C141" s="3"/>
      <c r="D141" s="356"/>
      <c r="E141" s="74"/>
      <c r="F141" s="185" t="s">
        <v>544</v>
      </c>
      <c r="G141" s="185" t="s">
        <v>545</v>
      </c>
      <c r="H141" s="24"/>
      <c r="I141" s="86"/>
    </row>
    <row x14ac:dyDescent="0.25" r="142" customHeight="1" ht="29.100000000000005">
      <c r="A142" s="22"/>
      <c r="B142" s="3"/>
      <c r="C142" s="3"/>
      <c r="D142" s="3"/>
      <c r="E142" s="74" t="s">
        <v>11</v>
      </c>
      <c r="F142" s="28" t="s">
        <v>552</v>
      </c>
      <c r="G142" s="28" t="s">
        <v>553</v>
      </c>
      <c r="H142" s="62">
        <v>2150</v>
      </c>
      <c r="I142" s="62">
        <v>3210</v>
      </c>
    </row>
    <row x14ac:dyDescent="0.25" r="143" customHeight="1" ht="29.100000000000005">
      <c r="A143" s="229"/>
      <c r="B143" s="229"/>
      <c r="C143" s="229"/>
      <c r="D143" s="229"/>
      <c r="E143" s="74" t="s">
        <v>13</v>
      </c>
      <c r="F143" s="28" t="s">
        <v>555</v>
      </c>
      <c r="G143" s="28" t="s">
        <v>580</v>
      </c>
      <c r="H143" s="62">
        <v>2320</v>
      </c>
      <c r="I143" s="62">
        <v>3490</v>
      </c>
    </row>
    <row x14ac:dyDescent="0.25" r="144" customHeight="1" ht="29.100000000000005">
      <c r="A144" s="3"/>
      <c r="B144" s="3"/>
      <c r="C144" s="3"/>
      <c r="D144" s="3"/>
      <c r="E144" s="74" t="s">
        <v>15</v>
      </c>
      <c r="F144" s="28" t="s">
        <v>572</v>
      </c>
      <c r="G144" s="28" t="s">
        <v>581</v>
      </c>
      <c r="H144" s="62">
        <v>2480</v>
      </c>
      <c r="I144" s="62">
        <v>3910</v>
      </c>
    </row>
    <row x14ac:dyDescent="0.25" r="145" customHeight="1" ht="29.100000000000005">
      <c r="A145" s="3"/>
      <c r="B145" s="3"/>
      <c r="C145" s="3"/>
      <c r="D145" s="3"/>
      <c r="E145" s="74" t="s">
        <v>120</v>
      </c>
      <c r="F145" s="28" t="s">
        <v>573</v>
      </c>
      <c r="G145" s="28" t="s">
        <v>561</v>
      </c>
      <c r="H145" s="62">
        <v>3020</v>
      </c>
      <c r="I145" s="62">
        <v>5160</v>
      </c>
    </row>
    <row x14ac:dyDescent="0.25" r="146" customHeight="1" ht="29.100000000000005">
      <c r="A146" s="3"/>
      <c r="B146" s="3"/>
      <c r="C146" s="3"/>
      <c r="D146" s="3"/>
      <c r="E146" s="134"/>
      <c r="F146" s="134"/>
      <c r="G146" s="74"/>
      <c r="H146" s="136"/>
      <c r="I146" s="63"/>
    </row>
    <row x14ac:dyDescent="0.25" r="147" customHeight="1" ht="29.100000000000005">
      <c r="A147" s="3"/>
      <c r="B147" s="3"/>
      <c r="C147" s="3"/>
      <c r="D147" s="3"/>
      <c r="E147" s="138" t="s">
        <v>18</v>
      </c>
      <c r="F147" s="138"/>
      <c r="G147" s="3"/>
      <c r="H147" s="82"/>
      <c r="I147" s="63"/>
    </row>
    <row x14ac:dyDescent="0.25" r="148" customHeight="1" ht="29.100000000000005">
      <c r="A148" s="3"/>
      <c r="B148" s="3"/>
      <c r="C148" s="3"/>
      <c r="D148" s="229"/>
      <c r="E148" s="108"/>
      <c r="F148" s="108"/>
      <c r="G148" s="3"/>
      <c r="H148" s="82"/>
      <c r="I148" s="63"/>
    </row>
    <row x14ac:dyDescent="0.25" r="149" customHeight="1" ht="29.100000000000005">
      <c r="A149" s="3"/>
      <c r="B149" s="3"/>
      <c r="C149" s="3"/>
      <c r="D149" s="229"/>
      <c r="E149" s="134"/>
      <c r="F149" s="134"/>
      <c r="G149" s="3"/>
      <c r="H149" s="82"/>
      <c r="I149" s="63"/>
    </row>
    <row x14ac:dyDescent="0.25" r="150" customHeight="1" ht="29.100000000000005">
      <c r="A150" s="3"/>
      <c r="B150" s="3"/>
      <c r="C150" s="3"/>
      <c r="D150" s="229"/>
      <c r="E150" s="139" t="s">
        <v>570</v>
      </c>
      <c r="F150" s="139"/>
      <c r="G150" s="140"/>
      <c r="H150" s="358"/>
      <c r="I150" s="188">
        <v>570</v>
      </c>
    </row>
    <row x14ac:dyDescent="0.25" r="151" customHeight="1" ht="29.100000000000005">
      <c r="A151" s="3"/>
      <c r="B151" s="3"/>
      <c r="C151" s="3"/>
      <c r="D151" s="229"/>
      <c r="E151" s="108"/>
      <c r="F151" s="108"/>
      <c r="G151" s="3"/>
      <c r="H151" s="82"/>
      <c r="I151" s="34"/>
    </row>
    <row x14ac:dyDescent="0.25" r="152" customHeight="1" ht="17.25">
      <c r="A152" s="354"/>
      <c r="B152" s="288" t="s">
        <v>102</v>
      </c>
      <c r="C152" s="10"/>
      <c r="D152" s="10"/>
      <c r="E152" s="127"/>
      <c r="F152" s="127"/>
      <c r="G152" s="116"/>
      <c r="H152" s="355"/>
      <c r="I152" s="128"/>
    </row>
    <row x14ac:dyDescent="0.25" r="153" customHeight="1" ht="17.25">
      <c r="A153" s="15"/>
      <c r="B153" s="15" t="s">
        <v>106</v>
      </c>
      <c r="C153" s="15"/>
      <c r="D153" s="15"/>
      <c r="E153" s="112" t="s">
        <v>58</v>
      </c>
      <c r="F153" s="237" t="s">
        <v>319</v>
      </c>
      <c r="G153" s="217"/>
      <c r="H153" s="18" t="s">
        <v>349</v>
      </c>
      <c r="I153" s="131" t="s">
        <v>327</v>
      </c>
    </row>
    <row x14ac:dyDescent="0.25" r="154" customHeight="1" ht="29.100000000000005">
      <c r="A154" s="22"/>
      <c r="B154" s="22"/>
      <c r="C154" s="3"/>
      <c r="D154" s="356"/>
      <c r="E154" s="74"/>
      <c r="F154" s="262" t="s">
        <v>544</v>
      </c>
      <c r="G154" s="185" t="s">
        <v>545</v>
      </c>
      <c r="H154" s="24"/>
      <c r="I154" s="86"/>
    </row>
    <row x14ac:dyDescent="0.25" r="155" customHeight="1" ht="29.100000000000005">
      <c r="A155" s="22"/>
      <c r="B155" s="3"/>
      <c r="C155" s="3"/>
      <c r="D155" s="3"/>
      <c r="E155" s="74" t="s">
        <v>11</v>
      </c>
      <c r="F155" s="114" t="s">
        <v>574</v>
      </c>
      <c r="G155" s="28" t="s">
        <v>575</v>
      </c>
      <c r="H155" s="62">
        <v>1950</v>
      </c>
      <c r="I155" s="62">
        <v>3930</v>
      </c>
    </row>
    <row x14ac:dyDescent="0.25" r="156" customHeight="1" ht="29.100000000000005">
      <c r="A156" s="3"/>
      <c r="B156" s="3"/>
      <c r="C156" s="3"/>
      <c r="D156" s="3"/>
      <c r="E156" s="74" t="s">
        <v>13</v>
      </c>
      <c r="F156" s="114" t="s">
        <v>576</v>
      </c>
      <c r="G156" s="28" t="s">
        <v>577</v>
      </c>
      <c r="H156" s="62">
        <v>2370</v>
      </c>
      <c r="I156" s="62">
        <v>5190</v>
      </c>
    </row>
    <row x14ac:dyDescent="0.25" r="157" customHeight="1" ht="29.100000000000005">
      <c r="A157" s="3"/>
      <c r="B157" s="3"/>
      <c r="C157" s="3"/>
      <c r="D157" s="3"/>
      <c r="E157" s="74" t="s">
        <v>15</v>
      </c>
      <c r="F157" s="114" t="s">
        <v>578</v>
      </c>
      <c r="G157" s="28" t="s">
        <v>579</v>
      </c>
      <c r="H157" s="62">
        <v>3020</v>
      </c>
      <c r="I157" s="62">
        <v>6590</v>
      </c>
    </row>
    <row x14ac:dyDescent="0.25" r="158" customHeight="1" ht="29.100000000000005">
      <c r="A158" s="229"/>
      <c r="B158" s="229"/>
      <c r="C158" s="229"/>
      <c r="D158" s="229"/>
      <c r="E158" s="114"/>
      <c r="F158" s="114"/>
      <c r="G158" s="74"/>
      <c r="H158" s="136"/>
      <c r="I158" s="86"/>
    </row>
    <row x14ac:dyDescent="0.25" r="159" customHeight="1" ht="29.100000000000005">
      <c r="A159" s="3"/>
      <c r="B159" s="3"/>
      <c r="C159" s="3"/>
      <c r="D159" s="3"/>
      <c r="E159" s="138" t="s">
        <v>18</v>
      </c>
      <c r="F159" s="138"/>
      <c r="G159" s="3"/>
      <c r="H159" s="82"/>
      <c r="I159" s="86"/>
    </row>
    <row x14ac:dyDescent="0.25" r="160" customHeight="1" ht="29.100000000000005">
      <c r="A160" s="3"/>
      <c r="B160" s="3"/>
      <c r="C160" s="3"/>
      <c r="D160" s="229"/>
      <c r="E160" s="108"/>
      <c r="F160" s="108"/>
      <c r="G160" s="3"/>
      <c r="H160" s="82"/>
      <c r="I160" s="103"/>
    </row>
    <row x14ac:dyDescent="0.25" r="161" customHeight="1" ht="29.100000000000005">
      <c r="A161" s="3"/>
      <c r="B161" s="3"/>
      <c r="C161" s="3"/>
      <c r="D161" s="229"/>
      <c r="E161" s="134"/>
      <c r="F161" s="134"/>
      <c r="G161" s="3"/>
      <c r="H161" s="82"/>
      <c r="I161" s="103"/>
    </row>
    <row x14ac:dyDescent="0.25" r="162" customHeight="1" ht="29.100000000000005">
      <c r="A162" s="3"/>
      <c r="B162" s="3"/>
      <c r="C162" s="3"/>
      <c r="D162" s="229"/>
      <c r="E162" s="139" t="s">
        <v>570</v>
      </c>
      <c r="F162" s="139"/>
      <c r="G162" s="140"/>
      <c r="H162" s="358"/>
      <c r="I162" s="188">
        <v>570</v>
      </c>
    </row>
    <row x14ac:dyDescent="0.25" r="163" customHeight="1" ht="29.100000000000005">
      <c r="A163" s="3"/>
      <c r="B163" s="3"/>
      <c r="C163" s="3"/>
      <c r="D163" s="229"/>
      <c r="E163" s="108"/>
      <c r="F163" s="108"/>
      <c r="G163" s="3"/>
      <c r="H163" s="82"/>
      <c r="I163" s="34"/>
    </row>
    <row x14ac:dyDescent="0.25" r="164" customHeight="1" ht="29.100000000000005">
      <c r="A164" s="3"/>
      <c r="B164" s="3"/>
      <c r="C164" s="3"/>
      <c r="D164" s="229"/>
      <c r="E164" s="108"/>
      <c r="F164" s="108"/>
      <c r="G164" s="3"/>
      <c r="H164" s="82"/>
      <c r="I164" s="34"/>
    </row>
    <row x14ac:dyDescent="0.25" r="165" customHeight="1" ht="47.25">
      <c r="A165" s="3"/>
      <c r="B165" s="3"/>
      <c r="C165" s="3"/>
      <c r="D165" s="229"/>
      <c r="E165" s="28"/>
      <c r="F165" s="28"/>
      <c r="G165" s="3"/>
      <c r="H165" s="82"/>
      <c r="I165" s="34"/>
    </row>
    <row x14ac:dyDescent="0.25" r="166" customHeight="1" ht="30.75">
      <c r="A166" s="3"/>
      <c r="B166" s="3"/>
      <c r="C166" s="3"/>
      <c r="D166" s="229"/>
      <c r="E166" s="28"/>
      <c r="F166" s="28"/>
      <c r="G166" s="3"/>
      <c r="H166" s="82"/>
      <c r="I166" s="34"/>
    </row>
    <row x14ac:dyDescent="0.25" r="167" customHeight="1" ht="17.25">
      <c r="A167" s="354"/>
      <c r="B167" s="96" t="s">
        <v>113</v>
      </c>
      <c r="C167" s="10"/>
      <c r="D167" s="10"/>
      <c r="E167" s="127"/>
      <c r="F167" s="127"/>
      <c r="G167" s="116"/>
      <c r="H167" s="355"/>
      <c r="I167" s="128"/>
    </row>
    <row x14ac:dyDescent="0.25" r="168" customHeight="1" ht="17.25">
      <c r="A168" s="15"/>
      <c r="B168" s="15" t="s">
        <v>582</v>
      </c>
      <c r="C168" s="15"/>
      <c r="D168" s="15"/>
      <c r="E168" s="112" t="s">
        <v>58</v>
      </c>
      <c r="F168" s="237" t="s">
        <v>319</v>
      </c>
      <c r="G168" s="217"/>
      <c r="H168" s="18" t="s">
        <v>583</v>
      </c>
      <c r="I168" s="147"/>
    </row>
    <row x14ac:dyDescent="0.25" r="169" customHeight="1" ht="29.100000000000005">
      <c r="A169" s="22"/>
      <c r="B169" s="22"/>
      <c r="C169" s="3"/>
      <c r="D169" s="356"/>
      <c r="E169" s="74"/>
      <c r="F169" s="262" t="s">
        <v>584</v>
      </c>
      <c r="G169" s="150" t="s">
        <v>585</v>
      </c>
      <c r="H169" s="24"/>
      <c r="I169" s="244"/>
    </row>
    <row x14ac:dyDescent="0.25" r="170" customHeight="1" ht="29.100000000000005">
      <c r="A170" s="22"/>
      <c r="B170" s="229"/>
      <c r="C170" s="229"/>
      <c r="D170" s="229"/>
      <c r="E170" s="74" t="s">
        <v>13</v>
      </c>
      <c r="F170" s="28" t="s">
        <v>124</v>
      </c>
      <c r="G170" s="28" t="s">
        <v>586</v>
      </c>
      <c r="H170" s="62">
        <v>5360</v>
      </c>
      <c r="I170" s="172"/>
    </row>
    <row x14ac:dyDescent="0.25" r="171" customHeight="1" ht="29.100000000000005">
      <c r="A171" s="22"/>
      <c r="B171" s="3"/>
      <c r="C171" s="3"/>
      <c r="D171" s="3"/>
      <c r="E171" s="74"/>
      <c r="F171" s="74"/>
      <c r="G171" s="74"/>
      <c r="H171" s="34"/>
      <c r="I171" s="103"/>
    </row>
    <row x14ac:dyDescent="0.25" r="172" customHeight="1" ht="29.100000000000005">
      <c r="A172" s="3"/>
      <c r="B172" s="3"/>
      <c r="C172" s="3"/>
      <c r="D172" s="3"/>
      <c r="E172" s="74"/>
      <c r="F172" s="74"/>
      <c r="G172" s="3"/>
      <c r="H172" s="82"/>
      <c r="I172" s="103"/>
    </row>
    <row x14ac:dyDescent="0.25" r="173" customHeight="1" ht="29.100000000000005">
      <c r="A173" s="3"/>
      <c r="B173" s="3"/>
      <c r="C173" s="3"/>
      <c r="D173" s="3"/>
      <c r="E173" s="138" t="s">
        <v>18</v>
      </c>
      <c r="F173" s="138"/>
      <c r="G173" s="3"/>
      <c r="H173" s="82"/>
      <c r="I173" s="103"/>
    </row>
    <row x14ac:dyDescent="0.25" r="174" customHeight="1" ht="29.100000000000005">
      <c r="A174" s="3"/>
      <c r="B174" s="3"/>
      <c r="C174" s="3"/>
      <c r="D174" s="229"/>
      <c r="E174" s="108"/>
      <c r="F174" s="108"/>
      <c r="G174" s="3"/>
      <c r="H174" s="82"/>
      <c r="I174" s="103"/>
    </row>
    <row x14ac:dyDescent="0.25" r="175" customHeight="1" ht="29.100000000000005">
      <c r="A175" s="3"/>
      <c r="B175" s="3"/>
      <c r="C175" s="3"/>
      <c r="D175" s="229"/>
      <c r="E175" s="134"/>
      <c r="F175" s="134"/>
      <c r="G175" s="3"/>
      <c r="H175" s="82"/>
      <c r="I175" s="103"/>
    </row>
    <row x14ac:dyDescent="0.25" r="176" customHeight="1" ht="29.100000000000005">
      <c r="A176" s="3"/>
      <c r="B176" s="3"/>
      <c r="C176" s="3"/>
      <c r="D176" s="229"/>
      <c r="E176" s="139" t="s">
        <v>280</v>
      </c>
      <c r="F176" s="139"/>
      <c r="G176" s="140"/>
      <c r="H176" s="358"/>
      <c r="I176" s="188">
        <v>680</v>
      </c>
    </row>
    <row x14ac:dyDescent="0.25" r="177" customHeight="1" ht="29.100000000000005">
      <c r="A177" s="3"/>
      <c r="B177" s="3"/>
      <c r="C177" s="3"/>
      <c r="D177" s="229"/>
      <c r="E177" s="28"/>
      <c r="F177" s="28"/>
      <c r="G177" s="3"/>
      <c r="H177" s="82"/>
      <c r="I177" s="62"/>
    </row>
    <row x14ac:dyDescent="0.25" r="178" customHeight="1" ht="29.100000000000005">
      <c r="A178" s="3"/>
      <c r="B178" s="3"/>
      <c r="C178" s="3"/>
      <c r="D178" s="229"/>
      <c r="E178" s="28" t="s">
        <v>591</v>
      </c>
      <c r="F178" s="28"/>
      <c r="G178" s="3"/>
      <c r="H178" s="82"/>
      <c r="I178" s="62"/>
    </row>
    <row x14ac:dyDescent="0.25" r="179" customHeight="1" ht="40.5">
      <c r="A179" s="3"/>
      <c r="B179" s="3"/>
      <c r="C179" s="3"/>
      <c r="D179" s="229"/>
      <c r="E179" s="28"/>
      <c r="F179" s="28"/>
      <c r="G179" s="3"/>
      <c r="H179" s="82"/>
      <c r="I179" s="63"/>
    </row>
    <row x14ac:dyDescent="0.25" r="180" customHeight="1" ht="33">
      <c r="A180" s="3"/>
      <c r="B180" s="3"/>
      <c r="C180" s="3"/>
      <c r="D180" s="229"/>
      <c r="E180" s="28"/>
      <c r="F180" s="28"/>
      <c r="G180" s="3"/>
      <c r="H180" s="82"/>
      <c r="I180" s="63"/>
    </row>
    <row x14ac:dyDescent="0.25" r="181" customHeight="1" ht="17.25">
      <c r="A181" s="354"/>
      <c r="B181" s="96" t="s">
        <v>113</v>
      </c>
      <c r="C181" s="10"/>
      <c r="D181" s="10"/>
      <c r="E181" s="127"/>
      <c r="F181" s="127"/>
      <c r="G181" s="116"/>
      <c r="H181" s="355"/>
      <c r="I181" s="128"/>
    </row>
    <row x14ac:dyDescent="0.25" r="182" customHeight="1" ht="17.25">
      <c r="A182" s="15"/>
      <c r="B182" s="15" t="s">
        <v>106</v>
      </c>
      <c r="C182" s="15"/>
      <c r="D182" s="15"/>
      <c r="E182" s="112" t="s">
        <v>58</v>
      </c>
      <c r="F182" s="237" t="s">
        <v>319</v>
      </c>
      <c r="G182" s="217"/>
      <c r="H182" s="18" t="s">
        <v>612</v>
      </c>
      <c r="I182" s="147"/>
    </row>
    <row x14ac:dyDescent="0.25" r="183" customHeight="1" ht="29.100000000000005">
      <c r="A183" s="22"/>
      <c r="B183" s="22"/>
      <c r="C183" s="3"/>
      <c r="D183" s="356"/>
      <c r="E183" s="74"/>
      <c r="F183" s="262" t="s">
        <v>592</v>
      </c>
      <c r="G183" s="150" t="s">
        <v>593</v>
      </c>
      <c r="H183" s="24"/>
      <c r="I183" s="244"/>
    </row>
    <row x14ac:dyDescent="0.25" r="184" customHeight="1" ht="29.100000000000005">
      <c r="A184" s="22"/>
      <c r="B184" s="229"/>
      <c r="C184" s="229"/>
      <c r="D184" s="229"/>
      <c r="E184" s="74" t="s">
        <v>13</v>
      </c>
      <c r="F184" s="28" t="s">
        <v>124</v>
      </c>
      <c r="G184" s="28" t="s">
        <v>586</v>
      </c>
      <c r="H184" s="62">
        <v>10390</v>
      </c>
      <c r="I184" s="172"/>
    </row>
    <row x14ac:dyDescent="0.25" r="185" customHeight="1" ht="29.100000000000005">
      <c r="A185" s="22"/>
      <c r="B185" s="3"/>
      <c r="C185" s="3"/>
      <c r="D185" s="3"/>
      <c r="E185" s="74"/>
      <c r="F185" s="74"/>
      <c r="G185" s="74"/>
      <c r="H185" s="34"/>
      <c r="I185" s="103"/>
    </row>
    <row x14ac:dyDescent="0.25" r="186" customHeight="1" ht="29.100000000000005">
      <c r="A186" s="3"/>
      <c r="B186" s="3"/>
      <c r="C186" s="3"/>
      <c r="D186" s="3"/>
      <c r="E186" s="74"/>
      <c r="F186" s="74"/>
      <c r="G186" s="3"/>
      <c r="H186" s="82"/>
      <c r="I186" s="103"/>
    </row>
    <row x14ac:dyDescent="0.25" r="187" customHeight="1" ht="29.100000000000005">
      <c r="A187" s="3"/>
      <c r="B187" s="3"/>
      <c r="C187" s="3"/>
      <c r="D187" s="3"/>
      <c r="E187" s="138" t="s">
        <v>18</v>
      </c>
      <c r="F187" s="138"/>
      <c r="G187" s="3"/>
      <c r="H187" s="82"/>
      <c r="I187" s="103"/>
    </row>
    <row x14ac:dyDescent="0.25" r="188" customHeight="1" ht="29.100000000000005">
      <c r="A188" s="3"/>
      <c r="B188" s="3"/>
      <c r="C188" s="3"/>
      <c r="D188" s="229"/>
      <c r="E188" s="108"/>
      <c r="F188" s="108"/>
      <c r="G188" s="3"/>
      <c r="H188" s="82"/>
      <c r="I188" s="103"/>
    </row>
    <row x14ac:dyDescent="0.25" r="189" customHeight="1" ht="29.100000000000005">
      <c r="A189" s="3"/>
      <c r="B189" s="3"/>
      <c r="C189" s="3"/>
      <c r="D189" s="229"/>
      <c r="E189" s="134"/>
      <c r="F189" s="134"/>
      <c r="G189" s="3"/>
      <c r="H189" s="82"/>
      <c r="I189" s="103"/>
    </row>
    <row x14ac:dyDescent="0.25" r="190" customHeight="1" ht="29.100000000000005">
      <c r="A190" s="3"/>
      <c r="B190" s="3"/>
      <c r="C190" s="3"/>
      <c r="D190" s="229"/>
      <c r="E190" s="139" t="s">
        <v>491</v>
      </c>
      <c r="F190" s="139"/>
      <c r="G190" s="140"/>
      <c r="H190" s="358"/>
      <c r="I190" s="188">
        <v>3380</v>
      </c>
    </row>
    <row x14ac:dyDescent="0.25" r="191" customHeight="1" ht="130.5">
      <c r="A191" s="3"/>
      <c r="B191" s="3"/>
      <c r="C191" s="3"/>
      <c r="D191" s="229"/>
      <c r="E191" s="28"/>
      <c r="F191" s="28"/>
      <c r="G191" s="3"/>
      <c r="H191" s="82"/>
      <c r="I191" s="63"/>
    </row>
    <row x14ac:dyDescent="0.25" r="192" customHeight="1" ht="130.5">
      <c r="A192" s="3"/>
      <c r="B192" s="3"/>
      <c r="C192" s="3"/>
      <c r="D192" s="229"/>
      <c r="E192" s="28"/>
      <c r="F192" s="28"/>
      <c r="G192" s="3"/>
      <c r="H192" s="82"/>
      <c r="I192" s="63"/>
    </row>
    <row x14ac:dyDescent="0.25" r="193" customHeight="1" ht="33">
      <c r="A193" s="3"/>
      <c r="B193" s="3"/>
      <c r="C193" s="3"/>
      <c r="D193" s="229"/>
      <c r="E193" s="28"/>
      <c r="F193" s="28"/>
      <c r="G193" s="3"/>
      <c r="H193" s="82"/>
      <c r="I193" s="63"/>
    </row>
    <row x14ac:dyDescent="0.25" r="194" customHeight="1" ht="17.25">
      <c r="A194" s="354"/>
      <c r="B194" s="288" t="s">
        <v>148</v>
      </c>
      <c r="C194" s="10"/>
      <c r="D194" s="10"/>
      <c r="E194" s="127"/>
      <c r="F194" s="127"/>
      <c r="G194" s="116"/>
      <c r="H194" s="355"/>
      <c r="I194" s="128"/>
    </row>
    <row x14ac:dyDescent="0.25" r="195" customHeight="1" ht="17.25">
      <c r="A195" s="15"/>
      <c r="B195" s="15" t="s">
        <v>318</v>
      </c>
      <c r="C195" s="15"/>
      <c r="D195" s="15"/>
      <c r="E195" s="112" t="s">
        <v>58</v>
      </c>
      <c r="F195" s="237" t="s">
        <v>319</v>
      </c>
      <c r="G195" s="217"/>
      <c r="H195" s="18" t="s">
        <v>349</v>
      </c>
      <c r="I195" s="131" t="s">
        <v>327</v>
      </c>
    </row>
    <row x14ac:dyDescent="0.25" r="196" customHeight="1" ht="29.100000000000005">
      <c r="A196" s="22"/>
      <c r="B196" s="22"/>
      <c r="C196" s="3"/>
      <c r="D196" s="356"/>
      <c r="E196" s="74"/>
      <c r="F196" s="150" t="s">
        <v>544</v>
      </c>
      <c r="G196" s="150" t="s">
        <v>545</v>
      </c>
      <c r="H196" s="24"/>
      <c r="I196" s="244"/>
    </row>
    <row x14ac:dyDescent="0.25" r="197" customHeight="1" ht="29.100000000000005">
      <c r="A197" s="22"/>
      <c r="B197" s="3"/>
      <c r="C197" s="3"/>
      <c r="D197" s="3"/>
      <c r="E197" s="74" t="s">
        <v>11</v>
      </c>
      <c r="F197" s="114" t="s">
        <v>546</v>
      </c>
      <c r="G197" s="114" t="s">
        <v>567</v>
      </c>
      <c r="H197" s="62">
        <v>1520</v>
      </c>
      <c r="I197" s="62">
        <v>2680</v>
      </c>
    </row>
    <row x14ac:dyDescent="0.25" r="198" customHeight="1" ht="29.100000000000005">
      <c r="A198" s="229"/>
      <c r="B198" s="229"/>
      <c r="C198" s="229"/>
      <c r="D198" s="229"/>
      <c r="E198" s="74" t="s">
        <v>13</v>
      </c>
      <c r="F198" s="114" t="s">
        <v>548</v>
      </c>
      <c r="G198" s="114" t="s">
        <v>568</v>
      </c>
      <c r="H198" s="62">
        <v>1820</v>
      </c>
      <c r="I198" s="62">
        <v>3030</v>
      </c>
    </row>
    <row x14ac:dyDescent="0.25" r="199" customHeight="1" ht="29.100000000000005">
      <c r="A199" s="3"/>
      <c r="B199" s="3"/>
      <c r="C199" s="3"/>
      <c r="D199" s="3"/>
      <c r="E199" s="74" t="s">
        <v>15</v>
      </c>
      <c r="F199" s="114" t="s">
        <v>550</v>
      </c>
      <c r="G199" s="114" t="s">
        <v>569</v>
      </c>
      <c r="H199" s="62">
        <v>2130</v>
      </c>
      <c r="I199" s="62">
        <v>3270</v>
      </c>
    </row>
    <row x14ac:dyDescent="0.25" r="200" customHeight="1" ht="29.100000000000005">
      <c r="A200" s="3"/>
      <c r="B200" s="3"/>
      <c r="C200" s="3"/>
      <c r="D200" s="3"/>
      <c r="E200" s="134"/>
      <c r="F200" s="134"/>
      <c r="G200" s="74"/>
      <c r="H200" s="136"/>
      <c r="I200" s="103"/>
    </row>
    <row x14ac:dyDescent="0.25" r="201" customHeight="1" ht="29.100000000000005">
      <c r="A201" s="3"/>
      <c r="B201" s="3"/>
      <c r="C201" s="3"/>
      <c r="D201" s="3"/>
      <c r="E201" s="138" t="s">
        <v>18</v>
      </c>
      <c r="F201" s="138"/>
      <c r="G201" s="3"/>
      <c r="H201" s="82"/>
      <c r="I201" s="103"/>
    </row>
    <row x14ac:dyDescent="0.25" r="202" customHeight="1" ht="29.100000000000005">
      <c r="A202" s="3"/>
      <c r="B202" s="3"/>
      <c r="C202" s="3"/>
      <c r="D202" s="229"/>
      <c r="E202" s="108"/>
      <c r="F202" s="108"/>
      <c r="G202" s="3"/>
      <c r="H202" s="82"/>
      <c r="I202" s="103"/>
    </row>
    <row x14ac:dyDescent="0.25" r="203" customHeight="1" ht="29.100000000000005">
      <c r="A203" s="3"/>
      <c r="B203" s="3"/>
      <c r="C203" s="3"/>
      <c r="D203" s="229"/>
      <c r="E203" s="134"/>
      <c r="F203" s="134"/>
      <c r="G203" s="3"/>
      <c r="H203" s="82"/>
      <c r="I203" s="103"/>
    </row>
    <row x14ac:dyDescent="0.25" r="204" customHeight="1" ht="29.100000000000005">
      <c r="A204" s="3"/>
      <c r="B204" s="3"/>
      <c r="C204" s="3"/>
      <c r="D204" s="229"/>
      <c r="E204" s="139" t="s">
        <v>280</v>
      </c>
      <c r="F204" s="139"/>
      <c r="G204" s="140"/>
      <c r="H204" s="358"/>
      <c r="I204" s="188">
        <v>570</v>
      </c>
    </row>
    <row x14ac:dyDescent="0.25" r="205" customHeight="1" ht="29.100000000000005">
      <c r="A205" s="3"/>
      <c r="B205" s="3"/>
      <c r="C205" s="3"/>
      <c r="D205" s="229"/>
      <c r="E205" s="108"/>
      <c r="F205" s="108"/>
      <c r="G205" s="3"/>
      <c r="H205" s="82"/>
      <c r="I205" s="103"/>
    </row>
    <row x14ac:dyDescent="0.25" r="206" customHeight="1" ht="29.100000000000005">
      <c r="A206" s="3"/>
      <c r="B206" s="3"/>
      <c r="C206" s="3"/>
      <c r="D206" s="229"/>
      <c r="E206" s="108"/>
      <c r="F206" s="108"/>
      <c r="G206" s="3"/>
      <c r="H206" s="82"/>
      <c r="I206" s="63"/>
    </row>
    <row x14ac:dyDescent="0.25" r="207" customHeight="1" ht="68.25">
      <c r="A207" s="3"/>
      <c r="B207" s="3"/>
      <c r="C207" s="3"/>
      <c r="D207" s="229"/>
      <c r="E207" s="134"/>
      <c r="F207" s="134"/>
      <c r="G207" s="3"/>
      <c r="H207" s="82"/>
      <c r="I207" s="103"/>
    </row>
    <row x14ac:dyDescent="0.25" r="208" customHeight="1" ht="17.25">
      <c r="A208" s="3"/>
      <c r="B208" s="3"/>
      <c r="C208" s="3"/>
      <c r="D208" s="3"/>
      <c r="E208" s="134"/>
      <c r="F208" s="134"/>
      <c r="G208" s="3"/>
      <c r="H208" s="82"/>
      <c r="I208" s="103"/>
    </row>
    <row x14ac:dyDescent="0.25" r="209" customHeight="1" ht="17.25">
      <c r="A209" s="354"/>
      <c r="B209" s="288" t="s">
        <v>148</v>
      </c>
      <c r="C209" s="10"/>
      <c r="D209" s="10"/>
      <c r="E209" s="127"/>
      <c r="F209" s="127"/>
      <c r="G209" s="116"/>
      <c r="H209" s="355"/>
      <c r="I209" s="128"/>
    </row>
    <row x14ac:dyDescent="0.25" r="210" customHeight="1" ht="17.25">
      <c r="A210" s="15"/>
      <c r="B210" s="15" t="s">
        <v>348</v>
      </c>
      <c r="C210" s="15"/>
      <c r="D210" s="15"/>
      <c r="E210" s="112" t="s">
        <v>58</v>
      </c>
      <c r="F210" s="237" t="s">
        <v>319</v>
      </c>
      <c r="G210" s="217"/>
      <c r="H210" s="18" t="s">
        <v>349</v>
      </c>
      <c r="I210" s="18" t="s">
        <v>327</v>
      </c>
    </row>
    <row x14ac:dyDescent="0.25" r="211" customHeight="1" ht="29.100000000000005">
      <c r="A211" s="22"/>
      <c r="B211" s="22"/>
      <c r="C211" s="3"/>
      <c r="D211" s="356"/>
      <c r="E211" s="74"/>
      <c r="F211" s="262" t="s">
        <v>544</v>
      </c>
      <c r="G211" s="150" t="s">
        <v>545</v>
      </c>
      <c r="H211" s="24"/>
      <c r="I211" s="244"/>
    </row>
    <row x14ac:dyDescent="0.25" r="212" customHeight="1" ht="29.100000000000005">
      <c r="A212" s="22"/>
      <c r="B212" s="3"/>
      <c r="C212" s="3"/>
      <c r="D212" s="3"/>
      <c r="E212" s="74" t="s">
        <v>11</v>
      </c>
      <c r="F212" s="28" t="s">
        <v>552</v>
      </c>
      <c r="G212" s="28" t="s">
        <v>553</v>
      </c>
      <c r="H212" s="62">
        <v>2150</v>
      </c>
      <c r="I212" s="62">
        <v>3210</v>
      </c>
    </row>
    <row x14ac:dyDescent="0.25" r="213" customHeight="1" ht="29.100000000000005">
      <c r="A213" s="22"/>
      <c r="B213" s="229"/>
      <c r="C213" s="229"/>
      <c r="D213" s="229"/>
      <c r="E213" s="74" t="s">
        <v>13</v>
      </c>
      <c r="F213" s="28" t="s">
        <v>555</v>
      </c>
      <c r="G213" s="28" t="s">
        <v>580</v>
      </c>
      <c r="H213" s="62">
        <v>2320</v>
      </c>
      <c r="I213" s="62">
        <v>3490</v>
      </c>
    </row>
    <row x14ac:dyDescent="0.25" r="214" customHeight="1" ht="29.100000000000005">
      <c r="A214" s="22"/>
      <c r="B214" s="3"/>
      <c r="C214" s="3"/>
      <c r="D214" s="3"/>
      <c r="E214" s="74" t="s">
        <v>15</v>
      </c>
      <c r="F214" s="28" t="s">
        <v>572</v>
      </c>
      <c r="G214" s="28" t="s">
        <v>581</v>
      </c>
      <c r="H214" s="62">
        <v>2480</v>
      </c>
      <c r="I214" s="62">
        <v>3910</v>
      </c>
    </row>
    <row x14ac:dyDescent="0.25" r="215" customHeight="1" ht="29.100000000000005">
      <c r="A215" s="22"/>
      <c r="B215" s="3"/>
      <c r="C215" s="3"/>
      <c r="D215" s="3"/>
      <c r="E215" s="74" t="s">
        <v>120</v>
      </c>
      <c r="F215" s="28" t="s">
        <v>573</v>
      </c>
      <c r="G215" s="28" t="s">
        <v>561</v>
      </c>
      <c r="H215" s="62">
        <v>3020</v>
      </c>
      <c r="I215" s="62">
        <v>5160</v>
      </c>
    </row>
    <row x14ac:dyDescent="0.25" r="216" customHeight="1" ht="29.100000000000005">
      <c r="A216" s="3"/>
      <c r="B216" s="3"/>
      <c r="C216" s="3"/>
      <c r="D216" s="229"/>
      <c r="E216" s="28"/>
      <c r="F216" s="28"/>
      <c r="G216" s="3"/>
      <c r="H216" s="82"/>
      <c r="I216" s="63"/>
    </row>
    <row x14ac:dyDescent="0.25" r="217" customHeight="1" ht="29.100000000000005">
      <c r="A217" s="3"/>
      <c r="B217" s="3"/>
      <c r="C217" s="3"/>
      <c r="D217" s="3"/>
      <c r="E217" s="138" t="s">
        <v>18</v>
      </c>
      <c r="F217" s="138"/>
      <c r="G217" s="3"/>
      <c r="H217" s="82"/>
      <c r="I217" s="103"/>
    </row>
    <row x14ac:dyDescent="0.25" r="218" customHeight="1" ht="29.100000000000005">
      <c r="A218" s="3"/>
      <c r="B218" s="3"/>
      <c r="C218" s="3"/>
      <c r="D218" s="229"/>
      <c r="E218" s="108"/>
      <c r="F218" s="108"/>
      <c r="G218" s="3"/>
      <c r="H218" s="82"/>
      <c r="I218" s="103"/>
    </row>
    <row x14ac:dyDescent="0.25" r="219" customHeight="1" ht="29.100000000000005">
      <c r="A219" s="3"/>
      <c r="B219" s="3"/>
      <c r="C219" s="3"/>
      <c r="D219" s="229"/>
      <c r="E219" s="134"/>
      <c r="F219" s="134"/>
      <c r="G219" s="3"/>
      <c r="H219" s="82"/>
      <c r="I219" s="103"/>
    </row>
    <row x14ac:dyDescent="0.25" r="220" customHeight="1" ht="29.100000000000005">
      <c r="A220" s="3"/>
      <c r="B220" s="3"/>
      <c r="C220" s="3"/>
      <c r="D220" s="229"/>
      <c r="E220" s="139" t="s">
        <v>280</v>
      </c>
      <c r="F220" s="139"/>
      <c r="G220" s="140"/>
      <c r="H220" s="358"/>
      <c r="I220" s="188">
        <v>570</v>
      </c>
    </row>
    <row x14ac:dyDescent="0.25" r="221" customHeight="1" ht="156.75">
      <c r="A221" s="3"/>
      <c r="B221" s="3"/>
      <c r="C221" s="3"/>
      <c r="D221" s="229"/>
      <c r="E221" s="108"/>
      <c r="F221" s="108"/>
      <c r="G221" s="3"/>
      <c r="H221" s="82"/>
      <c r="I221" s="103"/>
    </row>
    <row x14ac:dyDescent="0.25" r="222" customHeight="1" ht="17.25">
      <c r="A222" s="15"/>
      <c r="B222" s="15" t="s">
        <v>106</v>
      </c>
      <c r="C222" s="15"/>
      <c r="D222" s="15"/>
      <c r="E222" s="112" t="s">
        <v>58</v>
      </c>
      <c r="F222" s="237" t="s">
        <v>319</v>
      </c>
      <c r="G222" s="217"/>
      <c r="H222" s="18" t="s">
        <v>349</v>
      </c>
      <c r="I222" s="18" t="s">
        <v>327</v>
      </c>
    </row>
    <row x14ac:dyDescent="0.25" r="223" customHeight="1" ht="29.100000000000005">
      <c r="A223" s="22"/>
      <c r="B223" s="22"/>
      <c r="C223" s="3"/>
      <c r="D223" s="356"/>
      <c r="E223" s="74"/>
      <c r="F223" s="262" t="s">
        <v>544</v>
      </c>
      <c r="G223" s="150" t="s">
        <v>545</v>
      </c>
      <c r="H223" s="24"/>
      <c r="I223" s="244"/>
    </row>
    <row x14ac:dyDescent="0.25" r="224" customHeight="1" ht="29.100000000000005">
      <c r="A224" s="22"/>
      <c r="B224" s="229"/>
      <c r="C224" s="229"/>
      <c r="D224" s="229"/>
      <c r="E224" s="74" t="s">
        <v>11</v>
      </c>
      <c r="F224" s="114" t="s">
        <v>574</v>
      </c>
      <c r="G224" s="28" t="s">
        <v>575</v>
      </c>
      <c r="H224" s="62">
        <v>1950</v>
      </c>
      <c r="I224" s="62">
        <v>3930</v>
      </c>
    </row>
    <row x14ac:dyDescent="0.25" r="225" customHeight="1" ht="29.100000000000005">
      <c r="A225" s="22"/>
      <c r="B225" s="3"/>
      <c r="C225" s="3"/>
      <c r="D225" s="3"/>
      <c r="E225" s="74" t="s">
        <v>13</v>
      </c>
      <c r="F225" s="114" t="s">
        <v>576</v>
      </c>
      <c r="G225" s="28" t="s">
        <v>577</v>
      </c>
      <c r="H225" s="62">
        <v>2370</v>
      </c>
      <c r="I225" s="62">
        <v>5190</v>
      </c>
    </row>
    <row x14ac:dyDescent="0.25" r="226" customHeight="1" ht="29.100000000000005">
      <c r="A226" s="22"/>
      <c r="B226" s="3"/>
      <c r="C226" s="3"/>
      <c r="D226" s="3"/>
      <c r="E226" s="74" t="s">
        <v>15</v>
      </c>
      <c r="F226" s="114" t="s">
        <v>578</v>
      </c>
      <c r="G226" s="28" t="s">
        <v>579</v>
      </c>
      <c r="H226" s="62">
        <v>3020</v>
      </c>
      <c r="I226" s="62">
        <v>6590</v>
      </c>
    </row>
    <row x14ac:dyDescent="0.25" r="227" customHeight="1" ht="29.100000000000005">
      <c r="A227" s="3"/>
      <c r="B227" s="3"/>
      <c r="C227" s="3"/>
      <c r="D227" s="3"/>
      <c r="E227" s="28"/>
      <c r="F227" s="28"/>
      <c r="G227" s="3"/>
      <c r="H227" s="82"/>
      <c r="I227" s="103"/>
    </row>
    <row x14ac:dyDescent="0.25" r="228" customHeight="1" ht="29.100000000000005">
      <c r="A228" s="3"/>
      <c r="B228" s="3"/>
      <c r="C228" s="3"/>
      <c r="D228" s="3"/>
      <c r="E228" s="138" t="s">
        <v>18</v>
      </c>
      <c r="F228" s="138"/>
      <c r="G228" s="3"/>
      <c r="H228" s="82"/>
      <c r="I228" s="103"/>
    </row>
    <row x14ac:dyDescent="0.25" r="229" customHeight="1" ht="29.100000000000005">
      <c r="A229" s="3"/>
      <c r="B229" s="3"/>
      <c r="C229" s="3"/>
      <c r="D229" s="3"/>
      <c r="E229" s="108"/>
      <c r="F229" s="108"/>
      <c r="G229" s="3"/>
      <c r="H229" s="82"/>
      <c r="I229" s="103"/>
    </row>
    <row x14ac:dyDescent="0.25" r="230" customHeight="1" ht="29.100000000000005">
      <c r="A230" s="3"/>
      <c r="B230" s="3"/>
      <c r="C230" s="3"/>
      <c r="D230" s="3"/>
      <c r="E230" s="134"/>
      <c r="F230" s="134"/>
      <c r="G230" s="3"/>
      <c r="H230" s="82"/>
      <c r="I230" s="103"/>
    </row>
    <row x14ac:dyDescent="0.25" r="231" customHeight="1" ht="29.100000000000005">
      <c r="A231" s="3"/>
      <c r="B231" s="3"/>
      <c r="C231" s="3"/>
      <c r="D231" s="3"/>
      <c r="E231" s="139" t="s">
        <v>280</v>
      </c>
      <c r="F231" s="139"/>
      <c r="G231" s="140"/>
      <c r="H231" s="358"/>
      <c r="I231" s="188">
        <v>570</v>
      </c>
    </row>
    <row x14ac:dyDescent="0.25" r="232" customHeight="1" ht="29.100000000000005">
      <c r="A232" s="3"/>
      <c r="B232" s="3"/>
      <c r="C232" s="3"/>
      <c r="D232" s="3"/>
      <c r="E232" s="108"/>
      <c r="F232" s="108"/>
      <c r="G232" s="3"/>
      <c r="H232" s="82"/>
      <c r="I232" s="103"/>
    </row>
    <row x14ac:dyDescent="0.25" r="233" customHeight="1" ht="29.100000000000005">
      <c r="A233" s="3"/>
      <c r="B233" s="3"/>
      <c r="C233" s="3"/>
      <c r="D233" s="3"/>
      <c r="E233" s="108"/>
      <c r="F233" s="108"/>
      <c r="G233" s="3"/>
      <c r="H233" s="82"/>
      <c r="I233" s="63"/>
    </row>
    <row x14ac:dyDescent="0.25" r="234" customHeight="1" ht="84.75">
      <c r="A234" s="3"/>
      <c r="B234" s="3"/>
      <c r="C234" s="3"/>
      <c r="D234" s="3"/>
      <c r="E234" s="134"/>
      <c r="F234" s="134"/>
      <c r="G234" s="3"/>
      <c r="H234" s="82"/>
      <c r="I234" s="103"/>
    </row>
    <row x14ac:dyDescent="0.25" r="235" customHeight="1" ht="27">
      <c r="A235" s="3"/>
      <c r="B235" s="365"/>
      <c r="C235" s="366"/>
      <c r="D235" s="366"/>
      <c r="E235" s="28"/>
      <c r="F235" s="28"/>
      <c r="G235" s="74"/>
      <c r="H235" s="136"/>
      <c r="I235" s="86"/>
    </row>
    <row x14ac:dyDescent="0.25" r="236" customHeight="1" ht="17.25">
      <c r="A236" s="15"/>
      <c r="B236" s="15" t="s">
        <v>594</v>
      </c>
      <c r="C236" s="15"/>
      <c r="D236" s="15"/>
      <c r="E236" s="112" t="s">
        <v>58</v>
      </c>
      <c r="F236" s="237" t="s">
        <v>319</v>
      </c>
      <c r="G236" s="217"/>
      <c r="H236" s="18" t="s">
        <v>349</v>
      </c>
      <c r="I236" s="18" t="s">
        <v>327</v>
      </c>
    </row>
    <row x14ac:dyDescent="0.25" r="237" customHeight="1" ht="29.100000000000005">
      <c r="A237" s="22"/>
      <c r="B237" s="22"/>
      <c r="C237" s="3"/>
      <c r="D237" s="356"/>
      <c r="E237" s="74"/>
      <c r="F237" s="185" t="s">
        <v>544</v>
      </c>
      <c r="G237" s="185" t="s">
        <v>545</v>
      </c>
      <c r="H237" s="34"/>
      <c r="I237" s="244"/>
    </row>
    <row x14ac:dyDescent="0.25" r="238" customHeight="1" ht="29.100000000000005">
      <c r="A238" s="22"/>
      <c r="B238" s="3"/>
      <c r="C238" s="3"/>
      <c r="D238" s="3"/>
      <c r="E238" s="74" t="s">
        <v>11</v>
      </c>
      <c r="F238" s="28" t="s">
        <v>595</v>
      </c>
      <c r="G238" s="28" t="s">
        <v>596</v>
      </c>
      <c r="H238" s="62">
        <v>3040</v>
      </c>
      <c r="I238" s="62">
        <v>6020</v>
      </c>
    </row>
    <row x14ac:dyDescent="0.25" r="239" customHeight="1" ht="29.100000000000005">
      <c r="A239" s="22"/>
      <c r="B239" s="3"/>
      <c r="C239" s="3"/>
      <c r="D239" s="3"/>
      <c r="E239" s="74" t="s">
        <v>13</v>
      </c>
      <c r="F239" s="28" t="s">
        <v>548</v>
      </c>
      <c r="G239" s="28" t="s">
        <v>597</v>
      </c>
      <c r="H239" s="62">
        <v>3340</v>
      </c>
      <c r="I239" s="62">
        <v>6580</v>
      </c>
    </row>
    <row x14ac:dyDescent="0.25" r="240" customHeight="1" ht="29.100000000000005">
      <c r="A240" s="22"/>
      <c r="B240" s="229"/>
      <c r="C240" s="229"/>
      <c r="D240" s="229"/>
      <c r="E240" s="74" t="s">
        <v>15</v>
      </c>
      <c r="F240" s="28" t="s">
        <v>598</v>
      </c>
      <c r="G240" s="28" t="s">
        <v>599</v>
      </c>
      <c r="H240" s="62">
        <v>3610</v>
      </c>
      <c r="I240" s="62">
        <v>7100</v>
      </c>
    </row>
    <row x14ac:dyDescent="0.25" r="241" customHeight="1" ht="29.100000000000005">
      <c r="A241" s="3"/>
      <c r="B241" s="3"/>
      <c r="C241" s="3"/>
      <c r="D241" s="3"/>
      <c r="E241" s="28"/>
      <c r="F241" s="28"/>
      <c r="G241" s="74"/>
      <c r="H241" s="62"/>
      <c r="I241" s="103"/>
    </row>
    <row x14ac:dyDescent="0.25" r="242" customHeight="1" ht="29.100000000000005">
      <c r="A242" s="3"/>
      <c r="B242" s="3"/>
      <c r="C242" s="3"/>
      <c r="D242" s="3"/>
      <c r="E242" s="138" t="s">
        <v>18</v>
      </c>
      <c r="F242" s="138"/>
      <c r="G242" s="3"/>
      <c r="H242" s="82"/>
      <c r="I242" s="103"/>
    </row>
    <row x14ac:dyDescent="0.25" r="243" customHeight="1" ht="29.100000000000005">
      <c r="A243" s="3"/>
      <c r="B243" s="3"/>
      <c r="C243" s="3"/>
      <c r="D243" s="3"/>
      <c r="E243" s="108"/>
      <c r="F243" s="108"/>
      <c r="G243" s="3"/>
      <c r="H243" s="82"/>
      <c r="I243" s="103"/>
    </row>
    <row x14ac:dyDescent="0.25" r="244" customHeight="1" ht="29.100000000000005">
      <c r="A244" s="3"/>
      <c r="B244" s="3"/>
      <c r="C244" s="3"/>
      <c r="D244" s="3"/>
      <c r="E244" s="134"/>
      <c r="F244" s="134"/>
      <c r="G244" s="3"/>
      <c r="H244" s="82"/>
      <c r="I244" s="103"/>
    </row>
    <row x14ac:dyDescent="0.25" r="245" customHeight="1" ht="29.100000000000005">
      <c r="A245" s="3"/>
      <c r="B245" s="3"/>
      <c r="C245" s="3"/>
      <c r="D245" s="3"/>
      <c r="E245" s="139" t="s">
        <v>280</v>
      </c>
      <c r="F245" s="139"/>
      <c r="G245" s="140"/>
      <c r="H245" s="358"/>
      <c r="I245" s="188">
        <v>570</v>
      </c>
    </row>
    <row x14ac:dyDescent="0.25" r="246" customHeight="1" ht="29.100000000000005">
      <c r="A246" s="3"/>
      <c r="B246" s="3"/>
      <c r="C246" s="3"/>
      <c r="D246" s="3"/>
      <c r="E246" s="108"/>
      <c r="F246" s="108"/>
      <c r="G246" s="3"/>
      <c r="H246" s="82"/>
      <c r="I246" s="103"/>
    </row>
    <row x14ac:dyDescent="0.25" r="247" customHeight="1" ht="29.100000000000005">
      <c r="A247" s="3"/>
      <c r="B247" s="3"/>
      <c r="C247" s="3"/>
      <c r="D247" s="3"/>
      <c r="E247" s="108"/>
      <c r="F247" s="108"/>
      <c r="G247" s="3"/>
      <c r="H247" s="82"/>
      <c r="I247" s="63"/>
    </row>
    <row x14ac:dyDescent="0.25" r="248" customHeight="1" ht="29.100000000000005">
      <c r="A248" s="3"/>
      <c r="B248" s="3"/>
      <c r="C248" s="3"/>
      <c r="D248" s="3"/>
      <c r="E248" s="134"/>
      <c r="F248" s="134"/>
      <c r="G248" s="3"/>
      <c r="H248" s="82"/>
      <c r="I248" s="103"/>
    </row>
    <row x14ac:dyDescent="0.25" r="249" customHeight="1" ht="66">
      <c r="A249" s="3"/>
      <c r="B249" s="3"/>
      <c r="C249" s="3"/>
      <c r="D249" s="3"/>
      <c r="E249" s="28"/>
      <c r="F249" s="28"/>
      <c r="G249" s="3"/>
      <c r="H249" s="82"/>
      <c r="I249" s="63"/>
    </row>
    <row x14ac:dyDescent="0.25" r="250" customHeight="1" ht="17.25">
      <c r="A250" s="354"/>
      <c r="B250" s="96" t="s">
        <v>600</v>
      </c>
      <c r="C250" s="10"/>
      <c r="D250" s="10"/>
      <c r="E250" s="127"/>
      <c r="F250" s="127"/>
      <c r="G250" s="116"/>
      <c r="H250" s="355"/>
      <c r="I250" s="128"/>
    </row>
    <row x14ac:dyDescent="0.25" r="251" customHeight="1" ht="17.25">
      <c r="A251" s="15"/>
      <c r="B251" s="15" t="s">
        <v>318</v>
      </c>
      <c r="C251" s="15"/>
      <c r="D251" s="15"/>
      <c r="E251" s="112" t="s">
        <v>58</v>
      </c>
      <c r="F251" s="237" t="s">
        <v>319</v>
      </c>
      <c r="G251" s="217"/>
      <c r="H251" s="18" t="s">
        <v>601</v>
      </c>
      <c r="I251" s="147"/>
    </row>
    <row x14ac:dyDescent="0.25" r="252" customHeight="1" ht="29.100000000000005">
      <c r="A252" s="22"/>
      <c r="B252" s="22"/>
      <c r="C252" s="3"/>
      <c r="D252" s="356"/>
      <c r="E252" s="74"/>
      <c r="F252" s="185" t="s">
        <v>544</v>
      </c>
      <c r="G252" s="150" t="s">
        <v>545</v>
      </c>
      <c r="H252" s="24"/>
      <c r="I252" s="244"/>
    </row>
    <row x14ac:dyDescent="0.25" r="253" customHeight="1" ht="29.100000000000005">
      <c r="A253" s="22"/>
      <c r="B253" s="229"/>
      <c r="C253" s="229"/>
      <c r="D253" s="229"/>
      <c r="E253" s="74" t="s">
        <v>11</v>
      </c>
      <c r="F253" s="114" t="s">
        <v>548</v>
      </c>
      <c r="G253" s="114" t="s">
        <v>568</v>
      </c>
      <c r="H253" s="62">
        <v>3080</v>
      </c>
      <c r="I253" s="172"/>
    </row>
    <row x14ac:dyDescent="0.25" r="254" customHeight="1" ht="29.100000000000005">
      <c r="A254" s="22"/>
      <c r="B254" s="3"/>
      <c r="C254" s="3"/>
      <c r="D254" s="3"/>
      <c r="E254" s="74" t="s">
        <v>15</v>
      </c>
      <c r="F254" s="114" t="s">
        <v>550</v>
      </c>
      <c r="G254" s="114" t="s">
        <v>569</v>
      </c>
      <c r="H254" s="62">
        <v>3390</v>
      </c>
      <c r="I254" s="103"/>
    </row>
    <row x14ac:dyDescent="0.25" r="255" customHeight="1" ht="29.100000000000005">
      <c r="A255" s="3"/>
      <c r="B255" s="3"/>
      <c r="C255" s="3"/>
      <c r="D255" s="3"/>
      <c r="E255" s="74"/>
      <c r="F255" s="74"/>
      <c r="G255" s="3"/>
      <c r="H255" s="82"/>
      <c r="I255" s="103"/>
    </row>
    <row x14ac:dyDescent="0.25" r="256" customHeight="1" ht="29.100000000000005">
      <c r="A256" s="3"/>
      <c r="B256" s="3"/>
      <c r="C256" s="3"/>
      <c r="D256" s="3"/>
      <c r="E256" s="138" t="s">
        <v>18</v>
      </c>
      <c r="F256" s="138"/>
      <c r="G256" s="3"/>
      <c r="H256" s="82"/>
      <c r="I256" s="103"/>
    </row>
    <row x14ac:dyDescent="0.25" r="257" customHeight="1" ht="29.100000000000005">
      <c r="A257" s="3"/>
      <c r="B257" s="3"/>
      <c r="C257" s="3"/>
      <c r="D257" s="229"/>
      <c r="E257" s="108"/>
      <c r="F257" s="108"/>
      <c r="G257" s="3"/>
      <c r="H257" s="82"/>
      <c r="I257" s="103"/>
    </row>
    <row x14ac:dyDescent="0.25" r="258" customHeight="1" ht="29.100000000000005">
      <c r="A258" s="3"/>
      <c r="B258" s="3"/>
      <c r="C258" s="3"/>
      <c r="D258" s="229"/>
      <c r="E258" s="134"/>
      <c r="F258" s="134"/>
      <c r="G258" s="3"/>
      <c r="H258" s="82"/>
      <c r="I258" s="103"/>
    </row>
    <row x14ac:dyDescent="0.25" r="259" customHeight="1" ht="29.100000000000005">
      <c r="A259" s="3"/>
      <c r="B259" s="3"/>
      <c r="C259" s="3"/>
      <c r="D259" s="229"/>
      <c r="E259" s="139" t="s">
        <v>280</v>
      </c>
      <c r="F259" s="139"/>
      <c r="G259" s="140"/>
      <c r="H259" s="358"/>
      <c r="I259" s="188">
        <v>750</v>
      </c>
    </row>
    <row x14ac:dyDescent="0.25" r="260" customHeight="1" ht="29.100000000000005">
      <c r="A260" s="3"/>
      <c r="B260" s="3"/>
      <c r="C260" s="3"/>
      <c r="D260" s="229"/>
      <c r="E260" s="28"/>
      <c r="F260" s="28"/>
      <c r="G260" s="3"/>
      <c r="H260" s="82"/>
      <c r="I260" s="63"/>
    </row>
    <row x14ac:dyDescent="0.25" r="261" customHeight="1" ht="135">
      <c r="A261" s="3"/>
      <c r="B261" s="3"/>
      <c r="C261" s="3"/>
      <c r="D261" s="229"/>
      <c r="E261" s="28"/>
      <c r="F261" s="28"/>
      <c r="G261" s="3"/>
      <c r="H261" s="82"/>
      <c r="I261" s="63"/>
    </row>
    <row x14ac:dyDescent="0.25" r="262" customHeight="1" ht="17.25">
      <c r="A262" s="354"/>
      <c r="B262" s="96" t="s">
        <v>600</v>
      </c>
      <c r="C262" s="10"/>
      <c r="D262" s="10"/>
      <c r="E262" s="127"/>
      <c r="F262" s="127"/>
      <c r="G262" s="116"/>
      <c r="H262" s="355"/>
      <c r="I262" s="128"/>
    </row>
    <row x14ac:dyDescent="0.25" r="263" customHeight="1" ht="17.25">
      <c r="A263" s="15"/>
      <c r="B263" s="15" t="s">
        <v>106</v>
      </c>
      <c r="C263" s="15"/>
      <c r="D263" s="15"/>
      <c r="E263" s="112" t="s">
        <v>58</v>
      </c>
      <c r="F263" s="237" t="s">
        <v>319</v>
      </c>
      <c r="G263" s="217"/>
      <c r="H263" s="18" t="s">
        <v>601</v>
      </c>
      <c r="I263" s="147"/>
    </row>
    <row x14ac:dyDescent="0.25" r="264" customHeight="1" ht="29.100000000000005">
      <c r="A264" s="22"/>
      <c r="B264" s="22"/>
      <c r="C264" s="3"/>
      <c r="D264" s="356"/>
      <c r="E264" s="74"/>
      <c r="F264" s="185" t="s">
        <v>544</v>
      </c>
      <c r="G264" s="150" t="s">
        <v>545</v>
      </c>
      <c r="H264" s="24"/>
      <c r="I264" s="244"/>
    </row>
    <row x14ac:dyDescent="0.25" r="265" customHeight="1" ht="29.100000000000005">
      <c r="A265" s="22"/>
      <c r="B265" s="229"/>
      <c r="C265" s="229"/>
      <c r="D265" s="229"/>
      <c r="E265" s="4" t="s">
        <v>11</v>
      </c>
      <c r="F265" s="114" t="s">
        <v>574</v>
      </c>
      <c r="G265" s="28" t="s">
        <v>575</v>
      </c>
      <c r="H265" s="62">
        <v>3980</v>
      </c>
      <c r="I265" s="172"/>
    </row>
    <row x14ac:dyDescent="0.25" r="266" customHeight="1" ht="29.100000000000005">
      <c r="A266" s="22"/>
      <c r="B266" s="3"/>
      <c r="C266" s="3"/>
      <c r="D266" s="3"/>
      <c r="E266" s="74" t="s">
        <v>15</v>
      </c>
      <c r="F266" s="28" t="s">
        <v>587</v>
      </c>
      <c r="G266" s="28" t="s">
        <v>577</v>
      </c>
      <c r="H266" s="62">
        <v>4340</v>
      </c>
      <c r="I266" s="103"/>
    </row>
    <row x14ac:dyDescent="0.25" r="267" customHeight="1" ht="29.100000000000005">
      <c r="A267" s="3"/>
      <c r="B267" s="3"/>
      <c r="C267" s="3"/>
      <c r="D267" s="3"/>
      <c r="E267" s="74"/>
      <c r="F267" s="74"/>
      <c r="G267" s="3"/>
      <c r="H267" s="82"/>
      <c r="I267" s="103"/>
    </row>
    <row x14ac:dyDescent="0.25" r="268" customHeight="1" ht="29.100000000000005">
      <c r="A268" s="3"/>
      <c r="B268" s="3"/>
      <c r="C268" s="3"/>
      <c r="D268" s="3"/>
      <c r="E268" s="138" t="s">
        <v>18</v>
      </c>
      <c r="F268" s="138"/>
      <c r="G268" s="3"/>
      <c r="H268" s="82"/>
      <c r="I268" s="103"/>
    </row>
    <row x14ac:dyDescent="0.25" r="269" customHeight="1" ht="29.100000000000005">
      <c r="A269" s="3"/>
      <c r="B269" s="3"/>
      <c r="C269" s="3"/>
      <c r="D269" s="229"/>
      <c r="E269" s="108"/>
      <c r="F269" s="108"/>
      <c r="G269" s="3"/>
      <c r="H269" s="82"/>
      <c r="I269" s="103"/>
    </row>
    <row x14ac:dyDescent="0.25" r="270" customHeight="1" ht="29.100000000000005">
      <c r="A270" s="3"/>
      <c r="B270" s="3"/>
      <c r="C270" s="3"/>
      <c r="D270" s="229"/>
      <c r="E270" s="134"/>
      <c r="F270" s="134"/>
      <c r="G270" s="3"/>
      <c r="H270" s="82"/>
      <c r="I270" s="103"/>
    </row>
    <row x14ac:dyDescent="0.25" r="271" customHeight="1" ht="29.100000000000005">
      <c r="A271" s="3"/>
      <c r="B271" s="3"/>
      <c r="C271" s="3"/>
      <c r="D271" s="229"/>
      <c r="E271" s="139" t="s">
        <v>280</v>
      </c>
      <c r="F271" s="139"/>
      <c r="G271" s="140"/>
      <c r="H271" s="358"/>
      <c r="I271" s="188">
        <v>830</v>
      </c>
    </row>
    <row x14ac:dyDescent="0.25" r="272" customHeight="1" ht="159.75">
      <c r="A272" s="3"/>
      <c r="B272" s="3"/>
      <c r="C272" s="3"/>
      <c r="D272" s="229"/>
      <c r="E272" s="28"/>
      <c r="F272" s="28"/>
      <c r="G272" s="3"/>
      <c r="H272" s="82"/>
      <c r="I272" s="63"/>
    </row>
    <row x14ac:dyDescent="0.25" r="273" customHeight="1" ht="17.25">
      <c r="A273" s="354"/>
      <c r="B273" s="96" t="s">
        <v>132</v>
      </c>
      <c r="C273" s="10"/>
      <c r="D273" s="10"/>
      <c r="E273" s="127"/>
      <c r="F273" s="127"/>
      <c r="G273" s="116"/>
      <c r="H273" s="355"/>
      <c r="I273" s="128"/>
    </row>
    <row x14ac:dyDescent="0.25" r="274" customHeight="1" ht="17.25">
      <c r="A274" s="15"/>
      <c r="B274" s="15" t="s">
        <v>106</v>
      </c>
      <c r="C274" s="15"/>
      <c r="D274" s="15"/>
      <c r="E274" s="112" t="s">
        <v>58</v>
      </c>
      <c r="F274" s="237" t="s">
        <v>319</v>
      </c>
      <c r="G274" s="217"/>
      <c r="H274" s="18" t="s">
        <v>320</v>
      </c>
      <c r="I274" s="147"/>
    </row>
    <row x14ac:dyDescent="0.25" r="275" customHeight="1" ht="17.25">
      <c r="A275" s="22"/>
      <c r="B275" s="22"/>
      <c r="C275" s="3"/>
      <c r="D275" s="356"/>
      <c r="E275" s="74"/>
      <c r="F275" s="185" t="s">
        <v>544</v>
      </c>
      <c r="G275" s="150" t="s">
        <v>545</v>
      </c>
      <c r="H275" s="24"/>
      <c r="I275" s="244"/>
    </row>
    <row x14ac:dyDescent="0.25" r="276" customHeight="1" ht="17.25">
      <c r="A276" s="22"/>
      <c r="B276" s="3"/>
      <c r="C276" s="3"/>
      <c r="D276" s="3"/>
      <c r="E276" s="74" t="s">
        <v>11</v>
      </c>
      <c r="F276" s="114" t="s">
        <v>574</v>
      </c>
      <c r="G276" s="28" t="s">
        <v>575</v>
      </c>
      <c r="H276" s="62">
        <v>3760</v>
      </c>
      <c r="I276" s="103"/>
    </row>
    <row x14ac:dyDescent="0.25" r="277" customHeight="1" ht="17.25">
      <c r="A277" s="22"/>
      <c r="B277" s="3"/>
      <c r="C277" s="3"/>
      <c r="D277" s="3"/>
      <c r="E277" s="74" t="s">
        <v>15</v>
      </c>
      <c r="F277" s="28" t="s">
        <v>587</v>
      </c>
      <c r="G277" s="28" t="s">
        <v>577</v>
      </c>
      <c r="H277" s="62">
        <v>4120</v>
      </c>
      <c r="I277" s="103"/>
    </row>
    <row x14ac:dyDescent="0.25" r="278" customHeight="1" ht="17.25">
      <c r="A278" s="3"/>
      <c r="B278" s="3"/>
      <c r="C278" s="3"/>
      <c r="D278" s="3"/>
      <c r="E278" s="134"/>
      <c r="F278" s="134"/>
      <c r="G278" s="74"/>
      <c r="H278" s="136"/>
      <c r="I278" s="103"/>
    </row>
    <row x14ac:dyDescent="0.25" r="279" customHeight="1" ht="17.25">
      <c r="A279" s="3"/>
      <c r="B279" s="3"/>
      <c r="C279" s="3"/>
      <c r="D279" s="3"/>
      <c r="E279" s="138" t="s">
        <v>18</v>
      </c>
      <c r="F279" s="138"/>
      <c r="G279" s="4"/>
      <c r="H279" s="101"/>
      <c r="I279" s="92"/>
    </row>
    <row x14ac:dyDescent="0.25" r="280" customHeight="1" ht="17.25">
      <c r="A280" s="3"/>
      <c r="B280" s="3"/>
      <c r="C280" s="3"/>
      <c r="D280" s="3"/>
      <c r="E280" s="108"/>
      <c r="F280" s="108"/>
      <c r="G280" s="4"/>
      <c r="H280" s="101"/>
      <c r="I280" s="92"/>
    </row>
    <row x14ac:dyDescent="0.25" r="281" customHeight="1" ht="17.25">
      <c r="A281" s="3"/>
      <c r="B281" s="3"/>
      <c r="C281" s="3"/>
      <c r="D281" s="229"/>
      <c r="E281" s="139" t="s">
        <v>280</v>
      </c>
      <c r="F281" s="139"/>
      <c r="G281" s="140"/>
      <c r="H281" s="152"/>
      <c r="I281" s="188">
        <v>830</v>
      </c>
    </row>
    <row x14ac:dyDescent="0.25" r="282" customHeight="1" ht="17.25">
      <c r="A282" s="3"/>
      <c r="B282" s="3"/>
      <c r="C282" s="3"/>
      <c r="D282" s="229"/>
      <c r="E282" s="28"/>
      <c r="F282" s="28"/>
      <c r="G282" s="4"/>
      <c r="H282" s="101"/>
      <c r="I282" s="63"/>
    </row>
    <row x14ac:dyDescent="0.25" r="283" customHeight="1" ht="17.25">
      <c r="A283" s="3"/>
      <c r="B283" s="3"/>
      <c r="C283" s="3"/>
      <c r="D283" s="229"/>
      <c r="E283" s="28" t="s">
        <v>437</v>
      </c>
      <c r="F283" s="28"/>
      <c r="G283" s="4"/>
      <c r="H283" s="101"/>
      <c r="I283" s="62"/>
    </row>
    <row x14ac:dyDescent="0.25" r="284" customHeight="1" ht="17.25">
      <c r="A284" s="3"/>
      <c r="B284" s="3"/>
      <c r="C284" s="3"/>
      <c r="D284" s="229"/>
      <c r="E284" s="139" t="s">
        <v>450</v>
      </c>
      <c r="F284" s="139"/>
      <c r="G284" s="140"/>
      <c r="H284" s="358"/>
      <c r="I284" s="188">
        <v>1670</v>
      </c>
    </row>
    <row x14ac:dyDescent="0.25" r="285" customHeight="1" ht="17.25">
      <c r="A285" s="3"/>
      <c r="B285" s="3"/>
      <c r="C285" s="3"/>
      <c r="D285" s="229"/>
      <c r="E285" s="28"/>
      <c r="F285" s="28"/>
      <c r="G285" s="3"/>
      <c r="H285" s="82"/>
      <c r="I285" s="63"/>
    </row>
    <row x14ac:dyDescent="0.25" r="286" customHeight="1" ht="90">
      <c r="A286" s="3"/>
      <c r="B286" s="3"/>
      <c r="C286" s="3"/>
      <c r="D286" s="229"/>
      <c r="E286" s="28"/>
      <c r="F286" s="28"/>
      <c r="G286" s="3"/>
      <c r="H286" s="82"/>
      <c r="I286" s="63"/>
    </row>
    <row x14ac:dyDescent="0.25" r="287" customHeight="1" ht="17.25">
      <c r="A287" s="3"/>
      <c r="B287" s="3"/>
      <c r="C287" s="3"/>
      <c r="D287" s="229"/>
      <c r="E287" s="28"/>
      <c r="F287" s="28"/>
      <c r="G287" s="3"/>
      <c r="H287" s="82"/>
      <c r="I287" s="63"/>
    </row>
    <row x14ac:dyDescent="0.25" r="288" customHeight="1" ht="17.25">
      <c r="A288" s="354"/>
      <c r="B288" s="96" t="s">
        <v>603</v>
      </c>
      <c r="C288" s="10"/>
      <c r="D288" s="10"/>
      <c r="E288" s="127"/>
      <c r="F288" s="127"/>
      <c r="G288" s="116"/>
      <c r="H288" s="355"/>
      <c r="I288" s="128"/>
    </row>
    <row x14ac:dyDescent="0.25" r="289" customHeight="1" ht="17.25">
      <c r="A289" s="15"/>
      <c r="B289" s="15" t="s">
        <v>106</v>
      </c>
      <c r="C289" s="15"/>
      <c r="D289" s="15"/>
      <c r="E289" s="112" t="s">
        <v>58</v>
      </c>
      <c r="F289" s="237" t="s">
        <v>319</v>
      </c>
      <c r="G289" s="217"/>
      <c r="H289" s="18" t="s">
        <v>320</v>
      </c>
      <c r="I289" s="147"/>
    </row>
    <row x14ac:dyDescent="0.25" r="290" customHeight="1" ht="29.100000000000005">
      <c r="A290" s="22"/>
      <c r="B290" s="22"/>
      <c r="C290" s="3"/>
      <c r="D290" s="356"/>
      <c r="E290" s="74"/>
      <c r="F290" s="185" t="s">
        <v>544</v>
      </c>
      <c r="G290" s="150" t="s">
        <v>545</v>
      </c>
      <c r="H290" s="24"/>
      <c r="I290" s="244"/>
    </row>
    <row x14ac:dyDescent="0.25" r="291" customHeight="1" ht="29.100000000000005">
      <c r="A291" s="22"/>
      <c r="B291" s="3"/>
      <c r="C291" s="3"/>
      <c r="D291" s="3"/>
      <c r="E291" s="74" t="s">
        <v>11</v>
      </c>
      <c r="F291" s="114" t="s">
        <v>574</v>
      </c>
      <c r="G291" s="28" t="s">
        <v>575</v>
      </c>
      <c r="H291" s="62">
        <v>4340</v>
      </c>
      <c r="I291" s="103"/>
    </row>
    <row x14ac:dyDescent="0.25" r="292" customHeight="1" ht="29.100000000000005">
      <c r="A292" s="22"/>
      <c r="B292" s="229"/>
      <c r="C292" s="229"/>
      <c r="D292" s="229"/>
      <c r="E292" s="74" t="s">
        <v>15</v>
      </c>
      <c r="F292" s="114" t="s">
        <v>576</v>
      </c>
      <c r="G292" s="28" t="s">
        <v>577</v>
      </c>
      <c r="H292" s="62">
        <v>4880</v>
      </c>
      <c r="I292" s="172"/>
    </row>
    <row x14ac:dyDescent="0.25" r="293" customHeight="1" ht="29.100000000000005">
      <c r="A293" s="3"/>
      <c r="B293" s="3"/>
      <c r="C293" s="3"/>
      <c r="D293" s="3"/>
      <c r="E293" s="134"/>
      <c r="F293" s="134"/>
      <c r="G293" s="74"/>
      <c r="H293" s="136"/>
      <c r="I293" s="103"/>
    </row>
    <row x14ac:dyDescent="0.25" r="294" customHeight="1" ht="29.100000000000005">
      <c r="A294" s="3"/>
      <c r="B294" s="3"/>
      <c r="C294" s="3"/>
      <c r="D294" s="3"/>
      <c r="E294" s="138" t="s">
        <v>18</v>
      </c>
      <c r="F294" s="138"/>
      <c r="G294" s="3"/>
      <c r="H294" s="82"/>
      <c r="I294" s="103"/>
    </row>
    <row x14ac:dyDescent="0.25" r="295" customHeight="1" ht="29.100000000000005">
      <c r="A295" s="3"/>
      <c r="B295" s="3"/>
      <c r="C295" s="3"/>
      <c r="D295" s="3"/>
      <c r="E295" s="108"/>
      <c r="F295" s="108"/>
      <c r="G295" s="74"/>
      <c r="H295" s="136"/>
      <c r="I295" s="103"/>
    </row>
    <row x14ac:dyDescent="0.25" r="296" customHeight="1" ht="29.100000000000005">
      <c r="A296" s="3"/>
      <c r="B296" s="3"/>
      <c r="C296" s="3"/>
      <c r="D296" s="229"/>
      <c r="E296" s="134"/>
      <c r="F296" s="134"/>
      <c r="G296" s="3"/>
      <c r="H296" s="82"/>
      <c r="I296" s="103"/>
    </row>
    <row x14ac:dyDescent="0.25" r="297" customHeight="1" ht="29.100000000000005">
      <c r="A297" s="3"/>
      <c r="B297" s="3"/>
      <c r="C297" s="3"/>
      <c r="D297" s="229"/>
      <c r="E297" s="139" t="s">
        <v>491</v>
      </c>
      <c r="F297" s="139"/>
      <c r="G297" s="140"/>
      <c r="H297" s="358"/>
      <c r="I297" s="188">
        <v>2480</v>
      </c>
    </row>
    <row x14ac:dyDescent="0.25" r="298" customHeight="1" ht="29.100000000000005">
      <c r="A298" s="3"/>
      <c r="B298" s="3"/>
      <c r="C298" s="3"/>
      <c r="D298" s="229"/>
      <c r="E298" s="28"/>
      <c r="F298" s="28"/>
      <c r="G298" s="3"/>
      <c r="H298" s="82"/>
      <c r="I298" s="62"/>
    </row>
    <row x14ac:dyDescent="0.25" r="299" customHeight="1" ht="29.100000000000005">
      <c r="A299" s="3"/>
      <c r="B299" s="3"/>
      <c r="C299" s="3"/>
      <c r="D299" s="229"/>
      <c r="E299" s="139" t="s">
        <v>280</v>
      </c>
      <c r="F299" s="139"/>
      <c r="G299" s="140"/>
      <c r="H299" s="358"/>
      <c r="I299" s="188">
        <v>620</v>
      </c>
    </row>
    <row x14ac:dyDescent="0.25" r="300" customHeight="1" ht="62.25">
      <c r="A300" s="3"/>
      <c r="B300" s="3"/>
      <c r="C300" s="3"/>
      <c r="D300" s="229"/>
      <c r="E300" s="28"/>
      <c r="F300" s="28"/>
      <c r="G300" s="3"/>
      <c r="H300" s="82"/>
      <c r="I300" s="63"/>
    </row>
    <row x14ac:dyDescent="0.25" r="301" customHeight="1" ht="88.5">
      <c r="A301" s="3"/>
      <c r="B301" s="3"/>
      <c r="C301" s="3"/>
      <c r="D301" s="229"/>
      <c r="E301" s="28"/>
      <c r="F301" s="28"/>
      <c r="G301" s="3"/>
      <c r="H301" s="82"/>
      <c r="I301" s="63"/>
    </row>
    <row x14ac:dyDescent="0.25" r="302" customHeight="1" ht="17.25">
      <c r="A302" s="354"/>
      <c r="B302" s="96" t="s">
        <v>333</v>
      </c>
      <c r="C302" s="10"/>
      <c r="D302" s="10"/>
      <c r="E302" s="127"/>
      <c r="F302" s="127"/>
      <c r="G302" s="116"/>
      <c r="H302" s="355"/>
      <c r="I302" s="128"/>
    </row>
    <row x14ac:dyDescent="0.25" r="303" customHeight="1" ht="17.25">
      <c r="A303" s="15"/>
      <c r="B303" s="15" t="s">
        <v>318</v>
      </c>
      <c r="C303" s="15"/>
      <c r="D303" s="15"/>
      <c r="E303" s="112" t="s">
        <v>58</v>
      </c>
      <c r="F303" s="237" t="s">
        <v>319</v>
      </c>
      <c r="G303" s="217"/>
      <c r="H303" s="18" t="s">
        <v>320</v>
      </c>
      <c r="I303" s="52" t="s">
        <v>388</v>
      </c>
    </row>
    <row x14ac:dyDescent="0.25" r="304" customHeight="1" ht="29.100000000000005">
      <c r="A304" s="22"/>
      <c r="B304" s="22"/>
      <c r="C304" s="3"/>
      <c r="D304" s="356"/>
      <c r="E304" s="74"/>
      <c r="F304" s="150" t="s">
        <v>544</v>
      </c>
      <c r="G304" s="150" t="s">
        <v>545</v>
      </c>
      <c r="H304" s="82"/>
      <c r="I304" s="303" t="s">
        <v>336</v>
      </c>
    </row>
    <row x14ac:dyDescent="0.25" r="305" customHeight="1" ht="29.100000000000005">
      <c r="A305" s="22"/>
      <c r="B305" s="3"/>
      <c r="C305" s="3"/>
      <c r="D305" s="3"/>
      <c r="E305" s="74" t="s">
        <v>11</v>
      </c>
      <c r="F305" s="114" t="s">
        <v>546</v>
      </c>
      <c r="G305" s="114" t="s">
        <v>567</v>
      </c>
      <c r="H305" s="62">
        <v>1520</v>
      </c>
      <c r="I305" s="62">
        <v>2950</v>
      </c>
    </row>
    <row x14ac:dyDescent="0.25" r="306" customHeight="1" ht="29.100000000000005">
      <c r="A306" s="22"/>
      <c r="B306" s="3"/>
      <c r="C306" s="3"/>
      <c r="D306" s="3"/>
      <c r="E306" s="74" t="s">
        <v>13</v>
      </c>
      <c r="F306" s="114" t="s">
        <v>548</v>
      </c>
      <c r="G306" s="114" t="s">
        <v>568</v>
      </c>
      <c r="H306" s="62">
        <v>1820</v>
      </c>
      <c r="I306" s="62">
        <v>3580</v>
      </c>
    </row>
    <row x14ac:dyDescent="0.25" r="307" customHeight="1" ht="29.100000000000005">
      <c r="A307" s="22"/>
      <c r="B307" s="3"/>
      <c r="C307" s="3"/>
      <c r="D307" s="3"/>
      <c r="E307" s="74" t="s">
        <v>15</v>
      </c>
      <c r="F307" s="114" t="s">
        <v>550</v>
      </c>
      <c r="G307" s="114" t="s">
        <v>569</v>
      </c>
      <c r="H307" s="62">
        <v>2130</v>
      </c>
      <c r="I307" s="62">
        <v>4300</v>
      </c>
    </row>
    <row x14ac:dyDescent="0.25" r="308" customHeight="1" ht="29.100000000000005">
      <c r="A308" s="3"/>
      <c r="B308" s="3"/>
      <c r="C308" s="3"/>
      <c r="D308" s="3"/>
      <c r="E308" s="134"/>
      <c r="F308" s="134"/>
      <c r="G308" s="74"/>
      <c r="H308" s="136"/>
      <c r="I308" s="103"/>
    </row>
    <row x14ac:dyDescent="0.25" r="309" customHeight="1" ht="29.100000000000005">
      <c r="A309" s="3"/>
      <c r="B309" s="3"/>
      <c r="C309" s="3"/>
      <c r="D309" s="3"/>
      <c r="E309" s="138" t="s">
        <v>18</v>
      </c>
      <c r="F309" s="138"/>
      <c r="G309" s="3"/>
      <c r="H309" s="82"/>
      <c r="I309" s="103"/>
    </row>
    <row x14ac:dyDescent="0.25" r="310" customHeight="1" ht="29.100000000000005">
      <c r="A310" s="3"/>
      <c r="B310" s="3"/>
      <c r="C310" s="3"/>
      <c r="D310" s="229"/>
      <c r="E310" s="108"/>
      <c r="F310" s="108"/>
      <c r="G310" s="376"/>
      <c r="H310" s="371"/>
      <c r="I310" s="21"/>
    </row>
    <row x14ac:dyDescent="0.25" r="311" customHeight="1" ht="29.100000000000005">
      <c r="A311" s="3"/>
      <c r="B311" s="3"/>
      <c r="C311" s="3"/>
      <c r="D311" s="3"/>
      <c r="E311" s="134"/>
      <c r="F311" s="134"/>
      <c r="G311" s="3"/>
      <c r="H311" s="82"/>
      <c r="I311" s="103"/>
    </row>
    <row x14ac:dyDescent="0.25" r="312" customHeight="1" ht="29.100000000000005">
      <c r="A312" s="3"/>
      <c r="B312" s="3"/>
      <c r="C312" s="3"/>
      <c r="D312" s="3"/>
      <c r="E312" s="139" t="s">
        <v>280</v>
      </c>
      <c r="F312" s="139"/>
      <c r="G312" s="140"/>
      <c r="H312" s="358"/>
      <c r="I312" s="188">
        <v>570</v>
      </c>
    </row>
    <row x14ac:dyDescent="0.25" r="313" customHeight="1" ht="29.100000000000005">
      <c r="A313" s="229"/>
      <c r="B313" s="229"/>
      <c r="C313" s="229"/>
      <c r="D313" s="229"/>
      <c r="E313" s="108"/>
      <c r="F313" s="108"/>
      <c r="G313" s="3"/>
      <c r="H313" s="371"/>
      <c r="I313" s="103"/>
    </row>
    <row x14ac:dyDescent="0.25" r="314" customHeight="1" ht="29.100000000000005">
      <c r="A314" s="229"/>
      <c r="B314" s="229"/>
      <c r="C314" s="229"/>
      <c r="D314" s="229"/>
      <c r="E314" s="108"/>
      <c r="F314" s="108"/>
      <c r="G314" s="4"/>
      <c r="H314" s="157"/>
      <c r="I314" s="63"/>
    </row>
    <row x14ac:dyDescent="0.25" r="315" customHeight="1" ht="29.100000000000005">
      <c r="A315" s="229"/>
      <c r="B315" s="229"/>
      <c r="C315" s="229"/>
      <c r="D315" s="229"/>
      <c r="E315" s="134"/>
      <c r="F315" s="134"/>
      <c r="G315" s="3"/>
      <c r="H315" s="82"/>
      <c r="I315" s="103"/>
    </row>
    <row x14ac:dyDescent="0.25" r="316" customHeight="1" ht="17.25">
      <c r="A316" s="354"/>
      <c r="B316" s="96" t="s">
        <v>333</v>
      </c>
      <c r="C316" s="10"/>
      <c r="D316" s="10"/>
      <c r="E316" s="127"/>
      <c r="F316" s="127"/>
      <c r="G316" s="116"/>
      <c r="H316" s="355"/>
      <c r="I316" s="128"/>
    </row>
    <row x14ac:dyDescent="0.25" r="317" customHeight="1" ht="17.25">
      <c r="A317" s="15"/>
      <c r="B317" s="15" t="s">
        <v>348</v>
      </c>
      <c r="C317" s="15"/>
      <c r="D317" s="15"/>
      <c r="E317" s="112" t="s">
        <v>58</v>
      </c>
      <c r="F317" s="237" t="s">
        <v>319</v>
      </c>
      <c r="G317" s="217"/>
      <c r="H317" s="18" t="s">
        <v>320</v>
      </c>
      <c r="I317" s="52" t="s">
        <v>388</v>
      </c>
    </row>
    <row x14ac:dyDescent="0.25" r="318" customHeight="1" ht="29.100000000000005">
      <c r="A318" s="22"/>
      <c r="B318" s="22"/>
      <c r="C318" s="3"/>
      <c r="D318" s="356"/>
      <c r="E318" s="74"/>
      <c r="F318" s="185" t="s">
        <v>544</v>
      </c>
      <c r="G318" s="150" t="s">
        <v>545</v>
      </c>
      <c r="H318" s="24"/>
      <c r="I318" s="303" t="s">
        <v>336</v>
      </c>
    </row>
    <row x14ac:dyDescent="0.25" r="319" customHeight="1" ht="29.100000000000005">
      <c r="A319" s="22"/>
      <c r="B319" s="3"/>
      <c r="C319" s="3"/>
      <c r="D319" s="3"/>
      <c r="E319" s="74" t="s">
        <v>11</v>
      </c>
      <c r="F319" s="28" t="s">
        <v>552</v>
      </c>
      <c r="G319" s="28" t="s">
        <v>553</v>
      </c>
      <c r="H319" s="62">
        <v>2150</v>
      </c>
      <c r="I319" s="62">
        <v>3940</v>
      </c>
    </row>
    <row x14ac:dyDescent="0.25" r="320" customHeight="1" ht="29.100000000000005">
      <c r="A320" s="3"/>
      <c r="B320" s="3"/>
      <c r="C320" s="3"/>
      <c r="D320" s="3"/>
      <c r="E320" s="74" t="s">
        <v>13</v>
      </c>
      <c r="F320" s="28" t="s">
        <v>555</v>
      </c>
      <c r="G320" s="28" t="s">
        <v>580</v>
      </c>
      <c r="H320" s="62">
        <v>2320</v>
      </c>
      <c r="I320" s="62">
        <v>4570</v>
      </c>
    </row>
    <row x14ac:dyDescent="0.25" r="321" customHeight="1" ht="29.100000000000005">
      <c r="A321" s="22"/>
      <c r="B321" s="3"/>
      <c r="C321" s="3"/>
      <c r="D321" s="3"/>
      <c r="E321" s="74" t="s">
        <v>15</v>
      </c>
      <c r="F321" s="28" t="s">
        <v>572</v>
      </c>
      <c r="G321" s="28" t="s">
        <v>581</v>
      </c>
      <c r="H321" s="62">
        <v>2480</v>
      </c>
      <c r="I321" s="62">
        <v>5190</v>
      </c>
    </row>
    <row x14ac:dyDescent="0.25" r="322" customHeight="1" ht="29.100000000000005">
      <c r="A322" s="22"/>
      <c r="B322" s="3"/>
      <c r="C322" s="3"/>
      <c r="D322" s="3"/>
      <c r="E322" s="74" t="s">
        <v>120</v>
      </c>
      <c r="F322" s="28" t="s">
        <v>573</v>
      </c>
      <c r="G322" s="28" t="s">
        <v>561</v>
      </c>
      <c r="H322" s="62">
        <v>3020</v>
      </c>
      <c r="I322" s="62">
        <v>6800</v>
      </c>
    </row>
    <row x14ac:dyDescent="0.25" r="323" customHeight="1" ht="29.100000000000005">
      <c r="A323" s="3"/>
      <c r="B323" s="3"/>
      <c r="C323" s="3"/>
      <c r="D323" s="3"/>
      <c r="E323" s="134"/>
      <c r="F323" s="134"/>
      <c r="G323" s="74"/>
      <c r="H323" s="136"/>
      <c r="I323" s="86"/>
    </row>
    <row x14ac:dyDescent="0.25" r="324" customHeight="1" ht="29.100000000000005">
      <c r="A324" s="3"/>
      <c r="B324" s="3"/>
      <c r="C324" s="3"/>
      <c r="D324" s="3"/>
      <c r="E324" s="138" t="s">
        <v>18</v>
      </c>
      <c r="F324" s="138"/>
      <c r="G324" s="3"/>
      <c r="H324" s="82"/>
      <c r="I324" s="86"/>
    </row>
    <row x14ac:dyDescent="0.25" r="325" customHeight="1" ht="29.100000000000005">
      <c r="A325" s="3"/>
      <c r="B325" s="3"/>
      <c r="C325" s="3"/>
      <c r="D325" s="229"/>
      <c r="E325" s="108"/>
      <c r="F325" s="108"/>
      <c r="G325" s="376"/>
      <c r="H325" s="371"/>
      <c r="I325" s="21"/>
    </row>
    <row x14ac:dyDescent="0.25" r="326" customHeight="1" ht="29.100000000000005">
      <c r="A326" s="229"/>
      <c r="B326" s="229"/>
      <c r="C326" s="229"/>
      <c r="D326" s="229"/>
      <c r="E326" s="134"/>
      <c r="F326" s="134"/>
      <c r="G326" s="3"/>
      <c r="H326" s="82"/>
      <c r="I326" s="103"/>
    </row>
    <row x14ac:dyDescent="0.25" r="327" customHeight="1" ht="29.100000000000005">
      <c r="A327" s="3"/>
      <c r="B327" s="3"/>
      <c r="C327" s="3"/>
      <c r="D327" s="3"/>
      <c r="E327" s="139" t="s">
        <v>280</v>
      </c>
      <c r="F327" s="139"/>
      <c r="G327" s="140"/>
      <c r="H327" s="358"/>
      <c r="I327" s="188">
        <v>570</v>
      </c>
    </row>
    <row x14ac:dyDescent="0.25" r="328" customHeight="1" ht="29.100000000000005">
      <c r="A328" s="3"/>
      <c r="B328" s="3"/>
      <c r="C328" s="3"/>
      <c r="D328" s="3"/>
      <c r="E328" s="108"/>
      <c r="F328" s="108"/>
      <c r="G328" s="376"/>
      <c r="H328" s="371"/>
      <c r="I328" s="21"/>
    </row>
    <row x14ac:dyDescent="0.25" r="329" customHeight="1" ht="29.100000000000005">
      <c r="A329" s="3"/>
      <c r="B329" s="3"/>
      <c r="C329" s="3"/>
      <c r="D329" s="3"/>
      <c r="E329" s="108"/>
      <c r="F329" s="108"/>
      <c r="G329" s="3"/>
      <c r="H329" s="82"/>
      <c r="I329" s="63"/>
    </row>
    <row x14ac:dyDescent="0.25" r="330" customHeight="1" ht="29.100000000000005">
      <c r="A330" s="3"/>
      <c r="B330" s="3"/>
      <c r="C330" s="3"/>
      <c r="D330" s="3"/>
      <c r="E330" s="134"/>
      <c r="F330" s="134"/>
      <c r="G330" s="3"/>
      <c r="H330" s="82"/>
      <c r="I330" s="103"/>
    </row>
    <row x14ac:dyDescent="0.25" r="331" customHeight="1" ht="86.25">
      <c r="A331" s="3"/>
      <c r="B331" s="3"/>
      <c r="C331" s="3"/>
      <c r="D331" s="3"/>
      <c r="E331" s="28"/>
      <c r="F331" s="28"/>
      <c r="G331" s="3"/>
      <c r="H331" s="82"/>
      <c r="I331" s="63"/>
    </row>
    <row x14ac:dyDescent="0.25" r="332" customHeight="1" ht="17.25">
      <c r="A332" s="15"/>
      <c r="B332" s="15" t="s">
        <v>106</v>
      </c>
      <c r="C332" s="15"/>
      <c r="D332" s="15"/>
      <c r="E332" s="112" t="s">
        <v>58</v>
      </c>
      <c r="F332" s="237" t="s">
        <v>319</v>
      </c>
      <c r="G332" s="217"/>
      <c r="H332" s="18" t="s">
        <v>320</v>
      </c>
      <c r="I332" s="52" t="s">
        <v>605</v>
      </c>
    </row>
    <row x14ac:dyDescent="0.25" r="333" customHeight="1" ht="29.100000000000005">
      <c r="A333" s="22"/>
      <c r="B333" s="22"/>
      <c r="C333" s="3"/>
      <c r="D333" s="356"/>
      <c r="E333" s="74"/>
      <c r="F333" s="185" t="s">
        <v>544</v>
      </c>
      <c r="G333" s="150" t="s">
        <v>545</v>
      </c>
      <c r="H333" s="24"/>
      <c r="I333" s="303" t="s">
        <v>336</v>
      </c>
    </row>
    <row x14ac:dyDescent="0.25" r="334" customHeight="1" ht="29.100000000000005">
      <c r="A334" s="22"/>
      <c r="B334" s="3"/>
      <c r="C334" s="3"/>
      <c r="D334" s="3"/>
      <c r="E334" s="74" t="s">
        <v>11</v>
      </c>
      <c r="F334" s="114" t="s">
        <v>574</v>
      </c>
      <c r="G334" s="28" t="s">
        <v>575</v>
      </c>
      <c r="H334" s="62">
        <v>1950</v>
      </c>
      <c r="I334" s="62">
        <v>4570</v>
      </c>
    </row>
    <row x14ac:dyDescent="0.25" r="335" customHeight="1" ht="29.100000000000005">
      <c r="A335" s="22"/>
      <c r="B335" s="3"/>
      <c r="C335" s="3"/>
      <c r="D335" s="3"/>
      <c r="E335" s="74" t="s">
        <v>13</v>
      </c>
      <c r="F335" s="114" t="s">
        <v>576</v>
      </c>
      <c r="G335" s="28" t="s">
        <v>577</v>
      </c>
      <c r="H335" s="62">
        <v>2370</v>
      </c>
      <c r="I335" s="62">
        <v>5910</v>
      </c>
    </row>
    <row x14ac:dyDescent="0.25" r="336" customHeight="1" ht="29.100000000000005">
      <c r="A336" s="22"/>
      <c r="B336" s="3"/>
      <c r="C336" s="3"/>
      <c r="D336" s="3"/>
      <c r="E336" s="74" t="s">
        <v>15</v>
      </c>
      <c r="F336" s="114" t="s">
        <v>578</v>
      </c>
      <c r="G336" s="28" t="s">
        <v>579</v>
      </c>
      <c r="H336" s="62">
        <v>3020</v>
      </c>
      <c r="I336" s="62">
        <v>7160</v>
      </c>
    </row>
    <row x14ac:dyDescent="0.25" r="337" customHeight="1" ht="29.100000000000005">
      <c r="A337" s="3"/>
      <c r="B337" s="3"/>
      <c r="C337" s="3"/>
      <c r="D337" s="3"/>
      <c r="E337" s="134"/>
      <c r="F337" s="134"/>
      <c r="G337" s="74"/>
      <c r="H337" s="136"/>
      <c r="I337" s="86"/>
    </row>
    <row x14ac:dyDescent="0.25" r="338" customHeight="1" ht="29.100000000000005">
      <c r="A338" s="3"/>
      <c r="B338" s="3"/>
      <c r="C338" s="3"/>
      <c r="D338" s="3"/>
      <c r="E338" s="138" t="s">
        <v>18</v>
      </c>
      <c r="F338" s="138"/>
      <c r="G338" s="3"/>
      <c r="H338" s="82"/>
      <c r="I338" s="86"/>
    </row>
    <row x14ac:dyDescent="0.25" r="339" customHeight="1" ht="29.100000000000005">
      <c r="A339" s="3"/>
      <c r="B339" s="3"/>
      <c r="C339" s="3"/>
      <c r="D339" s="229"/>
      <c r="E339" s="108"/>
      <c r="F339" s="108"/>
      <c r="G339" s="3"/>
      <c r="H339" s="82"/>
      <c r="I339" s="21"/>
    </row>
    <row x14ac:dyDescent="0.25" r="340" customHeight="1" ht="29.100000000000005">
      <c r="A340" s="3"/>
      <c r="B340" s="3"/>
      <c r="C340" s="3"/>
      <c r="D340" s="3"/>
      <c r="E340" s="134"/>
      <c r="F340" s="134"/>
      <c r="G340" s="3"/>
      <c r="H340" s="82"/>
      <c r="I340" s="103"/>
    </row>
    <row x14ac:dyDescent="0.25" r="341" customHeight="1" ht="29.100000000000005">
      <c r="A341" s="3"/>
      <c r="B341" s="3"/>
      <c r="C341" s="3"/>
      <c r="D341" s="3"/>
      <c r="E341" s="139" t="s">
        <v>280</v>
      </c>
      <c r="F341" s="139"/>
      <c r="G341" s="140"/>
      <c r="H341" s="358"/>
      <c r="I341" s="188">
        <v>570</v>
      </c>
    </row>
    <row x14ac:dyDescent="0.25" r="342" customHeight="1" ht="29.100000000000005">
      <c r="A342" s="3"/>
      <c r="B342" s="3"/>
      <c r="C342" s="3"/>
      <c r="D342" s="3"/>
      <c r="E342" s="108"/>
      <c r="F342" s="108"/>
      <c r="G342" s="3"/>
      <c r="H342" s="82"/>
      <c r="I342" s="63"/>
    </row>
    <row x14ac:dyDescent="0.25" r="343" customHeight="1" ht="29.100000000000005">
      <c r="A343" s="3"/>
      <c r="B343" s="3"/>
      <c r="C343" s="3"/>
      <c r="D343" s="3"/>
      <c r="E343" s="108"/>
      <c r="F343" s="108"/>
      <c r="G343" s="3"/>
      <c r="H343" s="82"/>
      <c r="I343" s="63"/>
    </row>
    <row x14ac:dyDescent="0.25" r="344" customHeight="1" ht="29.100000000000005">
      <c r="A344" s="3"/>
      <c r="B344" s="3"/>
      <c r="C344" s="3"/>
      <c r="D344" s="3"/>
      <c r="E344" s="134"/>
      <c r="F344" s="134"/>
      <c r="G344" s="3"/>
      <c r="H344" s="82"/>
      <c r="I344" s="103"/>
    </row>
    <row x14ac:dyDescent="0.25" r="345" customHeight="1" ht="29.100000000000005">
      <c r="A345" s="3"/>
      <c r="B345" s="3"/>
      <c r="C345" s="3"/>
      <c r="D345" s="3"/>
      <c r="E345" s="28"/>
      <c r="F345" s="28"/>
      <c r="G345" s="3"/>
      <c r="H345" s="82"/>
      <c r="I345" s="63"/>
    </row>
    <row x14ac:dyDescent="0.25" r="346" customHeight="1" ht="29.100000000000005">
      <c r="A346" s="3"/>
      <c r="B346" s="3"/>
      <c r="C346" s="3"/>
      <c r="D346" s="3"/>
      <c r="E346" s="28"/>
      <c r="F346" s="28"/>
      <c r="G346" s="3"/>
      <c r="H346" s="82"/>
      <c r="I346" s="63"/>
    </row>
    <row x14ac:dyDescent="0.25" r="347" customHeight="1" ht="29.100000000000005">
      <c r="A347" s="229"/>
      <c r="B347" s="229"/>
      <c r="C347" s="229"/>
      <c r="D347" s="229"/>
      <c r="E347" s="285"/>
      <c r="F347" s="285"/>
      <c r="G347" s="4"/>
      <c r="H347" s="157"/>
      <c r="I347" s="63"/>
    </row>
    <row x14ac:dyDescent="0.25" r="348" customHeight="1" ht="27">
      <c r="A348" s="3"/>
      <c r="B348" s="3"/>
      <c r="C348" s="3"/>
      <c r="D348" s="3"/>
      <c r="E348" s="28"/>
      <c r="F348" s="28"/>
      <c r="G348" s="3"/>
      <c r="H348" s="82"/>
      <c r="I348" s="63"/>
    </row>
  </sheetData>
  <mergeCells count="26">
    <mergeCell ref="A1:I1"/>
    <mergeCell ref="F4:G4"/>
    <mergeCell ref="F21:G21"/>
    <mergeCell ref="F41:G41"/>
    <mergeCell ref="F56:G56"/>
    <mergeCell ref="H57:I57"/>
    <mergeCell ref="F72:G72"/>
    <mergeCell ref="F86:G86"/>
    <mergeCell ref="F100:G100"/>
    <mergeCell ref="F115:G115"/>
    <mergeCell ref="F129:G129"/>
    <mergeCell ref="F140:G140"/>
    <mergeCell ref="F153:G153"/>
    <mergeCell ref="F168:G168"/>
    <mergeCell ref="F182:G182"/>
    <mergeCell ref="F195:G195"/>
    <mergeCell ref="F210:G210"/>
    <mergeCell ref="F222:G222"/>
    <mergeCell ref="F236:G236"/>
    <mergeCell ref="F251:G251"/>
    <mergeCell ref="F263:G263"/>
    <mergeCell ref="F274:G274"/>
    <mergeCell ref="F289:G289"/>
    <mergeCell ref="F303:G303"/>
    <mergeCell ref="F317:G317"/>
    <mergeCell ref="F332:G3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8"/>
  <sheetViews>
    <sheetView workbookViewId="0"/>
  </sheetViews>
  <sheetFormatPr defaultRowHeight="15" x14ac:dyDescent="0.25"/>
  <cols>
    <col min="1" max="1" style="76" width="4.576428571428571" customWidth="1" bestFit="1"/>
    <col min="2" max="2" style="76" width="16.005" customWidth="1" bestFit="1"/>
    <col min="3" max="3" style="76" width="25.14785714285714" customWidth="1" bestFit="1"/>
    <col min="4" max="4" style="76" width="27.005" customWidth="1" bestFit="1"/>
    <col min="5" max="5" style="77" width="9.147857142857141" customWidth="1" bestFit="1"/>
    <col min="6" max="6" style="77" width="18.14785714285714" customWidth="1" bestFit="1"/>
    <col min="7" max="7" style="78" width="24.576428571428572" customWidth="1" bestFit="1"/>
    <col min="8" max="8" style="100" width="32.14785714285715" customWidth="1" bestFit="1"/>
    <col min="9" max="9" style="80" width="31.576428571428572" customWidth="1" bestFit="1"/>
    <col min="10" max="10" style="100" width="21.576428571428572" customWidth="1" bestFit="1"/>
  </cols>
  <sheetData>
    <row x14ac:dyDescent="0.25" r="1" customHeight="1" ht="17.25">
      <c r="A1" s="1" t="s">
        <v>542</v>
      </c>
      <c r="B1" s="1"/>
      <c r="C1" s="1"/>
      <c r="D1" s="1"/>
      <c r="E1" s="1"/>
      <c r="F1" s="1"/>
      <c r="G1" s="2"/>
      <c r="H1" s="81"/>
      <c r="I1" s="81"/>
      <c r="J1" s="82"/>
    </row>
    <row x14ac:dyDescent="0.25" r="2" customHeight="1" ht="17.25">
      <c r="A2" s="4"/>
      <c r="B2" s="4"/>
      <c r="C2" s="4"/>
      <c r="D2" s="4"/>
      <c r="E2" s="4"/>
      <c r="F2" s="4"/>
      <c r="G2" s="7"/>
      <c r="H2" s="7"/>
      <c r="I2" s="101"/>
      <c r="J2" s="82"/>
    </row>
    <row x14ac:dyDescent="0.25" r="3" customHeight="1" ht="17.25">
      <c r="A3" s="354" t="s">
        <v>1</v>
      </c>
      <c r="B3" s="96" t="s">
        <v>543</v>
      </c>
      <c r="C3" s="10"/>
      <c r="D3" s="10"/>
      <c r="E3" s="127"/>
      <c r="F3" s="127"/>
      <c r="G3" s="49"/>
      <c r="H3" s="355"/>
      <c r="I3" s="128"/>
      <c r="J3" s="82"/>
    </row>
    <row x14ac:dyDescent="0.25" r="4" customHeight="1" ht="25.5">
      <c r="A4" s="15"/>
      <c r="B4" s="15" t="s">
        <v>318</v>
      </c>
      <c r="C4" s="15"/>
      <c r="D4" s="15"/>
      <c r="E4" s="112" t="s">
        <v>58</v>
      </c>
      <c r="F4" s="237" t="s">
        <v>36</v>
      </c>
      <c r="G4" s="17"/>
      <c r="H4" s="18" t="s">
        <v>349</v>
      </c>
      <c r="I4" s="18"/>
      <c r="J4" s="82"/>
    </row>
    <row x14ac:dyDescent="0.25" r="5" customHeight="1" ht="23.100000000000005">
      <c r="A5" s="22"/>
      <c r="B5" s="22"/>
      <c r="C5" s="3"/>
      <c r="D5" s="356"/>
      <c r="E5" s="4"/>
      <c r="F5" s="150" t="s">
        <v>544</v>
      </c>
      <c r="G5" s="357" t="s">
        <v>545</v>
      </c>
      <c r="H5" s="7"/>
      <c r="I5" s="303"/>
      <c r="J5" s="82"/>
    </row>
    <row x14ac:dyDescent="0.25" r="6" customHeight="1" ht="27">
      <c r="A6" s="22"/>
      <c r="B6" s="3"/>
      <c r="C6" s="3"/>
      <c r="D6" s="3"/>
      <c r="E6" s="4" t="s">
        <v>11</v>
      </c>
      <c r="F6" s="114" t="s">
        <v>546</v>
      </c>
      <c r="G6" s="7" t="s">
        <v>547</v>
      </c>
      <c r="H6" s="62">
        <f>ROUNDUP((('UK-R-Coffee Tables'!G6)*USD_per_GBP)*(1-UK_VAT),-1)</f>
      </c>
      <c r="I6" s="63"/>
      <c r="J6" s="82"/>
    </row>
    <row x14ac:dyDescent="0.25" r="7" customHeight="1" ht="17.25">
      <c r="A7" s="22"/>
      <c r="B7" s="3"/>
      <c r="C7" s="3"/>
      <c r="D7" s="3"/>
      <c r="E7" s="4" t="s">
        <v>13</v>
      </c>
      <c r="F7" s="114" t="s">
        <v>548</v>
      </c>
      <c r="G7" s="7" t="s">
        <v>549</v>
      </c>
      <c r="H7" s="62">
        <f>ROUNDUP((('UK-R-Coffee Tables'!G7)*USD_per_GBP)*(1-UK_VAT),-1)</f>
      </c>
      <c r="I7" s="63"/>
      <c r="J7" s="82"/>
    </row>
    <row x14ac:dyDescent="0.25" r="8" customHeight="1" ht="17.25">
      <c r="A8" s="22"/>
      <c r="B8" s="3"/>
      <c r="C8" s="3"/>
      <c r="D8" s="3"/>
      <c r="E8" s="4" t="s">
        <v>15</v>
      </c>
      <c r="F8" s="114" t="s">
        <v>550</v>
      </c>
      <c r="G8" s="7" t="s">
        <v>551</v>
      </c>
      <c r="H8" s="62">
        <f>ROUNDUP((('UK-R-Coffee Tables'!G8)*USD_per_GBP)*(1-UK_VAT),-1)</f>
      </c>
      <c r="I8" s="63"/>
      <c r="J8" s="82"/>
    </row>
    <row x14ac:dyDescent="0.25" r="9" customHeight="1" ht="17.25">
      <c r="A9" s="22"/>
      <c r="B9" s="3"/>
      <c r="C9" s="3"/>
      <c r="D9" s="3"/>
      <c r="E9" s="4"/>
      <c r="F9" s="4"/>
      <c r="G9" s="7"/>
      <c r="H9" s="63"/>
      <c r="I9" s="63"/>
      <c r="J9" s="82"/>
    </row>
    <row x14ac:dyDescent="0.25" r="10" customHeight="1" ht="17.25">
      <c r="A10" s="22"/>
      <c r="B10" s="3"/>
      <c r="C10" s="3"/>
      <c r="D10" s="3"/>
      <c r="E10" s="4"/>
      <c r="F10" s="4"/>
      <c r="G10" s="7"/>
      <c r="H10" s="63"/>
      <c r="I10" s="63"/>
      <c r="J10" s="82"/>
    </row>
    <row x14ac:dyDescent="0.25" r="11" customHeight="1" ht="17.25">
      <c r="A11" s="22"/>
      <c r="B11" s="3"/>
      <c r="C11" s="3"/>
      <c r="D11" s="3"/>
      <c r="E11" s="107" t="s">
        <v>18</v>
      </c>
      <c r="F11" s="107"/>
      <c r="G11" s="7"/>
      <c r="H11" s="157"/>
      <c r="I11" s="172"/>
      <c r="J11" s="82"/>
    </row>
    <row x14ac:dyDescent="0.25" r="12" customHeight="1" ht="17.25">
      <c r="A12" s="22"/>
      <c r="B12" s="3"/>
      <c r="C12" s="3"/>
      <c r="D12" s="229"/>
      <c r="E12" s="108"/>
      <c r="F12" s="108"/>
      <c r="G12" s="7"/>
      <c r="H12" s="157"/>
      <c r="I12" s="172"/>
      <c r="J12" s="82"/>
    </row>
    <row x14ac:dyDescent="0.25" r="13" customHeight="1" ht="17.25">
      <c r="A13" s="22"/>
      <c r="B13" s="3"/>
      <c r="C13" s="3"/>
      <c r="D13" s="3"/>
      <c r="E13" s="114"/>
      <c r="F13" s="114"/>
      <c r="G13" s="7"/>
      <c r="H13" s="157"/>
      <c r="I13" s="172"/>
      <c r="J13" s="82"/>
    </row>
    <row x14ac:dyDescent="0.25" r="14" customHeight="1" ht="17.25">
      <c r="A14" s="22"/>
      <c r="B14" s="3"/>
      <c r="C14" s="3"/>
      <c r="D14" s="3"/>
      <c r="E14" s="110" t="s">
        <v>280</v>
      </c>
      <c r="F14" s="110"/>
      <c r="G14" s="161"/>
      <c r="H14" s="358"/>
      <c r="I14" s="188">
        <f>ROUNDUP((('UK-R-Coffee Tables'!H14)*USD_per_GBP)*(1-UK_VAT),-1)</f>
      </c>
      <c r="J14" s="82"/>
    </row>
    <row x14ac:dyDescent="0.25" r="15" customHeight="1" ht="17.25">
      <c r="A15" s="22"/>
      <c r="B15" s="3"/>
      <c r="C15" s="3"/>
      <c r="D15" s="3"/>
      <c r="E15" s="108"/>
      <c r="F15" s="108"/>
      <c r="G15" s="7"/>
      <c r="H15" s="157"/>
      <c r="I15" s="172"/>
      <c r="J15" s="82"/>
    </row>
    <row x14ac:dyDescent="0.25" r="16" customHeight="1" ht="17.25">
      <c r="A16" s="22"/>
      <c r="B16" s="3"/>
      <c r="C16" s="3"/>
      <c r="D16" s="3"/>
      <c r="E16" s="114"/>
      <c r="F16" s="114"/>
      <c r="G16" s="7"/>
      <c r="H16" s="157"/>
      <c r="I16" s="172"/>
      <c r="J16" s="82"/>
    </row>
    <row x14ac:dyDescent="0.25" r="17" customHeight="1" ht="17.25">
      <c r="A17" s="22"/>
      <c r="B17" s="3"/>
      <c r="C17" s="3"/>
      <c r="D17" s="3"/>
      <c r="E17" s="110" t="s">
        <v>360</v>
      </c>
      <c r="F17" s="110"/>
      <c r="G17" s="161"/>
      <c r="H17" s="358"/>
      <c r="I17" s="188">
        <f>ROUNDUP((('UK-R-Coffee Tables'!H17)*USD_per_GBP)*(1-UK_VAT),-1)</f>
      </c>
      <c r="J17" s="82"/>
    </row>
    <row x14ac:dyDescent="0.25" r="18" customHeight="1" ht="17.25">
      <c r="A18" s="22"/>
      <c r="B18" s="3"/>
      <c r="C18" s="3"/>
      <c r="D18" s="3"/>
      <c r="E18" s="114"/>
      <c r="F18" s="114"/>
      <c r="G18" s="7"/>
      <c r="H18" s="157"/>
      <c r="I18" s="63"/>
      <c r="J18" s="82"/>
    </row>
    <row x14ac:dyDescent="0.25" r="19" customHeight="1" ht="17.25">
      <c r="A19" s="22"/>
      <c r="B19" s="3"/>
      <c r="C19" s="3"/>
      <c r="D19" s="3"/>
      <c r="E19" s="28"/>
      <c r="F19" s="28"/>
      <c r="G19" s="5"/>
      <c r="H19" s="82"/>
      <c r="I19" s="103"/>
      <c r="J19" s="82"/>
    </row>
    <row x14ac:dyDescent="0.25" r="20" customHeight="1" ht="30">
      <c r="A20" s="15"/>
      <c r="B20" s="15" t="s">
        <v>348</v>
      </c>
      <c r="C20" s="15"/>
      <c r="D20" s="15"/>
      <c r="E20" s="112" t="s">
        <v>58</v>
      </c>
      <c r="F20" s="237" t="s">
        <v>36</v>
      </c>
      <c r="G20" s="17"/>
      <c r="H20" s="18" t="s">
        <v>349</v>
      </c>
      <c r="I20" s="18"/>
      <c r="J20" s="82"/>
    </row>
    <row x14ac:dyDescent="0.25" r="21" customHeight="1" ht="17.25">
      <c r="A21" s="22"/>
      <c r="B21" s="22"/>
      <c r="C21" s="3"/>
      <c r="D21" s="356"/>
      <c r="E21" s="4"/>
      <c r="F21" s="150" t="s">
        <v>544</v>
      </c>
      <c r="G21" s="233" t="s">
        <v>545</v>
      </c>
      <c r="H21" s="7"/>
      <c r="I21" s="303"/>
      <c r="J21" s="82"/>
    </row>
    <row x14ac:dyDescent="0.25" r="22" customHeight="1" ht="17.25">
      <c r="A22" s="22"/>
      <c r="B22" s="3"/>
      <c r="C22" s="3"/>
      <c r="D22" s="3"/>
      <c r="E22" s="4" t="s">
        <v>11</v>
      </c>
      <c r="F22" s="114" t="s">
        <v>552</v>
      </c>
      <c r="G22" s="26" t="s">
        <v>553</v>
      </c>
      <c r="H22" s="62">
        <f>ROUNDUP((('UK-R-Coffee Tables'!G21)*USD_per_GBP)*(1-UK_VAT),-1)</f>
      </c>
      <c r="I22" s="63"/>
      <c r="J22" s="82"/>
    </row>
    <row x14ac:dyDescent="0.25" r="23" customHeight="1" ht="17.25">
      <c r="A23" s="22"/>
      <c r="B23" s="3"/>
      <c r="C23" s="3"/>
      <c r="D23" s="3"/>
      <c r="E23" s="4" t="s">
        <v>554</v>
      </c>
      <c r="F23" s="114" t="s">
        <v>555</v>
      </c>
      <c r="G23" s="26" t="s">
        <v>556</v>
      </c>
      <c r="H23" s="62">
        <f>ROUNDUP((('UK-R-Coffee Tables'!G22)*USD_per_GBP)*(1-UK_VAT),-1)</f>
      </c>
      <c r="I23" s="63"/>
      <c r="J23" s="82"/>
    </row>
    <row x14ac:dyDescent="0.25" r="24" customHeight="1" ht="17.25">
      <c r="A24" s="22"/>
      <c r="B24" s="3"/>
      <c r="C24" s="3"/>
      <c r="D24" s="3"/>
      <c r="E24" s="4" t="s">
        <v>15</v>
      </c>
      <c r="F24" s="114" t="s">
        <v>557</v>
      </c>
      <c r="G24" s="26" t="s">
        <v>558</v>
      </c>
      <c r="H24" s="62">
        <f>ROUNDUP((('UK-R-Coffee Tables'!G23)*USD_per_GBP)*(1-UK_VAT),-1)</f>
      </c>
      <c r="I24" s="63"/>
      <c r="J24" s="82"/>
    </row>
    <row x14ac:dyDescent="0.25" r="25" customHeight="1" ht="17.25">
      <c r="A25" s="22"/>
      <c r="B25" s="3"/>
      <c r="C25" s="3"/>
      <c r="D25" s="3"/>
      <c r="E25" s="4" t="s">
        <v>559</v>
      </c>
      <c r="F25" s="114" t="s">
        <v>560</v>
      </c>
      <c r="G25" s="26" t="s">
        <v>561</v>
      </c>
      <c r="H25" s="62">
        <f>ROUNDUP((('UK-R-Coffee Tables'!G24)*USD_per_GBP)*(1-UK_VAT),-1)</f>
      </c>
      <c r="I25" s="63"/>
      <c r="J25" s="82"/>
    </row>
    <row x14ac:dyDescent="0.25" r="26" customHeight="1" ht="17.25">
      <c r="A26" s="22"/>
      <c r="B26" s="3"/>
      <c r="C26" s="3"/>
      <c r="D26" s="3"/>
      <c r="E26" s="4"/>
      <c r="F26" s="4"/>
      <c r="G26" s="7"/>
      <c r="H26" s="63"/>
      <c r="I26" s="63"/>
      <c r="J26" s="82"/>
    </row>
    <row x14ac:dyDescent="0.25" r="27" customHeight="1" ht="17.25">
      <c r="A27" s="22"/>
      <c r="B27" s="3"/>
      <c r="C27" s="3"/>
      <c r="D27" s="3"/>
      <c r="E27" s="4"/>
      <c r="F27" s="4"/>
      <c r="G27" s="7"/>
      <c r="H27" s="63"/>
      <c r="I27" s="63"/>
      <c r="J27" s="82"/>
    </row>
    <row x14ac:dyDescent="0.25" r="28" customHeight="1" ht="17.25">
      <c r="A28" s="3"/>
      <c r="B28" s="3"/>
      <c r="C28" s="3"/>
      <c r="D28" s="3"/>
      <c r="E28" s="107" t="s">
        <v>18</v>
      </c>
      <c r="F28" s="107"/>
      <c r="G28" s="7"/>
      <c r="H28" s="157"/>
      <c r="I28" s="172"/>
      <c r="J28" s="82"/>
    </row>
    <row x14ac:dyDescent="0.25" r="29" customHeight="1" ht="17.25">
      <c r="A29" s="3"/>
      <c r="B29" s="3"/>
      <c r="C29" s="3"/>
      <c r="D29" s="3"/>
      <c r="E29" s="108"/>
      <c r="F29" s="108"/>
      <c r="G29" s="7"/>
      <c r="H29" s="157"/>
      <c r="I29" s="63"/>
      <c r="J29" s="82"/>
    </row>
    <row x14ac:dyDescent="0.25" r="30" customHeight="1" ht="17.25">
      <c r="A30" s="3"/>
      <c r="B30" s="3"/>
      <c r="C30" s="3"/>
      <c r="D30" s="3"/>
      <c r="E30" s="134"/>
      <c r="F30" s="134"/>
      <c r="G30" s="5"/>
      <c r="H30" s="82"/>
      <c r="I30" s="103"/>
      <c r="J30" s="82"/>
    </row>
    <row x14ac:dyDescent="0.25" r="31" customHeight="1" ht="17.25">
      <c r="A31" s="3"/>
      <c r="B31" s="3"/>
      <c r="C31" s="3"/>
      <c r="D31" s="3"/>
      <c r="E31" s="110" t="s">
        <v>280</v>
      </c>
      <c r="F31" s="110"/>
      <c r="G31" s="161"/>
      <c r="H31" s="358"/>
      <c r="I31" s="188">
        <f>ROUNDUP((('UK-R-Coffee Tables'!H30)*USD_per_GBP)*(1-UK_VAT),-1)</f>
      </c>
      <c r="J31" s="82"/>
    </row>
    <row x14ac:dyDescent="0.25" r="32" customHeight="1" ht="17.25">
      <c r="A32" s="3"/>
      <c r="B32" s="3"/>
      <c r="C32" s="3"/>
      <c r="D32" s="3"/>
      <c r="E32" s="108"/>
      <c r="F32" s="108"/>
      <c r="G32" s="7"/>
      <c r="H32" s="157"/>
      <c r="I32" s="172"/>
      <c r="J32" s="82"/>
    </row>
    <row x14ac:dyDescent="0.25" r="33" customHeight="1" ht="17.25">
      <c r="A33" s="3"/>
      <c r="B33" s="3"/>
      <c r="C33" s="3"/>
      <c r="D33" s="3"/>
      <c r="E33" s="134"/>
      <c r="F33" s="134"/>
      <c r="G33" s="5"/>
      <c r="H33" s="82"/>
      <c r="I33" s="103"/>
      <c r="J33" s="82"/>
    </row>
    <row x14ac:dyDescent="0.25" r="34" customHeight="1" ht="17.25">
      <c r="A34" s="3"/>
      <c r="B34" s="3"/>
      <c r="C34" s="3"/>
      <c r="D34" s="3"/>
      <c r="E34" s="110" t="s">
        <v>360</v>
      </c>
      <c r="F34" s="110"/>
      <c r="G34" s="161"/>
      <c r="H34" s="358"/>
      <c r="I34" s="188">
        <f>ROUNDUP((('UK-R-Coffee Tables'!H33)*USD_per_GBP)*(1-UK_VAT),-1)</f>
      </c>
      <c r="J34" s="82"/>
    </row>
    <row x14ac:dyDescent="0.25" r="35" customHeight="1" ht="17.25">
      <c r="A35" s="3"/>
      <c r="B35" s="3"/>
      <c r="C35" s="3"/>
      <c r="D35" s="3"/>
      <c r="E35" s="114"/>
      <c r="F35" s="114"/>
      <c r="G35" s="7"/>
      <c r="H35" s="157"/>
      <c r="I35" s="63"/>
      <c r="J35" s="82"/>
    </row>
    <row x14ac:dyDescent="0.25" r="36" customHeight="1" ht="17.25">
      <c r="A36" s="3"/>
      <c r="B36" s="3"/>
      <c r="C36" s="3"/>
      <c r="D36" s="3"/>
      <c r="E36" s="28"/>
      <c r="F36" s="28"/>
      <c r="G36" s="5"/>
      <c r="H36" s="82"/>
      <c r="I36" s="103"/>
      <c r="J36" s="82"/>
    </row>
    <row x14ac:dyDescent="0.25" r="37" customHeight="1" ht="17.25">
      <c r="A37" s="354" t="s">
        <v>1</v>
      </c>
      <c r="B37" s="96" t="s">
        <v>169</v>
      </c>
      <c r="C37" s="10"/>
      <c r="D37" s="10"/>
      <c r="E37" s="127"/>
      <c r="F37" s="127"/>
      <c r="G37" s="49"/>
      <c r="H37" s="355"/>
      <c r="I37" s="128"/>
      <c r="J37" s="82"/>
    </row>
    <row x14ac:dyDescent="0.25" r="38" customHeight="1" ht="24">
      <c r="A38" s="15"/>
      <c r="B38" s="15" t="s">
        <v>82</v>
      </c>
      <c r="C38" s="15"/>
      <c r="D38" s="15"/>
      <c r="E38" s="112" t="s">
        <v>58</v>
      </c>
      <c r="F38" s="237" t="s">
        <v>36</v>
      </c>
      <c r="G38" s="17"/>
      <c r="H38" s="18" t="s">
        <v>562</v>
      </c>
      <c r="I38" s="147"/>
      <c r="J38" s="82"/>
    </row>
    <row x14ac:dyDescent="0.25" r="39" customHeight="1" ht="24">
      <c r="A39" s="22"/>
      <c r="B39" s="22"/>
      <c r="C39" s="3"/>
      <c r="D39" s="356"/>
      <c r="E39" s="4"/>
      <c r="F39" s="150" t="s">
        <v>544</v>
      </c>
      <c r="G39" s="359" t="s">
        <v>545</v>
      </c>
      <c r="H39" s="69"/>
      <c r="I39" s="225"/>
      <c r="J39" s="82"/>
    </row>
    <row x14ac:dyDescent="0.25" r="40" customHeight="1" ht="17.25">
      <c r="A40" s="22"/>
      <c r="B40" s="229"/>
      <c r="C40" s="229"/>
      <c r="D40" s="229"/>
      <c r="E40" s="4" t="s">
        <v>11</v>
      </c>
      <c r="F40" s="114" t="s">
        <v>563</v>
      </c>
      <c r="G40" s="359" t="s">
        <v>564</v>
      </c>
      <c r="H40" s="62">
        <f>ROUNDUP((('UK-R-Coffee Tables'!G38)*USD_per_GBP)*(1-UK_VAT),-1)</f>
      </c>
      <c r="I40" s="63"/>
      <c r="J40" s="82"/>
    </row>
    <row x14ac:dyDescent="0.25" r="41" customHeight="1" ht="17.25">
      <c r="A41" s="22"/>
      <c r="B41" s="229"/>
      <c r="C41" s="229"/>
      <c r="D41" s="229"/>
      <c r="E41" s="4" t="s">
        <v>13</v>
      </c>
      <c r="F41" s="114" t="s">
        <v>552</v>
      </c>
      <c r="G41" s="359" t="s">
        <v>565</v>
      </c>
      <c r="H41" s="62">
        <f>ROUNDUP((('UK-R-Coffee Tables'!G39)*USD_per_GBP)*(1-UK_VAT),-1)</f>
      </c>
      <c r="I41" s="63"/>
      <c r="J41" s="82"/>
    </row>
    <row x14ac:dyDescent="0.25" r="42" customHeight="1" ht="17.25">
      <c r="A42" s="229"/>
      <c r="B42" s="229"/>
      <c r="C42" s="229"/>
      <c r="D42" s="229"/>
      <c r="E42" s="4"/>
      <c r="F42" s="4"/>
      <c r="G42" s="7"/>
      <c r="H42" s="63"/>
      <c r="I42" s="7"/>
      <c r="J42" s="82"/>
    </row>
    <row x14ac:dyDescent="0.25" r="43" customHeight="1" ht="17.25">
      <c r="A43" s="229"/>
      <c r="B43" s="229"/>
      <c r="C43" s="229"/>
      <c r="D43" s="229"/>
      <c r="E43" s="4"/>
      <c r="F43" s="4"/>
      <c r="G43" s="7"/>
      <c r="H43" s="7"/>
      <c r="I43" s="7"/>
      <c r="J43" s="82"/>
    </row>
    <row x14ac:dyDescent="0.25" r="44" customHeight="1" ht="17.25">
      <c r="A44" s="3"/>
      <c r="B44" s="3"/>
      <c r="C44" s="3"/>
      <c r="D44" s="3"/>
      <c r="E44" s="107" t="s">
        <v>18</v>
      </c>
      <c r="F44" s="107"/>
      <c r="G44" s="7"/>
      <c r="H44" s="157"/>
      <c r="I44" s="172"/>
      <c r="J44" s="82"/>
    </row>
    <row x14ac:dyDescent="0.25" r="45" customHeight="1" ht="17.25">
      <c r="A45" s="3"/>
      <c r="B45" s="3"/>
      <c r="C45" s="3"/>
      <c r="D45" s="229"/>
      <c r="E45" s="108"/>
      <c r="F45" s="108"/>
      <c r="G45" s="26"/>
      <c r="H45" s="157"/>
      <c r="I45" s="172"/>
      <c r="J45" s="82"/>
    </row>
    <row x14ac:dyDescent="0.25" r="46" customHeight="1" ht="17.25">
      <c r="A46" s="3"/>
      <c r="B46" s="3"/>
      <c r="C46" s="3"/>
      <c r="D46" s="229"/>
      <c r="E46" s="22"/>
      <c r="F46" s="22"/>
      <c r="G46" s="5"/>
      <c r="H46" s="82"/>
      <c r="I46" s="103"/>
      <c r="J46" s="82"/>
    </row>
    <row x14ac:dyDescent="0.25" r="47" customHeight="1" ht="17.25">
      <c r="A47" s="3"/>
      <c r="B47" s="3"/>
      <c r="C47" s="3"/>
      <c r="D47" s="229"/>
      <c r="E47" s="114"/>
      <c r="F47" s="114"/>
      <c r="G47" s="7"/>
      <c r="H47" s="157"/>
      <c r="I47" s="63"/>
      <c r="J47" s="82"/>
    </row>
    <row x14ac:dyDescent="0.25" r="48" customHeight="1" ht="17.25">
      <c r="A48" s="229"/>
      <c r="B48" s="229"/>
      <c r="C48" s="229"/>
      <c r="D48" s="229"/>
      <c r="E48" s="28"/>
      <c r="F48" s="28"/>
      <c r="G48" s="7"/>
      <c r="H48" s="157"/>
      <c r="I48" s="172"/>
      <c r="J48" s="82"/>
    </row>
    <row x14ac:dyDescent="0.25" r="49" customHeight="1" ht="17.25">
      <c r="A49" s="229"/>
      <c r="B49" s="229"/>
      <c r="C49" s="229"/>
      <c r="D49" s="229"/>
      <c r="E49" s="28"/>
      <c r="F49" s="28"/>
      <c r="G49" s="7"/>
      <c r="H49" s="157"/>
      <c r="I49" s="172"/>
      <c r="J49" s="82"/>
    </row>
    <row x14ac:dyDescent="0.25" r="50" customHeight="1" ht="17.25">
      <c r="A50" s="229"/>
      <c r="B50" s="229"/>
      <c r="C50" s="229"/>
      <c r="D50" s="229"/>
      <c r="E50" s="28"/>
      <c r="F50" s="28"/>
      <c r="G50" s="7"/>
      <c r="H50" s="157"/>
      <c r="I50" s="172"/>
      <c r="J50" s="82"/>
    </row>
    <row x14ac:dyDescent="0.25" r="51" customHeight="1" ht="17.25">
      <c r="A51" s="3"/>
      <c r="B51" s="3"/>
      <c r="C51" s="3"/>
      <c r="D51" s="3"/>
      <c r="E51" s="203"/>
      <c r="F51" s="203"/>
      <c r="G51" s="5"/>
      <c r="H51" s="82"/>
      <c r="I51" s="63"/>
      <c r="J51" s="82"/>
    </row>
    <row x14ac:dyDescent="0.25" r="52" customHeight="1" ht="17.25">
      <c r="A52" s="354" t="s">
        <v>1</v>
      </c>
      <c r="B52" s="96" t="s">
        <v>142</v>
      </c>
      <c r="C52" s="10"/>
      <c r="D52" s="10"/>
      <c r="E52" s="127"/>
      <c r="F52" s="127"/>
      <c r="G52" s="49"/>
      <c r="H52" s="355"/>
      <c r="I52" s="128"/>
      <c r="J52" s="82"/>
    </row>
    <row x14ac:dyDescent="0.25" r="53" customHeight="1" ht="24">
      <c r="A53" s="15"/>
      <c r="B53" s="15"/>
      <c r="C53" s="15"/>
      <c r="D53" s="15"/>
      <c r="E53" s="112" t="s">
        <v>58</v>
      </c>
      <c r="F53" s="237" t="s">
        <v>36</v>
      </c>
      <c r="G53" s="17"/>
      <c r="H53" s="18" t="s">
        <v>378</v>
      </c>
      <c r="I53" s="147"/>
      <c r="J53" s="82"/>
    </row>
    <row x14ac:dyDescent="0.25" r="54" customHeight="1" ht="24">
      <c r="A54" s="22"/>
      <c r="B54" s="22"/>
      <c r="C54" s="3"/>
      <c r="D54" s="356"/>
      <c r="E54" s="4"/>
      <c r="F54" s="150" t="s">
        <v>544</v>
      </c>
      <c r="G54" s="359" t="s">
        <v>545</v>
      </c>
      <c r="H54" s="373" t="s">
        <v>607</v>
      </c>
      <c r="I54" s="374"/>
      <c r="J54" s="82"/>
    </row>
    <row x14ac:dyDescent="0.25" r="55" customHeight="1" ht="17.25">
      <c r="A55" s="22"/>
      <c r="B55" s="229"/>
      <c r="C55" s="229"/>
      <c r="D55" s="229"/>
      <c r="E55" s="4"/>
      <c r="F55" s="114" t="s">
        <v>608</v>
      </c>
      <c r="G55" s="359" t="s">
        <v>609</v>
      </c>
      <c r="H55" s="62">
        <f>ROUNDUP((('UK-R-Coffee Tables'!G51)*USD_per_GBP)*(1-UK_VAT),-1)</f>
      </c>
      <c r="I55" s="63"/>
      <c r="J55" s="82"/>
    </row>
    <row x14ac:dyDescent="0.25" r="56" customHeight="1" ht="17.25">
      <c r="A56" s="22"/>
      <c r="B56" s="229"/>
      <c r="C56" s="229"/>
      <c r="D56" s="229"/>
      <c r="E56" s="4"/>
      <c r="F56" s="114"/>
      <c r="G56" s="359"/>
      <c r="H56" s="62"/>
      <c r="I56" s="63"/>
      <c r="J56" s="82"/>
    </row>
    <row x14ac:dyDescent="0.25" r="57" customHeight="1" ht="17.25">
      <c r="A57" s="229"/>
      <c r="B57" s="229"/>
      <c r="C57" s="229"/>
      <c r="D57" s="229"/>
      <c r="E57" s="4"/>
      <c r="F57" s="4"/>
      <c r="G57" s="7"/>
      <c r="H57" s="63"/>
      <c r="I57" s="7"/>
      <c r="J57" s="82"/>
    </row>
    <row x14ac:dyDescent="0.25" r="58" customHeight="1" ht="17.25">
      <c r="A58" s="229"/>
      <c r="B58" s="229"/>
      <c r="C58" s="229"/>
      <c r="D58" s="229"/>
      <c r="E58" s="4"/>
      <c r="F58" s="4"/>
      <c r="G58" s="7"/>
      <c r="H58" s="7"/>
      <c r="I58" s="7"/>
      <c r="J58" s="82"/>
    </row>
    <row x14ac:dyDescent="0.25" r="59" customHeight="1" ht="17.25">
      <c r="A59" s="3"/>
      <c r="B59" s="3"/>
      <c r="C59" s="3"/>
      <c r="D59" s="3"/>
      <c r="E59" s="107"/>
      <c r="F59" s="107"/>
      <c r="G59" s="7"/>
      <c r="H59" s="157"/>
      <c r="I59" s="172"/>
      <c r="J59" s="82"/>
    </row>
    <row x14ac:dyDescent="0.25" r="60" customHeight="1" ht="17.25">
      <c r="A60" s="3"/>
      <c r="B60" s="3"/>
      <c r="C60" s="3"/>
      <c r="D60" s="229"/>
      <c r="E60" s="108"/>
      <c r="F60" s="108"/>
      <c r="G60" s="26"/>
      <c r="H60" s="157"/>
      <c r="I60" s="172"/>
      <c r="J60" s="82"/>
    </row>
    <row x14ac:dyDescent="0.25" r="61" customHeight="1" ht="17.25">
      <c r="A61" s="3"/>
      <c r="B61" s="3"/>
      <c r="C61" s="3"/>
      <c r="D61" s="229"/>
      <c r="E61" s="22"/>
      <c r="F61" s="22"/>
      <c r="G61" s="5"/>
      <c r="H61" s="82"/>
      <c r="I61" s="103"/>
      <c r="J61" s="82"/>
    </row>
    <row x14ac:dyDescent="0.25" r="62" customHeight="1" ht="17.25">
      <c r="A62" s="3"/>
      <c r="B62" s="3"/>
      <c r="C62" s="3"/>
      <c r="D62" s="229"/>
      <c r="E62" s="110" t="s">
        <v>280</v>
      </c>
      <c r="F62" s="110"/>
      <c r="G62" s="161"/>
      <c r="H62" s="358"/>
      <c r="I62" s="188">
        <f>ROUNDUP((('UK-R-Coffee Tables'!H58)*USD_per_GBP)*(1-UK_VAT),-1)</f>
      </c>
      <c r="J62" s="82"/>
    </row>
    <row x14ac:dyDescent="0.25" r="63" customHeight="1" ht="17.25">
      <c r="A63" s="229"/>
      <c r="B63" s="229"/>
      <c r="C63" s="229"/>
      <c r="D63" s="229"/>
      <c r="E63" s="28"/>
      <c r="F63" s="28"/>
      <c r="G63" s="7"/>
      <c r="H63" s="157"/>
      <c r="I63" s="172"/>
      <c r="J63" s="82"/>
    </row>
    <row x14ac:dyDescent="0.25" r="64" customHeight="1" ht="17.25">
      <c r="A64" s="229"/>
      <c r="B64" s="229"/>
      <c r="C64" s="229"/>
      <c r="D64" s="229"/>
      <c r="E64" s="139" t="s">
        <v>610</v>
      </c>
      <c r="F64" s="139"/>
      <c r="G64" s="161"/>
      <c r="H64" s="358"/>
      <c r="I64" s="188">
        <f>ROUNDUP((('UK-R-Coffee Tables'!H61)*USD_per_GBP)*(1-UK_VAT),-1)</f>
      </c>
      <c r="J64" s="82"/>
    </row>
    <row x14ac:dyDescent="0.25" r="65" customHeight="1" ht="17.25">
      <c r="A65" s="229"/>
      <c r="B65" s="229"/>
      <c r="C65" s="229"/>
      <c r="D65" s="229"/>
      <c r="E65" s="28"/>
      <c r="F65" s="28"/>
      <c r="G65" s="7"/>
      <c r="H65" s="157"/>
      <c r="I65" s="62"/>
      <c r="J65" s="82"/>
    </row>
    <row x14ac:dyDescent="0.25" r="66" customHeight="1" ht="17.25">
      <c r="A66" s="229"/>
      <c r="B66" s="229"/>
      <c r="C66" s="229"/>
      <c r="D66" s="229"/>
      <c r="E66" s="28"/>
      <c r="F66" s="28"/>
      <c r="G66" s="7"/>
      <c r="H66" s="157"/>
      <c r="I66" s="62"/>
      <c r="J66" s="82"/>
    </row>
    <row x14ac:dyDescent="0.25" r="67" customHeight="1" ht="17.25">
      <c r="A67" s="229"/>
      <c r="B67" s="229"/>
      <c r="C67" s="229"/>
      <c r="D67" s="229"/>
      <c r="E67" s="28"/>
      <c r="F67" s="28"/>
      <c r="G67" s="7"/>
      <c r="H67" s="157"/>
      <c r="I67" s="62"/>
      <c r="J67" s="82"/>
    </row>
    <row x14ac:dyDescent="0.25" r="68" customHeight="1" ht="17.25">
      <c r="A68" s="229"/>
      <c r="B68" s="229"/>
      <c r="C68" s="229"/>
      <c r="D68" s="229"/>
      <c r="E68" s="28"/>
      <c r="F68" s="28"/>
      <c r="G68" s="7"/>
      <c r="H68" s="157"/>
      <c r="I68" s="62"/>
      <c r="J68" s="82"/>
    </row>
    <row x14ac:dyDescent="0.25" r="69" customHeight="1" ht="17.25">
      <c r="A69" s="229"/>
      <c r="B69" s="229"/>
      <c r="C69" s="229"/>
      <c r="D69" s="229"/>
      <c r="E69" s="28"/>
      <c r="F69" s="28"/>
      <c r="G69" s="7"/>
      <c r="H69" s="157"/>
      <c r="I69" s="172"/>
      <c r="J69" s="82"/>
    </row>
    <row x14ac:dyDescent="0.25" r="70" customHeight="1" ht="17.25">
      <c r="A70" s="229"/>
      <c r="B70" s="229"/>
      <c r="C70" s="229"/>
      <c r="D70" s="229"/>
      <c r="E70" s="28"/>
      <c r="F70" s="28"/>
      <c r="G70" s="7"/>
      <c r="H70" s="157"/>
      <c r="I70" s="172"/>
      <c r="J70" s="82"/>
    </row>
    <row x14ac:dyDescent="0.25" r="71" customHeight="1" ht="17.25">
      <c r="A71" s="3"/>
      <c r="B71" s="3"/>
      <c r="C71" s="3"/>
      <c r="D71" s="3"/>
      <c r="E71" s="203"/>
      <c r="F71" s="203"/>
      <c r="G71" s="5"/>
      <c r="H71" s="82"/>
      <c r="I71" s="63"/>
      <c r="J71" s="82"/>
    </row>
    <row x14ac:dyDescent="0.25" r="72" customHeight="1" ht="17.25">
      <c r="A72" s="354"/>
      <c r="B72" s="288" t="s">
        <v>514</v>
      </c>
      <c r="C72" s="10"/>
      <c r="D72" s="10"/>
      <c r="E72" s="127"/>
      <c r="F72" s="127"/>
      <c r="G72" s="49"/>
      <c r="H72" s="355"/>
      <c r="I72" s="128"/>
      <c r="J72" s="82"/>
    </row>
    <row x14ac:dyDescent="0.25" r="73" customHeight="1" ht="17.25">
      <c r="A73" s="15"/>
      <c r="B73" s="15" t="s">
        <v>318</v>
      </c>
      <c r="C73" s="15"/>
      <c r="D73" s="15"/>
      <c r="E73" s="112" t="s">
        <v>58</v>
      </c>
      <c r="F73" s="237" t="s">
        <v>319</v>
      </c>
      <c r="G73" s="17"/>
      <c r="H73" s="18" t="s">
        <v>362</v>
      </c>
      <c r="I73" s="18" t="s">
        <v>393</v>
      </c>
      <c r="J73" s="82"/>
    </row>
    <row x14ac:dyDescent="0.25" r="74" customHeight="1" ht="29.100000000000005">
      <c r="A74" s="22"/>
      <c r="B74" s="22"/>
      <c r="C74" s="3"/>
      <c r="D74" s="356"/>
      <c r="E74" s="74"/>
      <c r="F74" s="150" t="s">
        <v>544</v>
      </c>
      <c r="G74" s="233" t="s">
        <v>545</v>
      </c>
      <c r="H74" s="24"/>
      <c r="I74" s="303" t="s">
        <v>336</v>
      </c>
      <c r="J74" s="82"/>
    </row>
    <row x14ac:dyDescent="0.25" r="75" customHeight="1" ht="29.100000000000005">
      <c r="A75" s="22"/>
      <c r="B75" s="229"/>
      <c r="C75" s="229"/>
      <c r="D75" s="229"/>
      <c r="E75" s="74" t="s">
        <v>11</v>
      </c>
      <c r="F75" s="114" t="s">
        <v>546</v>
      </c>
      <c r="G75" s="26" t="s">
        <v>567</v>
      </c>
      <c r="H75" s="62">
        <f>ROUNDUP((('UK-R-Coffee Tables'!G66)*USD_per_GBP)*(1-UK_VAT),-1)</f>
      </c>
      <c r="I75" s="62">
        <f>ROUNDUP((('UK-R-Coffee Tables'!H66)*USD_per_GBP)*(1-UK_VAT),-1)</f>
      </c>
      <c r="J75" s="82"/>
    </row>
    <row x14ac:dyDescent="0.25" r="76" customHeight="1" ht="29.100000000000005">
      <c r="A76" s="3"/>
      <c r="B76" s="3"/>
      <c r="C76" s="3"/>
      <c r="D76" s="3"/>
      <c r="E76" s="74" t="s">
        <v>13</v>
      </c>
      <c r="F76" s="114" t="s">
        <v>548</v>
      </c>
      <c r="G76" s="26" t="s">
        <v>568</v>
      </c>
      <c r="H76" s="62">
        <f>ROUNDUP((('UK-R-Coffee Tables'!G67)*USD_per_GBP)*(1-UK_VAT),-1)</f>
      </c>
      <c r="I76" s="62">
        <f>ROUNDUP((('UK-R-Coffee Tables'!H67)*USD_per_GBP)*(1-UK_VAT),-1)</f>
      </c>
      <c r="J76" s="82"/>
    </row>
    <row x14ac:dyDescent="0.25" r="77" customHeight="1" ht="29.100000000000005">
      <c r="A77" s="3"/>
      <c r="B77" s="3"/>
      <c r="C77" s="3"/>
      <c r="D77" s="3"/>
      <c r="E77" s="74" t="s">
        <v>15</v>
      </c>
      <c r="F77" s="114" t="s">
        <v>550</v>
      </c>
      <c r="G77" s="26" t="s">
        <v>569</v>
      </c>
      <c r="H77" s="62">
        <f>ROUNDUP((('UK-R-Coffee Tables'!G68)*USD_per_GBP)*(1-UK_VAT),-1)</f>
      </c>
      <c r="I77" s="62">
        <f>ROUNDUP((('UK-R-Coffee Tables'!H68)*USD_per_GBP)*(1-UK_VAT),-1)</f>
      </c>
      <c r="J77" s="82"/>
    </row>
    <row x14ac:dyDescent="0.25" r="78" customHeight="1" ht="29.100000000000005">
      <c r="A78" s="3"/>
      <c r="B78" s="3"/>
      <c r="C78" s="3"/>
      <c r="D78" s="3"/>
      <c r="E78" s="74"/>
      <c r="F78" s="74"/>
      <c r="G78" s="5"/>
      <c r="H78" s="82"/>
      <c r="I78" s="86"/>
      <c r="J78" s="82"/>
    </row>
    <row x14ac:dyDescent="0.25" r="79" customHeight="1" ht="29.100000000000005">
      <c r="A79" s="3"/>
      <c r="B79" s="3"/>
      <c r="C79" s="3"/>
      <c r="D79" s="3"/>
      <c r="E79" s="138" t="s">
        <v>18</v>
      </c>
      <c r="F79" s="138"/>
      <c r="G79" s="5"/>
      <c r="H79" s="82"/>
      <c r="I79" s="86"/>
      <c r="J79" s="82"/>
    </row>
    <row x14ac:dyDescent="0.25" r="80" customHeight="1" ht="29.100000000000005">
      <c r="A80" s="3"/>
      <c r="B80" s="3"/>
      <c r="C80" s="3"/>
      <c r="D80" s="229"/>
      <c r="E80" s="108"/>
      <c r="F80" s="108"/>
      <c r="G80" s="5"/>
      <c r="H80" s="82"/>
      <c r="I80" s="103"/>
      <c r="J80" s="82"/>
    </row>
    <row x14ac:dyDescent="0.25" r="81" customHeight="1" ht="29.100000000000005">
      <c r="A81" s="3"/>
      <c r="B81" s="3"/>
      <c r="C81" s="3"/>
      <c r="D81" s="229"/>
      <c r="E81" s="134"/>
      <c r="F81" s="134"/>
      <c r="G81" s="5"/>
      <c r="H81" s="82"/>
      <c r="I81" s="103"/>
      <c r="J81" s="82"/>
    </row>
    <row x14ac:dyDescent="0.25" r="82" customHeight="1" ht="29.100000000000005">
      <c r="A82" s="3"/>
      <c r="B82" s="3"/>
      <c r="C82" s="3"/>
      <c r="D82" s="229"/>
      <c r="E82" s="139" t="s">
        <v>570</v>
      </c>
      <c r="F82" s="139"/>
      <c r="G82" s="161"/>
      <c r="H82" s="358"/>
      <c r="I82" s="188">
        <f>ROUNDUP((('UK-R-Coffee Tables'!H73)*USD_per_GBP)*(1-UK_VAT),-1)</f>
      </c>
      <c r="J82" s="82"/>
    </row>
    <row x14ac:dyDescent="0.25" r="83" customHeight="1" ht="29.100000000000005">
      <c r="A83" s="3"/>
      <c r="B83" s="3"/>
      <c r="C83" s="3"/>
      <c r="D83" s="229"/>
      <c r="E83" s="28"/>
      <c r="F83" s="28"/>
      <c r="G83" s="5"/>
      <c r="H83" s="82"/>
      <c r="I83" s="34"/>
      <c r="J83" s="82"/>
    </row>
    <row x14ac:dyDescent="0.25" r="84" customHeight="1" ht="29.100000000000005">
      <c r="A84" s="3"/>
      <c r="B84" s="3"/>
      <c r="C84" s="3"/>
      <c r="D84" s="229"/>
      <c r="E84" s="28"/>
      <c r="F84" s="28"/>
      <c r="G84" s="5"/>
      <c r="H84" s="82"/>
      <c r="I84" s="34"/>
      <c r="J84" s="82"/>
    </row>
    <row x14ac:dyDescent="0.25" r="85" customHeight="1" ht="29.100000000000005">
      <c r="A85" s="3"/>
      <c r="B85" s="3"/>
      <c r="C85" s="3"/>
      <c r="D85" s="3"/>
      <c r="E85" s="108"/>
      <c r="F85" s="108"/>
      <c r="G85" s="5"/>
      <c r="H85" s="82"/>
      <c r="I85" s="34"/>
      <c r="J85" s="82"/>
    </row>
    <row x14ac:dyDescent="0.25" r="86" customHeight="1" ht="17.25">
      <c r="A86" s="354" t="s">
        <v>1</v>
      </c>
      <c r="B86" s="288" t="s">
        <v>515</v>
      </c>
      <c r="C86" s="361"/>
      <c r="D86" s="10"/>
      <c r="E86" s="127"/>
      <c r="F86" s="127"/>
      <c r="G86" s="49"/>
      <c r="H86" s="355"/>
      <c r="I86" s="128"/>
      <c r="J86" s="82"/>
    </row>
    <row x14ac:dyDescent="0.25" r="87" customHeight="1" ht="24">
      <c r="A87" s="15"/>
      <c r="B87" s="15" t="s">
        <v>318</v>
      </c>
      <c r="C87" s="15"/>
      <c r="D87" s="15"/>
      <c r="E87" s="112" t="s">
        <v>58</v>
      </c>
      <c r="F87" s="237" t="s">
        <v>319</v>
      </c>
      <c r="G87" s="17"/>
      <c r="H87" s="18" t="s">
        <v>320</v>
      </c>
      <c r="I87" s="18" t="s">
        <v>393</v>
      </c>
      <c r="J87" s="82"/>
    </row>
    <row x14ac:dyDescent="0.25" r="88" customHeight="1" ht="17.25">
      <c r="A88" s="22"/>
      <c r="B88" s="22"/>
      <c r="C88" s="3"/>
      <c r="D88" s="356"/>
      <c r="E88" s="4"/>
      <c r="F88" s="150" t="s">
        <v>544</v>
      </c>
      <c r="G88" s="233" t="s">
        <v>545</v>
      </c>
      <c r="H88" s="7"/>
      <c r="I88" s="303" t="s">
        <v>336</v>
      </c>
      <c r="J88" s="82"/>
    </row>
    <row x14ac:dyDescent="0.25" r="89" customHeight="1" ht="17.25">
      <c r="A89" s="22"/>
      <c r="B89" s="3"/>
      <c r="C89" s="3"/>
      <c r="D89" s="3"/>
      <c r="E89" s="4" t="s">
        <v>11</v>
      </c>
      <c r="F89" s="114" t="s">
        <v>546</v>
      </c>
      <c r="G89" s="26" t="s">
        <v>567</v>
      </c>
      <c r="H89" s="62">
        <f>ROUNDUP((('UK-R-Coffee Tables'!G78)*USD_per_GBP)*(1-UK_VAT),-1)</f>
      </c>
      <c r="I89" s="62">
        <f>ROUNDUP((('UK-R-Coffee Tables'!H78)*USD_per_GBP)*(1-UK_VAT),-1)</f>
      </c>
      <c r="J89" s="82"/>
    </row>
    <row x14ac:dyDescent="0.25" r="90" customHeight="1" ht="17.25">
      <c r="A90" s="3"/>
      <c r="B90" s="3"/>
      <c r="C90" s="3"/>
      <c r="D90" s="3"/>
      <c r="E90" s="4" t="s">
        <v>13</v>
      </c>
      <c r="F90" s="114" t="s">
        <v>548</v>
      </c>
      <c r="G90" s="26" t="s">
        <v>568</v>
      </c>
      <c r="H90" s="62">
        <f>ROUNDUP((('UK-R-Coffee Tables'!G79)*USD_per_GBP)*(1-UK_VAT),-1)</f>
      </c>
      <c r="I90" s="62">
        <f>ROUNDUP((('UK-R-Coffee Tables'!H79)*USD_per_GBP)*(1-UK_VAT),-1)</f>
      </c>
      <c r="J90" s="82"/>
    </row>
    <row x14ac:dyDescent="0.25" r="91" customHeight="1" ht="17.25">
      <c r="A91" s="3"/>
      <c r="B91" s="3"/>
      <c r="C91" s="3"/>
      <c r="D91" s="3"/>
      <c r="E91" s="4" t="s">
        <v>15</v>
      </c>
      <c r="F91" s="114" t="s">
        <v>550</v>
      </c>
      <c r="G91" s="26" t="s">
        <v>569</v>
      </c>
      <c r="H91" s="62">
        <f>ROUNDUP((('UK-R-Coffee Tables'!G80)*USD_per_GBP)*(1-UK_VAT),-1)</f>
      </c>
      <c r="I91" s="62">
        <f>ROUNDUP((('UK-R-Coffee Tables'!H80)*USD_per_GBP)*(1-UK_VAT),-1)</f>
      </c>
      <c r="J91" s="82"/>
    </row>
    <row x14ac:dyDescent="0.25" r="92" customHeight="1" ht="17.25">
      <c r="A92" s="3"/>
      <c r="B92" s="3"/>
      <c r="C92" s="3"/>
      <c r="D92" s="3"/>
      <c r="E92" s="4"/>
      <c r="F92" s="4"/>
      <c r="G92" s="7"/>
      <c r="H92" s="63"/>
      <c r="I92" s="63"/>
      <c r="J92" s="82"/>
    </row>
    <row x14ac:dyDescent="0.25" r="93" customHeight="1" ht="17.25">
      <c r="A93" s="3"/>
      <c r="B93" s="3"/>
      <c r="C93" s="3"/>
      <c r="D93" s="3"/>
      <c r="E93" s="4"/>
      <c r="F93" s="4"/>
      <c r="G93" s="7"/>
      <c r="H93" s="7"/>
      <c r="I93" s="7"/>
      <c r="J93" s="82"/>
    </row>
    <row x14ac:dyDescent="0.25" r="94" customHeight="1" ht="17.25">
      <c r="A94" s="229"/>
      <c r="B94" s="229"/>
      <c r="C94" s="229"/>
      <c r="D94" s="229"/>
      <c r="E94" s="107" t="s">
        <v>18</v>
      </c>
      <c r="F94" s="107"/>
      <c r="G94" s="7"/>
      <c r="H94" s="157"/>
      <c r="I94" s="172"/>
      <c r="J94" s="82"/>
    </row>
    <row x14ac:dyDescent="0.25" r="95" customHeight="1" ht="29.100000000000005">
      <c r="A95" s="229"/>
      <c r="B95" s="229"/>
      <c r="C95" s="229"/>
      <c r="D95" s="229"/>
      <c r="E95" s="108"/>
      <c r="F95" s="108"/>
      <c r="G95" s="7"/>
      <c r="H95" s="157"/>
      <c r="I95" s="172"/>
      <c r="J95" s="82"/>
    </row>
    <row x14ac:dyDescent="0.25" r="96" customHeight="1" ht="17.25">
      <c r="A96" s="3"/>
      <c r="B96" s="3"/>
      <c r="C96" s="3"/>
      <c r="D96" s="229"/>
      <c r="E96" s="229"/>
      <c r="F96" s="229"/>
      <c r="G96" s="362"/>
      <c r="H96" s="363"/>
      <c r="I96" s="363"/>
      <c r="J96" s="82"/>
    </row>
    <row x14ac:dyDescent="0.25" r="97" customHeight="1" ht="17.25">
      <c r="A97" s="3"/>
      <c r="B97" s="3"/>
      <c r="C97" s="3"/>
      <c r="D97" s="229"/>
      <c r="E97" s="110" t="s">
        <v>280</v>
      </c>
      <c r="F97" s="110"/>
      <c r="G97" s="364"/>
      <c r="H97" s="358"/>
      <c r="I97" s="188">
        <f>ROUNDUP((('UK-R-Coffee Tables'!H86)*USD_per_GBP)*(1-UK_VAT),-1)</f>
      </c>
      <c r="J97" s="82"/>
    </row>
    <row x14ac:dyDescent="0.25" r="98" customHeight="1" ht="17.25">
      <c r="A98" s="3"/>
      <c r="B98" s="3"/>
      <c r="C98" s="3"/>
      <c r="D98" s="229"/>
      <c r="E98" s="108"/>
      <c r="F98" s="108"/>
      <c r="G98" s="7"/>
      <c r="H98" s="157"/>
      <c r="I98" s="172"/>
      <c r="J98" s="82"/>
    </row>
    <row x14ac:dyDescent="0.25" r="99" customHeight="1" ht="17.25">
      <c r="A99" s="3"/>
      <c r="B99" s="3"/>
      <c r="C99" s="3"/>
      <c r="D99" s="229"/>
      <c r="E99" s="108"/>
      <c r="F99" s="108"/>
      <c r="G99" s="7"/>
      <c r="H99" s="157"/>
      <c r="I99" s="172"/>
      <c r="J99" s="82"/>
    </row>
    <row x14ac:dyDescent="0.25" r="100" customHeight="1" ht="18.75">
      <c r="A100" s="3"/>
      <c r="B100" s="365"/>
      <c r="C100" s="366"/>
      <c r="D100" s="366"/>
      <c r="E100" s="28"/>
      <c r="F100" s="28"/>
      <c r="G100" s="24"/>
      <c r="H100" s="136"/>
      <c r="I100" s="86"/>
      <c r="J100" s="82"/>
    </row>
    <row x14ac:dyDescent="0.25" r="101" customHeight="1" ht="17.25">
      <c r="A101" s="15"/>
      <c r="B101" s="15" t="s">
        <v>348</v>
      </c>
      <c r="C101" s="15"/>
      <c r="D101" s="15"/>
      <c r="E101" s="112" t="s">
        <v>58</v>
      </c>
      <c r="F101" s="237" t="s">
        <v>319</v>
      </c>
      <c r="G101" s="17"/>
      <c r="H101" s="18" t="s">
        <v>320</v>
      </c>
      <c r="I101" s="18" t="s">
        <v>393</v>
      </c>
      <c r="J101" s="82"/>
    </row>
    <row x14ac:dyDescent="0.25" r="102" customHeight="1" ht="17.25">
      <c r="A102" s="22"/>
      <c r="B102" s="22"/>
      <c r="C102" s="3"/>
      <c r="D102" s="356"/>
      <c r="E102" s="74"/>
      <c r="F102" s="185" t="s">
        <v>544</v>
      </c>
      <c r="G102" s="233" t="s">
        <v>545</v>
      </c>
      <c r="H102" s="24"/>
      <c r="I102" s="303" t="s">
        <v>336</v>
      </c>
      <c r="J102" s="82"/>
    </row>
    <row x14ac:dyDescent="0.25" r="103" customHeight="1" ht="17.25">
      <c r="A103" s="22"/>
      <c r="B103" s="3"/>
      <c r="C103" s="3"/>
      <c r="D103" s="3"/>
      <c r="E103" s="74" t="s">
        <v>11</v>
      </c>
      <c r="F103" s="28" t="s">
        <v>552</v>
      </c>
      <c r="G103" s="26" t="s">
        <v>571</v>
      </c>
      <c r="H103" s="62">
        <f>ROUNDUP((('UK-R-Coffee Tables'!G90)*USD_per_GBP)*(1-UK_VAT),-1)</f>
      </c>
      <c r="I103" s="62">
        <f>ROUNDUP((('UK-R-Coffee Tables'!H90)*USD_per_GBP)*(1-UK_VAT),-1)</f>
      </c>
      <c r="J103" s="82"/>
    </row>
    <row x14ac:dyDescent="0.25" r="104" customHeight="1" ht="17.25">
      <c r="A104" s="22"/>
      <c r="B104" s="229"/>
      <c r="C104" s="229"/>
      <c r="D104" s="229"/>
      <c r="E104" s="74" t="s">
        <v>13</v>
      </c>
      <c r="F104" s="28" t="s">
        <v>555</v>
      </c>
      <c r="G104" s="26" t="s">
        <v>556</v>
      </c>
      <c r="H104" s="62">
        <f>ROUNDUP((('UK-R-Coffee Tables'!G91)*USD_per_GBP)*(1-UK_VAT),-1)</f>
      </c>
      <c r="I104" s="62">
        <f>ROUNDUP((('UK-R-Coffee Tables'!H91)*USD_per_GBP)*(1-UK_VAT),-1)</f>
      </c>
      <c r="J104" s="82"/>
    </row>
    <row x14ac:dyDescent="0.25" r="105" customHeight="1" ht="17.25">
      <c r="A105" s="22"/>
      <c r="B105" s="229"/>
      <c r="C105" s="229"/>
      <c r="D105" s="229"/>
      <c r="E105" s="74" t="s">
        <v>15</v>
      </c>
      <c r="F105" s="28" t="s">
        <v>572</v>
      </c>
      <c r="G105" s="26" t="s">
        <v>558</v>
      </c>
      <c r="H105" s="62">
        <f>ROUNDUP((('UK-R-Coffee Tables'!G92)*USD_per_GBP)*(1-UK_VAT),-1)</f>
      </c>
      <c r="I105" s="62">
        <f>ROUNDUP((('UK-R-Coffee Tables'!H92)*USD_per_GBP)*(1-UK_VAT),-1)</f>
      </c>
      <c r="J105" s="82"/>
    </row>
    <row x14ac:dyDescent="0.25" r="106" customHeight="1" ht="29.100000000000005">
      <c r="A106" s="22"/>
      <c r="B106" s="229"/>
      <c r="C106" s="229"/>
      <c r="D106" s="229"/>
      <c r="E106" s="74" t="s">
        <v>120</v>
      </c>
      <c r="F106" s="28" t="s">
        <v>573</v>
      </c>
      <c r="G106" s="26" t="s">
        <v>561</v>
      </c>
      <c r="H106" s="62">
        <f>ROUNDUP((('UK-R-Coffee Tables'!G93)*USD_per_GBP)*(1-UK_VAT),-1)</f>
      </c>
      <c r="I106" s="62">
        <f>ROUNDUP((('UK-R-Coffee Tables'!H93)*USD_per_GBP)*(1-UK_VAT),-1)</f>
      </c>
      <c r="J106" s="82"/>
    </row>
    <row x14ac:dyDescent="0.25" r="107" customHeight="1" ht="17.25">
      <c r="A107" s="3"/>
      <c r="B107" s="3"/>
      <c r="C107" s="3"/>
      <c r="D107" s="3"/>
      <c r="E107" s="134"/>
      <c r="F107" s="134"/>
      <c r="G107" s="24"/>
      <c r="H107" s="136"/>
      <c r="I107" s="137"/>
      <c r="J107" s="82"/>
    </row>
    <row x14ac:dyDescent="0.25" r="108" customHeight="1" ht="17.25">
      <c r="A108" s="3"/>
      <c r="B108" s="3"/>
      <c r="C108" s="3"/>
      <c r="D108" s="3"/>
      <c r="E108" s="138" t="s">
        <v>18</v>
      </c>
      <c r="F108" s="138"/>
      <c r="G108" s="5"/>
      <c r="H108" s="82"/>
      <c r="I108" s="103"/>
      <c r="J108" s="82"/>
    </row>
    <row x14ac:dyDescent="0.25" r="109" customHeight="1" ht="24">
      <c r="A109" s="3"/>
      <c r="B109" s="3"/>
      <c r="C109" s="3"/>
      <c r="D109" s="229"/>
      <c r="E109" s="108"/>
      <c r="F109" s="108"/>
      <c r="G109" s="5"/>
      <c r="H109" s="82"/>
      <c r="I109" s="103"/>
      <c r="J109" s="82"/>
    </row>
    <row x14ac:dyDescent="0.25" r="110" customHeight="1" ht="24">
      <c r="A110" s="3"/>
      <c r="B110" s="3"/>
      <c r="C110" s="3"/>
      <c r="D110" s="229"/>
      <c r="E110" s="134"/>
      <c r="F110" s="134"/>
      <c r="G110" s="5"/>
      <c r="H110" s="82"/>
      <c r="I110" s="103"/>
      <c r="J110" s="82"/>
    </row>
    <row x14ac:dyDescent="0.25" r="111" customHeight="1" ht="17.25">
      <c r="A111" s="3"/>
      <c r="B111" s="3"/>
      <c r="C111" s="3"/>
      <c r="D111" s="229"/>
      <c r="E111" s="139" t="s">
        <v>280</v>
      </c>
      <c r="F111" s="139"/>
      <c r="G111" s="161"/>
      <c r="H111" s="358"/>
      <c r="I111" s="188">
        <f>ROUNDUP((('UK-R-Coffee Tables'!H98)*USD_per_GBP)*(1-UK_VAT),-1)</f>
      </c>
      <c r="J111" s="82"/>
    </row>
    <row x14ac:dyDescent="0.25" r="112" customHeight="1" ht="17.25">
      <c r="A112" s="3"/>
      <c r="B112" s="3"/>
      <c r="C112" s="3"/>
      <c r="D112" s="229"/>
      <c r="E112" s="108"/>
      <c r="F112" s="108"/>
      <c r="G112" s="5"/>
      <c r="H112" s="82"/>
      <c r="I112" s="103"/>
      <c r="J112" s="82"/>
    </row>
    <row x14ac:dyDescent="0.25" r="113" customHeight="1" ht="17.25">
      <c r="A113" s="3"/>
      <c r="B113" s="3"/>
      <c r="C113" s="3"/>
      <c r="D113" s="229"/>
      <c r="E113" s="108"/>
      <c r="F113" s="108"/>
      <c r="G113" s="5"/>
      <c r="H113" s="82"/>
      <c r="I113" s="103"/>
      <c r="J113" s="82"/>
    </row>
    <row x14ac:dyDescent="0.25" r="114" customHeight="1" ht="17.25">
      <c r="A114" s="3"/>
      <c r="B114" s="3"/>
      <c r="C114" s="3"/>
      <c r="D114" s="229"/>
      <c r="E114" s="243"/>
      <c r="F114" s="243"/>
      <c r="G114" s="5"/>
      <c r="H114" s="82"/>
      <c r="I114" s="103"/>
      <c r="J114" s="82"/>
    </row>
    <row x14ac:dyDescent="0.25" r="115" customHeight="1" ht="17.25">
      <c r="A115" s="3"/>
      <c r="B115" s="3"/>
      <c r="C115" s="3"/>
      <c r="D115" s="229"/>
      <c r="E115" s="243"/>
      <c r="F115" s="243"/>
      <c r="G115" s="5"/>
      <c r="H115" s="82"/>
      <c r="I115" s="103"/>
      <c r="J115" s="82"/>
    </row>
    <row x14ac:dyDescent="0.25" r="116" customHeight="1" ht="17.25">
      <c r="A116" s="15"/>
      <c r="B116" s="15" t="s">
        <v>106</v>
      </c>
      <c r="C116" s="15"/>
      <c r="D116" s="15"/>
      <c r="E116" s="112" t="s">
        <v>58</v>
      </c>
      <c r="F116" s="237" t="s">
        <v>319</v>
      </c>
      <c r="G116" s="17"/>
      <c r="H116" s="18" t="s">
        <v>320</v>
      </c>
      <c r="I116" s="18" t="s">
        <v>393</v>
      </c>
      <c r="J116" s="82"/>
    </row>
    <row x14ac:dyDescent="0.25" r="117" customHeight="1" ht="29.100000000000005">
      <c r="A117" s="22"/>
      <c r="B117" s="367"/>
      <c r="C117" s="3"/>
      <c r="D117" s="356"/>
      <c r="E117" s="74"/>
      <c r="F117" s="185" t="s">
        <v>544</v>
      </c>
      <c r="G117" s="368" t="s">
        <v>545</v>
      </c>
      <c r="H117" s="24"/>
      <c r="I117" s="303" t="s">
        <v>336</v>
      </c>
      <c r="J117" s="82"/>
    </row>
    <row x14ac:dyDescent="0.25" r="118" customHeight="1" ht="29.100000000000005">
      <c r="A118" s="22"/>
      <c r="B118" s="229"/>
      <c r="C118" s="229"/>
      <c r="D118" s="229"/>
      <c r="E118" s="4" t="s">
        <v>11</v>
      </c>
      <c r="F118" s="114" t="s">
        <v>574</v>
      </c>
      <c r="G118" s="27" t="s">
        <v>575</v>
      </c>
      <c r="H118" s="62">
        <f>ROUNDUP((('UK-R-Coffee Tables'!G103)*USD_per_GBP)*(1-UK_VAT),-1)</f>
      </c>
      <c r="I118" s="62">
        <f>ROUNDUP((('UK-R-Coffee Tables'!H103)*USD_per_GBP)*(1-UK_VAT),-1)</f>
      </c>
      <c r="J118" s="82"/>
    </row>
    <row x14ac:dyDescent="0.25" r="119" customHeight="1" ht="29.100000000000005">
      <c r="A119" s="3"/>
      <c r="B119" s="3"/>
      <c r="C119" s="3"/>
      <c r="D119" s="3"/>
      <c r="E119" s="4" t="s">
        <v>13</v>
      </c>
      <c r="F119" s="114" t="s">
        <v>576</v>
      </c>
      <c r="G119" s="27" t="s">
        <v>577</v>
      </c>
      <c r="H119" s="62">
        <f>ROUNDUP((('UK-R-Coffee Tables'!G104)*USD_per_GBP)*(1-UK_VAT),-1)</f>
      </c>
      <c r="I119" s="62">
        <f>ROUNDUP((('UK-R-Coffee Tables'!H104)*USD_per_GBP)*(1-UK_VAT),-1)</f>
      </c>
      <c r="J119" s="82"/>
    </row>
    <row x14ac:dyDescent="0.25" r="120" customHeight="1" ht="29.100000000000005">
      <c r="A120" s="3"/>
      <c r="B120" s="3"/>
      <c r="C120" s="3"/>
      <c r="D120" s="3"/>
      <c r="E120" s="4" t="s">
        <v>15</v>
      </c>
      <c r="F120" s="114" t="s">
        <v>578</v>
      </c>
      <c r="G120" s="27" t="s">
        <v>579</v>
      </c>
      <c r="H120" s="62">
        <f>ROUNDUP((('UK-R-Coffee Tables'!G105)*USD_per_GBP)*(1-UK_VAT),-1)</f>
      </c>
      <c r="I120" s="62">
        <f>ROUNDUP((('UK-R-Coffee Tables'!H105)*USD_per_GBP)*(1-UK_VAT),-1)</f>
      </c>
      <c r="J120" s="82"/>
    </row>
    <row x14ac:dyDescent="0.25" r="121" customHeight="1" ht="29.100000000000005">
      <c r="A121" s="3"/>
      <c r="B121" s="3"/>
      <c r="C121" s="3"/>
      <c r="D121" s="3"/>
      <c r="E121" s="148"/>
      <c r="F121" s="148"/>
      <c r="G121" s="239"/>
      <c r="H121" s="300"/>
      <c r="I121" s="103"/>
      <c r="J121" s="82"/>
    </row>
    <row x14ac:dyDescent="0.25" r="122" customHeight="1" ht="29.100000000000005">
      <c r="A122" s="3"/>
      <c r="B122" s="3"/>
      <c r="C122" s="3"/>
      <c r="D122" s="3"/>
      <c r="E122" s="107" t="s">
        <v>18</v>
      </c>
      <c r="F122" s="107"/>
      <c r="G122" s="239"/>
      <c r="H122" s="300"/>
      <c r="I122" s="103"/>
      <c r="J122" s="82"/>
    </row>
    <row x14ac:dyDescent="0.25" r="123" customHeight="1" ht="29.100000000000005">
      <c r="A123" s="3"/>
      <c r="B123" s="3"/>
      <c r="C123" s="3"/>
      <c r="D123" s="3"/>
      <c r="E123" s="108"/>
      <c r="F123" s="108"/>
      <c r="G123" s="5"/>
      <c r="H123" s="82"/>
      <c r="I123" s="103"/>
      <c r="J123" s="82"/>
    </row>
    <row x14ac:dyDescent="0.25" r="124" customHeight="1" ht="29.100000000000005">
      <c r="A124" s="3"/>
      <c r="B124" s="3"/>
      <c r="C124" s="3"/>
      <c r="D124" s="3"/>
      <c r="E124" s="134"/>
      <c r="F124" s="134"/>
      <c r="G124" s="5"/>
      <c r="H124" s="82"/>
      <c r="I124" s="103"/>
      <c r="J124" s="82"/>
    </row>
    <row x14ac:dyDescent="0.25" r="125" customHeight="1" ht="29.100000000000005">
      <c r="A125" s="3"/>
      <c r="B125" s="3"/>
      <c r="C125" s="3"/>
      <c r="D125" s="3"/>
      <c r="E125" s="139" t="s">
        <v>280</v>
      </c>
      <c r="F125" s="139"/>
      <c r="G125" s="369"/>
      <c r="H125" s="370"/>
      <c r="I125" s="188">
        <f>ROUNDUP((('UK-R-Coffee Tables'!H110)*USD_per_GBP)*(1-UK_VAT),-1)</f>
      </c>
      <c r="J125" s="82"/>
    </row>
    <row x14ac:dyDescent="0.25" r="126" customHeight="1" ht="29.100000000000005">
      <c r="A126" s="3"/>
      <c r="B126" s="3"/>
      <c r="C126" s="3"/>
      <c r="D126" s="3"/>
      <c r="E126" s="28"/>
      <c r="F126" s="28"/>
      <c r="G126" s="239"/>
      <c r="H126" s="300"/>
      <c r="I126" s="63"/>
      <c r="J126" s="82"/>
    </row>
    <row x14ac:dyDescent="0.25" r="127" customHeight="1" ht="29.100000000000005">
      <c r="A127" s="3"/>
      <c r="B127" s="3"/>
      <c r="C127" s="3"/>
      <c r="D127" s="3"/>
      <c r="E127" s="108"/>
      <c r="F127" s="108"/>
      <c r="G127" s="239"/>
      <c r="H127" s="300"/>
      <c r="I127" s="63"/>
      <c r="J127" s="82"/>
    </row>
    <row x14ac:dyDescent="0.25" r="128" customHeight="1" ht="17.25">
      <c r="A128" s="354"/>
      <c r="B128" s="288" t="s">
        <v>102</v>
      </c>
      <c r="C128" s="10"/>
      <c r="D128" s="10"/>
      <c r="E128" s="127"/>
      <c r="F128" s="127"/>
      <c r="G128" s="49"/>
      <c r="H128" s="355"/>
      <c r="I128" s="128"/>
      <c r="J128" s="82"/>
    </row>
    <row x14ac:dyDescent="0.25" r="129" customHeight="1" ht="17.25">
      <c r="A129" s="15"/>
      <c r="B129" s="15" t="s">
        <v>318</v>
      </c>
      <c r="C129" s="15"/>
      <c r="D129" s="15"/>
      <c r="E129" s="112" t="s">
        <v>58</v>
      </c>
      <c r="F129" s="237" t="s">
        <v>319</v>
      </c>
      <c r="G129" s="17"/>
      <c r="H129" s="18" t="s">
        <v>349</v>
      </c>
      <c r="I129" s="131" t="s">
        <v>327</v>
      </c>
      <c r="J129" s="82"/>
    </row>
    <row x14ac:dyDescent="0.25" r="130" customHeight="1" ht="29.100000000000005">
      <c r="A130" s="22"/>
      <c r="B130" s="22"/>
      <c r="C130" s="3"/>
      <c r="D130" s="356"/>
      <c r="E130" s="74"/>
      <c r="F130" s="150" t="s">
        <v>544</v>
      </c>
      <c r="G130" s="233" t="s">
        <v>545</v>
      </c>
      <c r="H130" s="24"/>
      <c r="I130" s="86"/>
      <c r="J130" s="82"/>
    </row>
    <row x14ac:dyDescent="0.25" r="131" customHeight="1" ht="29.100000000000005">
      <c r="A131" s="22"/>
      <c r="B131" s="229"/>
      <c r="C131" s="229"/>
      <c r="D131" s="229"/>
      <c r="E131" s="74" t="s">
        <v>11</v>
      </c>
      <c r="F131" s="114" t="s">
        <v>546</v>
      </c>
      <c r="G131" s="26" t="s">
        <v>567</v>
      </c>
      <c r="H131" s="62">
        <f>ROUNDUP((('UK-R-Coffee Tables'!G115)*USD_per_GBP)*(1-UK_VAT),-1)</f>
      </c>
      <c r="I131" s="62">
        <f>ROUNDUP((('UK-R-Coffee Tables'!H115)*USD_per_GBP)*(1-UK_VAT),-1)</f>
      </c>
      <c r="J131" s="82"/>
    </row>
    <row x14ac:dyDescent="0.25" r="132" customHeight="1" ht="29.100000000000005">
      <c r="A132" s="3"/>
      <c r="B132" s="3"/>
      <c r="C132" s="3"/>
      <c r="D132" s="3"/>
      <c r="E132" s="74" t="s">
        <v>13</v>
      </c>
      <c r="F132" s="114" t="s">
        <v>548</v>
      </c>
      <c r="G132" s="26" t="s">
        <v>568</v>
      </c>
      <c r="H132" s="62">
        <f>ROUNDUP((('UK-R-Coffee Tables'!G116)*USD_per_GBP)*(1-UK_VAT),-1)</f>
      </c>
      <c r="I132" s="62">
        <f>ROUNDUP((('UK-R-Coffee Tables'!H116)*USD_per_GBP)*(1-UK_VAT),-1)</f>
      </c>
      <c r="J132" s="82"/>
    </row>
    <row x14ac:dyDescent="0.25" r="133" customHeight="1" ht="29.100000000000005">
      <c r="A133" s="3"/>
      <c r="B133" s="3"/>
      <c r="C133" s="3"/>
      <c r="D133" s="3"/>
      <c r="E133" s="74" t="s">
        <v>15</v>
      </c>
      <c r="F133" s="114" t="s">
        <v>550</v>
      </c>
      <c r="G133" s="26" t="s">
        <v>569</v>
      </c>
      <c r="H133" s="62">
        <f>ROUNDUP((('UK-R-Coffee Tables'!G117)*USD_per_GBP)*(1-UK_VAT),-1)</f>
      </c>
      <c r="I133" s="62">
        <f>ROUNDUP((('UK-R-Coffee Tables'!H117)*USD_per_GBP)*(1-UK_VAT),-1)</f>
      </c>
      <c r="J133" s="82"/>
    </row>
    <row x14ac:dyDescent="0.25" r="134" customHeight="1" ht="29.100000000000005">
      <c r="A134" s="3"/>
      <c r="B134" s="3"/>
      <c r="C134" s="3"/>
      <c r="D134" s="3"/>
      <c r="E134" s="74"/>
      <c r="F134" s="74"/>
      <c r="G134" s="5"/>
      <c r="H134" s="82"/>
      <c r="I134" s="86"/>
      <c r="J134" s="82"/>
    </row>
    <row x14ac:dyDescent="0.25" r="135" customHeight="1" ht="29.100000000000005">
      <c r="A135" s="3"/>
      <c r="B135" s="3"/>
      <c r="C135" s="3"/>
      <c r="D135" s="3"/>
      <c r="E135" s="138" t="s">
        <v>18</v>
      </c>
      <c r="F135" s="138"/>
      <c r="G135" s="5"/>
      <c r="H135" s="82"/>
      <c r="I135" s="86"/>
      <c r="J135" s="82"/>
    </row>
    <row x14ac:dyDescent="0.25" r="136" customHeight="1" ht="29.100000000000005">
      <c r="A136" s="3"/>
      <c r="B136" s="3"/>
      <c r="C136" s="3"/>
      <c r="D136" s="229"/>
      <c r="E136" s="108"/>
      <c r="F136" s="108"/>
      <c r="G136" s="5"/>
      <c r="H136" s="82"/>
      <c r="I136" s="103"/>
      <c r="J136" s="82"/>
    </row>
    <row x14ac:dyDescent="0.25" r="137" customHeight="1" ht="29.100000000000005">
      <c r="A137" s="3"/>
      <c r="B137" s="3"/>
      <c r="C137" s="3"/>
      <c r="D137" s="229"/>
      <c r="E137" s="134"/>
      <c r="F137" s="134"/>
      <c r="G137" s="5"/>
      <c r="H137" s="82"/>
      <c r="I137" s="103"/>
      <c r="J137" s="82"/>
    </row>
    <row x14ac:dyDescent="0.25" r="138" customHeight="1" ht="29.100000000000005">
      <c r="A138" s="3"/>
      <c r="B138" s="3"/>
      <c r="C138" s="3"/>
      <c r="D138" s="229"/>
      <c r="E138" s="139" t="s">
        <v>570</v>
      </c>
      <c r="F138" s="139"/>
      <c r="G138" s="161"/>
      <c r="H138" s="358"/>
      <c r="I138" s="188">
        <f>ROUNDUP((('UK-R-Coffee Tables'!H122)*USD_per_GBP)*(1-UK_VAT),-1)</f>
      </c>
      <c r="J138" s="82"/>
    </row>
    <row x14ac:dyDescent="0.25" r="139" customHeight="1" ht="29.100000000000005">
      <c r="A139" s="3"/>
      <c r="B139" s="3"/>
      <c r="C139" s="3"/>
      <c r="D139" s="229"/>
      <c r="E139" s="28"/>
      <c r="F139" s="28"/>
      <c r="G139" s="5"/>
      <c r="H139" s="82"/>
      <c r="I139" s="62"/>
      <c r="J139" s="82"/>
    </row>
    <row x14ac:dyDescent="0.25" r="140" customHeight="1" ht="17.25">
      <c r="A140" s="15"/>
      <c r="B140" s="15" t="s">
        <v>348</v>
      </c>
      <c r="C140" s="15"/>
      <c r="D140" s="15"/>
      <c r="E140" s="112" t="s">
        <v>58</v>
      </c>
      <c r="F140" s="237" t="s">
        <v>319</v>
      </c>
      <c r="G140" s="17"/>
      <c r="H140" s="18" t="s">
        <v>349</v>
      </c>
      <c r="I140" s="131" t="s">
        <v>327</v>
      </c>
      <c r="J140" s="82"/>
    </row>
    <row x14ac:dyDescent="0.25" r="141" customHeight="1" ht="29.100000000000005">
      <c r="A141" s="22"/>
      <c r="B141" s="22"/>
      <c r="C141" s="3"/>
      <c r="D141" s="356"/>
      <c r="E141" s="74"/>
      <c r="F141" s="185" t="s">
        <v>544</v>
      </c>
      <c r="G141" s="368" t="s">
        <v>545</v>
      </c>
      <c r="H141" s="24"/>
      <c r="I141" s="86"/>
      <c r="J141" s="82"/>
    </row>
    <row x14ac:dyDescent="0.25" r="142" customHeight="1" ht="29.100000000000005">
      <c r="A142" s="22"/>
      <c r="B142" s="3"/>
      <c r="C142" s="3"/>
      <c r="D142" s="3"/>
      <c r="E142" s="74" t="s">
        <v>11</v>
      </c>
      <c r="F142" s="28" t="s">
        <v>552</v>
      </c>
      <c r="G142" s="27" t="s">
        <v>553</v>
      </c>
      <c r="H142" s="62">
        <f>ROUNDUP((('UK-R-Coffee Tables'!G126)*USD_per_GBP)*(1-UK_VAT),-1)</f>
      </c>
      <c r="I142" s="62">
        <f>ROUNDUP((('UK-R-Coffee Tables'!H126)*USD_per_GBP)*(1-UK_VAT),-1)</f>
      </c>
      <c r="J142" s="82"/>
    </row>
    <row x14ac:dyDescent="0.25" r="143" customHeight="1" ht="29.100000000000005">
      <c r="A143" s="229"/>
      <c r="B143" s="229"/>
      <c r="C143" s="229"/>
      <c r="D143" s="229"/>
      <c r="E143" s="74" t="s">
        <v>13</v>
      </c>
      <c r="F143" s="28" t="s">
        <v>555</v>
      </c>
      <c r="G143" s="27" t="s">
        <v>580</v>
      </c>
      <c r="H143" s="62">
        <f>ROUNDUP((('UK-R-Coffee Tables'!G127)*USD_per_GBP)*(1-UK_VAT),-1)</f>
      </c>
      <c r="I143" s="62">
        <f>ROUNDUP((('UK-R-Coffee Tables'!H127)*USD_per_GBP)*(1-UK_VAT),-1)</f>
      </c>
      <c r="J143" s="82"/>
    </row>
    <row x14ac:dyDescent="0.25" r="144" customHeight="1" ht="29.100000000000005">
      <c r="A144" s="3"/>
      <c r="B144" s="3"/>
      <c r="C144" s="3"/>
      <c r="D144" s="3"/>
      <c r="E144" s="74" t="s">
        <v>15</v>
      </c>
      <c r="F144" s="28" t="s">
        <v>572</v>
      </c>
      <c r="G144" s="27" t="s">
        <v>581</v>
      </c>
      <c r="H144" s="62">
        <f>ROUNDUP((('UK-R-Coffee Tables'!G128)*USD_per_GBP)*(1-UK_VAT),-1)</f>
      </c>
      <c r="I144" s="62">
        <f>ROUNDUP((('UK-R-Coffee Tables'!H128)*USD_per_GBP)*(1-UK_VAT),-1)</f>
      </c>
      <c r="J144" s="82"/>
    </row>
    <row x14ac:dyDescent="0.25" r="145" customHeight="1" ht="29.100000000000005">
      <c r="A145" s="3"/>
      <c r="B145" s="3"/>
      <c r="C145" s="3"/>
      <c r="D145" s="3"/>
      <c r="E145" s="74" t="s">
        <v>120</v>
      </c>
      <c r="F145" s="28" t="s">
        <v>573</v>
      </c>
      <c r="G145" s="27" t="s">
        <v>561</v>
      </c>
      <c r="H145" s="62">
        <f>ROUNDUP((('UK-R-Coffee Tables'!G129)*USD_per_GBP)*(1-UK_VAT),-1)</f>
      </c>
      <c r="I145" s="62">
        <f>ROUNDUP((('UK-R-Coffee Tables'!H129)*USD_per_GBP)*(1-UK_VAT),-1)</f>
      </c>
      <c r="J145" s="82"/>
    </row>
    <row x14ac:dyDescent="0.25" r="146" customHeight="1" ht="29.100000000000005">
      <c r="A146" s="3"/>
      <c r="B146" s="3"/>
      <c r="C146" s="3"/>
      <c r="D146" s="3"/>
      <c r="E146" s="134"/>
      <c r="F146" s="134"/>
      <c r="G146" s="24"/>
      <c r="H146" s="136"/>
      <c r="I146" s="63"/>
      <c r="J146" s="82"/>
    </row>
    <row x14ac:dyDescent="0.25" r="147" customHeight="1" ht="29.100000000000005">
      <c r="A147" s="3"/>
      <c r="B147" s="3"/>
      <c r="C147" s="3"/>
      <c r="D147" s="3"/>
      <c r="E147" s="138" t="s">
        <v>18</v>
      </c>
      <c r="F147" s="138"/>
      <c r="G147" s="5"/>
      <c r="H147" s="82"/>
      <c r="I147" s="63"/>
      <c r="J147" s="82"/>
    </row>
    <row x14ac:dyDescent="0.25" r="148" customHeight="1" ht="29.100000000000005">
      <c r="A148" s="3"/>
      <c r="B148" s="3"/>
      <c r="C148" s="3"/>
      <c r="D148" s="229"/>
      <c r="E148" s="108"/>
      <c r="F148" s="108"/>
      <c r="G148" s="5"/>
      <c r="H148" s="82"/>
      <c r="I148" s="63"/>
      <c r="J148" s="82"/>
    </row>
    <row x14ac:dyDescent="0.25" r="149" customHeight="1" ht="29.100000000000005">
      <c r="A149" s="3"/>
      <c r="B149" s="3"/>
      <c r="C149" s="3"/>
      <c r="D149" s="229"/>
      <c r="E149" s="134"/>
      <c r="F149" s="134"/>
      <c r="G149" s="5"/>
      <c r="H149" s="82"/>
      <c r="I149" s="63"/>
      <c r="J149" s="82"/>
    </row>
    <row x14ac:dyDescent="0.25" r="150" customHeight="1" ht="29.100000000000005">
      <c r="A150" s="3"/>
      <c r="B150" s="3"/>
      <c r="C150" s="3"/>
      <c r="D150" s="229"/>
      <c r="E150" s="139" t="s">
        <v>570</v>
      </c>
      <c r="F150" s="139"/>
      <c r="G150" s="161"/>
      <c r="H150" s="358"/>
      <c r="I150" s="188">
        <f>ROUNDUP((('UK-R-Coffee Tables'!H134)*USD_per_GBP)*(1-UK_VAT),-1)</f>
      </c>
      <c r="J150" s="82"/>
    </row>
    <row x14ac:dyDescent="0.25" r="151" customHeight="1" ht="29.100000000000005">
      <c r="A151" s="3"/>
      <c r="B151" s="3"/>
      <c r="C151" s="3"/>
      <c r="D151" s="229"/>
      <c r="E151" s="108"/>
      <c r="F151" s="108"/>
      <c r="G151" s="5"/>
      <c r="H151" s="82"/>
      <c r="I151" s="34"/>
      <c r="J151" s="82"/>
    </row>
    <row x14ac:dyDescent="0.25" r="152" customHeight="1" ht="17.25">
      <c r="A152" s="354"/>
      <c r="B152" s="288" t="s">
        <v>102</v>
      </c>
      <c r="C152" s="10"/>
      <c r="D152" s="10"/>
      <c r="E152" s="127"/>
      <c r="F152" s="127"/>
      <c r="G152" s="49"/>
      <c r="H152" s="355"/>
      <c r="I152" s="128"/>
      <c r="J152" s="82"/>
    </row>
    <row x14ac:dyDescent="0.25" r="153" customHeight="1" ht="17.25">
      <c r="A153" s="15"/>
      <c r="B153" s="15" t="s">
        <v>106</v>
      </c>
      <c r="C153" s="15"/>
      <c r="D153" s="15"/>
      <c r="E153" s="112" t="s">
        <v>58</v>
      </c>
      <c r="F153" s="237" t="s">
        <v>319</v>
      </c>
      <c r="G153" s="17"/>
      <c r="H153" s="18" t="s">
        <v>349</v>
      </c>
      <c r="I153" s="131" t="s">
        <v>327</v>
      </c>
      <c r="J153" s="82"/>
    </row>
    <row x14ac:dyDescent="0.25" r="154" customHeight="1" ht="29.100000000000005">
      <c r="A154" s="22"/>
      <c r="B154" s="22"/>
      <c r="C154" s="3"/>
      <c r="D154" s="356"/>
      <c r="E154" s="74"/>
      <c r="F154" s="262" t="s">
        <v>544</v>
      </c>
      <c r="G154" s="368" t="s">
        <v>545</v>
      </c>
      <c r="H154" s="24"/>
      <c r="I154" s="86"/>
      <c r="J154" s="82"/>
    </row>
    <row x14ac:dyDescent="0.25" r="155" customHeight="1" ht="29.100000000000005">
      <c r="A155" s="22"/>
      <c r="B155" s="3"/>
      <c r="C155" s="3"/>
      <c r="D155" s="3"/>
      <c r="E155" s="74" t="s">
        <v>11</v>
      </c>
      <c r="F155" s="114" t="s">
        <v>574</v>
      </c>
      <c r="G155" s="27" t="s">
        <v>575</v>
      </c>
      <c r="H155" s="62">
        <f>ROUNDUP((('UK-R-Coffee Tables'!G139)*USD_per_GBP)*(1-UK_VAT),-1)</f>
      </c>
      <c r="I155" s="62">
        <f>ROUNDUP((('UK-R-Coffee Tables'!H139)*USD_per_GBP)*(1-UK_VAT),-1)</f>
      </c>
      <c r="J155" s="82"/>
    </row>
    <row x14ac:dyDescent="0.25" r="156" customHeight="1" ht="29.100000000000005">
      <c r="A156" s="3"/>
      <c r="B156" s="3"/>
      <c r="C156" s="3"/>
      <c r="D156" s="3"/>
      <c r="E156" s="74" t="s">
        <v>13</v>
      </c>
      <c r="F156" s="114" t="s">
        <v>576</v>
      </c>
      <c r="G156" s="27" t="s">
        <v>577</v>
      </c>
      <c r="H156" s="62">
        <f>ROUNDUP((('UK-R-Coffee Tables'!G140)*USD_per_GBP)*(1-UK_VAT),-1)</f>
      </c>
      <c r="I156" s="62">
        <f>ROUNDUP((('UK-R-Coffee Tables'!H140)*USD_per_GBP)*(1-UK_VAT),-1)</f>
      </c>
      <c r="J156" s="82"/>
    </row>
    <row x14ac:dyDescent="0.25" r="157" customHeight="1" ht="29.100000000000005">
      <c r="A157" s="3"/>
      <c r="B157" s="3"/>
      <c r="C157" s="3"/>
      <c r="D157" s="3"/>
      <c r="E157" s="74" t="s">
        <v>15</v>
      </c>
      <c r="F157" s="114" t="s">
        <v>578</v>
      </c>
      <c r="G157" s="27" t="s">
        <v>579</v>
      </c>
      <c r="H157" s="62">
        <f>ROUNDUP((('UK-R-Coffee Tables'!G141)*USD_per_GBP)*(1-UK_VAT),-1)</f>
      </c>
      <c r="I157" s="62">
        <f>ROUNDUP((('UK-R-Coffee Tables'!H141)*USD_per_GBP)*(1-UK_VAT),-1)</f>
      </c>
      <c r="J157" s="82"/>
    </row>
    <row x14ac:dyDescent="0.25" r="158" customHeight="1" ht="29.100000000000005">
      <c r="A158" s="229"/>
      <c r="B158" s="229"/>
      <c r="C158" s="229"/>
      <c r="D158" s="229"/>
      <c r="E158" s="114"/>
      <c r="F158" s="114"/>
      <c r="G158" s="24"/>
      <c r="H158" s="136"/>
      <c r="I158" s="86"/>
      <c r="J158" s="82"/>
    </row>
    <row x14ac:dyDescent="0.25" r="159" customHeight="1" ht="29.100000000000005">
      <c r="A159" s="3"/>
      <c r="B159" s="3"/>
      <c r="C159" s="3"/>
      <c r="D159" s="3"/>
      <c r="E159" s="138" t="s">
        <v>18</v>
      </c>
      <c r="F159" s="138"/>
      <c r="G159" s="5"/>
      <c r="H159" s="82"/>
      <c r="I159" s="86"/>
      <c r="J159" s="82"/>
    </row>
    <row x14ac:dyDescent="0.25" r="160" customHeight="1" ht="29.100000000000005">
      <c r="A160" s="3"/>
      <c r="B160" s="3"/>
      <c r="C160" s="3"/>
      <c r="D160" s="229"/>
      <c r="E160" s="108"/>
      <c r="F160" s="108"/>
      <c r="G160" s="5"/>
      <c r="H160" s="82"/>
      <c r="I160" s="103"/>
      <c r="J160" s="82"/>
    </row>
    <row x14ac:dyDescent="0.25" r="161" customHeight="1" ht="29.100000000000005">
      <c r="A161" s="3"/>
      <c r="B161" s="3"/>
      <c r="C161" s="3"/>
      <c r="D161" s="229"/>
      <c r="E161" s="134"/>
      <c r="F161" s="134"/>
      <c r="G161" s="5"/>
      <c r="H161" s="82"/>
      <c r="I161" s="103"/>
      <c r="J161" s="82"/>
    </row>
    <row x14ac:dyDescent="0.25" r="162" customHeight="1" ht="29.100000000000005">
      <c r="A162" s="3"/>
      <c r="B162" s="3"/>
      <c r="C162" s="3"/>
      <c r="D162" s="229"/>
      <c r="E162" s="139" t="s">
        <v>570</v>
      </c>
      <c r="F162" s="139"/>
      <c r="G162" s="161"/>
      <c r="H162" s="358"/>
      <c r="I162" s="188">
        <f>ROUNDUP((('UK-R-Coffee Tables'!H146)*USD_per_GBP)*(1-UK_VAT),-1)</f>
      </c>
      <c r="J162" s="82"/>
    </row>
    <row x14ac:dyDescent="0.25" r="163" customHeight="1" ht="29.100000000000005">
      <c r="A163" s="3"/>
      <c r="B163" s="3"/>
      <c r="C163" s="3"/>
      <c r="D163" s="229"/>
      <c r="E163" s="108"/>
      <c r="F163" s="108"/>
      <c r="G163" s="5"/>
      <c r="H163" s="82"/>
      <c r="I163" s="34"/>
      <c r="J163" s="82"/>
    </row>
    <row x14ac:dyDescent="0.25" r="164" customHeight="1" ht="29.100000000000005">
      <c r="A164" s="3"/>
      <c r="B164" s="3"/>
      <c r="C164" s="3"/>
      <c r="D164" s="229"/>
      <c r="E164" s="108"/>
      <c r="F164" s="108"/>
      <c r="G164" s="5"/>
      <c r="H164" s="82"/>
      <c r="I164" s="34"/>
      <c r="J164" s="82"/>
    </row>
    <row x14ac:dyDescent="0.25" r="165" customHeight="1" ht="47.25">
      <c r="A165" s="3"/>
      <c r="B165" s="3"/>
      <c r="C165" s="3"/>
      <c r="D165" s="229"/>
      <c r="E165" s="28"/>
      <c r="F165" s="28"/>
      <c r="G165" s="5"/>
      <c r="H165" s="82"/>
      <c r="I165" s="34"/>
      <c r="J165" s="82"/>
    </row>
    <row x14ac:dyDescent="0.25" r="166" customHeight="1" ht="30.75">
      <c r="A166" s="3"/>
      <c r="B166" s="3"/>
      <c r="C166" s="3"/>
      <c r="D166" s="229"/>
      <c r="E166" s="28"/>
      <c r="F166" s="28"/>
      <c r="G166" s="5"/>
      <c r="H166" s="82"/>
      <c r="I166" s="34"/>
      <c r="J166" s="82"/>
    </row>
    <row x14ac:dyDescent="0.25" r="167" customHeight="1" ht="17.25">
      <c r="A167" s="354"/>
      <c r="B167" s="96" t="s">
        <v>113</v>
      </c>
      <c r="C167" s="10"/>
      <c r="D167" s="10"/>
      <c r="E167" s="127"/>
      <c r="F167" s="127"/>
      <c r="G167" s="49"/>
      <c r="H167" s="355"/>
      <c r="I167" s="128"/>
      <c r="J167" s="82"/>
    </row>
    <row x14ac:dyDescent="0.25" r="168" customHeight="1" ht="17.25">
      <c r="A168" s="15"/>
      <c r="B168" s="15" t="s">
        <v>582</v>
      </c>
      <c r="C168" s="15"/>
      <c r="D168" s="15"/>
      <c r="E168" s="112" t="s">
        <v>58</v>
      </c>
      <c r="F168" s="237" t="s">
        <v>319</v>
      </c>
      <c r="G168" s="17"/>
      <c r="H168" s="18" t="s">
        <v>583</v>
      </c>
      <c r="I168" s="18" t="s">
        <v>350</v>
      </c>
      <c r="J168" s="82"/>
    </row>
    <row x14ac:dyDescent="0.25" r="169" customHeight="1" ht="17.25">
      <c r="A169" s="22"/>
      <c r="B169" s="22"/>
      <c r="C169" s="3"/>
      <c r="D169" s="356"/>
      <c r="E169" s="74"/>
      <c r="F169" s="262" t="s">
        <v>584</v>
      </c>
      <c r="G169" s="233" t="s">
        <v>585</v>
      </c>
      <c r="H169" s="24"/>
      <c r="I169" s="225" t="s">
        <v>471</v>
      </c>
      <c r="J169" s="82"/>
    </row>
    <row x14ac:dyDescent="0.25" r="170" customHeight="1" ht="29.100000000000005">
      <c r="A170" s="22"/>
      <c r="B170" s="229"/>
      <c r="C170" s="229"/>
      <c r="D170" s="229"/>
      <c r="E170" s="74" t="s">
        <v>379</v>
      </c>
      <c r="F170" s="74" t="s">
        <v>124</v>
      </c>
      <c r="G170" s="24" t="s">
        <v>586</v>
      </c>
      <c r="H170" s="62">
        <f>ROUNDUP((('UK-R-Coffee Tables'!G151)*USD_per_GBP)*(1-UK_VAT),-1)</f>
      </c>
      <c r="I170" s="62">
        <f>ROUNDUP((('UK-R-Coffee Tables'!H151)*USD_per_GBP)*(1-UK_VAT),-1)</f>
      </c>
      <c r="J170" s="82"/>
    </row>
    <row x14ac:dyDescent="0.25" r="171" customHeight="1" ht="29.100000000000005">
      <c r="A171" s="22"/>
      <c r="B171" s="229"/>
      <c r="C171" s="229"/>
      <c r="D171" s="229"/>
      <c r="E171" s="74" t="s">
        <v>13</v>
      </c>
      <c r="F171" s="74" t="s">
        <v>587</v>
      </c>
      <c r="G171" s="24" t="s">
        <v>588</v>
      </c>
      <c r="H171" s="62">
        <f>ROUNDUP((('UK-R-Coffee Tables'!G152)*USD_per_GBP)*(1-UK_VAT),-1)</f>
      </c>
      <c r="I171" s="62">
        <f>ROUNDUP((('UK-R-Coffee Tables'!H152)*USD_per_GBP)*(1-UK_VAT),-1)</f>
      </c>
      <c r="J171" s="82"/>
    </row>
    <row x14ac:dyDescent="0.25" r="172" customHeight="1" ht="29.100000000000005">
      <c r="A172" s="22"/>
      <c r="B172" s="3"/>
      <c r="C172" s="3"/>
      <c r="D172" s="3"/>
      <c r="E172" s="74" t="s">
        <v>589</v>
      </c>
      <c r="F172" s="74" t="s">
        <v>590</v>
      </c>
      <c r="G172" s="24">
        <v>51</v>
      </c>
      <c r="H172" s="62">
        <f>ROUNDUP((('UK-R-Coffee Tables'!G153)*USD_per_GBP)*(1-UK_VAT),-1)</f>
      </c>
      <c r="I172" s="62">
        <f>ROUNDUP((('UK-R-Coffee Tables'!H153)*USD_per_GBP)*(1-UK_VAT),-1)</f>
      </c>
      <c r="J172" s="82"/>
    </row>
    <row x14ac:dyDescent="0.25" r="173" customHeight="1" ht="29.100000000000005">
      <c r="A173" s="3"/>
      <c r="B173" s="3"/>
      <c r="C173" s="3"/>
      <c r="D173" s="3"/>
      <c r="E173" s="74"/>
      <c r="F173" s="74"/>
      <c r="G173" s="5"/>
      <c r="H173" s="82"/>
      <c r="I173" s="103"/>
      <c r="J173" s="82"/>
    </row>
    <row x14ac:dyDescent="0.25" r="174" customHeight="1" ht="29.100000000000005">
      <c r="A174" s="3"/>
      <c r="B174" s="3"/>
      <c r="C174" s="3"/>
      <c r="D174" s="3"/>
      <c r="E174" s="138" t="s">
        <v>18</v>
      </c>
      <c r="F174" s="138"/>
      <c r="G174" s="5"/>
      <c r="H174" s="82"/>
      <c r="I174" s="103"/>
      <c r="J174" s="82"/>
    </row>
    <row x14ac:dyDescent="0.25" r="175" customHeight="1" ht="29.100000000000005">
      <c r="A175" s="3"/>
      <c r="B175" s="3"/>
      <c r="C175" s="3"/>
      <c r="D175" s="229"/>
      <c r="E175" s="108"/>
      <c r="F175" s="108"/>
      <c r="G175" s="5"/>
      <c r="H175" s="82"/>
      <c r="I175" s="103"/>
      <c r="J175" s="82"/>
    </row>
    <row x14ac:dyDescent="0.25" r="176" customHeight="1" ht="29.100000000000005">
      <c r="A176" s="3"/>
      <c r="B176" s="3"/>
      <c r="C176" s="3"/>
      <c r="D176" s="229"/>
      <c r="E176" s="134"/>
      <c r="F176" s="134"/>
      <c r="G176" s="5"/>
      <c r="H176" s="82"/>
      <c r="I176" s="103"/>
      <c r="J176" s="82"/>
    </row>
    <row x14ac:dyDescent="0.25" r="177" customHeight="1" ht="29.100000000000005">
      <c r="A177" s="3"/>
      <c r="B177" s="3"/>
      <c r="C177" s="3"/>
      <c r="D177" s="229"/>
      <c r="E177" s="139" t="s">
        <v>280</v>
      </c>
      <c r="F177" s="139"/>
      <c r="G177" s="161"/>
      <c r="H177" s="358"/>
      <c r="I177" s="188">
        <f>ROUNDUP((('UK-R-Coffee Tables'!H158)*USD_per_GBP)*(1-UK_VAT),-1)</f>
      </c>
      <c r="J177" s="82"/>
    </row>
    <row x14ac:dyDescent="0.25" r="178" customHeight="1" ht="29.100000000000005">
      <c r="A178" s="3"/>
      <c r="B178" s="3"/>
      <c r="C178" s="3"/>
      <c r="D178" s="229"/>
      <c r="E178" s="28"/>
      <c r="F178" s="28"/>
      <c r="G178" s="5"/>
      <c r="H178" s="82"/>
      <c r="I178" s="62"/>
      <c r="J178" s="82"/>
    </row>
    <row x14ac:dyDescent="0.25" r="179" customHeight="1" ht="34.5">
      <c r="A179" s="3"/>
      <c r="B179" s="3"/>
      <c r="C179" s="3"/>
      <c r="D179" s="229"/>
      <c r="E179" s="28" t="s">
        <v>591</v>
      </c>
      <c r="F179" s="28"/>
      <c r="G179" s="5"/>
      <c r="H179" s="82"/>
      <c r="I179" s="63"/>
      <c r="J179" s="82"/>
    </row>
    <row x14ac:dyDescent="0.25" r="180" customHeight="1" ht="34.5">
      <c r="A180" s="3"/>
      <c r="B180" s="3"/>
      <c r="C180" s="3"/>
      <c r="D180" s="229"/>
      <c r="E180" s="28"/>
      <c r="F180" s="28"/>
      <c r="G180" s="5"/>
      <c r="H180" s="82"/>
      <c r="I180" s="63"/>
      <c r="J180" s="82"/>
    </row>
    <row x14ac:dyDescent="0.25" r="181" customHeight="1" ht="33">
      <c r="A181" s="3"/>
      <c r="B181" s="3"/>
      <c r="C181" s="3"/>
      <c r="D181" s="229"/>
      <c r="E181" s="229"/>
      <c r="F181" s="28"/>
      <c r="G181" s="5"/>
      <c r="H181" s="82"/>
      <c r="I181" s="63"/>
      <c r="J181" s="82"/>
    </row>
    <row x14ac:dyDescent="0.25" r="182" customHeight="1" ht="17.25">
      <c r="A182" s="354"/>
      <c r="B182" s="96" t="s">
        <v>113</v>
      </c>
      <c r="C182" s="10"/>
      <c r="D182" s="10"/>
      <c r="E182" s="127"/>
      <c r="F182" s="127"/>
      <c r="G182" s="49"/>
      <c r="H182" s="355"/>
      <c r="I182" s="128"/>
      <c r="J182" s="82"/>
    </row>
    <row x14ac:dyDescent="0.25" r="183" customHeight="1" ht="17.25">
      <c r="A183" s="15"/>
      <c r="B183" s="15" t="s">
        <v>106</v>
      </c>
      <c r="C183" s="15"/>
      <c r="D183" s="15"/>
      <c r="E183" s="112" t="s">
        <v>58</v>
      </c>
      <c r="F183" s="237" t="s">
        <v>319</v>
      </c>
      <c r="G183" s="17"/>
      <c r="H183" s="18" t="s">
        <v>350</v>
      </c>
      <c r="I183" s="147"/>
      <c r="J183" s="82"/>
    </row>
    <row x14ac:dyDescent="0.25" r="184" customHeight="1" ht="29.100000000000005">
      <c r="A184" s="22"/>
      <c r="B184" s="22"/>
      <c r="C184" s="3"/>
      <c r="D184" s="356"/>
      <c r="E184" s="74"/>
      <c r="F184" s="262" t="s">
        <v>592</v>
      </c>
      <c r="G184" s="233" t="s">
        <v>593</v>
      </c>
      <c r="H184" s="287" t="s">
        <v>471</v>
      </c>
      <c r="I184" s="244"/>
      <c r="J184" s="82"/>
    </row>
    <row x14ac:dyDescent="0.25" r="185" customHeight="1" ht="29.100000000000005">
      <c r="A185" s="22"/>
      <c r="B185" s="229"/>
      <c r="C185" s="229"/>
      <c r="D185" s="229"/>
      <c r="E185" s="74" t="s">
        <v>13</v>
      </c>
      <c r="F185" s="28" t="s">
        <v>124</v>
      </c>
      <c r="G185" s="27" t="s">
        <v>586</v>
      </c>
      <c r="H185" s="62">
        <f>ROUNDUP((('UK-R-Coffee Tables'!G165)*USD_per_GBP)*(1-UK_VAT),-1)</f>
      </c>
      <c r="I185" s="172"/>
      <c r="J185" s="82"/>
    </row>
    <row x14ac:dyDescent="0.25" r="186" customHeight="1" ht="29.100000000000005">
      <c r="A186" s="22"/>
      <c r="B186" s="3"/>
      <c r="C186" s="3"/>
      <c r="D186" s="3"/>
      <c r="E186" s="74"/>
      <c r="F186" s="74"/>
      <c r="G186" s="24"/>
      <c r="H186" s="34"/>
      <c r="I186" s="103"/>
      <c r="J186" s="82"/>
    </row>
    <row x14ac:dyDescent="0.25" r="187" customHeight="1" ht="29.100000000000005">
      <c r="A187" s="3"/>
      <c r="B187" s="3"/>
      <c r="C187" s="3"/>
      <c r="D187" s="3"/>
      <c r="E187" s="74"/>
      <c r="F187" s="74"/>
      <c r="G187" s="5"/>
      <c r="H187" s="82"/>
      <c r="I187" s="103"/>
      <c r="J187" s="82"/>
    </row>
    <row x14ac:dyDescent="0.25" r="188" customHeight="1" ht="29.100000000000005">
      <c r="A188" s="3"/>
      <c r="B188" s="3"/>
      <c r="C188" s="3"/>
      <c r="D188" s="3"/>
      <c r="E188" s="138" t="s">
        <v>18</v>
      </c>
      <c r="F188" s="138"/>
      <c r="G188" s="5"/>
      <c r="H188" s="82"/>
      <c r="I188" s="103"/>
      <c r="J188" s="82"/>
    </row>
    <row x14ac:dyDescent="0.25" r="189" customHeight="1" ht="29.100000000000005">
      <c r="A189" s="3"/>
      <c r="B189" s="3"/>
      <c r="C189" s="3"/>
      <c r="D189" s="229"/>
      <c r="E189" s="108"/>
      <c r="F189" s="108"/>
      <c r="G189" s="5"/>
      <c r="H189" s="82"/>
      <c r="I189" s="103"/>
      <c r="J189" s="82"/>
    </row>
    <row x14ac:dyDescent="0.25" r="190" customHeight="1" ht="29.100000000000005">
      <c r="A190" s="3"/>
      <c r="B190" s="3"/>
      <c r="C190" s="3"/>
      <c r="D190" s="229"/>
      <c r="E190" s="134"/>
      <c r="F190" s="134"/>
      <c r="G190" s="5"/>
      <c r="H190" s="82"/>
      <c r="I190" s="103"/>
      <c r="J190" s="82"/>
    </row>
    <row x14ac:dyDescent="0.25" r="191" customHeight="1" ht="29.100000000000005">
      <c r="A191" s="3"/>
      <c r="B191" s="3"/>
      <c r="C191" s="3"/>
      <c r="D191" s="229"/>
      <c r="E191" s="139" t="s">
        <v>491</v>
      </c>
      <c r="F191" s="139"/>
      <c r="G191" s="161"/>
      <c r="H191" s="358"/>
      <c r="I191" s="188">
        <f>ROUNDUP((('UK-R-Coffee Tables'!H171)*USD_per_GBP)*(1-UK_VAT),-1)</f>
      </c>
      <c r="J191" s="82"/>
    </row>
    <row x14ac:dyDescent="0.25" r="192" customHeight="1" ht="130.5">
      <c r="A192" s="3"/>
      <c r="B192" s="3"/>
      <c r="C192" s="3"/>
      <c r="D192" s="229"/>
      <c r="E192" s="28"/>
      <c r="F192" s="28"/>
      <c r="G192" s="5"/>
      <c r="H192" s="82"/>
      <c r="I192" s="63"/>
      <c r="J192" s="82"/>
    </row>
    <row x14ac:dyDescent="0.25" r="193" customHeight="1" ht="51.75">
      <c r="A193" s="3"/>
      <c r="B193" s="3"/>
      <c r="C193" s="3"/>
      <c r="D193" s="229"/>
      <c r="E193" s="28"/>
      <c r="F193" s="28"/>
      <c r="G193" s="5"/>
      <c r="H193" s="82"/>
      <c r="I193" s="63"/>
      <c r="J193" s="82"/>
    </row>
    <row x14ac:dyDescent="0.25" r="194" customHeight="1" ht="130.5">
      <c r="A194" s="3"/>
      <c r="B194" s="3"/>
      <c r="C194" s="3"/>
      <c r="D194" s="229"/>
      <c r="E194" s="28"/>
      <c r="F194" s="28"/>
      <c r="G194" s="5"/>
      <c r="H194" s="82"/>
      <c r="I194" s="63"/>
      <c r="J194" s="82"/>
    </row>
    <row x14ac:dyDescent="0.25" r="195" customHeight="1" ht="17.25">
      <c r="A195" s="354"/>
      <c r="B195" s="288" t="s">
        <v>148</v>
      </c>
      <c r="C195" s="10"/>
      <c r="D195" s="10"/>
      <c r="E195" s="127"/>
      <c r="F195" s="127"/>
      <c r="G195" s="49"/>
      <c r="H195" s="355"/>
      <c r="I195" s="128"/>
      <c r="J195" s="82"/>
    </row>
    <row x14ac:dyDescent="0.25" r="196" customHeight="1" ht="17.25">
      <c r="A196" s="15"/>
      <c r="B196" s="15" t="s">
        <v>318</v>
      </c>
      <c r="C196" s="15"/>
      <c r="D196" s="15"/>
      <c r="E196" s="112" t="s">
        <v>58</v>
      </c>
      <c r="F196" s="237" t="s">
        <v>319</v>
      </c>
      <c r="G196" s="17"/>
      <c r="H196" s="18" t="s">
        <v>349</v>
      </c>
      <c r="I196" s="131" t="s">
        <v>327</v>
      </c>
      <c r="J196" s="82"/>
    </row>
    <row x14ac:dyDescent="0.25" r="197" customHeight="1" ht="29.100000000000005">
      <c r="A197" s="22"/>
      <c r="B197" s="22"/>
      <c r="C197" s="3"/>
      <c r="D197" s="356"/>
      <c r="E197" s="74"/>
      <c r="F197" s="150" t="s">
        <v>544</v>
      </c>
      <c r="G197" s="233" t="s">
        <v>545</v>
      </c>
      <c r="H197" s="24"/>
      <c r="I197" s="244"/>
      <c r="J197" s="82"/>
    </row>
    <row x14ac:dyDescent="0.25" r="198" customHeight="1" ht="29.100000000000005">
      <c r="A198" s="22"/>
      <c r="B198" s="3"/>
      <c r="C198" s="3"/>
      <c r="D198" s="3"/>
      <c r="E198" s="74" t="s">
        <v>11</v>
      </c>
      <c r="F198" s="114" t="s">
        <v>546</v>
      </c>
      <c r="G198" s="26" t="s">
        <v>567</v>
      </c>
      <c r="H198" s="62">
        <f>ROUNDUP((('UK-R-Coffee Tables'!G177)*USD_per_GBP)*(1-UK_VAT),-1)</f>
      </c>
      <c r="I198" s="62">
        <f>ROUNDUP((('UK-R-Coffee Tables'!H177)*USD_per_GBP)*(1-UK_VAT),-1)</f>
      </c>
      <c r="J198" s="82"/>
    </row>
    <row x14ac:dyDescent="0.25" r="199" customHeight="1" ht="29.100000000000005">
      <c r="A199" s="229"/>
      <c r="B199" s="229"/>
      <c r="C199" s="229"/>
      <c r="D199" s="229"/>
      <c r="E199" s="74" t="s">
        <v>13</v>
      </c>
      <c r="F199" s="114" t="s">
        <v>548</v>
      </c>
      <c r="G199" s="26" t="s">
        <v>568</v>
      </c>
      <c r="H199" s="62">
        <f>ROUNDUP((('UK-R-Coffee Tables'!G178)*USD_per_GBP)*(1-UK_VAT),-1)</f>
      </c>
      <c r="I199" s="62">
        <f>ROUNDUP((('UK-R-Coffee Tables'!H178)*USD_per_GBP)*(1-UK_VAT),-1)</f>
      </c>
      <c r="J199" s="82"/>
    </row>
    <row x14ac:dyDescent="0.25" r="200" customHeight="1" ht="29.100000000000005">
      <c r="A200" s="3"/>
      <c r="B200" s="3"/>
      <c r="C200" s="3"/>
      <c r="D200" s="3"/>
      <c r="E200" s="74" t="s">
        <v>15</v>
      </c>
      <c r="F200" s="114" t="s">
        <v>550</v>
      </c>
      <c r="G200" s="26" t="s">
        <v>569</v>
      </c>
      <c r="H200" s="62">
        <f>ROUNDUP((('UK-R-Coffee Tables'!G179)*USD_per_GBP)*(1-UK_VAT),-1)</f>
      </c>
      <c r="I200" s="62">
        <f>ROUNDUP((('UK-R-Coffee Tables'!H179)*USD_per_GBP)*(1-UK_VAT),-1)</f>
      </c>
      <c r="J200" s="82"/>
    </row>
    <row x14ac:dyDescent="0.25" r="201" customHeight="1" ht="29.100000000000005">
      <c r="A201" s="3"/>
      <c r="B201" s="3"/>
      <c r="C201" s="3"/>
      <c r="D201" s="3"/>
      <c r="E201" s="134"/>
      <c r="F201" s="134"/>
      <c r="G201" s="24"/>
      <c r="H201" s="136"/>
      <c r="I201" s="103"/>
      <c r="J201" s="82"/>
    </row>
    <row x14ac:dyDescent="0.25" r="202" customHeight="1" ht="29.100000000000005">
      <c r="A202" s="3"/>
      <c r="B202" s="3"/>
      <c r="C202" s="3"/>
      <c r="D202" s="3"/>
      <c r="E202" s="138" t="s">
        <v>18</v>
      </c>
      <c r="F202" s="138"/>
      <c r="G202" s="5"/>
      <c r="H202" s="82"/>
      <c r="I202" s="103"/>
      <c r="J202" s="82"/>
    </row>
    <row x14ac:dyDescent="0.25" r="203" customHeight="1" ht="29.100000000000005">
      <c r="A203" s="3"/>
      <c r="B203" s="3"/>
      <c r="C203" s="3"/>
      <c r="D203" s="229"/>
      <c r="E203" s="108"/>
      <c r="F203" s="108"/>
      <c r="G203" s="5"/>
      <c r="H203" s="82"/>
      <c r="I203" s="103"/>
      <c r="J203" s="82"/>
    </row>
    <row x14ac:dyDescent="0.25" r="204" customHeight="1" ht="29.100000000000005">
      <c r="A204" s="3"/>
      <c r="B204" s="3"/>
      <c r="C204" s="3"/>
      <c r="D204" s="229"/>
      <c r="E204" s="134"/>
      <c r="F204" s="134"/>
      <c r="G204" s="5"/>
      <c r="H204" s="82"/>
      <c r="I204" s="103"/>
      <c r="J204" s="82"/>
    </row>
    <row x14ac:dyDescent="0.25" r="205" customHeight="1" ht="29.100000000000005">
      <c r="A205" s="3"/>
      <c r="B205" s="3"/>
      <c r="C205" s="3"/>
      <c r="D205" s="229"/>
      <c r="E205" s="139" t="s">
        <v>280</v>
      </c>
      <c r="F205" s="139"/>
      <c r="G205" s="161"/>
      <c r="H205" s="358"/>
      <c r="I205" s="188">
        <f>ROUNDUP((('UK-R-Coffee Tables'!H184)*USD_per_GBP)*(1-UK_VAT),-1)</f>
      </c>
      <c r="J205" s="82"/>
    </row>
    <row x14ac:dyDescent="0.25" r="206" customHeight="1" ht="29.100000000000005">
      <c r="A206" s="3"/>
      <c r="B206" s="3"/>
      <c r="C206" s="3"/>
      <c r="D206" s="229"/>
      <c r="E206" s="108"/>
      <c r="F206" s="108"/>
      <c r="G206" s="5"/>
      <c r="H206" s="82"/>
      <c r="I206" s="103"/>
      <c r="J206" s="82"/>
    </row>
    <row x14ac:dyDescent="0.25" r="207" customHeight="1" ht="29.100000000000005">
      <c r="A207" s="3"/>
      <c r="B207" s="3"/>
      <c r="C207" s="3"/>
      <c r="D207" s="229"/>
      <c r="E207" s="108"/>
      <c r="F207" s="108"/>
      <c r="G207" s="5"/>
      <c r="H207" s="82"/>
      <c r="I207" s="63"/>
      <c r="J207" s="82"/>
    </row>
    <row x14ac:dyDescent="0.25" r="208" customHeight="1" ht="68.25">
      <c r="A208" s="3"/>
      <c r="B208" s="3"/>
      <c r="C208" s="3"/>
      <c r="D208" s="229"/>
      <c r="E208" s="134"/>
      <c r="F208" s="134"/>
      <c r="G208" s="5"/>
      <c r="H208" s="82"/>
      <c r="I208" s="103"/>
      <c r="J208" s="82"/>
    </row>
    <row x14ac:dyDescent="0.25" r="209" customHeight="1" ht="17.25">
      <c r="A209" s="3"/>
      <c r="B209" s="3"/>
      <c r="C209" s="3"/>
      <c r="D209" s="3"/>
      <c r="E209" s="134"/>
      <c r="F209" s="134"/>
      <c r="G209" s="5"/>
      <c r="H209" s="82"/>
      <c r="I209" s="103"/>
      <c r="J209" s="82"/>
    </row>
    <row x14ac:dyDescent="0.25" r="210" customHeight="1" ht="17.25">
      <c r="A210" s="354"/>
      <c r="B210" s="288" t="s">
        <v>148</v>
      </c>
      <c r="C210" s="10"/>
      <c r="D210" s="10"/>
      <c r="E210" s="127"/>
      <c r="F210" s="127"/>
      <c r="G210" s="49"/>
      <c r="H210" s="355"/>
      <c r="I210" s="128"/>
      <c r="J210" s="82"/>
    </row>
    <row x14ac:dyDescent="0.25" r="211" customHeight="1" ht="17.25">
      <c r="A211" s="15"/>
      <c r="B211" s="15" t="s">
        <v>348</v>
      </c>
      <c r="C211" s="15"/>
      <c r="D211" s="15"/>
      <c r="E211" s="112" t="s">
        <v>58</v>
      </c>
      <c r="F211" s="237" t="s">
        <v>319</v>
      </c>
      <c r="G211" s="17"/>
      <c r="H211" s="18" t="s">
        <v>349</v>
      </c>
      <c r="I211" s="18" t="s">
        <v>327</v>
      </c>
      <c r="J211" s="82"/>
    </row>
    <row x14ac:dyDescent="0.25" r="212" customHeight="1" ht="29.100000000000005">
      <c r="A212" s="22"/>
      <c r="B212" s="22"/>
      <c r="C212" s="3"/>
      <c r="D212" s="356"/>
      <c r="E212" s="74"/>
      <c r="F212" s="262" t="s">
        <v>544</v>
      </c>
      <c r="G212" s="233" t="s">
        <v>545</v>
      </c>
      <c r="H212" s="24"/>
      <c r="I212" s="244"/>
      <c r="J212" s="82"/>
    </row>
    <row x14ac:dyDescent="0.25" r="213" customHeight="1" ht="29.100000000000005">
      <c r="A213" s="22"/>
      <c r="B213" s="3"/>
      <c r="C213" s="3"/>
      <c r="D213" s="3"/>
      <c r="E213" s="74" t="s">
        <v>11</v>
      </c>
      <c r="F213" s="28" t="s">
        <v>552</v>
      </c>
      <c r="G213" s="27" t="s">
        <v>553</v>
      </c>
      <c r="H213" s="62">
        <f>ROUNDUP((('UK-R-Coffee Tables'!G189)*USD_per_GBP)*(1-UK_VAT),-1)</f>
      </c>
      <c r="I213" s="62">
        <f>ROUNDUP((('UK-R-Coffee Tables'!H189)*USD_per_GBP)*(1-UK_VAT),-1)</f>
      </c>
      <c r="J213" s="82"/>
    </row>
    <row x14ac:dyDescent="0.25" r="214" customHeight="1" ht="29.100000000000005">
      <c r="A214" s="22"/>
      <c r="B214" s="229"/>
      <c r="C214" s="229"/>
      <c r="D214" s="229"/>
      <c r="E214" s="74" t="s">
        <v>13</v>
      </c>
      <c r="F214" s="28" t="s">
        <v>555</v>
      </c>
      <c r="G214" s="27" t="s">
        <v>580</v>
      </c>
      <c r="H214" s="62">
        <f>ROUNDUP((('UK-R-Coffee Tables'!G190)*USD_per_GBP)*(1-UK_VAT),-1)</f>
      </c>
      <c r="I214" s="62">
        <f>ROUNDUP((('UK-R-Coffee Tables'!H190)*USD_per_GBP)*(1-UK_VAT),-1)</f>
      </c>
      <c r="J214" s="82"/>
    </row>
    <row x14ac:dyDescent="0.25" r="215" customHeight="1" ht="29.100000000000005">
      <c r="A215" s="22"/>
      <c r="B215" s="3"/>
      <c r="C215" s="3"/>
      <c r="D215" s="3"/>
      <c r="E215" s="74" t="s">
        <v>15</v>
      </c>
      <c r="F215" s="28" t="s">
        <v>572</v>
      </c>
      <c r="G215" s="27" t="s">
        <v>581</v>
      </c>
      <c r="H215" s="62">
        <f>ROUNDUP((('UK-R-Coffee Tables'!G191)*USD_per_GBP)*(1-UK_VAT),-1)</f>
      </c>
      <c r="I215" s="62">
        <f>ROUNDUP((('UK-R-Coffee Tables'!H191)*USD_per_GBP)*(1-UK_VAT),-1)</f>
      </c>
      <c r="J215" s="82"/>
    </row>
    <row x14ac:dyDescent="0.25" r="216" customHeight="1" ht="29.100000000000005">
      <c r="A216" s="22"/>
      <c r="B216" s="3"/>
      <c r="C216" s="3"/>
      <c r="D216" s="3"/>
      <c r="E216" s="74" t="s">
        <v>120</v>
      </c>
      <c r="F216" s="28" t="s">
        <v>573</v>
      </c>
      <c r="G216" s="27" t="s">
        <v>561</v>
      </c>
      <c r="H216" s="62">
        <f>ROUNDUP((('UK-R-Coffee Tables'!G192)*USD_per_GBP)*(1-UK_VAT),-1)</f>
      </c>
      <c r="I216" s="62">
        <f>ROUNDUP((('UK-R-Coffee Tables'!H192)*USD_per_GBP)*(1-UK_VAT),-1)</f>
      </c>
      <c r="J216" s="82"/>
    </row>
    <row x14ac:dyDescent="0.25" r="217" customHeight="1" ht="29.100000000000005">
      <c r="A217" s="3"/>
      <c r="B217" s="3"/>
      <c r="C217" s="3"/>
      <c r="D217" s="229"/>
      <c r="E217" s="28"/>
      <c r="F217" s="28"/>
      <c r="G217" s="5"/>
      <c r="H217" s="82"/>
      <c r="I217" s="63"/>
      <c r="J217" s="82"/>
    </row>
    <row x14ac:dyDescent="0.25" r="218" customHeight="1" ht="29.100000000000005">
      <c r="A218" s="3"/>
      <c r="B218" s="3"/>
      <c r="C218" s="3"/>
      <c r="D218" s="3"/>
      <c r="E218" s="138" t="s">
        <v>18</v>
      </c>
      <c r="F218" s="138"/>
      <c r="G218" s="5"/>
      <c r="H218" s="82"/>
      <c r="I218" s="103"/>
      <c r="J218" s="82"/>
    </row>
    <row x14ac:dyDescent="0.25" r="219" customHeight="1" ht="29.100000000000005">
      <c r="A219" s="3"/>
      <c r="B219" s="3"/>
      <c r="C219" s="3"/>
      <c r="D219" s="229"/>
      <c r="E219" s="108"/>
      <c r="F219" s="108"/>
      <c r="G219" s="5"/>
      <c r="H219" s="82"/>
      <c r="I219" s="103"/>
      <c r="J219" s="82"/>
    </row>
    <row x14ac:dyDescent="0.25" r="220" customHeight="1" ht="29.100000000000005">
      <c r="A220" s="3"/>
      <c r="B220" s="3"/>
      <c r="C220" s="3"/>
      <c r="D220" s="229"/>
      <c r="E220" s="134"/>
      <c r="F220" s="134"/>
      <c r="G220" s="5"/>
      <c r="H220" s="82"/>
      <c r="I220" s="103"/>
      <c r="J220" s="82"/>
    </row>
    <row x14ac:dyDescent="0.25" r="221" customHeight="1" ht="29.100000000000005">
      <c r="A221" s="3"/>
      <c r="B221" s="3"/>
      <c r="C221" s="3"/>
      <c r="D221" s="229"/>
      <c r="E221" s="139" t="s">
        <v>280</v>
      </c>
      <c r="F221" s="139"/>
      <c r="G221" s="161"/>
      <c r="H221" s="358"/>
      <c r="I221" s="188">
        <f>ROUNDUP((('UK-R-Coffee Tables'!H197)*USD_per_GBP)*(1-UK_VAT),-1)</f>
      </c>
      <c r="J221" s="82"/>
    </row>
    <row x14ac:dyDescent="0.25" r="222" customHeight="1" ht="147">
      <c r="A222" s="3"/>
      <c r="B222" s="3"/>
      <c r="C222" s="3"/>
      <c r="D222" s="229"/>
      <c r="E222" s="108"/>
      <c r="F222" s="108"/>
      <c r="G222" s="5"/>
      <c r="H222" s="82"/>
      <c r="I222" s="103"/>
      <c r="J222" s="82"/>
    </row>
    <row x14ac:dyDescent="0.25" r="223" customHeight="1" ht="17.25">
      <c r="A223" s="15"/>
      <c r="B223" s="15" t="s">
        <v>106</v>
      </c>
      <c r="C223" s="15"/>
      <c r="D223" s="15"/>
      <c r="E223" s="112" t="s">
        <v>58</v>
      </c>
      <c r="F223" s="237" t="s">
        <v>319</v>
      </c>
      <c r="G223" s="17"/>
      <c r="H223" s="18" t="s">
        <v>349</v>
      </c>
      <c r="I223" s="18" t="s">
        <v>327</v>
      </c>
      <c r="J223" s="82"/>
    </row>
    <row x14ac:dyDescent="0.25" r="224" customHeight="1" ht="29.100000000000005">
      <c r="A224" s="22"/>
      <c r="B224" s="22"/>
      <c r="C224" s="3"/>
      <c r="D224" s="356"/>
      <c r="E224" s="74"/>
      <c r="F224" s="262" t="s">
        <v>544</v>
      </c>
      <c r="G224" s="233" t="s">
        <v>545</v>
      </c>
      <c r="H224" s="24"/>
      <c r="I224" s="244"/>
      <c r="J224" s="82"/>
    </row>
    <row x14ac:dyDescent="0.25" r="225" customHeight="1" ht="29.100000000000005">
      <c r="A225" s="22"/>
      <c r="B225" s="229"/>
      <c r="C225" s="229"/>
      <c r="D225" s="229"/>
      <c r="E225" s="74" t="s">
        <v>11</v>
      </c>
      <c r="F225" s="114" t="s">
        <v>574</v>
      </c>
      <c r="G225" s="27" t="s">
        <v>575</v>
      </c>
      <c r="H225" s="62">
        <f>ROUNDUP((('UK-R-Coffee Tables'!G201)*USD_per_GBP)*(1-UK_VAT),-1)</f>
      </c>
      <c r="I225" s="62">
        <f>ROUNDUP((('UK-R-Coffee Tables'!H201)*USD_per_GBP)*(1-UK_VAT),-1)</f>
      </c>
      <c r="J225" s="82"/>
    </row>
    <row x14ac:dyDescent="0.25" r="226" customHeight="1" ht="29.100000000000005">
      <c r="A226" s="22"/>
      <c r="B226" s="3"/>
      <c r="C226" s="3"/>
      <c r="D226" s="3"/>
      <c r="E226" s="74" t="s">
        <v>13</v>
      </c>
      <c r="F226" s="114" t="s">
        <v>576</v>
      </c>
      <c r="G226" s="27" t="s">
        <v>577</v>
      </c>
      <c r="H226" s="62">
        <f>ROUNDUP((('UK-R-Coffee Tables'!G202)*USD_per_GBP)*(1-UK_VAT),-1)</f>
      </c>
      <c r="I226" s="62">
        <f>ROUNDUP((('UK-R-Coffee Tables'!H202)*USD_per_GBP)*(1-UK_VAT),-1)</f>
      </c>
      <c r="J226" s="82"/>
    </row>
    <row x14ac:dyDescent="0.25" r="227" customHeight="1" ht="29.100000000000005">
      <c r="A227" s="22"/>
      <c r="B227" s="3"/>
      <c r="C227" s="3"/>
      <c r="D227" s="3"/>
      <c r="E227" s="74" t="s">
        <v>15</v>
      </c>
      <c r="F227" s="114" t="s">
        <v>578</v>
      </c>
      <c r="G227" s="27" t="s">
        <v>579</v>
      </c>
      <c r="H227" s="62">
        <f>ROUNDUP((('UK-R-Coffee Tables'!G203)*USD_per_GBP)*(1-UK_VAT),-1)</f>
      </c>
      <c r="I227" s="62">
        <f>ROUNDUP((('UK-R-Coffee Tables'!H203)*USD_per_GBP)*(1-UK_VAT),-1)</f>
      </c>
      <c r="J227" s="82"/>
    </row>
    <row x14ac:dyDescent="0.25" r="228" customHeight="1" ht="29.100000000000005">
      <c r="A228" s="3"/>
      <c r="B228" s="3"/>
      <c r="C228" s="3"/>
      <c r="D228" s="3"/>
      <c r="E228" s="28"/>
      <c r="F228" s="28"/>
      <c r="G228" s="5"/>
      <c r="H228" s="82"/>
      <c r="I228" s="103"/>
      <c r="J228" s="82"/>
    </row>
    <row x14ac:dyDescent="0.25" r="229" customHeight="1" ht="29.100000000000005">
      <c r="A229" s="3"/>
      <c r="B229" s="3"/>
      <c r="C229" s="3"/>
      <c r="D229" s="3"/>
      <c r="E229" s="138" t="s">
        <v>18</v>
      </c>
      <c r="F229" s="138"/>
      <c r="G229" s="5"/>
      <c r="H229" s="82"/>
      <c r="I229" s="103"/>
      <c r="J229" s="82"/>
    </row>
    <row x14ac:dyDescent="0.25" r="230" customHeight="1" ht="29.100000000000005">
      <c r="A230" s="3"/>
      <c r="B230" s="3"/>
      <c r="C230" s="3"/>
      <c r="D230" s="3"/>
      <c r="E230" s="108"/>
      <c r="F230" s="108"/>
      <c r="G230" s="5"/>
      <c r="H230" s="82"/>
      <c r="I230" s="103"/>
      <c r="J230" s="82"/>
    </row>
    <row x14ac:dyDescent="0.25" r="231" customHeight="1" ht="29.100000000000005">
      <c r="A231" s="3"/>
      <c r="B231" s="3"/>
      <c r="C231" s="3"/>
      <c r="D231" s="3"/>
      <c r="E231" s="134"/>
      <c r="F231" s="134"/>
      <c r="G231" s="5"/>
      <c r="H231" s="82"/>
      <c r="I231" s="103"/>
      <c r="J231" s="82"/>
    </row>
    <row x14ac:dyDescent="0.25" r="232" customHeight="1" ht="29.100000000000005">
      <c r="A232" s="3"/>
      <c r="B232" s="3"/>
      <c r="C232" s="3"/>
      <c r="D232" s="3"/>
      <c r="E232" s="139" t="s">
        <v>280</v>
      </c>
      <c r="F232" s="139"/>
      <c r="G232" s="161"/>
      <c r="H232" s="358"/>
      <c r="I232" s="188">
        <f>ROUNDUP((('UK-R-Coffee Tables'!H208)*USD_per_GBP)*(1-UK_VAT),-1)</f>
      </c>
      <c r="J232" s="82"/>
    </row>
    <row x14ac:dyDescent="0.25" r="233" customHeight="1" ht="29.100000000000005">
      <c r="A233" s="3"/>
      <c r="B233" s="3"/>
      <c r="C233" s="3"/>
      <c r="D233" s="3"/>
      <c r="E233" s="108"/>
      <c r="F233" s="108"/>
      <c r="G233" s="5"/>
      <c r="H233" s="82"/>
      <c r="I233" s="103"/>
      <c r="J233" s="82"/>
    </row>
    <row x14ac:dyDescent="0.25" r="234" customHeight="1" ht="29.100000000000005">
      <c r="A234" s="3"/>
      <c r="B234" s="3"/>
      <c r="C234" s="3"/>
      <c r="D234" s="3"/>
      <c r="E234" s="108"/>
      <c r="F234" s="108"/>
      <c r="G234" s="5"/>
      <c r="H234" s="82"/>
      <c r="I234" s="63"/>
      <c r="J234" s="82"/>
    </row>
    <row x14ac:dyDescent="0.25" r="235" customHeight="1" ht="62.25">
      <c r="A235" s="3"/>
      <c r="B235" s="3"/>
      <c r="C235" s="3"/>
      <c r="D235" s="3"/>
      <c r="E235" s="134"/>
      <c r="F235" s="134"/>
      <c r="G235" s="5"/>
      <c r="H235" s="82"/>
      <c r="I235" s="103"/>
      <c r="J235" s="82"/>
    </row>
    <row x14ac:dyDescent="0.25" r="236" customHeight="1" ht="27">
      <c r="A236" s="3"/>
      <c r="B236" s="365"/>
      <c r="C236" s="366"/>
      <c r="D236" s="366"/>
      <c r="E236" s="28"/>
      <c r="F236" s="28"/>
      <c r="G236" s="24"/>
      <c r="H236" s="136"/>
      <c r="I236" s="86"/>
      <c r="J236" s="82"/>
    </row>
    <row x14ac:dyDescent="0.25" r="237" customHeight="1" ht="17.25">
      <c r="A237" s="15"/>
      <c r="B237" s="15" t="s">
        <v>594</v>
      </c>
      <c r="C237" s="15"/>
      <c r="D237" s="15"/>
      <c r="E237" s="112" t="s">
        <v>58</v>
      </c>
      <c r="F237" s="237" t="s">
        <v>319</v>
      </c>
      <c r="G237" s="17"/>
      <c r="H237" s="18" t="s">
        <v>349</v>
      </c>
      <c r="I237" s="18" t="s">
        <v>327</v>
      </c>
      <c r="J237" s="82"/>
    </row>
    <row x14ac:dyDescent="0.25" r="238" customHeight="1" ht="29.100000000000005">
      <c r="A238" s="22"/>
      <c r="B238" s="22"/>
      <c r="C238" s="3"/>
      <c r="D238" s="356"/>
      <c r="E238" s="74"/>
      <c r="F238" s="185" t="s">
        <v>544</v>
      </c>
      <c r="G238" s="368" t="s">
        <v>545</v>
      </c>
      <c r="H238" s="34"/>
      <c r="I238" s="244"/>
      <c r="J238" s="82"/>
    </row>
    <row x14ac:dyDescent="0.25" r="239" customHeight="1" ht="29.100000000000005">
      <c r="A239" s="22"/>
      <c r="B239" s="3"/>
      <c r="C239" s="3"/>
      <c r="D239" s="3"/>
      <c r="E239" s="74" t="s">
        <v>11</v>
      </c>
      <c r="F239" s="28" t="s">
        <v>595</v>
      </c>
      <c r="G239" s="27" t="s">
        <v>596</v>
      </c>
      <c r="H239" s="62">
        <f>ROUNDUP((('UK-R-Coffee Tables'!G217)*USD_per_GBP)*(1-UK_VAT),-1)</f>
      </c>
      <c r="I239" s="62">
        <f>ROUNDUP((('UK-R-Coffee Tables'!H217)*USD_per_GBP)*(1-UK_VAT),-1)</f>
      </c>
      <c r="J239" s="82"/>
    </row>
    <row x14ac:dyDescent="0.25" r="240" customHeight="1" ht="29.100000000000005">
      <c r="A240" s="22"/>
      <c r="B240" s="3"/>
      <c r="C240" s="3"/>
      <c r="D240" s="3"/>
      <c r="E240" s="74" t="s">
        <v>13</v>
      </c>
      <c r="F240" s="28" t="s">
        <v>548</v>
      </c>
      <c r="G240" s="27" t="s">
        <v>597</v>
      </c>
      <c r="H240" s="62">
        <f>ROUNDUP((('UK-R-Coffee Tables'!G218)*USD_per_GBP)*(1-UK_VAT),-1)</f>
      </c>
      <c r="I240" s="62">
        <f>ROUNDUP((('UK-R-Coffee Tables'!H218)*USD_per_GBP)*(1-UK_VAT),-1)</f>
      </c>
      <c r="J240" s="82"/>
    </row>
    <row x14ac:dyDescent="0.25" r="241" customHeight="1" ht="29.100000000000005">
      <c r="A241" s="22"/>
      <c r="B241" s="229"/>
      <c r="C241" s="229"/>
      <c r="D241" s="229"/>
      <c r="E241" s="74" t="s">
        <v>15</v>
      </c>
      <c r="F241" s="28" t="s">
        <v>598</v>
      </c>
      <c r="G241" s="27" t="s">
        <v>599</v>
      </c>
      <c r="H241" s="62">
        <f>ROUNDUP((('UK-R-Coffee Tables'!G219)*USD_per_GBP)*(1-UK_VAT),-1)</f>
      </c>
      <c r="I241" s="62">
        <f>ROUNDUP((('UK-R-Coffee Tables'!H219)*USD_per_GBP)*(1-UK_VAT),-1)</f>
      </c>
      <c r="J241" s="82"/>
    </row>
    <row x14ac:dyDescent="0.25" r="242" customHeight="1" ht="29.100000000000005">
      <c r="A242" s="3"/>
      <c r="B242" s="3"/>
      <c r="C242" s="3"/>
      <c r="D242" s="3"/>
      <c r="E242" s="28"/>
      <c r="F242" s="28"/>
      <c r="G242" s="24"/>
      <c r="H242" s="62"/>
      <c r="I242" s="103"/>
      <c r="J242" s="82"/>
    </row>
    <row x14ac:dyDescent="0.25" r="243" customHeight="1" ht="29.100000000000005">
      <c r="A243" s="3"/>
      <c r="B243" s="3"/>
      <c r="C243" s="3"/>
      <c r="D243" s="3"/>
      <c r="E243" s="138" t="s">
        <v>18</v>
      </c>
      <c r="F243" s="138"/>
      <c r="G243" s="5"/>
      <c r="H243" s="82"/>
      <c r="I243" s="103"/>
      <c r="J243" s="82"/>
    </row>
    <row x14ac:dyDescent="0.25" r="244" customHeight="1" ht="29.100000000000005">
      <c r="A244" s="3"/>
      <c r="B244" s="3"/>
      <c r="C244" s="3"/>
      <c r="D244" s="3"/>
      <c r="E244" s="108"/>
      <c r="F244" s="108"/>
      <c r="G244" s="5"/>
      <c r="H244" s="82"/>
      <c r="I244" s="103"/>
      <c r="J244" s="82"/>
    </row>
    <row x14ac:dyDescent="0.25" r="245" customHeight="1" ht="29.100000000000005">
      <c r="A245" s="3"/>
      <c r="B245" s="3"/>
      <c r="C245" s="3"/>
      <c r="D245" s="3"/>
      <c r="E245" s="134"/>
      <c r="F245" s="134"/>
      <c r="G245" s="5"/>
      <c r="H245" s="82"/>
      <c r="I245" s="103"/>
      <c r="J245" s="82"/>
    </row>
    <row x14ac:dyDescent="0.25" r="246" customHeight="1" ht="29.100000000000005">
      <c r="A246" s="3"/>
      <c r="B246" s="3"/>
      <c r="C246" s="3"/>
      <c r="D246" s="3"/>
      <c r="E246" s="139" t="s">
        <v>280</v>
      </c>
      <c r="F246" s="139"/>
      <c r="G246" s="161"/>
      <c r="H246" s="358"/>
      <c r="I246" s="188">
        <f>ROUNDUP((('UK-R-Coffee Tables'!H224)*USD_per_GBP)*(1-UK_VAT),-1)</f>
      </c>
      <c r="J246" s="82"/>
    </row>
    <row x14ac:dyDescent="0.25" r="247" customHeight="1" ht="29.100000000000005">
      <c r="A247" s="3"/>
      <c r="B247" s="3"/>
      <c r="C247" s="3"/>
      <c r="D247" s="3"/>
      <c r="E247" s="108"/>
      <c r="F247" s="108"/>
      <c r="G247" s="5"/>
      <c r="H247" s="82"/>
      <c r="I247" s="103"/>
      <c r="J247" s="82"/>
    </row>
    <row x14ac:dyDescent="0.25" r="248" customHeight="1" ht="29.100000000000005">
      <c r="A248" s="3"/>
      <c r="B248" s="3"/>
      <c r="C248" s="3"/>
      <c r="D248" s="3"/>
      <c r="E248" s="108"/>
      <c r="F248" s="108"/>
      <c r="G248" s="5"/>
      <c r="H248" s="82"/>
      <c r="I248" s="103"/>
      <c r="J248" s="82"/>
    </row>
    <row x14ac:dyDescent="0.25" r="249" customHeight="1" ht="29.100000000000005">
      <c r="A249" s="3"/>
      <c r="B249" s="3"/>
      <c r="C249" s="3"/>
      <c r="D249" s="3"/>
      <c r="E249" s="108"/>
      <c r="F249" s="108"/>
      <c r="G249" s="5"/>
      <c r="H249" s="82"/>
      <c r="I249" s="103"/>
      <c r="J249" s="82"/>
    </row>
    <row x14ac:dyDescent="0.25" r="250" customHeight="1" ht="29.100000000000005">
      <c r="A250" s="3"/>
      <c r="B250" s="3"/>
      <c r="C250" s="3"/>
      <c r="D250" s="3"/>
      <c r="E250" s="108"/>
      <c r="F250" s="108"/>
      <c r="G250" s="5"/>
      <c r="H250" s="82"/>
      <c r="I250" s="103"/>
      <c r="J250" s="82"/>
    </row>
    <row x14ac:dyDescent="0.25" r="251" customHeight="1" ht="29.100000000000005">
      <c r="A251" s="3"/>
      <c r="B251" s="3"/>
      <c r="C251" s="3"/>
      <c r="D251" s="3"/>
      <c r="E251" s="108"/>
      <c r="F251" s="108"/>
      <c r="G251" s="5"/>
      <c r="H251" s="82"/>
      <c r="I251" s="103"/>
      <c r="J251" s="82"/>
    </row>
    <row x14ac:dyDescent="0.25" r="252" customHeight="1" ht="29.100000000000005">
      <c r="A252" s="3"/>
      <c r="B252" s="3"/>
      <c r="C252" s="3"/>
      <c r="D252" s="3"/>
      <c r="E252" s="108"/>
      <c r="F252" s="108"/>
      <c r="G252" s="5"/>
      <c r="H252" s="82"/>
      <c r="I252" s="63"/>
      <c r="J252" s="82"/>
    </row>
    <row x14ac:dyDescent="0.25" r="253" customHeight="1" ht="17.25">
      <c r="A253" s="354"/>
      <c r="B253" s="96" t="s">
        <v>600</v>
      </c>
      <c r="C253" s="10"/>
      <c r="D253" s="10"/>
      <c r="E253" s="127"/>
      <c r="F253" s="127"/>
      <c r="G253" s="49"/>
      <c r="H253" s="355"/>
      <c r="I253" s="128"/>
      <c r="J253" s="82"/>
    </row>
    <row x14ac:dyDescent="0.25" r="254" customHeight="1" ht="17.25">
      <c r="A254" s="15"/>
      <c r="B254" s="15" t="s">
        <v>318</v>
      </c>
      <c r="C254" s="15"/>
      <c r="D254" s="15"/>
      <c r="E254" s="112" t="s">
        <v>58</v>
      </c>
      <c r="F254" s="237" t="s">
        <v>319</v>
      </c>
      <c r="G254" s="17"/>
      <c r="H254" s="18" t="s">
        <v>601</v>
      </c>
      <c r="I254" s="147"/>
      <c r="J254" s="82"/>
    </row>
    <row x14ac:dyDescent="0.25" r="255" customHeight="1" ht="29.100000000000005">
      <c r="A255" s="22"/>
      <c r="B255" s="22"/>
      <c r="C255" s="3"/>
      <c r="D255" s="356"/>
      <c r="E255" s="74"/>
      <c r="F255" s="185" t="s">
        <v>544</v>
      </c>
      <c r="G255" s="233" t="s">
        <v>545</v>
      </c>
      <c r="H255" s="24"/>
      <c r="I255" s="244"/>
      <c r="J255" s="82"/>
    </row>
    <row x14ac:dyDescent="0.25" r="256" customHeight="1" ht="29.100000000000005">
      <c r="A256" s="22"/>
      <c r="B256" s="229"/>
      <c r="C256" s="229"/>
      <c r="D256" s="229"/>
      <c r="E256" s="74" t="s">
        <v>11</v>
      </c>
      <c r="F256" s="114" t="s">
        <v>548</v>
      </c>
      <c r="G256" s="26" t="s">
        <v>568</v>
      </c>
      <c r="H256" s="62">
        <f>ROUNDUP((('UK-R-Coffee Tables'!G229)*USD_per_GBP)*(1-UK_VAT),-1)</f>
      </c>
      <c r="I256" s="172"/>
      <c r="J256" s="82"/>
    </row>
    <row x14ac:dyDescent="0.25" r="257" customHeight="1" ht="29.100000000000005">
      <c r="A257" s="22"/>
      <c r="B257" s="3"/>
      <c r="C257" s="3"/>
      <c r="D257" s="3"/>
      <c r="E257" s="74" t="s">
        <v>15</v>
      </c>
      <c r="F257" s="114" t="s">
        <v>550</v>
      </c>
      <c r="G257" s="26" t="s">
        <v>569</v>
      </c>
      <c r="H257" s="62">
        <f>ROUNDUP((('UK-R-Coffee Tables'!G230)*USD_per_GBP)*(1-UK_VAT),-1)</f>
      </c>
      <c r="I257" s="103"/>
      <c r="J257" s="82"/>
    </row>
    <row x14ac:dyDescent="0.25" r="258" customHeight="1" ht="29.100000000000005">
      <c r="A258" s="3"/>
      <c r="B258" s="3"/>
      <c r="C258" s="3"/>
      <c r="D258" s="3"/>
      <c r="E258" s="74"/>
      <c r="F258" s="74"/>
      <c r="G258" s="5"/>
      <c r="H258" s="82"/>
      <c r="I258" s="103"/>
      <c r="J258" s="82"/>
    </row>
    <row x14ac:dyDescent="0.25" r="259" customHeight="1" ht="29.100000000000005">
      <c r="A259" s="3"/>
      <c r="B259" s="3"/>
      <c r="C259" s="3"/>
      <c r="D259" s="3"/>
      <c r="E259" s="138" t="s">
        <v>18</v>
      </c>
      <c r="F259" s="138"/>
      <c r="G259" s="5"/>
      <c r="H259" s="82"/>
      <c r="I259" s="103"/>
      <c r="J259" s="82"/>
    </row>
    <row x14ac:dyDescent="0.25" r="260" customHeight="1" ht="29.100000000000005">
      <c r="A260" s="3"/>
      <c r="B260" s="3"/>
      <c r="C260" s="3"/>
      <c r="D260" s="229"/>
      <c r="E260" s="108"/>
      <c r="F260" s="108"/>
      <c r="G260" s="5"/>
      <c r="H260" s="82"/>
      <c r="I260" s="103"/>
      <c r="J260" s="82"/>
    </row>
    <row x14ac:dyDescent="0.25" r="261" customHeight="1" ht="29.100000000000005">
      <c r="A261" s="3"/>
      <c r="B261" s="3"/>
      <c r="C261" s="3"/>
      <c r="D261" s="229"/>
      <c r="E261" s="134"/>
      <c r="F261" s="134"/>
      <c r="G261" s="5"/>
      <c r="H261" s="82"/>
      <c r="I261" s="103"/>
      <c r="J261" s="82"/>
    </row>
    <row x14ac:dyDescent="0.25" r="262" customHeight="1" ht="29.100000000000005">
      <c r="A262" s="3"/>
      <c r="B262" s="3"/>
      <c r="C262" s="3"/>
      <c r="D262" s="229"/>
      <c r="E262" s="139" t="s">
        <v>280</v>
      </c>
      <c r="F262" s="139"/>
      <c r="G262" s="161"/>
      <c r="H262" s="358"/>
      <c r="I262" s="188">
        <f>ROUNDUP((('UK-R-Coffee Tables'!H235)*USD_per_GBP)*(1-UK_VAT),-1)</f>
      </c>
      <c r="J262" s="82"/>
    </row>
    <row x14ac:dyDescent="0.25" r="263" customHeight="1" ht="29.100000000000005">
      <c r="A263" s="3"/>
      <c r="B263" s="3"/>
      <c r="C263" s="3"/>
      <c r="D263" s="229"/>
      <c r="E263" s="28"/>
      <c r="F263" s="28"/>
      <c r="G263" s="5"/>
      <c r="H263" s="82"/>
      <c r="I263" s="63"/>
      <c r="J263" s="82"/>
    </row>
    <row x14ac:dyDescent="0.25" r="264" customHeight="1" ht="136.5">
      <c r="A264" s="3"/>
      <c r="B264" s="3"/>
      <c r="C264" s="3"/>
      <c r="D264" s="229"/>
      <c r="E264" s="28"/>
      <c r="F264" s="28"/>
      <c r="G264" s="5"/>
      <c r="H264" s="82"/>
      <c r="I264" s="63"/>
      <c r="J264" s="82"/>
    </row>
    <row x14ac:dyDescent="0.25" r="265" customHeight="1" ht="17.25">
      <c r="A265" s="354"/>
      <c r="B265" s="96" t="s">
        <v>600</v>
      </c>
      <c r="C265" s="10"/>
      <c r="D265" s="10"/>
      <c r="E265" s="127"/>
      <c r="F265" s="127"/>
      <c r="G265" s="49"/>
      <c r="H265" s="355"/>
      <c r="I265" s="128"/>
      <c r="J265" s="82"/>
    </row>
    <row x14ac:dyDescent="0.25" r="266" customHeight="1" ht="17.25">
      <c r="A266" s="15"/>
      <c r="B266" s="15" t="s">
        <v>106</v>
      </c>
      <c r="C266" s="15"/>
      <c r="D266" s="15"/>
      <c r="E266" s="112" t="s">
        <v>58</v>
      </c>
      <c r="F266" s="237" t="s">
        <v>319</v>
      </c>
      <c r="G266" s="17"/>
      <c r="H266" s="18" t="s">
        <v>601</v>
      </c>
      <c r="I266" s="147"/>
      <c r="J266" s="82"/>
    </row>
    <row x14ac:dyDescent="0.25" r="267" customHeight="1" ht="29.100000000000005">
      <c r="A267" s="22"/>
      <c r="B267" s="22"/>
      <c r="C267" s="3"/>
      <c r="D267" s="356"/>
      <c r="E267" s="74"/>
      <c r="F267" s="185" t="s">
        <v>544</v>
      </c>
      <c r="G267" s="233" t="s">
        <v>545</v>
      </c>
      <c r="H267" s="24"/>
      <c r="I267" s="244"/>
      <c r="J267" s="82"/>
    </row>
    <row x14ac:dyDescent="0.25" r="268" customHeight="1" ht="29.100000000000005">
      <c r="A268" s="22"/>
      <c r="B268" s="229"/>
      <c r="C268" s="229"/>
      <c r="D268" s="229"/>
      <c r="E268" s="4" t="s">
        <v>11</v>
      </c>
      <c r="F268" s="114" t="s">
        <v>574</v>
      </c>
      <c r="G268" s="27" t="s">
        <v>575</v>
      </c>
      <c r="H268" s="62">
        <f>ROUNDUP((('UK-R-Coffee Tables'!G241)*USD_per_GBP)*(1-UK_VAT),-1)</f>
      </c>
      <c r="I268" s="172"/>
      <c r="J268" s="82"/>
    </row>
    <row x14ac:dyDescent="0.25" r="269" customHeight="1" ht="29.100000000000005">
      <c r="A269" s="22"/>
      <c r="B269" s="3"/>
      <c r="C269" s="3"/>
      <c r="D269" s="3"/>
      <c r="E269" s="74" t="s">
        <v>15</v>
      </c>
      <c r="F269" s="28" t="s">
        <v>587</v>
      </c>
      <c r="G269" s="27" t="s">
        <v>577</v>
      </c>
      <c r="H269" s="62">
        <f>ROUNDUP((('UK-R-Coffee Tables'!G242)*USD_per_GBP)*(1-UK_VAT),-1)</f>
      </c>
      <c r="I269" s="103"/>
      <c r="J269" s="82"/>
    </row>
    <row x14ac:dyDescent="0.25" r="270" customHeight="1" ht="29.100000000000005">
      <c r="A270" s="3"/>
      <c r="B270" s="3"/>
      <c r="C270" s="3"/>
      <c r="D270" s="3"/>
      <c r="E270" s="74" t="s">
        <v>120</v>
      </c>
      <c r="F270" s="28" t="s">
        <v>602</v>
      </c>
      <c r="G270" s="26" t="s">
        <v>579</v>
      </c>
      <c r="H270" s="62">
        <f>ROUNDUP((('UK-R-Coffee Tables'!G243)*USD_per_GBP)*(1-UK_VAT),-1)</f>
      </c>
      <c r="I270" s="103"/>
      <c r="J270" s="82"/>
    </row>
    <row x14ac:dyDescent="0.25" r="271" customHeight="1" ht="29.100000000000005">
      <c r="A271" s="3"/>
      <c r="B271" s="3"/>
      <c r="C271" s="3"/>
      <c r="D271" s="3"/>
      <c r="E271" s="138" t="s">
        <v>18</v>
      </c>
      <c r="F271" s="138"/>
      <c r="G271" s="5"/>
      <c r="H271" s="82"/>
      <c r="I271" s="103"/>
      <c r="J271" s="82"/>
    </row>
    <row x14ac:dyDescent="0.25" r="272" customHeight="1" ht="29.100000000000005">
      <c r="A272" s="3"/>
      <c r="B272" s="3"/>
      <c r="C272" s="3"/>
      <c r="D272" s="229"/>
      <c r="E272" s="108"/>
      <c r="F272" s="108"/>
      <c r="G272" s="5"/>
      <c r="H272" s="82"/>
      <c r="I272" s="103"/>
      <c r="J272" s="82"/>
    </row>
    <row x14ac:dyDescent="0.25" r="273" customHeight="1" ht="29.100000000000005">
      <c r="A273" s="3"/>
      <c r="B273" s="3"/>
      <c r="C273" s="3"/>
      <c r="D273" s="229"/>
      <c r="E273" s="134"/>
      <c r="F273" s="134"/>
      <c r="G273" s="5"/>
      <c r="H273" s="82"/>
      <c r="I273" s="103"/>
      <c r="J273" s="82"/>
    </row>
    <row x14ac:dyDescent="0.25" r="274" customHeight="1" ht="29.100000000000005">
      <c r="A274" s="3"/>
      <c r="B274" s="3"/>
      <c r="C274" s="3"/>
      <c r="D274" s="229"/>
      <c r="E274" s="139" t="s">
        <v>280</v>
      </c>
      <c r="F274" s="139"/>
      <c r="G274" s="161"/>
      <c r="H274" s="358"/>
      <c r="I274" s="188">
        <f>ROUNDUP((('UK-R-Coffee Tables'!H247)*USD_per_GBP)*(1-UK_VAT),-1)</f>
      </c>
      <c r="J274" s="82"/>
    </row>
    <row x14ac:dyDescent="0.25" r="275" customHeight="1" ht="145.5">
      <c r="A275" s="3"/>
      <c r="B275" s="3"/>
      <c r="C275" s="3"/>
      <c r="D275" s="229"/>
      <c r="E275" s="28"/>
      <c r="F275" s="28"/>
      <c r="G275" s="5"/>
      <c r="H275" s="82"/>
      <c r="I275" s="63"/>
      <c r="J275" s="82"/>
    </row>
    <row x14ac:dyDescent="0.25" r="276" customHeight="1" ht="17.25">
      <c r="A276" s="354"/>
      <c r="B276" s="96" t="s">
        <v>132</v>
      </c>
      <c r="C276" s="10"/>
      <c r="D276" s="10"/>
      <c r="E276" s="127"/>
      <c r="F276" s="127"/>
      <c r="G276" s="49"/>
      <c r="H276" s="355"/>
      <c r="I276" s="128"/>
      <c r="J276" s="82"/>
    </row>
    <row x14ac:dyDescent="0.25" r="277" customHeight="1" ht="17.25">
      <c r="A277" s="15"/>
      <c r="B277" s="15" t="s">
        <v>106</v>
      </c>
      <c r="C277" s="15"/>
      <c r="D277" s="15"/>
      <c r="E277" s="112" t="s">
        <v>58</v>
      </c>
      <c r="F277" s="237" t="s">
        <v>319</v>
      </c>
      <c r="G277" s="17"/>
      <c r="H277" s="18" t="s">
        <v>320</v>
      </c>
      <c r="I277" s="147"/>
      <c r="J277" s="82"/>
    </row>
    <row x14ac:dyDescent="0.25" r="278" customHeight="1" ht="17.25">
      <c r="A278" s="22"/>
      <c r="B278" s="22"/>
      <c r="C278" s="3"/>
      <c r="D278" s="356"/>
      <c r="E278" s="74"/>
      <c r="F278" s="185" t="s">
        <v>544</v>
      </c>
      <c r="G278" s="233" t="s">
        <v>545</v>
      </c>
      <c r="H278" s="24"/>
      <c r="I278" s="244"/>
      <c r="J278" s="82"/>
    </row>
    <row x14ac:dyDescent="0.25" r="279" customHeight="1" ht="17.25">
      <c r="A279" s="22"/>
      <c r="B279" s="3"/>
      <c r="C279" s="3"/>
      <c r="D279" s="3"/>
      <c r="E279" s="74" t="s">
        <v>11</v>
      </c>
      <c r="F279" s="114" t="s">
        <v>574</v>
      </c>
      <c r="G279" s="27" t="s">
        <v>575</v>
      </c>
      <c r="H279" s="62">
        <f>ROUNDUP((('UK-R-Coffee Tables'!G253)*USD_per_GBP)*(1-UK_VAT),-1)</f>
      </c>
      <c r="I279" s="103"/>
      <c r="J279" s="82"/>
    </row>
    <row x14ac:dyDescent="0.25" r="280" customHeight="1" ht="17.25">
      <c r="A280" s="22"/>
      <c r="B280" s="3"/>
      <c r="C280" s="3"/>
      <c r="D280" s="3"/>
      <c r="E280" s="74" t="s">
        <v>15</v>
      </c>
      <c r="F280" s="28" t="s">
        <v>587</v>
      </c>
      <c r="G280" s="27" t="s">
        <v>577</v>
      </c>
      <c r="H280" s="62">
        <f>ROUNDUP((('UK-R-Coffee Tables'!G254)*USD_per_GBP)*(1-UK_VAT),-1)</f>
      </c>
      <c r="I280" s="103"/>
      <c r="J280" s="82"/>
    </row>
    <row x14ac:dyDescent="0.25" r="281" customHeight="1" ht="17.25">
      <c r="A281" s="3"/>
      <c r="B281" s="3"/>
      <c r="C281" s="3"/>
      <c r="D281" s="3"/>
      <c r="E281" s="134"/>
      <c r="F281" s="134"/>
      <c r="G281" s="24"/>
      <c r="H281" s="136"/>
      <c r="I281" s="103"/>
      <c r="J281" s="82"/>
    </row>
    <row x14ac:dyDescent="0.25" r="282" customHeight="1" ht="17.25">
      <c r="A282" s="3"/>
      <c r="B282" s="3"/>
      <c r="C282" s="3"/>
      <c r="D282" s="3"/>
      <c r="E282" s="138" t="s">
        <v>18</v>
      </c>
      <c r="F282" s="138"/>
      <c r="G282" s="7"/>
      <c r="H282" s="101"/>
      <c r="I282" s="92"/>
      <c r="J282" s="82"/>
    </row>
    <row x14ac:dyDescent="0.25" r="283" customHeight="1" ht="17.25">
      <c r="A283" s="3"/>
      <c r="B283" s="3"/>
      <c r="C283" s="3"/>
      <c r="D283" s="3"/>
      <c r="E283" s="108"/>
      <c r="F283" s="108"/>
      <c r="G283" s="7"/>
      <c r="H283" s="101"/>
      <c r="I283" s="92"/>
      <c r="J283" s="82"/>
    </row>
    <row x14ac:dyDescent="0.25" r="284" customHeight="1" ht="17.25">
      <c r="A284" s="3"/>
      <c r="B284" s="3"/>
      <c r="C284" s="3"/>
      <c r="D284" s="229"/>
      <c r="E284" s="139" t="s">
        <v>280</v>
      </c>
      <c r="F284" s="139"/>
      <c r="G284" s="161"/>
      <c r="H284" s="152"/>
      <c r="I284" s="188">
        <f>ROUNDUP((('UK-R-Coffee Tables'!H258)*USD_per_GBP)*(1-UK_VAT),-1)</f>
      </c>
      <c r="J284" s="82"/>
    </row>
    <row x14ac:dyDescent="0.25" r="285" customHeight="1" ht="17.25">
      <c r="A285" s="3"/>
      <c r="B285" s="3"/>
      <c r="C285" s="3"/>
      <c r="D285" s="229"/>
      <c r="E285" s="28"/>
      <c r="F285" s="28"/>
      <c r="G285" s="7"/>
      <c r="H285" s="101"/>
      <c r="I285" s="63"/>
      <c r="J285" s="82"/>
    </row>
    <row x14ac:dyDescent="0.25" r="286" customHeight="1" ht="17.25">
      <c r="A286" s="3"/>
      <c r="B286" s="3"/>
      <c r="C286" s="3"/>
      <c r="D286" s="229"/>
      <c r="E286" s="28" t="s">
        <v>437</v>
      </c>
      <c r="F286" s="28"/>
      <c r="G286" s="7"/>
      <c r="H286" s="101"/>
      <c r="I286" s="62"/>
      <c r="J286" s="82"/>
    </row>
    <row x14ac:dyDescent="0.25" r="287" customHeight="1" ht="17.25">
      <c r="A287" s="3"/>
      <c r="B287" s="3"/>
      <c r="C287" s="3"/>
      <c r="D287" s="229"/>
      <c r="E287" s="139" t="s">
        <v>450</v>
      </c>
      <c r="F287" s="139"/>
      <c r="G287" s="161"/>
      <c r="H287" s="358"/>
      <c r="I287" s="188">
        <f>ROUNDUP((('UK-R-Coffee Tables'!H261)*USD_per_GBP)*(1-UK_VAT),-1)</f>
      </c>
      <c r="J287" s="82"/>
    </row>
    <row x14ac:dyDescent="0.25" r="288" customHeight="1" ht="81">
      <c r="A288" s="3"/>
      <c r="B288" s="3"/>
      <c r="C288" s="3"/>
      <c r="D288" s="229"/>
      <c r="E288" s="28"/>
      <c r="F288" s="28"/>
      <c r="G288" s="5"/>
      <c r="H288" s="82"/>
      <c r="I288" s="63"/>
      <c r="J288" s="82"/>
    </row>
    <row x14ac:dyDescent="0.25" r="289" customHeight="1" ht="17.25">
      <c r="A289" s="3"/>
      <c r="B289" s="3"/>
      <c r="C289" s="3"/>
      <c r="D289" s="229"/>
      <c r="E289" s="28"/>
      <c r="F289" s="28"/>
      <c r="G289" s="5"/>
      <c r="H289" s="82"/>
      <c r="I289" s="63"/>
      <c r="J289" s="82"/>
    </row>
    <row x14ac:dyDescent="0.25" r="290" customHeight="1" ht="17.25">
      <c r="A290" s="3"/>
      <c r="B290" s="3"/>
      <c r="C290" s="3"/>
      <c r="D290" s="229"/>
      <c r="E290" s="28"/>
      <c r="F290" s="28"/>
      <c r="G290" s="5"/>
      <c r="H290" s="82"/>
      <c r="I290" s="63"/>
      <c r="J290" s="82"/>
    </row>
    <row x14ac:dyDescent="0.25" r="291" customHeight="1" ht="17.25">
      <c r="A291" s="354"/>
      <c r="B291" s="96" t="s">
        <v>603</v>
      </c>
      <c r="C291" s="10"/>
      <c r="D291" s="10"/>
      <c r="E291" s="127"/>
      <c r="F291" s="127"/>
      <c r="G291" s="49"/>
      <c r="H291" s="355"/>
      <c r="I291" s="128"/>
      <c r="J291" s="82"/>
    </row>
    <row x14ac:dyDescent="0.25" r="292" customHeight="1" ht="17.25">
      <c r="A292" s="15"/>
      <c r="B292" s="15" t="s">
        <v>106</v>
      </c>
      <c r="C292" s="15"/>
      <c r="D292" s="15"/>
      <c r="E292" s="112" t="s">
        <v>58</v>
      </c>
      <c r="F292" s="237" t="s">
        <v>319</v>
      </c>
      <c r="G292" s="17"/>
      <c r="H292" s="18" t="s">
        <v>320</v>
      </c>
      <c r="I292" s="147"/>
      <c r="J292" s="82"/>
    </row>
    <row x14ac:dyDescent="0.25" r="293" customHeight="1" ht="29.100000000000005">
      <c r="A293" s="22"/>
      <c r="B293" s="22"/>
      <c r="C293" s="3"/>
      <c r="D293" s="356"/>
      <c r="E293" s="74"/>
      <c r="F293" s="185" t="s">
        <v>544</v>
      </c>
      <c r="G293" s="233" t="s">
        <v>545</v>
      </c>
      <c r="H293" s="24"/>
      <c r="I293" s="244"/>
      <c r="J293" s="82"/>
    </row>
    <row x14ac:dyDescent="0.25" r="294" customHeight="1" ht="29.100000000000005">
      <c r="A294" s="22"/>
      <c r="B294" s="3"/>
      <c r="C294" s="3"/>
      <c r="D294" s="3"/>
      <c r="E294" s="74" t="s">
        <v>11</v>
      </c>
      <c r="F294" s="114" t="s">
        <v>574</v>
      </c>
      <c r="G294" s="27" t="s">
        <v>575</v>
      </c>
      <c r="H294" s="62">
        <f>ROUNDUP((('UK-R-Coffee Tables'!G267)*USD_per_GBP)*(1-UK_VAT),-1)</f>
      </c>
      <c r="I294" s="103"/>
      <c r="J294" s="82"/>
    </row>
    <row x14ac:dyDescent="0.25" r="295" customHeight="1" ht="29.100000000000005">
      <c r="A295" s="22"/>
      <c r="B295" s="229"/>
      <c r="C295" s="229"/>
      <c r="D295" s="229"/>
      <c r="E295" s="74" t="s">
        <v>15</v>
      </c>
      <c r="F295" s="114" t="s">
        <v>576</v>
      </c>
      <c r="G295" s="27" t="s">
        <v>577</v>
      </c>
      <c r="H295" s="62">
        <f>ROUNDUP((('UK-R-Coffee Tables'!G268)*USD_per_GBP)*(1-UK_VAT),-1)</f>
      </c>
      <c r="I295" s="172"/>
      <c r="J295" s="82"/>
    </row>
    <row x14ac:dyDescent="0.25" r="296" customHeight="1" ht="29.100000000000005">
      <c r="A296" s="3"/>
      <c r="B296" s="3"/>
      <c r="C296" s="3"/>
      <c r="D296" s="3"/>
      <c r="E296" s="134"/>
      <c r="F296" s="134"/>
      <c r="G296" s="24"/>
      <c r="H296" s="136"/>
      <c r="I296" s="103"/>
      <c r="J296" s="82"/>
    </row>
    <row x14ac:dyDescent="0.25" r="297" customHeight="1" ht="29.100000000000005">
      <c r="A297" s="3"/>
      <c r="B297" s="3"/>
      <c r="C297" s="3"/>
      <c r="D297" s="3"/>
      <c r="E297" s="138" t="s">
        <v>18</v>
      </c>
      <c r="F297" s="138"/>
      <c r="G297" s="5"/>
      <c r="H297" s="82"/>
      <c r="I297" s="103"/>
      <c r="J297" s="82"/>
    </row>
    <row x14ac:dyDescent="0.25" r="298" customHeight="1" ht="29.100000000000005">
      <c r="A298" s="3"/>
      <c r="B298" s="3"/>
      <c r="C298" s="3"/>
      <c r="D298" s="3"/>
      <c r="E298" s="108"/>
      <c r="F298" s="108"/>
      <c r="G298" s="24"/>
      <c r="H298" s="136"/>
      <c r="I298" s="103"/>
      <c r="J298" s="82"/>
    </row>
    <row x14ac:dyDescent="0.25" r="299" customHeight="1" ht="29.100000000000005">
      <c r="A299" s="3"/>
      <c r="B299" s="3"/>
      <c r="C299" s="3"/>
      <c r="D299" s="229"/>
      <c r="E299" s="134"/>
      <c r="F299" s="134"/>
      <c r="G299" s="5"/>
      <c r="H299" s="82"/>
      <c r="I299" s="103"/>
      <c r="J299" s="82"/>
    </row>
    <row x14ac:dyDescent="0.25" r="300" customHeight="1" ht="29.100000000000005">
      <c r="A300" s="3"/>
      <c r="B300" s="3"/>
      <c r="C300" s="3"/>
      <c r="D300" s="229"/>
      <c r="E300" s="139" t="s">
        <v>491</v>
      </c>
      <c r="F300" s="139"/>
      <c r="G300" s="161"/>
      <c r="H300" s="358"/>
      <c r="I300" s="188">
        <f>ROUNDUP((('UK-R-Coffee Tables'!H273)*USD_per_GBP)*(1-UK_VAT),-1)</f>
      </c>
      <c r="J300" s="82"/>
    </row>
    <row x14ac:dyDescent="0.25" r="301" customHeight="1" ht="29.100000000000005">
      <c r="A301" s="3"/>
      <c r="B301" s="3"/>
      <c r="C301" s="3"/>
      <c r="D301" s="229"/>
      <c r="E301" s="28"/>
      <c r="F301" s="28"/>
      <c r="G301" s="5"/>
      <c r="H301" s="82"/>
      <c r="I301" s="62"/>
      <c r="J301" s="82"/>
    </row>
    <row x14ac:dyDescent="0.25" r="302" customHeight="1" ht="29.100000000000005">
      <c r="A302" s="3"/>
      <c r="B302" s="3"/>
      <c r="C302" s="3"/>
      <c r="D302" s="229"/>
      <c r="E302" s="139" t="s">
        <v>280</v>
      </c>
      <c r="F302" s="139"/>
      <c r="G302" s="161"/>
      <c r="H302" s="358"/>
      <c r="I302" s="188">
        <f>ROUNDUP((('UK-R-Coffee Tables'!H275)*USD_per_GBP)*(1-UK_VAT),-1)</f>
      </c>
      <c r="J302" s="82"/>
    </row>
    <row x14ac:dyDescent="0.25" r="303" customHeight="1" ht="29.100000000000005">
      <c r="A303" s="3"/>
      <c r="B303" s="3"/>
      <c r="C303" s="3"/>
      <c r="D303" s="229"/>
      <c r="E303" s="28"/>
      <c r="F303" s="28"/>
      <c r="G303" s="5"/>
      <c r="H303" s="82"/>
      <c r="I303" s="63"/>
      <c r="J303" s="82"/>
    </row>
    <row x14ac:dyDescent="0.25" r="304" customHeight="1" ht="57">
      <c r="A304" s="3"/>
      <c r="B304" s="3"/>
      <c r="C304" s="3"/>
      <c r="D304" s="229"/>
      <c r="E304" s="28"/>
      <c r="F304" s="28"/>
      <c r="G304" s="5"/>
      <c r="H304" s="82"/>
      <c r="I304" s="63"/>
      <c r="J304" s="82"/>
    </row>
    <row x14ac:dyDescent="0.25" r="305" customHeight="1" ht="57">
      <c r="A305" s="3"/>
      <c r="B305" s="3"/>
      <c r="C305" s="3"/>
      <c r="D305" s="229"/>
      <c r="E305" s="28"/>
      <c r="F305" s="28"/>
      <c r="G305" s="5"/>
      <c r="H305" s="82"/>
      <c r="I305" s="63"/>
      <c r="J305" s="82"/>
    </row>
    <row x14ac:dyDescent="0.25" r="306" customHeight="1" ht="17.25">
      <c r="A306" s="354"/>
      <c r="B306" s="96" t="s">
        <v>333</v>
      </c>
      <c r="C306" s="10"/>
      <c r="D306" s="10"/>
      <c r="E306" s="127"/>
      <c r="F306" s="127"/>
      <c r="G306" s="49"/>
      <c r="H306" s="355"/>
      <c r="I306" s="128"/>
      <c r="J306" s="82"/>
    </row>
    <row x14ac:dyDescent="0.25" r="307" customHeight="1" ht="17.25">
      <c r="A307" s="15"/>
      <c r="B307" s="15" t="s">
        <v>318</v>
      </c>
      <c r="C307" s="15"/>
      <c r="D307" s="15"/>
      <c r="E307" s="112" t="s">
        <v>58</v>
      </c>
      <c r="F307" s="237" t="s">
        <v>319</v>
      </c>
      <c r="G307" s="17"/>
      <c r="H307" s="18" t="s">
        <v>320</v>
      </c>
      <c r="I307" s="52" t="s">
        <v>604</v>
      </c>
      <c r="J307" s="52" t="s">
        <v>388</v>
      </c>
    </row>
    <row x14ac:dyDescent="0.25" r="308" customHeight="1" ht="76.5">
      <c r="A308" s="22"/>
      <c r="B308" s="22"/>
      <c r="C308" s="3"/>
      <c r="D308" s="356"/>
      <c r="E308" s="74"/>
      <c r="F308" s="150" t="s">
        <v>544</v>
      </c>
      <c r="G308" s="233" t="s">
        <v>545</v>
      </c>
      <c r="H308" s="82"/>
      <c r="I308" s="303"/>
      <c r="J308" s="346" t="s">
        <v>611</v>
      </c>
    </row>
    <row x14ac:dyDescent="0.25" r="309" customHeight="1" ht="29.100000000000005">
      <c r="A309" s="22"/>
      <c r="B309" s="3"/>
      <c r="C309" s="3"/>
      <c r="D309" s="3"/>
      <c r="E309" s="74" t="s">
        <v>11</v>
      </c>
      <c r="F309" s="114" t="s">
        <v>546</v>
      </c>
      <c r="G309" s="26" t="s">
        <v>567</v>
      </c>
      <c r="H309" s="62">
        <f>ROUNDUP((('UK-R-Coffee Tables'!G289)*USD_per_GBP)*(1-UK_VAT),-1)</f>
      </c>
      <c r="I309" s="62">
        <f>ROUNDUP((('UK-R-Coffee Tables'!H289)*USD_per_GBP)*(1-UK_VAT),-1)</f>
      </c>
      <c r="J309" s="62">
        <f>ROUNDUP((('UK-R-Coffee Tables'!I289)*USD_per_GBP)*(1-UK_VAT),-1)</f>
      </c>
    </row>
    <row x14ac:dyDescent="0.25" r="310" customHeight="1" ht="29.100000000000005">
      <c r="A310" s="22"/>
      <c r="B310" s="3"/>
      <c r="C310" s="3"/>
      <c r="D310" s="3"/>
      <c r="E310" s="74" t="s">
        <v>13</v>
      </c>
      <c r="F310" s="114" t="s">
        <v>548</v>
      </c>
      <c r="G310" s="26" t="s">
        <v>568</v>
      </c>
      <c r="H310" s="62">
        <f>ROUNDUP((('UK-R-Coffee Tables'!G290)*USD_per_GBP)*(1-UK_VAT),-1)</f>
      </c>
      <c r="I310" s="62">
        <f>ROUNDUP((('UK-R-Coffee Tables'!H290)*USD_per_GBP)*(1-UK_VAT),-1)</f>
      </c>
      <c r="J310" s="62">
        <f>ROUNDUP((('UK-R-Coffee Tables'!I290)*USD_per_GBP)*(1-UK_VAT),-1)</f>
      </c>
    </row>
    <row x14ac:dyDescent="0.25" r="311" customHeight="1" ht="29.100000000000005">
      <c r="A311" s="22"/>
      <c r="B311" s="3"/>
      <c r="C311" s="3"/>
      <c r="D311" s="3"/>
      <c r="E311" s="74" t="s">
        <v>15</v>
      </c>
      <c r="F311" s="114" t="s">
        <v>550</v>
      </c>
      <c r="G311" s="26" t="s">
        <v>569</v>
      </c>
      <c r="H311" s="62">
        <f>ROUNDUP((('UK-R-Coffee Tables'!G291)*USD_per_GBP)*(1-UK_VAT),-1)</f>
      </c>
      <c r="I311" s="62">
        <f>ROUNDUP((('UK-R-Coffee Tables'!H291)*USD_per_GBP)*(1-UK_VAT),-1)</f>
      </c>
      <c r="J311" s="62">
        <f>ROUNDUP((('UK-R-Coffee Tables'!I291)*USD_per_GBP)*(1-UK_VAT),-1)</f>
      </c>
    </row>
    <row x14ac:dyDescent="0.25" r="312" customHeight="1" ht="29.100000000000005">
      <c r="A312" s="3"/>
      <c r="B312" s="3"/>
      <c r="C312" s="3"/>
      <c r="D312" s="3"/>
      <c r="E312" s="134"/>
      <c r="F312" s="134"/>
      <c r="G312" s="24"/>
      <c r="H312" s="136"/>
      <c r="I312" s="103"/>
      <c r="J312" s="82"/>
    </row>
    <row x14ac:dyDescent="0.25" r="313" customHeight="1" ht="29.100000000000005">
      <c r="A313" s="3"/>
      <c r="B313" s="3"/>
      <c r="C313" s="3"/>
      <c r="D313" s="3"/>
      <c r="E313" s="138" t="s">
        <v>18</v>
      </c>
      <c r="F313" s="138"/>
      <c r="G313" s="5"/>
      <c r="H313" s="82"/>
      <c r="I313" s="103"/>
      <c r="J313" s="82"/>
    </row>
    <row x14ac:dyDescent="0.25" r="314" customHeight="1" ht="29.100000000000005">
      <c r="A314" s="3"/>
      <c r="B314" s="3"/>
      <c r="C314" s="3"/>
      <c r="D314" s="229"/>
      <c r="E314" s="108"/>
      <c r="F314" s="108"/>
      <c r="G314" s="371"/>
      <c r="H314" s="371"/>
      <c r="I314" s="21"/>
      <c r="J314" s="82"/>
    </row>
    <row x14ac:dyDescent="0.25" r="315" customHeight="1" ht="29.100000000000005">
      <c r="A315" s="3"/>
      <c r="B315" s="3"/>
      <c r="C315" s="3"/>
      <c r="D315" s="3"/>
      <c r="E315" s="134"/>
      <c r="F315" s="134"/>
      <c r="G315" s="5"/>
      <c r="H315" s="82"/>
      <c r="I315" s="103"/>
      <c r="J315" s="82"/>
    </row>
    <row x14ac:dyDescent="0.25" r="316" customHeight="1" ht="29.100000000000005">
      <c r="A316" s="3"/>
      <c r="B316" s="3"/>
      <c r="C316" s="3"/>
      <c r="D316" s="3"/>
      <c r="E316" s="139" t="s">
        <v>280</v>
      </c>
      <c r="F316" s="139"/>
      <c r="G316" s="161"/>
      <c r="H316" s="358"/>
      <c r="I316" s="188">
        <f>ROUNDUP((('UK-R-Coffee Tables'!H296)*USD_per_GBP)*(1-UK_VAT),-1)</f>
      </c>
      <c r="J316" s="82"/>
    </row>
    <row x14ac:dyDescent="0.25" r="317" customHeight="1" ht="29.100000000000005">
      <c r="A317" s="229"/>
      <c r="B317" s="229"/>
      <c r="C317" s="229"/>
      <c r="D317" s="229"/>
      <c r="E317" s="108"/>
      <c r="F317" s="108"/>
      <c r="G317" s="5"/>
      <c r="H317" s="371"/>
      <c r="I317" s="103"/>
      <c r="J317" s="82"/>
    </row>
    <row x14ac:dyDescent="0.25" r="318" customHeight="1" ht="29.100000000000005">
      <c r="A318" s="229"/>
      <c r="B318" s="229"/>
      <c r="C318" s="229"/>
      <c r="D318" s="229"/>
      <c r="E318" s="108"/>
      <c r="F318" s="108"/>
      <c r="G318" s="7"/>
      <c r="H318" s="157"/>
      <c r="I318" s="63"/>
      <c r="J318" s="82"/>
    </row>
    <row x14ac:dyDescent="0.25" r="319" customHeight="1" ht="29.100000000000005">
      <c r="A319" s="229"/>
      <c r="B319" s="229"/>
      <c r="C319" s="229"/>
      <c r="D319" s="229"/>
      <c r="E319" s="134"/>
      <c r="F319" s="134"/>
      <c r="G319" s="5"/>
      <c r="H319" s="82"/>
      <c r="I319" s="103"/>
      <c r="J319" s="82"/>
    </row>
    <row x14ac:dyDescent="0.25" r="320" customHeight="1" ht="29.100000000000005">
      <c r="A320" s="229"/>
      <c r="B320" s="229"/>
      <c r="C320" s="229"/>
      <c r="D320" s="229"/>
      <c r="E320" s="28"/>
      <c r="F320" s="28"/>
      <c r="G320" s="7"/>
      <c r="H320" s="157"/>
      <c r="I320" s="63"/>
      <c r="J320" s="82"/>
    </row>
    <row x14ac:dyDescent="0.25" r="321" customHeight="1" ht="29.100000000000005">
      <c r="A321" s="229"/>
      <c r="B321" s="229"/>
      <c r="C321" s="229"/>
      <c r="D321" s="229"/>
      <c r="E321" s="28"/>
      <c r="F321" s="28"/>
      <c r="G321" s="7"/>
      <c r="H321" s="157"/>
      <c r="I321" s="63"/>
      <c r="J321" s="82"/>
    </row>
    <row x14ac:dyDescent="0.25" r="322" customHeight="1" ht="29.100000000000005">
      <c r="A322" s="229"/>
      <c r="B322" s="229"/>
      <c r="C322" s="229"/>
      <c r="D322" s="229"/>
      <c r="E322" s="28"/>
      <c r="F322" s="28"/>
      <c r="G322" s="7"/>
      <c r="H322" s="157"/>
      <c r="I322" s="63"/>
      <c r="J322" s="82"/>
    </row>
    <row x14ac:dyDescent="0.25" r="323" customHeight="1" ht="17.25">
      <c r="A323" s="354"/>
      <c r="B323" s="96" t="s">
        <v>333</v>
      </c>
      <c r="C323" s="10"/>
      <c r="D323" s="10"/>
      <c r="E323" s="127"/>
      <c r="F323" s="127"/>
      <c r="G323" s="49"/>
      <c r="H323" s="355"/>
      <c r="I323" s="128"/>
      <c r="J323" s="82"/>
    </row>
    <row x14ac:dyDescent="0.25" r="324" customHeight="1" ht="17.25">
      <c r="A324" s="15"/>
      <c r="B324" s="15" t="s">
        <v>348</v>
      </c>
      <c r="C324" s="15"/>
      <c r="D324" s="15"/>
      <c r="E324" s="112" t="s">
        <v>58</v>
      </c>
      <c r="F324" s="237" t="s">
        <v>319</v>
      </c>
      <c r="G324" s="17"/>
      <c r="H324" s="18" t="s">
        <v>320</v>
      </c>
      <c r="I324" s="52" t="s">
        <v>388</v>
      </c>
      <c r="J324" s="82"/>
    </row>
    <row x14ac:dyDescent="0.25" r="325" customHeight="1" ht="29.100000000000005">
      <c r="A325" s="22"/>
      <c r="B325" s="22"/>
      <c r="C325" s="3"/>
      <c r="D325" s="356"/>
      <c r="E325" s="74"/>
      <c r="F325" s="185" t="s">
        <v>544</v>
      </c>
      <c r="G325" s="233" t="s">
        <v>545</v>
      </c>
      <c r="H325" s="24"/>
      <c r="I325" s="303" t="s">
        <v>336</v>
      </c>
      <c r="J325" s="82"/>
    </row>
    <row x14ac:dyDescent="0.25" r="326" customHeight="1" ht="29.100000000000005">
      <c r="A326" s="22"/>
      <c r="B326" s="3"/>
      <c r="C326" s="3"/>
      <c r="D326" s="3"/>
      <c r="E326" s="74" t="s">
        <v>11</v>
      </c>
      <c r="F326" s="28" t="s">
        <v>552</v>
      </c>
      <c r="G326" s="27" t="s">
        <v>553</v>
      </c>
      <c r="H326" s="62">
        <f>ROUNDUP((('UK-R-Coffee Tables'!G303)*USD_per_GBP)*(1-UK_VAT),-1)</f>
      </c>
      <c r="I326" s="62">
        <f>ROUNDUP((('UK-R-Coffee Tables'!H303)*USD_per_GBP)*(1-UK_VAT),-1)</f>
      </c>
      <c r="J326" s="82"/>
    </row>
    <row x14ac:dyDescent="0.25" r="327" customHeight="1" ht="29.100000000000005">
      <c r="A327" s="3"/>
      <c r="B327" s="3"/>
      <c r="C327" s="3"/>
      <c r="D327" s="3"/>
      <c r="E327" s="74" t="s">
        <v>13</v>
      </c>
      <c r="F327" s="28" t="s">
        <v>555</v>
      </c>
      <c r="G327" s="27" t="s">
        <v>580</v>
      </c>
      <c r="H327" s="62">
        <f>ROUNDUP((('UK-R-Coffee Tables'!G304)*USD_per_GBP)*(1-UK_VAT),-1)</f>
      </c>
      <c r="I327" s="62">
        <f>ROUNDUP((('UK-R-Coffee Tables'!H304)*USD_per_GBP)*(1-UK_VAT),-1)</f>
      </c>
      <c r="J327" s="82"/>
    </row>
    <row x14ac:dyDescent="0.25" r="328" customHeight="1" ht="29.100000000000005">
      <c r="A328" s="22"/>
      <c r="B328" s="3"/>
      <c r="C328" s="3"/>
      <c r="D328" s="3"/>
      <c r="E328" s="74" t="s">
        <v>15</v>
      </c>
      <c r="F328" s="28" t="s">
        <v>572</v>
      </c>
      <c r="G328" s="27" t="s">
        <v>581</v>
      </c>
      <c r="H328" s="62">
        <f>ROUNDUP((('UK-R-Coffee Tables'!G305)*USD_per_GBP)*(1-UK_VAT),-1)</f>
      </c>
      <c r="I328" s="62">
        <f>ROUNDUP((('UK-R-Coffee Tables'!H305)*USD_per_GBP)*(1-UK_VAT),-1)</f>
      </c>
      <c r="J328" s="82"/>
    </row>
    <row x14ac:dyDescent="0.25" r="329" customHeight="1" ht="29.100000000000005">
      <c r="A329" s="22"/>
      <c r="B329" s="3"/>
      <c r="C329" s="3"/>
      <c r="D329" s="3"/>
      <c r="E329" s="74" t="s">
        <v>120</v>
      </c>
      <c r="F329" s="28" t="s">
        <v>573</v>
      </c>
      <c r="G329" s="27" t="s">
        <v>561</v>
      </c>
      <c r="H329" s="62">
        <f>ROUNDUP((('UK-R-Coffee Tables'!G306)*USD_per_GBP)*(1-UK_VAT),-1)</f>
      </c>
      <c r="I329" s="62">
        <f>ROUNDUP((('UK-R-Coffee Tables'!H306)*USD_per_GBP)*(1-UK_VAT),-1)</f>
      </c>
      <c r="J329" s="82"/>
    </row>
    <row x14ac:dyDescent="0.25" r="330" customHeight="1" ht="29.100000000000005">
      <c r="A330" s="3"/>
      <c r="B330" s="3"/>
      <c r="C330" s="3"/>
      <c r="D330" s="3"/>
      <c r="E330" s="134"/>
      <c r="F330" s="134"/>
      <c r="G330" s="24"/>
      <c r="H330" s="136"/>
      <c r="I330" s="86"/>
      <c r="J330" s="82"/>
    </row>
    <row x14ac:dyDescent="0.25" r="331" customHeight="1" ht="29.100000000000005">
      <c r="A331" s="3"/>
      <c r="B331" s="3"/>
      <c r="C331" s="3"/>
      <c r="D331" s="3"/>
      <c r="E331" s="138" t="s">
        <v>18</v>
      </c>
      <c r="F331" s="138"/>
      <c r="G331" s="5"/>
      <c r="H331" s="82"/>
      <c r="I331" s="86"/>
      <c r="J331" s="82"/>
    </row>
    <row x14ac:dyDescent="0.25" r="332" customHeight="1" ht="29.100000000000005">
      <c r="A332" s="3"/>
      <c r="B332" s="3"/>
      <c r="C332" s="3"/>
      <c r="D332" s="229"/>
      <c r="E332" s="108"/>
      <c r="F332" s="108"/>
      <c r="G332" s="371"/>
      <c r="H332" s="371"/>
      <c r="I332" s="21"/>
      <c r="J332" s="82"/>
    </row>
    <row x14ac:dyDescent="0.25" r="333" customHeight="1" ht="29.100000000000005">
      <c r="A333" s="229"/>
      <c r="B333" s="229"/>
      <c r="C333" s="229"/>
      <c r="D333" s="229"/>
      <c r="E333" s="134"/>
      <c r="F333" s="134"/>
      <c r="G333" s="5"/>
      <c r="H333" s="82"/>
      <c r="I333" s="103"/>
      <c r="J333" s="82"/>
    </row>
    <row x14ac:dyDescent="0.25" r="334" customHeight="1" ht="29.100000000000005">
      <c r="A334" s="3"/>
      <c r="B334" s="3"/>
      <c r="C334" s="3"/>
      <c r="D334" s="3"/>
      <c r="E334" s="139" t="s">
        <v>280</v>
      </c>
      <c r="F334" s="139"/>
      <c r="G334" s="161"/>
      <c r="H334" s="358"/>
      <c r="I334" s="188">
        <f>ROUNDUP((('UK-R-Coffee Tables'!H311)*USD_per_GBP)*(1-UK_VAT),-1)</f>
      </c>
      <c r="J334" s="82"/>
    </row>
    <row x14ac:dyDescent="0.25" r="335" customHeight="1" ht="29.100000000000005">
      <c r="A335" s="3"/>
      <c r="B335" s="3"/>
      <c r="C335" s="3"/>
      <c r="D335" s="3"/>
      <c r="E335" s="108"/>
      <c r="F335" s="108"/>
      <c r="G335" s="371"/>
      <c r="H335" s="371"/>
      <c r="I335" s="21"/>
      <c r="J335" s="82"/>
    </row>
    <row x14ac:dyDescent="0.25" r="336" customHeight="1" ht="29.100000000000005">
      <c r="A336" s="3"/>
      <c r="B336" s="3"/>
      <c r="C336" s="3"/>
      <c r="D336" s="3"/>
      <c r="E336" s="108"/>
      <c r="F336" s="108"/>
      <c r="G336" s="5"/>
      <c r="H336" s="82"/>
      <c r="I336" s="63"/>
      <c r="J336" s="82"/>
    </row>
    <row x14ac:dyDescent="0.25" r="337" customHeight="1" ht="29.100000000000005">
      <c r="A337" s="3"/>
      <c r="B337" s="3"/>
      <c r="C337" s="3"/>
      <c r="D337" s="3"/>
      <c r="E337" s="134"/>
      <c r="F337" s="134"/>
      <c r="G337" s="5"/>
      <c r="H337" s="82"/>
      <c r="I337" s="103"/>
      <c r="J337" s="82"/>
    </row>
    <row x14ac:dyDescent="0.25" r="338" customHeight="1" ht="66">
      <c r="A338" s="3"/>
      <c r="B338" s="3"/>
      <c r="C338" s="3"/>
      <c r="D338" s="3"/>
      <c r="E338" s="28"/>
      <c r="F338" s="28"/>
      <c r="G338" s="5"/>
      <c r="H338" s="82"/>
      <c r="I338" s="63"/>
      <c r="J338" s="82"/>
    </row>
    <row x14ac:dyDescent="0.25" r="339" customHeight="1" ht="17.25">
      <c r="A339" s="15"/>
      <c r="B339" s="15" t="s">
        <v>106</v>
      </c>
      <c r="C339" s="15"/>
      <c r="D339" s="15"/>
      <c r="E339" s="112" t="s">
        <v>58</v>
      </c>
      <c r="F339" s="237" t="s">
        <v>319</v>
      </c>
      <c r="G339" s="17"/>
      <c r="H339" s="18" t="s">
        <v>320</v>
      </c>
      <c r="I339" s="52" t="s">
        <v>605</v>
      </c>
      <c r="J339" s="82"/>
    </row>
    <row x14ac:dyDescent="0.25" r="340" customHeight="1" ht="29.100000000000005">
      <c r="A340" s="22"/>
      <c r="B340" s="22"/>
      <c r="C340" s="3"/>
      <c r="D340" s="356"/>
      <c r="E340" s="74"/>
      <c r="F340" s="185" t="s">
        <v>544</v>
      </c>
      <c r="G340" s="233" t="s">
        <v>545</v>
      </c>
      <c r="H340" s="24"/>
      <c r="I340" s="303" t="s">
        <v>336</v>
      </c>
      <c r="J340" s="82"/>
    </row>
    <row x14ac:dyDescent="0.25" r="341" customHeight="1" ht="29.100000000000005">
      <c r="A341" s="22"/>
      <c r="B341" s="3"/>
      <c r="C341" s="3"/>
      <c r="D341" s="3"/>
      <c r="E341" s="74" t="s">
        <v>11</v>
      </c>
      <c r="F341" s="114" t="s">
        <v>574</v>
      </c>
      <c r="G341" s="27" t="s">
        <v>575</v>
      </c>
      <c r="H341" s="62">
        <f>ROUNDUP((('UK-R-Coffee Tables'!G317)*USD_per_GBP)*(1-UK_VAT),-1)</f>
      </c>
      <c r="I341" s="62">
        <f>ROUNDUP((('UK-R-Coffee Tables'!H317)*USD_per_GBP)*(1-UK_VAT),-1)</f>
      </c>
      <c r="J341" s="82"/>
    </row>
    <row x14ac:dyDescent="0.25" r="342" customHeight="1" ht="29.100000000000005">
      <c r="A342" s="22"/>
      <c r="B342" s="3"/>
      <c r="C342" s="3"/>
      <c r="D342" s="3"/>
      <c r="E342" s="74" t="s">
        <v>13</v>
      </c>
      <c r="F342" s="114" t="s">
        <v>576</v>
      </c>
      <c r="G342" s="27" t="s">
        <v>577</v>
      </c>
      <c r="H342" s="62">
        <f>ROUNDUP((('UK-R-Coffee Tables'!G318)*USD_per_GBP)*(1-UK_VAT),-1)</f>
      </c>
      <c r="I342" s="62">
        <f>ROUNDUP((('UK-R-Coffee Tables'!H318)*USD_per_GBP)*(1-UK_VAT),-1)</f>
      </c>
      <c r="J342" s="82"/>
    </row>
    <row x14ac:dyDescent="0.25" r="343" customHeight="1" ht="29.100000000000005">
      <c r="A343" s="22"/>
      <c r="B343" s="3"/>
      <c r="C343" s="3"/>
      <c r="D343" s="3"/>
      <c r="E343" s="74" t="s">
        <v>15</v>
      </c>
      <c r="F343" s="114" t="s">
        <v>578</v>
      </c>
      <c r="G343" s="27" t="s">
        <v>579</v>
      </c>
      <c r="H343" s="62">
        <f>ROUNDUP((('UK-R-Coffee Tables'!G319)*USD_per_GBP)*(1-UK_VAT),-1)</f>
      </c>
      <c r="I343" s="62">
        <f>ROUNDUP((('UK-R-Coffee Tables'!H319)*USD_per_GBP)*(1-UK_VAT),-1)</f>
      </c>
      <c r="J343" s="82"/>
    </row>
    <row x14ac:dyDescent="0.25" r="344" customHeight="1" ht="29.100000000000005">
      <c r="A344" s="3"/>
      <c r="B344" s="3"/>
      <c r="C344" s="3"/>
      <c r="D344" s="3"/>
      <c r="E344" s="134"/>
      <c r="F344" s="134"/>
      <c r="G344" s="24"/>
      <c r="H344" s="136"/>
      <c r="I344" s="86"/>
      <c r="J344" s="82"/>
    </row>
    <row x14ac:dyDescent="0.25" r="345" customHeight="1" ht="29.100000000000005">
      <c r="A345" s="3"/>
      <c r="B345" s="3"/>
      <c r="C345" s="3"/>
      <c r="D345" s="3"/>
      <c r="E345" s="138" t="s">
        <v>18</v>
      </c>
      <c r="F345" s="138"/>
      <c r="G345" s="5"/>
      <c r="H345" s="82"/>
      <c r="I345" s="86"/>
      <c r="J345" s="82"/>
    </row>
    <row x14ac:dyDescent="0.25" r="346" customHeight="1" ht="29.100000000000005">
      <c r="A346" s="3"/>
      <c r="B346" s="3"/>
      <c r="C346" s="3"/>
      <c r="D346" s="229"/>
      <c r="E346" s="108"/>
      <c r="F346" s="108"/>
      <c r="G346" s="5"/>
      <c r="H346" s="82"/>
      <c r="I346" s="21"/>
      <c r="J346" s="82"/>
    </row>
    <row x14ac:dyDescent="0.25" r="347" customHeight="1" ht="29.100000000000005">
      <c r="A347" s="3"/>
      <c r="B347" s="3"/>
      <c r="C347" s="3"/>
      <c r="D347" s="3"/>
      <c r="E347" s="134"/>
      <c r="F347" s="134"/>
      <c r="G347" s="5"/>
      <c r="H347" s="82"/>
      <c r="I347" s="103"/>
      <c r="J347" s="82"/>
    </row>
    <row x14ac:dyDescent="0.25" r="348" customHeight="1" ht="29.100000000000005">
      <c r="A348" s="3"/>
      <c r="B348" s="3"/>
      <c r="C348" s="3"/>
      <c r="D348" s="3"/>
      <c r="E348" s="139" t="s">
        <v>280</v>
      </c>
      <c r="F348" s="139"/>
      <c r="G348" s="161"/>
      <c r="H348" s="358"/>
      <c r="I348" s="188">
        <f>ROUNDUP((('UK-R-Coffee Tables'!H324)*USD_per_GBP)*(1-UK_VAT),-1)</f>
      </c>
      <c r="J348" s="82"/>
    </row>
    <row x14ac:dyDescent="0.25" r="349" customHeight="1" ht="29.100000000000005">
      <c r="A349" s="3"/>
      <c r="B349" s="3"/>
      <c r="C349" s="3"/>
      <c r="D349" s="3"/>
      <c r="E349" s="108"/>
      <c r="F349" s="108"/>
      <c r="G349" s="5"/>
      <c r="H349" s="82"/>
      <c r="I349" s="63"/>
      <c r="J349" s="82"/>
    </row>
    <row x14ac:dyDescent="0.25" r="350" customHeight="1" ht="29.100000000000005">
      <c r="A350" s="15"/>
      <c r="B350" s="15" t="s">
        <v>606</v>
      </c>
      <c r="C350" s="15"/>
      <c r="D350" s="15"/>
      <c r="E350" s="112" t="s">
        <v>58</v>
      </c>
      <c r="F350" s="237" t="s">
        <v>319</v>
      </c>
      <c r="G350" s="372"/>
      <c r="H350" s="18" t="s">
        <v>320</v>
      </c>
      <c r="I350" s="52" t="s">
        <v>605</v>
      </c>
      <c r="J350" s="82"/>
    </row>
    <row x14ac:dyDescent="0.25" r="351" customHeight="1" ht="29.100000000000005">
      <c r="A351" s="22"/>
      <c r="B351" s="22"/>
      <c r="C351" s="3"/>
      <c r="D351" s="356"/>
      <c r="E351" s="74"/>
      <c r="F351" s="262" t="s">
        <v>544</v>
      </c>
      <c r="G351" s="362"/>
      <c r="H351" s="24"/>
      <c r="I351" s="303" t="s">
        <v>471</v>
      </c>
      <c r="J351" s="82"/>
    </row>
    <row x14ac:dyDescent="0.25" r="352" customHeight="1" ht="29.100000000000005">
      <c r="A352" s="22"/>
      <c r="B352" s="3"/>
      <c r="C352" s="3"/>
      <c r="D352" s="3"/>
      <c r="E352" s="74" t="s">
        <v>11</v>
      </c>
      <c r="F352" s="74" t="s">
        <v>595</v>
      </c>
      <c r="G352" s="24" t="s">
        <v>596</v>
      </c>
      <c r="H352" s="62">
        <f>ROUNDUP((('UK-R-Coffee Tables'!G328)*USD_per_GBP)*(1-UK_VAT),-1)</f>
      </c>
      <c r="I352" s="62">
        <f>ROUNDUP((('UK-R-Coffee Tables'!H328)*USD_per_GBP)*(1-UK_VAT),-1)</f>
      </c>
      <c r="J352" s="82"/>
    </row>
    <row x14ac:dyDescent="0.25" r="353" customHeight="1" ht="29.100000000000005">
      <c r="A353" s="22"/>
      <c r="B353" s="3"/>
      <c r="C353" s="3"/>
      <c r="D353" s="3"/>
      <c r="E353" s="74" t="s">
        <v>13</v>
      </c>
      <c r="F353" s="74" t="s">
        <v>548</v>
      </c>
      <c r="G353" s="24" t="s">
        <v>597</v>
      </c>
      <c r="H353" s="62">
        <f>ROUNDUP((('UK-R-Coffee Tables'!G329)*USD_per_GBP)*(1-UK_VAT),-1)</f>
      </c>
      <c r="I353" s="62">
        <f>ROUNDUP((('UK-R-Coffee Tables'!H329)*USD_per_GBP)*(1-UK_VAT),-1)</f>
      </c>
      <c r="J353" s="82"/>
    </row>
    <row x14ac:dyDescent="0.25" r="354" customHeight="1" ht="29.100000000000005">
      <c r="A354" s="22"/>
      <c r="B354" s="3"/>
      <c r="C354" s="3"/>
      <c r="D354" s="3"/>
      <c r="E354" s="74" t="s">
        <v>15</v>
      </c>
      <c r="F354" s="74" t="s">
        <v>598</v>
      </c>
      <c r="G354" s="24" t="s">
        <v>599</v>
      </c>
      <c r="H354" s="62">
        <f>ROUNDUP((('UK-R-Coffee Tables'!G330)*USD_per_GBP)*(1-UK_VAT),-1)</f>
      </c>
      <c r="I354" s="62">
        <f>ROUNDUP((('UK-R-Coffee Tables'!H330)*USD_per_GBP)*(1-UK_VAT),-1)</f>
      </c>
      <c r="J354" s="82"/>
    </row>
    <row x14ac:dyDescent="0.25" r="355" customHeight="1" ht="27">
      <c r="A355" s="3"/>
      <c r="B355" s="3"/>
      <c r="C355" s="3"/>
      <c r="D355" s="3"/>
      <c r="E355" s="114"/>
      <c r="F355" s="74"/>
      <c r="G355" s="136"/>
      <c r="H355" s="86"/>
      <c r="I355" s="62"/>
      <c r="J355" s="82"/>
    </row>
    <row x14ac:dyDescent="0.25" r="356" customHeight="1" ht="17.25">
      <c r="A356" s="3"/>
      <c r="B356" s="3"/>
      <c r="C356" s="3"/>
      <c r="D356" s="3"/>
      <c r="E356" s="138" t="s">
        <v>18</v>
      </c>
      <c r="F356" s="4"/>
      <c r="G356" s="157"/>
      <c r="H356" s="86"/>
      <c r="I356" s="62"/>
      <c r="J356" s="82"/>
    </row>
    <row x14ac:dyDescent="0.25" r="357" customHeight="1" ht="17.25">
      <c r="A357" s="3"/>
      <c r="B357" s="3"/>
      <c r="C357" s="3"/>
      <c r="D357" s="229"/>
      <c r="E357" s="108"/>
      <c r="F357" s="4"/>
      <c r="G357" s="157"/>
      <c r="H357" s="21"/>
      <c r="I357" s="62"/>
      <c r="J357" s="82"/>
    </row>
    <row x14ac:dyDescent="0.25" r="358" customHeight="1" ht="17.25">
      <c r="A358" s="3"/>
      <c r="B358" s="3"/>
      <c r="C358" s="3"/>
      <c r="D358" s="3"/>
      <c r="E358" s="114"/>
      <c r="F358" s="4"/>
      <c r="G358" s="157"/>
      <c r="H358" s="172"/>
      <c r="I358" s="62"/>
      <c r="J358" s="82"/>
    </row>
    <row x14ac:dyDescent="0.25" r="359" customHeight="1" ht="17.25">
      <c r="A359" s="3"/>
      <c r="B359" s="3"/>
      <c r="C359" s="3"/>
      <c r="D359" s="3"/>
      <c r="E359" s="139" t="s">
        <v>280</v>
      </c>
      <c r="F359" s="140"/>
      <c r="G359" s="358"/>
      <c r="H359" s="153"/>
      <c r="I359" s="188">
        <f>ROUNDUP((('UK-R-Coffee Tables'!H335)*USD_per_GBP)*(1-UK_VAT),-1)</f>
      </c>
      <c r="J359" s="82"/>
    </row>
    <row x14ac:dyDescent="0.25" r="360" customHeight="1" ht="17.25">
      <c r="A360" s="3"/>
      <c r="B360" s="3"/>
      <c r="C360" s="3"/>
      <c r="D360" s="3"/>
      <c r="E360" s="108"/>
      <c r="F360" s="4"/>
      <c r="G360" s="157"/>
      <c r="H360" s="63"/>
      <c r="I360" s="363"/>
      <c r="J360" s="82"/>
    </row>
    <row x14ac:dyDescent="0.25" r="361" customHeight="1" ht="17.25">
      <c r="A361" s="3"/>
      <c r="B361" s="3"/>
      <c r="C361" s="3"/>
      <c r="D361" s="3"/>
      <c r="E361" s="114"/>
      <c r="F361" s="4"/>
      <c r="G361" s="157"/>
      <c r="H361" s="172"/>
      <c r="I361" s="363"/>
      <c r="J361" s="82"/>
    </row>
    <row x14ac:dyDescent="0.25" r="362" customHeight="1" ht="17.25">
      <c r="A362" s="3"/>
      <c r="B362" s="3"/>
      <c r="C362" s="3"/>
      <c r="D362" s="3"/>
      <c r="E362" s="114"/>
      <c r="F362" s="4"/>
      <c r="G362" s="157"/>
      <c r="H362" s="172"/>
      <c r="I362" s="363"/>
      <c r="J362" s="82"/>
    </row>
    <row x14ac:dyDescent="0.25" r="363" customHeight="1" ht="29.100000000000005">
      <c r="A363" s="3"/>
      <c r="B363" s="3"/>
      <c r="C363" s="3"/>
      <c r="D363" s="3"/>
      <c r="E363" s="108"/>
      <c r="F363" s="108"/>
      <c r="G363" s="5"/>
      <c r="H363" s="82"/>
      <c r="I363" s="63"/>
      <c r="J363" s="82"/>
    </row>
    <row x14ac:dyDescent="0.25" r="364" customHeight="1" ht="29.100000000000005">
      <c r="A364" s="3"/>
      <c r="B364" s="3"/>
      <c r="C364" s="3"/>
      <c r="D364" s="3"/>
      <c r="E364" s="134"/>
      <c r="F364" s="134"/>
      <c r="G364" s="5"/>
      <c r="H364" s="82"/>
      <c r="I364" s="103"/>
      <c r="J364" s="82"/>
    </row>
    <row x14ac:dyDescent="0.25" r="365" customHeight="1" ht="29.100000000000005">
      <c r="A365" s="3"/>
      <c r="B365" s="3"/>
      <c r="C365" s="3"/>
      <c r="D365" s="3"/>
      <c r="E365" s="28"/>
      <c r="F365" s="28"/>
      <c r="G365" s="5"/>
      <c r="H365" s="82"/>
      <c r="I365" s="63"/>
      <c r="J365" s="82"/>
    </row>
    <row x14ac:dyDescent="0.25" r="366" customHeight="1" ht="29.100000000000005">
      <c r="A366" s="3"/>
      <c r="B366" s="3"/>
      <c r="C366" s="3"/>
      <c r="D366" s="3"/>
      <c r="E366" s="28"/>
      <c r="F366" s="28"/>
      <c r="G366" s="5"/>
      <c r="H366" s="82"/>
      <c r="I366" s="63"/>
      <c r="J366" s="82"/>
    </row>
    <row x14ac:dyDescent="0.25" r="367" customHeight="1" ht="29.100000000000005">
      <c r="A367" s="229"/>
      <c r="B367" s="229"/>
      <c r="C367" s="229"/>
      <c r="D367" s="229"/>
      <c r="E367" s="285"/>
      <c r="F367" s="285"/>
      <c r="G367" s="7"/>
      <c r="H367" s="157"/>
      <c r="I367" s="63"/>
      <c r="J367" s="82"/>
    </row>
    <row x14ac:dyDescent="0.25" r="368" customHeight="1" ht="27">
      <c r="A368" s="3"/>
      <c r="B368" s="3"/>
      <c r="C368" s="3"/>
      <c r="D368" s="3"/>
      <c r="E368" s="28"/>
      <c r="F368" s="28"/>
      <c r="G368" s="5"/>
      <c r="H368" s="82"/>
      <c r="I368" s="63"/>
      <c r="J368" s="82"/>
    </row>
  </sheetData>
  <mergeCells count="27">
    <mergeCell ref="A1:I1"/>
    <mergeCell ref="F4:G4"/>
    <mergeCell ref="F20:G20"/>
    <mergeCell ref="F38:G38"/>
    <mergeCell ref="F53:G53"/>
    <mergeCell ref="H54:I54"/>
    <mergeCell ref="F73:G73"/>
    <mergeCell ref="F87:G87"/>
    <mergeCell ref="F101:G101"/>
    <mergeCell ref="F116:G116"/>
    <mergeCell ref="F129:G129"/>
    <mergeCell ref="F140:G140"/>
    <mergeCell ref="F153:G153"/>
    <mergeCell ref="F168:G168"/>
    <mergeCell ref="F183:G183"/>
    <mergeCell ref="F196:G196"/>
    <mergeCell ref="F211:G211"/>
    <mergeCell ref="F223:G223"/>
    <mergeCell ref="F237:G237"/>
    <mergeCell ref="F254:G254"/>
    <mergeCell ref="F266:G266"/>
    <mergeCell ref="F277:G277"/>
    <mergeCell ref="F292:G292"/>
    <mergeCell ref="F307:G307"/>
    <mergeCell ref="F324:G324"/>
    <mergeCell ref="F339:G339"/>
    <mergeCell ref="F350:G3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58"/>
  <sheetViews>
    <sheetView workbookViewId="0"/>
  </sheetViews>
  <sheetFormatPr defaultRowHeight="15" x14ac:dyDescent="0.25"/>
  <cols>
    <col min="1" max="1" style="76" width="4.576428571428571" customWidth="1" bestFit="1"/>
    <col min="2" max="2" style="76" width="16.005" customWidth="1" bestFit="1"/>
    <col min="3" max="3" style="76" width="25.14785714285714" customWidth="1" bestFit="1"/>
    <col min="4" max="4" style="76" width="27.005" customWidth="1" bestFit="1"/>
    <col min="5" max="5" style="77" width="9.147857142857141" customWidth="1" bestFit="1"/>
    <col min="6" max="6" style="77" width="18.14785714285714" customWidth="1" bestFit="1"/>
    <col min="7" max="7" style="78" width="24.576428571428572" customWidth="1" bestFit="1"/>
    <col min="8" max="8" style="100" width="32.14785714285715" customWidth="1" bestFit="1"/>
    <col min="9" max="9" style="80" width="33.86214285714286" customWidth="1" bestFit="1"/>
    <col min="10" max="10" style="100" width="19.005" customWidth="1" bestFit="1"/>
  </cols>
  <sheetData>
    <row x14ac:dyDescent="0.25" r="1" customHeight="1" ht="17.25">
      <c r="A1" s="1" t="s">
        <v>542</v>
      </c>
      <c r="B1" s="1"/>
      <c r="C1" s="1"/>
      <c r="D1" s="1"/>
      <c r="E1" s="1"/>
      <c r="F1" s="1"/>
      <c r="G1" s="2"/>
      <c r="H1" s="81"/>
      <c r="I1" s="81"/>
      <c r="J1" s="82"/>
    </row>
    <row x14ac:dyDescent="0.25" r="2" customHeight="1" ht="17.25">
      <c r="A2" s="4"/>
      <c r="B2" s="4"/>
      <c r="C2" s="4"/>
      <c r="D2" s="4"/>
      <c r="E2" s="4"/>
      <c r="F2" s="4"/>
      <c r="G2" s="7"/>
      <c r="H2" s="7"/>
      <c r="I2" s="101"/>
      <c r="J2" s="82"/>
    </row>
    <row x14ac:dyDescent="0.25" r="3" customHeight="1" ht="17.25">
      <c r="A3" s="354" t="s">
        <v>1</v>
      </c>
      <c r="B3" s="96" t="s">
        <v>543</v>
      </c>
      <c r="C3" s="10"/>
      <c r="D3" s="10"/>
      <c r="E3" s="127"/>
      <c r="F3" s="127"/>
      <c r="G3" s="49"/>
      <c r="H3" s="355"/>
      <c r="I3" s="128"/>
      <c r="J3" s="82"/>
    </row>
    <row x14ac:dyDescent="0.25" r="4" customHeight="1" ht="25.5">
      <c r="A4" s="15"/>
      <c r="B4" s="15" t="s">
        <v>318</v>
      </c>
      <c r="C4" s="15"/>
      <c r="D4" s="15"/>
      <c r="E4" s="112" t="s">
        <v>58</v>
      </c>
      <c r="F4" s="237" t="s">
        <v>36</v>
      </c>
      <c r="G4" s="17"/>
      <c r="H4" s="18" t="s">
        <v>349</v>
      </c>
      <c r="I4" s="18"/>
      <c r="J4" s="82"/>
    </row>
    <row x14ac:dyDescent="0.25" r="5" customHeight="1" ht="23.100000000000005">
      <c r="A5" s="22"/>
      <c r="B5" s="22"/>
      <c r="C5" s="3"/>
      <c r="D5" s="356"/>
      <c r="E5" s="4"/>
      <c r="F5" s="150" t="s">
        <v>544</v>
      </c>
      <c r="G5" s="357" t="s">
        <v>545</v>
      </c>
      <c r="H5" s="7"/>
      <c r="I5" s="303"/>
      <c r="J5" s="82"/>
    </row>
    <row x14ac:dyDescent="0.25" r="6" customHeight="1" ht="27">
      <c r="A6" s="22"/>
      <c r="B6" s="3"/>
      <c r="C6" s="3"/>
      <c r="D6" s="3"/>
      <c r="E6" s="4" t="s">
        <v>11</v>
      </c>
      <c r="F6" s="114" t="s">
        <v>546</v>
      </c>
      <c r="G6" s="7" t="s">
        <v>547</v>
      </c>
      <c r="H6" s="62">
        <f>ROUNDUP((('UK-T-Coffee Tables'!G6)*USD_per_GBP),-1)</f>
      </c>
      <c r="I6" s="63"/>
      <c r="J6" s="82"/>
    </row>
    <row x14ac:dyDescent="0.25" r="7" customHeight="1" ht="17.25">
      <c r="A7" s="22"/>
      <c r="B7" s="3"/>
      <c r="C7" s="3"/>
      <c r="D7" s="3"/>
      <c r="E7" s="4" t="s">
        <v>13</v>
      </c>
      <c r="F7" s="114" t="s">
        <v>548</v>
      </c>
      <c r="G7" s="7" t="s">
        <v>549</v>
      </c>
      <c r="H7" s="62">
        <f>ROUNDUP((('UK-T-Coffee Tables'!G7)*USD_per_GBP),-1)</f>
      </c>
      <c r="I7" s="63"/>
      <c r="J7" s="82"/>
    </row>
    <row x14ac:dyDescent="0.25" r="8" customHeight="1" ht="17.25">
      <c r="A8" s="22"/>
      <c r="B8" s="3"/>
      <c r="C8" s="3"/>
      <c r="D8" s="3"/>
      <c r="E8" s="4" t="s">
        <v>15</v>
      </c>
      <c r="F8" s="114" t="s">
        <v>550</v>
      </c>
      <c r="G8" s="7" t="s">
        <v>551</v>
      </c>
      <c r="H8" s="62">
        <f>ROUNDUP((('UK-T-Coffee Tables'!G8)*USD_per_GBP),-1)</f>
      </c>
      <c r="I8" s="63"/>
      <c r="J8" s="82"/>
    </row>
    <row x14ac:dyDescent="0.25" r="9" customHeight="1" ht="17.25">
      <c r="A9" s="22"/>
      <c r="B9" s="3"/>
      <c r="C9" s="3"/>
      <c r="D9" s="3"/>
      <c r="E9" s="4"/>
      <c r="F9" s="4"/>
      <c r="G9" s="7"/>
      <c r="H9" s="63"/>
      <c r="I9" s="63"/>
      <c r="J9" s="82"/>
    </row>
    <row x14ac:dyDescent="0.25" r="10" customHeight="1" ht="17.25">
      <c r="A10" s="22"/>
      <c r="B10" s="3"/>
      <c r="C10" s="3"/>
      <c r="D10" s="3"/>
      <c r="E10" s="4"/>
      <c r="F10" s="4"/>
      <c r="G10" s="7"/>
      <c r="H10" s="63"/>
      <c r="I10" s="63"/>
      <c r="J10" s="82"/>
    </row>
    <row x14ac:dyDescent="0.25" r="11" customHeight="1" ht="17.25">
      <c r="A11" s="22"/>
      <c r="B11" s="3"/>
      <c r="C11" s="3"/>
      <c r="D11" s="3"/>
      <c r="E11" s="107" t="s">
        <v>18</v>
      </c>
      <c r="F11" s="107"/>
      <c r="G11" s="7"/>
      <c r="H11" s="157"/>
      <c r="I11" s="172"/>
      <c r="J11" s="82"/>
    </row>
    <row x14ac:dyDescent="0.25" r="12" customHeight="1" ht="17.25">
      <c r="A12" s="22"/>
      <c r="B12" s="3"/>
      <c r="C12" s="3"/>
      <c r="D12" s="229"/>
      <c r="E12" s="108"/>
      <c r="F12" s="108"/>
      <c r="G12" s="7"/>
      <c r="H12" s="157"/>
      <c r="I12" s="172"/>
      <c r="J12" s="82"/>
    </row>
    <row x14ac:dyDescent="0.25" r="13" customHeight="1" ht="17.25">
      <c r="A13" s="22"/>
      <c r="B13" s="3"/>
      <c r="C13" s="3"/>
      <c r="D13" s="3"/>
      <c r="E13" s="114"/>
      <c r="F13" s="114"/>
      <c r="G13" s="7"/>
      <c r="H13" s="157"/>
      <c r="I13" s="172"/>
      <c r="J13" s="82"/>
    </row>
    <row x14ac:dyDescent="0.25" r="14" customHeight="1" ht="17.25">
      <c r="A14" s="22"/>
      <c r="B14" s="3"/>
      <c r="C14" s="3"/>
      <c r="D14" s="3"/>
      <c r="E14" s="110" t="s">
        <v>280</v>
      </c>
      <c r="F14" s="110"/>
      <c r="G14" s="161"/>
      <c r="H14" s="358"/>
      <c r="I14" s="188">
        <f>ROUNDUP((('UK-T-Coffee Tables'!H14)*USD_per_GBP),-1)</f>
      </c>
      <c r="J14" s="82"/>
    </row>
    <row x14ac:dyDescent="0.25" r="15" customHeight="1" ht="17.25">
      <c r="A15" s="22"/>
      <c r="B15" s="3"/>
      <c r="C15" s="3"/>
      <c r="D15" s="3"/>
      <c r="E15" s="108"/>
      <c r="F15" s="108"/>
      <c r="G15" s="7"/>
      <c r="H15" s="157"/>
      <c r="I15" s="172"/>
      <c r="J15" s="82"/>
    </row>
    <row x14ac:dyDescent="0.25" r="16" customHeight="1" ht="17.25">
      <c r="A16" s="22"/>
      <c r="B16" s="3"/>
      <c r="C16" s="3"/>
      <c r="D16" s="3"/>
      <c r="E16" s="114"/>
      <c r="F16" s="114"/>
      <c r="G16" s="7"/>
      <c r="H16" s="157"/>
      <c r="I16" s="172"/>
      <c r="J16" s="82"/>
    </row>
    <row x14ac:dyDescent="0.25" r="17" customHeight="1" ht="17.25">
      <c r="A17" s="22"/>
      <c r="B17" s="3"/>
      <c r="C17" s="3"/>
      <c r="D17" s="3"/>
      <c r="E17" s="110" t="s">
        <v>360</v>
      </c>
      <c r="F17" s="110"/>
      <c r="G17" s="161"/>
      <c r="H17" s="358"/>
      <c r="I17" s="188">
        <f>ROUNDUP((('UK-T-Coffee Tables'!H17)*USD_per_GBP),-1)</f>
      </c>
      <c r="J17" s="82"/>
    </row>
    <row x14ac:dyDescent="0.25" r="18" customHeight="1" ht="17.25">
      <c r="A18" s="22"/>
      <c r="B18" s="3"/>
      <c r="C18" s="3"/>
      <c r="D18" s="3"/>
      <c r="E18" s="114"/>
      <c r="F18" s="114"/>
      <c r="G18" s="7"/>
      <c r="H18" s="157"/>
      <c r="I18" s="63"/>
      <c r="J18" s="82"/>
    </row>
    <row x14ac:dyDescent="0.25" r="19" customHeight="1" ht="17.25">
      <c r="A19" s="22"/>
      <c r="B19" s="3"/>
      <c r="C19" s="3"/>
      <c r="D19" s="3"/>
      <c r="E19" s="114"/>
      <c r="F19" s="114"/>
      <c r="G19" s="7"/>
      <c r="H19" s="157"/>
      <c r="I19" s="63"/>
      <c r="J19" s="82"/>
    </row>
    <row x14ac:dyDescent="0.25" r="20" customHeight="1" ht="17.25">
      <c r="A20" s="22"/>
      <c r="B20" s="3"/>
      <c r="C20" s="3"/>
      <c r="D20" s="3"/>
      <c r="E20" s="28"/>
      <c r="F20" s="28"/>
      <c r="G20" s="5"/>
      <c r="H20" s="82"/>
      <c r="I20" s="103"/>
      <c r="J20" s="82"/>
    </row>
    <row x14ac:dyDescent="0.25" r="21" customHeight="1" ht="30">
      <c r="A21" s="15"/>
      <c r="B21" s="15" t="s">
        <v>348</v>
      </c>
      <c r="C21" s="15"/>
      <c r="D21" s="15"/>
      <c r="E21" s="112" t="s">
        <v>58</v>
      </c>
      <c r="F21" s="237" t="s">
        <v>36</v>
      </c>
      <c r="G21" s="17"/>
      <c r="H21" s="18" t="s">
        <v>349</v>
      </c>
      <c r="I21" s="18"/>
      <c r="J21" s="82"/>
    </row>
    <row x14ac:dyDescent="0.25" r="22" customHeight="1" ht="17.25">
      <c r="A22" s="22"/>
      <c r="B22" s="22"/>
      <c r="C22" s="3"/>
      <c r="D22" s="356"/>
      <c r="E22" s="4"/>
      <c r="F22" s="150" t="s">
        <v>544</v>
      </c>
      <c r="G22" s="233" t="s">
        <v>545</v>
      </c>
      <c r="H22" s="7"/>
      <c r="I22" s="303"/>
      <c r="J22" s="82"/>
    </row>
    <row x14ac:dyDescent="0.25" r="23" customHeight="1" ht="17.25">
      <c r="A23" s="22"/>
      <c r="B23" s="3"/>
      <c r="C23" s="3"/>
      <c r="D23" s="3"/>
      <c r="E23" s="4" t="s">
        <v>11</v>
      </c>
      <c r="F23" s="114" t="s">
        <v>552</v>
      </c>
      <c r="G23" s="26" t="s">
        <v>553</v>
      </c>
      <c r="H23" s="62">
        <f>ROUNDUP((('UK-T-Coffee Tables'!G21)*USD_per_GBP),-1)</f>
      </c>
      <c r="I23" s="63"/>
      <c r="J23" s="82"/>
    </row>
    <row x14ac:dyDescent="0.25" r="24" customHeight="1" ht="17.25">
      <c r="A24" s="22"/>
      <c r="B24" s="3"/>
      <c r="C24" s="3"/>
      <c r="D24" s="3"/>
      <c r="E24" s="4" t="s">
        <v>554</v>
      </c>
      <c r="F24" s="114" t="s">
        <v>555</v>
      </c>
      <c r="G24" s="26" t="s">
        <v>556</v>
      </c>
      <c r="H24" s="62">
        <f>ROUNDUP((('UK-T-Coffee Tables'!G22)*USD_per_GBP),-1)</f>
      </c>
      <c r="I24" s="63"/>
      <c r="J24" s="82"/>
    </row>
    <row x14ac:dyDescent="0.25" r="25" customHeight="1" ht="17.25">
      <c r="A25" s="22"/>
      <c r="B25" s="3"/>
      <c r="C25" s="3"/>
      <c r="D25" s="3"/>
      <c r="E25" s="4" t="s">
        <v>15</v>
      </c>
      <c r="F25" s="114" t="s">
        <v>557</v>
      </c>
      <c r="G25" s="26" t="s">
        <v>558</v>
      </c>
      <c r="H25" s="62">
        <f>ROUNDUP((('UK-T-Coffee Tables'!G23)*USD_per_GBP),-1)</f>
      </c>
      <c r="I25" s="63"/>
      <c r="J25" s="82"/>
    </row>
    <row x14ac:dyDescent="0.25" r="26" customHeight="1" ht="17.25">
      <c r="A26" s="22"/>
      <c r="B26" s="3"/>
      <c r="C26" s="3"/>
      <c r="D26" s="3"/>
      <c r="E26" s="4" t="s">
        <v>559</v>
      </c>
      <c r="F26" s="114" t="s">
        <v>560</v>
      </c>
      <c r="G26" s="26" t="s">
        <v>561</v>
      </c>
      <c r="H26" s="62">
        <f>ROUNDUP((('UK-T-Coffee Tables'!G24)*USD_per_GBP),-1)</f>
      </c>
      <c r="I26" s="63"/>
      <c r="J26" s="82"/>
    </row>
    <row x14ac:dyDescent="0.25" r="27" customHeight="1" ht="17.25">
      <c r="A27" s="22"/>
      <c r="B27" s="3"/>
      <c r="C27" s="3"/>
      <c r="D27" s="3"/>
      <c r="E27" s="4"/>
      <c r="F27" s="4"/>
      <c r="G27" s="7"/>
      <c r="H27" s="63"/>
      <c r="I27" s="63"/>
      <c r="J27" s="82"/>
    </row>
    <row x14ac:dyDescent="0.25" r="28" customHeight="1" ht="17.25">
      <c r="A28" s="22"/>
      <c r="B28" s="3"/>
      <c r="C28" s="3"/>
      <c r="D28" s="3"/>
      <c r="E28" s="4"/>
      <c r="F28" s="4"/>
      <c r="G28" s="7"/>
      <c r="H28" s="63"/>
      <c r="I28" s="63"/>
      <c r="J28" s="82"/>
    </row>
    <row x14ac:dyDescent="0.25" r="29" customHeight="1" ht="17.25">
      <c r="A29" s="3"/>
      <c r="B29" s="3"/>
      <c r="C29" s="3"/>
      <c r="D29" s="3"/>
      <c r="E29" s="107" t="s">
        <v>18</v>
      </c>
      <c r="F29" s="107"/>
      <c r="G29" s="7"/>
      <c r="H29" s="157"/>
      <c r="I29" s="172"/>
      <c r="J29" s="82"/>
    </row>
    <row x14ac:dyDescent="0.25" r="30" customHeight="1" ht="17.25">
      <c r="A30" s="3"/>
      <c r="B30" s="3"/>
      <c r="C30" s="3"/>
      <c r="D30" s="3"/>
      <c r="E30" s="108"/>
      <c r="F30" s="108"/>
      <c r="G30" s="7"/>
      <c r="H30" s="157"/>
      <c r="I30" s="63"/>
      <c r="J30" s="82"/>
    </row>
    <row x14ac:dyDescent="0.25" r="31" customHeight="1" ht="17.25">
      <c r="A31" s="3"/>
      <c r="B31" s="3"/>
      <c r="C31" s="3"/>
      <c r="D31" s="3"/>
      <c r="E31" s="134"/>
      <c r="F31" s="134"/>
      <c r="G31" s="5"/>
      <c r="H31" s="82"/>
      <c r="I31" s="103"/>
      <c r="J31" s="82"/>
    </row>
    <row x14ac:dyDescent="0.25" r="32" customHeight="1" ht="17.25">
      <c r="A32" s="3"/>
      <c r="B32" s="3"/>
      <c r="C32" s="3"/>
      <c r="D32" s="3"/>
      <c r="E32" s="110" t="s">
        <v>280</v>
      </c>
      <c r="F32" s="110"/>
      <c r="G32" s="161"/>
      <c r="H32" s="358"/>
      <c r="I32" s="188">
        <f>ROUNDUP((('UK-T-Coffee Tables'!H30)*USD_per_GBP),-1)</f>
      </c>
      <c r="J32" s="82"/>
    </row>
    <row x14ac:dyDescent="0.25" r="33" customHeight="1" ht="17.25">
      <c r="A33" s="3"/>
      <c r="B33" s="3"/>
      <c r="C33" s="3"/>
      <c r="D33" s="3"/>
      <c r="E33" s="108"/>
      <c r="F33" s="108"/>
      <c r="G33" s="7"/>
      <c r="H33" s="157"/>
      <c r="I33" s="172"/>
      <c r="J33" s="82"/>
    </row>
    <row x14ac:dyDescent="0.25" r="34" customHeight="1" ht="17.25">
      <c r="A34" s="3"/>
      <c r="B34" s="3"/>
      <c r="C34" s="3"/>
      <c r="D34" s="3"/>
      <c r="E34" s="134"/>
      <c r="F34" s="134"/>
      <c r="G34" s="5"/>
      <c r="H34" s="82"/>
      <c r="I34" s="103"/>
      <c r="J34" s="82"/>
    </row>
    <row x14ac:dyDescent="0.25" r="35" customHeight="1" ht="17.25">
      <c r="A35" s="3"/>
      <c r="B35" s="3"/>
      <c r="C35" s="3"/>
      <c r="D35" s="3"/>
      <c r="E35" s="110" t="s">
        <v>360</v>
      </c>
      <c r="F35" s="110"/>
      <c r="G35" s="161"/>
      <c r="H35" s="358"/>
      <c r="I35" s="188">
        <f>ROUNDUP((('UK-T-Coffee Tables'!H33)*USD_per_GBP),-1)</f>
      </c>
      <c r="J35" s="82"/>
    </row>
    <row x14ac:dyDescent="0.25" r="36" customHeight="1" ht="17.25">
      <c r="A36" s="3"/>
      <c r="B36" s="3"/>
      <c r="C36" s="3"/>
      <c r="D36" s="3"/>
      <c r="E36" s="114"/>
      <c r="F36" s="114"/>
      <c r="G36" s="7"/>
      <c r="H36" s="157"/>
      <c r="I36" s="63"/>
      <c r="J36" s="82"/>
    </row>
    <row x14ac:dyDescent="0.25" r="37" customHeight="1" ht="17.25">
      <c r="A37" s="3"/>
      <c r="B37" s="3"/>
      <c r="C37" s="3"/>
      <c r="D37" s="3"/>
      <c r="E37" s="114"/>
      <c r="F37" s="114"/>
      <c r="G37" s="7"/>
      <c r="H37" s="157"/>
      <c r="I37" s="63"/>
      <c r="J37" s="82"/>
    </row>
    <row x14ac:dyDescent="0.25" r="38" customHeight="1" ht="17.25">
      <c r="A38" s="3"/>
      <c r="B38" s="3"/>
      <c r="C38" s="3"/>
      <c r="D38" s="3"/>
      <c r="E38" s="203"/>
      <c r="F38" s="203"/>
      <c r="G38" s="5"/>
      <c r="H38" s="82"/>
      <c r="I38" s="63"/>
      <c r="J38" s="82"/>
    </row>
    <row x14ac:dyDescent="0.25" r="39" customHeight="1" ht="17.25">
      <c r="A39" s="3"/>
      <c r="B39" s="3"/>
      <c r="C39" s="3"/>
      <c r="D39" s="3"/>
      <c r="E39" s="28"/>
      <c r="F39" s="28"/>
      <c r="G39" s="5"/>
      <c r="H39" s="82"/>
      <c r="I39" s="103"/>
      <c r="J39" s="82"/>
    </row>
    <row x14ac:dyDescent="0.25" r="40" customHeight="1" ht="17.25">
      <c r="A40" s="354" t="s">
        <v>1</v>
      </c>
      <c r="B40" s="96" t="s">
        <v>169</v>
      </c>
      <c r="C40" s="10"/>
      <c r="D40" s="10"/>
      <c r="E40" s="127"/>
      <c r="F40" s="127"/>
      <c r="G40" s="49"/>
      <c r="H40" s="355"/>
      <c r="I40" s="128"/>
      <c r="J40" s="82"/>
    </row>
    <row x14ac:dyDescent="0.25" r="41" customHeight="1" ht="24">
      <c r="A41" s="15"/>
      <c r="B41" s="15" t="s">
        <v>82</v>
      </c>
      <c r="C41" s="15"/>
      <c r="D41" s="15"/>
      <c r="E41" s="112" t="s">
        <v>58</v>
      </c>
      <c r="F41" s="237" t="s">
        <v>36</v>
      </c>
      <c r="G41" s="17"/>
      <c r="H41" s="18" t="s">
        <v>562</v>
      </c>
      <c r="I41" s="147"/>
      <c r="J41" s="82"/>
    </row>
    <row x14ac:dyDescent="0.25" r="42" customHeight="1" ht="24">
      <c r="A42" s="22"/>
      <c r="B42" s="22"/>
      <c r="C42" s="3"/>
      <c r="D42" s="356"/>
      <c r="E42" s="4"/>
      <c r="F42" s="150" t="s">
        <v>544</v>
      </c>
      <c r="G42" s="359" t="s">
        <v>545</v>
      </c>
      <c r="H42" s="69"/>
      <c r="I42" s="225"/>
      <c r="J42" s="82"/>
    </row>
    <row x14ac:dyDescent="0.25" r="43" customHeight="1" ht="17.25">
      <c r="A43" s="22"/>
      <c r="B43" s="229"/>
      <c r="C43" s="229"/>
      <c r="D43" s="229"/>
      <c r="E43" s="4" t="s">
        <v>11</v>
      </c>
      <c r="F43" s="114" t="s">
        <v>563</v>
      </c>
      <c r="G43" s="359" t="s">
        <v>564</v>
      </c>
      <c r="H43" s="62">
        <f>ROUNDUP((('UK-T-Coffee Tables'!G39)*USD_per_GBP),-1)</f>
      </c>
      <c r="I43" s="63"/>
      <c r="J43" s="82"/>
    </row>
    <row x14ac:dyDescent="0.25" r="44" customHeight="1" ht="17.25">
      <c r="A44" s="22"/>
      <c r="B44" s="229"/>
      <c r="C44" s="229"/>
      <c r="D44" s="229"/>
      <c r="E44" s="4" t="s">
        <v>13</v>
      </c>
      <c r="F44" s="114" t="s">
        <v>552</v>
      </c>
      <c r="G44" s="359" t="s">
        <v>565</v>
      </c>
      <c r="H44" s="62">
        <f>ROUNDUP((('UK-T-Coffee Tables'!G40)*USD_per_GBP),-1)</f>
      </c>
      <c r="I44" s="63"/>
      <c r="J44" s="82"/>
    </row>
    <row x14ac:dyDescent="0.25" r="45" customHeight="1" ht="17.25">
      <c r="A45" s="229"/>
      <c r="B45" s="229"/>
      <c r="C45" s="229"/>
      <c r="D45" s="229"/>
      <c r="E45" s="4"/>
      <c r="F45" s="4"/>
      <c r="G45" s="7"/>
      <c r="H45" s="63"/>
      <c r="I45" s="7"/>
      <c r="J45" s="82"/>
    </row>
    <row x14ac:dyDescent="0.25" r="46" customHeight="1" ht="17.25">
      <c r="A46" s="229"/>
      <c r="B46" s="229"/>
      <c r="C46" s="229"/>
      <c r="D46" s="229"/>
      <c r="E46" s="4"/>
      <c r="F46" s="4"/>
      <c r="G46" s="7"/>
      <c r="H46" s="7"/>
      <c r="I46" s="7"/>
      <c r="J46" s="82"/>
    </row>
    <row x14ac:dyDescent="0.25" r="47" customHeight="1" ht="17.25">
      <c r="A47" s="3"/>
      <c r="B47" s="3"/>
      <c r="C47" s="3"/>
      <c r="D47" s="3"/>
      <c r="E47" s="107" t="s">
        <v>18</v>
      </c>
      <c r="F47" s="107"/>
      <c r="G47" s="7"/>
      <c r="H47" s="157"/>
      <c r="I47" s="172"/>
      <c r="J47" s="82"/>
    </row>
    <row x14ac:dyDescent="0.25" r="48" customHeight="1" ht="17.25">
      <c r="A48" s="3"/>
      <c r="B48" s="3"/>
      <c r="C48" s="3"/>
      <c r="D48" s="229"/>
      <c r="E48" s="108"/>
      <c r="F48" s="108"/>
      <c r="G48" s="26"/>
      <c r="H48" s="157"/>
      <c r="I48" s="172"/>
      <c r="J48" s="82"/>
    </row>
    <row x14ac:dyDescent="0.25" r="49" customHeight="1" ht="17.25">
      <c r="A49" s="3"/>
      <c r="B49" s="3"/>
      <c r="C49" s="3"/>
      <c r="D49" s="229"/>
      <c r="E49" s="22"/>
      <c r="F49" s="22"/>
      <c r="G49" s="5"/>
      <c r="H49" s="82"/>
      <c r="I49" s="103"/>
      <c r="J49" s="82"/>
    </row>
    <row x14ac:dyDescent="0.25" r="50" customHeight="1" ht="17.25">
      <c r="A50" s="3"/>
      <c r="B50" s="3"/>
      <c r="C50" s="3"/>
      <c r="D50" s="229"/>
      <c r="E50" s="114"/>
      <c r="F50" s="114"/>
      <c r="G50" s="7"/>
      <c r="H50" s="157"/>
      <c r="I50" s="63"/>
      <c r="J50" s="82"/>
    </row>
    <row x14ac:dyDescent="0.25" r="51" customHeight="1" ht="17.25">
      <c r="A51" s="229"/>
      <c r="B51" s="229"/>
      <c r="C51" s="229"/>
      <c r="D51" s="229"/>
      <c r="E51" s="28"/>
      <c r="F51" s="28"/>
      <c r="G51" s="7"/>
      <c r="H51" s="157"/>
      <c r="I51" s="172"/>
      <c r="J51" s="82"/>
    </row>
    <row x14ac:dyDescent="0.25" r="52" customHeight="1" ht="17.25">
      <c r="A52" s="229"/>
      <c r="B52" s="229"/>
      <c r="C52" s="229"/>
      <c r="D52" s="229"/>
      <c r="E52" s="28"/>
      <c r="F52" s="28"/>
      <c r="G52" s="7"/>
      <c r="H52" s="157"/>
      <c r="I52" s="172"/>
      <c r="J52" s="82"/>
    </row>
    <row x14ac:dyDescent="0.25" r="53" customHeight="1" ht="17.25">
      <c r="A53" s="229"/>
      <c r="B53" s="229"/>
      <c r="C53" s="229"/>
      <c r="D53" s="229"/>
      <c r="E53" s="28"/>
      <c r="F53" s="28"/>
      <c r="G53" s="7"/>
      <c r="H53" s="157"/>
      <c r="I53" s="172"/>
      <c r="J53" s="82"/>
    </row>
    <row x14ac:dyDescent="0.25" r="54" customHeight="1" ht="17.25">
      <c r="A54" s="3"/>
      <c r="B54" s="3"/>
      <c r="C54" s="3"/>
      <c r="D54" s="3"/>
      <c r="E54" s="203"/>
      <c r="F54" s="203"/>
      <c r="G54" s="5"/>
      <c r="H54" s="82"/>
      <c r="I54" s="63"/>
      <c r="J54" s="82"/>
    </row>
    <row x14ac:dyDescent="0.25" r="55" customHeight="1" ht="17.25">
      <c r="A55" s="354" t="s">
        <v>1</v>
      </c>
      <c r="B55" s="96" t="s">
        <v>142</v>
      </c>
      <c r="C55" s="10"/>
      <c r="D55" s="10"/>
      <c r="E55" s="127"/>
      <c r="F55" s="127"/>
      <c r="G55" s="49"/>
      <c r="H55" s="355"/>
      <c r="I55" s="128"/>
      <c r="J55" s="82"/>
    </row>
    <row x14ac:dyDescent="0.25" r="56" customHeight="1" ht="24">
      <c r="A56" s="15"/>
      <c r="B56" s="15"/>
      <c r="C56" s="15"/>
      <c r="D56" s="15"/>
      <c r="E56" s="112" t="s">
        <v>58</v>
      </c>
      <c r="F56" s="237" t="s">
        <v>36</v>
      </c>
      <c r="G56" s="17"/>
      <c r="H56" s="18" t="s">
        <v>378</v>
      </c>
      <c r="I56" s="147"/>
      <c r="J56" s="82"/>
    </row>
    <row x14ac:dyDescent="0.25" r="57" customHeight="1" ht="24">
      <c r="A57" s="22"/>
      <c r="B57" s="22"/>
      <c r="C57" s="3"/>
      <c r="D57" s="356"/>
      <c r="E57" s="4"/>
      <c r="F57" s="150" t="s">
        <v>544</v>
      </c>
      <c r="G57" s="359" t="s">
        <v>545</v>
      </c>
      <c r="H57" s="360" t="s">
        <v>566</v>
      </c>
      <c r="I57" s="224"/>
      <c r="J57" s="82"/>
    </row>
    <row x14ac:dyDescent="0.25" r="58" customHeight="1" ht="17.25">
      <c r="A58" s="22"/>
      <c r="B58" s="229"/>
      <c r="C58" s="229"/>
      <c r="D58" s="229"/>
      <c r="E58" s="4" t="s">
        <v>11</v>
      </c>
      <c r="F58" s="114" t="s">
        <v>563</v>
      </c>
      <c r="G58" s="359" t="s">
        <v>564</v>
      </c>
      <c r="H58" s="62">
        <f>ROUNDUP((('UK-T-Coffee Tables'!G52)*USD_per_GBP),-1)</f>
      </c>
      <c r="I58" s="63"/>
      <c r="J58" s="82"/>
    </row>
    <row x14ac:dyDescent="0.25" r="59" customHeight="1" ht="17.25">
      <c r="A59" s="22"/>
      <c r="B59" s="229"/>
      <c r="C59" s="229"/>
      <c r="D59" s="229"/>
      <c r="E59" s="4"/>
      <c r="F59" s="114"/>
      <c r="G59" s="359"/>
      <c r="H59" s="62"/>
      <c r="I59" s="63"/>
      <c r="J59" s="82"/>
    </row>
    <row x14ac:dyDescent="0.25" r="60" customHeight="1" ht="17.25">
      <c r="A60" s="229"/>
      <c r="B60" s="229"/>
      <c r="C60" s="229"/>
      <c r="D60" s="229"/>
      <c r="E60" s="4"/>
      <c r="F60" s="4"/>
      <c r="G60" s="7"/>
      <c r="H60" s="63"/>
      <c r="I60" s="7"/>
      <c r="J60" s="82"/>
    </row>
    <row x14ac:dyDescent="0.25" r="61" customHeight="1" ht="17.25">
      <c r="A61" s="229"/>
      <c r="B61" s="229"/>
      <c r="C61" s="229"/>
      <c r="D61" s="229"/>
      <c r="E61" s="4"/>
      <c r="F61" s="4"/>
      <c r="G61" s="7"/>
      <c r="H61" s="7"/>
      <c r="I61" s="7"/>
      <c r="J61" s="82"/>
    </row>
    <row x14ac:dyDescent="0.25" r="62" customHeight="1" ht="17.25">
      <c r="A62" s="3"/>
      <c r="B62" s="3"/>
      <c r="C62" s="3"/>
      <c r="D62" s="3"/>
      <c r="E62" s="107"/>
      <c r="F62" s="107"/>
      <c r="G62" s="7"/>
      <c r="H62" s="157"/>
      <c r="I62" s="172"/>
      <c r="J62" s="82"/>
    </row>
    <row x14ac:dyDescent="0.25" r="63" customHeight="1" ht="17.25">
      <c r="A63" s="3"/>
      <c r="B63" s="3"/>
      <c r="C63" s="3"/>
      <c r="D63" s="229"/>
      <c r="E63" s="108"/>
      <c r="F63" s="108"/>
      <c r="G63" s="26"/>
      <c r="H63" s="157"/>
      <c r="I63" s="172"/>
      <c r="J63" s="82"/>
    </row>
    <row x14ac:dyDescent="0.25" r="64" customHeight="1" ht="17.25">
      <c r="A64" s="3"/>
      <c r="B64" s="3"/>
      <c r="C64" s="3"/>
      <c r="D64" s="229"/>
      <c r="E64" s="22"/>
      <c r="F64" s="22"/>
      <c r="G64" s="5"/>
      <c r="H64" s="82"/>
      <c r="I64" s="103"/>
      <c r="J64" s="82"/>
    </row>
    <row x14ac:dyDescent="0.25" r="65" customHeight="1" ht="17.25">
      <c r="A65" s="3"/>
      <c r="B65" s="3"/>
      <c r="C65" s="3"/>
      <c r="D65" s="229"/>
      <c r="E65" s="110" t="s">
        <v>90</v>
      </c>
      <c r="F65" s="110"/>
      <c r="G65" s="161"/>
      <c r="H65" s="358"/>
      <c r="I65" s="188">
        <f>ROUNDUP((('UK-T-Coffee Tables'!H59)*USD_per_GBP),-1)</f>
      </c>
      <c r="J65" s="82"/>
    </row>
    <row x14ac:dyDescent="0.25" r="66" customHeight="1" ht="17.25">
      <c r="A66" s="229"/>
      <c r="B66" s="229"/>
      <c r="C66" s="229"/>
      <c r="D66" s="229"/>
      <c r="E66" s="28"/>
      <c r="F66" s="28"/>
      <c r="G66" s="7"/>
      <c r="H66" s="157"/>
      <c r="I66" s="172"/>
      <c r="J66" s="82"/>
    </row>
    <row x14ac:dyDescent="0.25" r="67" customHeight="1" ht="17.25">
      <c r="A67" s="229"/>
      <c r="B67" s="229"/>
      <c r="C67" s="229"/>
      <c r="D67" s="229"/>
      <c r="E67" s="28"/>
      <c r="F67" s="28"/>
      <c r="G67" s="7"/>
      <c r="H67" s="157"/>
      <c r="I67" s="172"/>
      <c r="J67" s="82"/>
    </row>
    <row x14ac:dyDescent="0.25" r="68" customHeight="1" ht="17.25">
      <c r="A68" s="229"/>
      <c r="B68" s="229"/>
      <c r="C68" s="229"/>
      <c r="D68" s="229"/>
      <c r="E68" s="28"/>
      <c r="F68" s="28"/>
      <c r="G68" s="7"/>
      <c r="H68" s="157"/>
      <c r="I68" s="172"/>
      <c r="J68" s="82"/>
    </row>
    <row x14ac:dyDescent="0.25" r="69" customHeight="1" ht="17.25">
      <c r="A69" s="229"/>
      <c r="B69" s="229"/>
      <c r="C69" s="229"/>
      <c r="D69" s="229"/>
      <c r="E69" s="28"/>
      <c r="F69" s="28"/>
      <c r="G69" s="7"/>
      <c r="H69" s="157"/>
      <c r="I69" s="172"/>
      <c r="J69" s="82"/>
    </row>
    <row x14ac:dyDescent="0.25" r="70" customHeight="1" ht="17.25">
      <c r="A70" s="3"/>
      <c r="B70" s="3"/>
      <c r="C70" s="3"/>
      <c r="D70" s="3"/>
      <c r="E70" s="203"/>
      <c r="F70" s="203"/>
      <c r="G70" s="5"/>
      <c r="H70" s="82"/>
      <c r="I70" s="63"/>
      <c r="J70" s="82"/>
    </row>
    <row x14ac:dyDescent="0.25" r="71" customHeight="1" ht="17.25">
      <c r="A71" s="354"/>
      <c r="B71" s="288" t="s">
        <v>514</v>
      </c>
      <c r="C71" s="10"/>
      <c r="D71" s="10"/>
      <c r="E71" s="127"/>
      <c r="F71" s="127"/>
      <c r="G71" s="49"/>
      <c r="H71" s="355"/>
      <c r="I71" s="128"/>
      <c r="J71" s="82"/>
    </row>
    <row x14ac:dyDescent="0.25" r="72" customHeight="1" ht="17.25">
      <c r="A72" s="15"/>
      <c r="B72" s="15" t="s">
        <v>318</v>
      </c>
      <c r="C72" s="15"/>
      <c r="D72" s="15"/>
      <c r="E72" s="112" t="s">
        <v>58</v>
      </c>
      <c r="F72" s="237" t="s">
        <v>319</v>
      </c>
      <c r="G72" s="17"/>
      <c r="H72" s="18" t="s">
        <v>362</v>
      </c>
      <c r="I72" s="18" t="s">
        <v>393</v>
      </c>
      <c r="J72" s="82"/>
    </row>
    <row x14ac:dyDescent="0.25" r="73" customHeight="1" ht="29.100000000000005">
      <c r="A73" s="22"/>
      <c r="B73" s="22"/>
      <c r="C73" s="3"/>
      <c r="D73" s="356"/>
      <c r="E73" s="74"/>
      <c r="F73" s="150" t="s">
        <v>544</v>
      </c>
      <c r="G73" s="233" t="s">
        <v>545</v>
      </c>
      <c r="H73" s="24"/>
      <c r="I73" s="303" t="s">
        <v>336</v>
      </c>
      <c r="J73" s="82"/>
    </row>
    <row x14ac:dyDescent="0.25" r="74" customHeight="1" ht="29.100000000000005">
      <c r="A74" s="22"/>
      <c r="B74" s="229"/>
      <c r="C74" s="229"/>
      <c r="D74" s="229"/>
      <c r="E74" s="74" t="s">
        <v>11</v>
      </c>
      <c r="F74" s="114" t="s">
        <v>546</v>
      </c>
      <c r="G74" s="26" t="s">
        <v>567</v>
      </c>
      <c r="H74" s="62">
        <f>ROUNDUP((('UK-T-Coffee Tables'!G75)*USD_per_GBP),-1)</f>
      </c>
      <c r="I74" s="62">
        <f>ROUNDUP((('UK-T-Coffee Tables'!H75)*USD_per_GBP),-1)</f>
      </c>
      <c r="J74" s="82"/>
    </row>
    <row x14ac:dyDescent="0.25" r="75" customHeight="1" ht="29.100000000000005">
      <c r="A75" s="3"/>
      <c r="B75" s="3"/>
      <c r="C75" s="3"/>
      <c r="D75" s="3"/>
      <c r="E75" s="74" t="s">
        <v>13</v>
      </c>
      <c r="F75" s="114" t="s">
        <v>548</v>
      </c>
      <c r="G75" s="26" t="s">
        <v>568</v>
      </c>
      <c r="H75" s="62">
        <f>ROUNDUP((('UK-T-Coffee Tables'!G76)*USD_per_GBP),-1)</f>
      </c>
      <c r="I75" s="62">
        <f>ROUNDUP((('UK-T-Coffee Tables'!H76)*USD_per_GBP),-1)</f>
      </c>
      <c r="J75" s="82"/>
    </row>
    <row x14ac:dyDescent="0.25" r="76" customHeight="1" ht="29.100000000000005">
      <c r="A76" s="3"/>
      <c r="B76" s="3"/>
      <c r="C76" s="3"/>
      <c r="D76" s="3"/>
      <c r="E76" s="74" t="s">
        <v>15</v>
      </c>
      <c r="F76" s="114" t="s">
        <v>550</v>
      </c>
      <c r="G76" s="26" t="s">
        <v>569</v>
      </c>
      <c r="H76" s="62">
        <f>ROUNDUP((('UK-T-Coffee Tables'!G77)*USD_per_GBP),-1)</f>
      </c>
      <c r="I76" s="62">
        <f>ROUNDUP((('UK-T-Coffee Tables'!H77)*USD_per_GBP),-1)</f>
      </c>
      <c r="J76" s="82"/>
    </row>
    <row x14ac:dyDescent="0.25" r="77" customHeight="1" ht="29.100000000000005">
      <c r="A77" s="3"/>
      <c r="B77" s="3"/>
      <c r="C77" s="3"/>
      <c r="D77" s="3"/>
      <c r="E77" s="74"/>
      <c r="F77" s="74"/>
      <c r="G77" s="5"/>
      <c r="H77" s="82"/>
      <c r="I77" s="86"/>
      <c r="J77" s="82"/>
    </row>
    <row x14ac:dyDescent="0.25" r="78" customHeight="1" ht="29.100000000000005">
      <c r="A78" s="3"/>
      <c r="B78" s="3"/>
      <c r="C78" s="3"/>
      <c r="D78" s="3"/>
      <c r="E78" s="138" t="s">
        <v>18</v>
      </c>
      <c r="F78" s="138"/>
      <c r="G78" s="5"/>
      <c r="H78" s="82"/>
      <c r="I78" s="86"/>
      <c r="J78" s="82"/>
    </row>
    <row x14ac:dyDescent="0.25" r="79" customHeight="1" ht="29.100000000000005">
      <c r="A79" s="3"/>
      <c r="B79" s="3"/>
      <c r="C79" s="3"/>
      <c r="D79" s="229"/>
      <c r="E79" s="108"/>
      <c r="F79" s="108"/>
      <c r="G79" s="5"/>
      <c r="H79" s="82"/>
      <c r="I79" s="103"/>
      <c r="J79" s="82"/>
    </row>
    <row x14ac:dyDescent="0.25" r="80" customHeight="1" ht="29.100000000000005">
      <c r="A80" s="3"/>
      <c r="B80" s="3"/>
      <c r="C80" s="3"/>
      <c r="D80" s="229"/>
      <c r="E80" s="134"/>
      <c r="F80" s="134"/>
      <c r="G80" s="5"/>
      <c r="H80" s="82"/>
      <c r="I80" s="103"/>
      <c r="J80" s="82"/>
    </row>
    <row x14ac:dyDescent="0.25" r="81" customHeight="1" ht="29.100000000000005">
      <c r="A81" s="3"/>
      <c r="B81" s="3"/>
      <c r="C81" s="3"/>
      <c r="D81" s="229"/>
      <c r="E81" s="139" t="s">
        <v>570</v>
      </c>
      <c r="F81" s="139"/>
      <c r="G81" s="161"/>
      <c r="H81" s="358"/>
      <c r="I81" s="188">
        <f>ROUNDUP((('UK-T-Coffee Tables'!H82)*USD_per_GBP),-1)</f>
      </c>
      <c r="J81" s="82"/>
    </row>
    <row x14ac:dyDescent="0.25" r="82" customHeight="1" ht="29.100000000000005">
      <c r="A82" s="3"/>
      <c r="B82" s="3"/>
      <c r="C82" s="3"/>
      <c r="D82" s="229"/>
      <c r="E82" s="28"/>
      <c r="F82" s="28"/>
      <c r="G82" s="5"/>
      <c r="H82" s="82"/>
      <c r="I82" s="34"/>
      <c r="J82" s="82"/>
    </row>
    <row x14ac:dyDescent="0.25" r="83" customHeight="1" ht="29.100000000000005">
      <c r="A83" s="3"/>
      <c r="B83" s="3"/>
      <c r="C83" s="3"/>
      <c r="D83" s="229"/>
      <c r="E83" s="28"/>
      <c r="F83" s="28"/>
      <c r="G83" s="5"/>
      <c r="H83" s="82"/>
      <c r="I83" s="34"/>
      <c r="J83" s="82"/>
    </row>
    <row x14ac:dyDescent="0.25" r="84" customHeight="1" ht="29.100000000000005">
      <c r="A84" s="3"/>
      <c r="B84" s="3"/>
      <c r="C84" s="3"/>
      <c r="D84" s="3"/>
      <c r="E84" s="108"/>
      <c r="F84" s="108"/>
      <c r="G84" s="5"/>
      <c r="H84" s="82"/>
      <c r="I84" s="34"/>
      <c r="J84" s="82"/>
    </row>
    <row x14ac:dyDescent="0.25" r="85" customHeight="1" ht="17.25">
      <c r="A85" s="354" t="s">
        <v>1</v>
      </c>
      <c r="B85" s="288" t="s">
        <v>515</v>
      </c>
      <c r="C85" s="361"/>
      <c r="D85" s="10"/>
      <c r="E85" s="127"/>
      <c r="F85" s="127"/>
      <c r="G85" s="49"/>
      <c r="H85" s="355"/>
      <c r="I85" s="128"/>
      <c r="J85" s="82"/>
    </row>
    <row x14ac:dyDescent="0.25" r="86" customHeight="1" ht="24">
      <c r="A86" s="15"/>
      <c r="B86" s="15" t="s">
        <v>318</v>
      </c>
      <c r="C86" s="15"/>
      <c r="D86" s="15"/>
      <c r="E86" s="112" t="s">
        <v>58</v>
      </c>
      <c r="F86" s="237" t="s">
        <v>319</v>
      </c>
      <c r="G86" s="17"/>
      <c r="H86" s="18" t="s">
        <v>320</v>
      </c>
      <c r="I86" s="18" t="s">
        <v>393</v>
      </c>
      <c r="J86" s="82"/>
    </row>
    <row x14ac:dyDescent="0.25" r="87" customHeight="1" ht="17.25">
      <c r="A87" s="22"/>
      <c r="B87" s="22"/>
      <c r="C87" s="3"/>
      <c r="D87" s="356"/>
      <c r="E87" s="4"/>
      <c r="F87" s="150" t="s">
        <v>544</v>
      </c>
      <c r="G87" s="233" t="s">
        <v>545</v>
      </c>
      <c r="H87" s="7"/>
      <c r="I87" s="303" t="s">
        <v>336</v>
      </c>
      <c r="J87" s="82"/>
    </row>
    <row x14ac:dyDescent="0.25" r="88" customHeight="1" ht="17.25">
      <c r="A88" s="22"/>
      <c r="B88" s="3"/>
      <c r="C88" s="3"/>
      <c r="D88" s="3"/>
      <c r="E88" s="4" t="s">
        <v>11</v>
      </c>
      <c r="F88" s="114" t="s">
        <v>546</v>
      </c>
      <c r="G88" s="26" t="s">
        <v>567</v>
      </c>
      <c r="H88" s="62">
        <f>ROUNDUP((('UK-T-Coffee Tables'!G89)*USD_per_GBP),-1)</f>
      </c>
      <c r="I88" s="62">
        <f>ROUNDUP((('UK-T-Coffee Tables'!H89)*USD_per_GBP),-1)</f>
      </c>
      <c r="J88" s="82"/>
    </row>
    <row x14ac:dyDescent="0.25" r="89" customHeight="1" ht="17.25">
      <c r="A89" s="3"/>
      <c r="B89" s="3"/>
      <c r="C89" s="3"/>
      <c r="D89" s="3"/>
      <c r="E89" s="4" t="s">
        <v>13</v>
      </c>
      <c r="F89" s="114" t="s">
        <v>548</v>
      </c>
      <c r="G89" s="26" t="s">
        <v>568</v>
      </c>
      <c r="H89" s="62">
        <f>ROUNDUP((('UK-T-Coffee Tables'!G90)*USD_per_GBP),-1)</f>
      </c>
      <c r="I89" s="62">
        <f>ROUNDUP((('UK-T-Coffee Tables'!H90)*USD_per_GBP),-1)</f>
      </c>
      <c r="J89" s="82"/>
    </row>
    <row x14ac:dyDescent="0.25" r="90" customHeight="1" ht="17.25">
      <c r="A90" s="3"/>
      <c r="B90" s="3"/>
      <c r="C90" s="3"/>
      <c r="D90" s="3"/>
      <c r="E90" s="4" t="s">
        <v>15</v>
      </c>
      <c r="F90" s="114" t="s">
        <v>550</v>
      </c>
      <c r="G90" s="26" t="s">
        <v>569</v>
      </c>
      <c r="H90" s="62">
        <f>ROUNDUP((('UK-T-Coffee Tables'!G91)*USD_per_GBP),-1)</f>
      </c>
      <c r="I90" s="62">
        <f>ROUNDUP((('UK-T-Coffee Tables'!H91)*USD_per_GBP),-1)</f>
      </c>
      <c r="J90" s="82"/>
    </row>
    <row x14ac:dyDescent="0.25" r="91" customHeight="1" ht="17.25">
      <c r="A91" s="3"/>
      <c r="B91" s="3"/>
      <c r="C91" s="3"/>
      <c r="D91" s="3"/>
      <c r="E91" s="4"/>
      <c r="F91" s="4"/>
      <c r="G91" s="7"/>
      <c r="H91" s="63"/>
      <c r="I91" s="63"/>
      <c r="J91" s="82"/>
    </row>
    <row x14ac:dyDescent="0.25" r="92" customHeight="1" ht="17.25">
      <c r="A92" s="3"/>
      <c r="B92" s="3"/>
      <c r="C92" s="3"/>
      <c r="D92" s="3"/>
      <c r="E92" s="4"/>
      <c r="F92" s="4"/>
      <c r="G92" s="7"/>
      <c r="H92" s="7"/>
      <c r="I92" s="7"/>
      <c r="J92" s="82"/>
    </row>
    <row x14ac:dyDescent="0.25" r="93" customHeight="1" ht="17.25">
      <c r="A93" s="229"/>
      <c r="B93" s="229"/>
      <c r="C93" s="229"/>
      <c r="D93" s="229"/>
      <c r="E93" s="107" t="s">
        <v>18</v>
      </c>
      <c r="F93" s="107"/>
      <c r="G93" s="7"/>
      <c r="H93" s="157"/>
      <c r="I93" s="172"/>
      <c r="J93" s="82"/>
    </row>
    <row x14ac:dyDescent="0.25" r="94" customHeight="1" ht="29.100000000000005">
      <c r="A94" s="229"/>
      <c r="B94" s="229"/>
      <c r="C94" s="229"/>
      <c r="D94" s="229"/>
      <c r="E94" s="108"/>
      <c r="F94" s="108"/>
      <c r="G94" s="7"/>
      <c r="H94" s="157"/>
      <c r="I94" s="172"/>
      <c r="J94" s="82"/>
    </row>
    <row x14ac:dyDescent="0.25" r="95" customHeight="1" ht="17.25">
      <c r="A95" s="3"/>
      <c r="B95" s="3"/>
      <c r="C95" s="3"/>
      <c r="D95" s="229"/>
      <c r="E95" s="229"/>
      <c r="F95" s="229"/>
      <c r="G95" s="362"/>
      <c r="H95" s="363"/>
      <c r="I95" s="363"/>
      <c r="J95" s="82"/>
    </row>
    <row x14ac:dyDescent="0.25" r="96" customHeight="1" ht="17.25">
      <c r="A96" s="3"/>
      <c r="B96" s="3"/>
      <c r="C96" s="3"/>
      <c r="D96" s="229"/>
      <c r="E96" s="110" t="s">
        <v>280</v>
      </c>
      <c r="F96" s="110"/>
      <c r="G96" s="364"/>
      <c r="H96" s="358"/>
      <c r="I96" s="188">
        <f>ROUNDUP((('UK-T-Coffee Tables'!H97)*USD_per_GBP),-1)</f>
      </c>
      <c r="J96" s="82"/>
    </row>
    <row x14ac:dyDescent="0.25" r="97" customHeight="1" ht="17.25">
      <c r="A97" s="3"/>
      <c r="B97" s="3"/>
      <c r="C97" s="3"/>
      <c r="D97" s="229"/>
      <c r="E97" s="108"/>
      <c r="F97" s="108"/>
      <c r="G97" s="7"/>
      <c r="H97" s="157"/>
      <c r="I97" s="172"/>
      <c r="J97" s="82"/>
    </row>
    <row x14ac:dyDescent="0.25" r="98" customHeight="1" ht="17.25">
      <c r="A98" s="3"/>
      <c r="B98" s="3"/>
      <c r="C98" s="3"/>
      <c r="D98" s="229"/>
      <c r="E98" s="108"/>
      <c r="F98" s="108"/>
      <c r="G98" s="7"/>
      <c r="H98" s="157"/>
      <c r="I98" s="172"/>
      <c r="J98" s="82"/>
    </row>
    <row x14ac:dyDescent="0.25" r="99" customHeight="1" ht="18.75">
      <c r="A99" s="3"/>
      <c r="B99" s="365"/>
      <c r="C99" s="366"/>
      <c r="D99" s="366"/>
      <c r="E99" s="28"/>
      <c r="F99" s="28"/>
      <c r="G99" s="24"/>
      <c r="H99" s="136"/>
      <c r="I99" s="86"/>
      <c r="J99" s="82"/>
    </row>
    <row x14ac:dyDescent="0.25" r="100" customHeight="1" ht="17.25">
      <c r="A100" s="15"/>
      <c r="B100" s="15" t="s">
        <v>348</v>
      </c>
      <c r="C100" s="15"/>
      <c r="D100" s="15"/>
      <c r="E100" s="112" t="s">
        <v>58</v>
      </c>
      <c r="F100" s="237" t="s">
        <v>319</v>
      </c>
      <c r="G100" s="17"/>
      <c r="H100" s="18" t="s">
        <v>320</v>
      </c>
      <c r="I100" s="18" t="s">
        <v>393</v>
      </c>
      <c r="J100" s="82"/>
    </row>
    <row x14ac:dyDescent="0.25" r="101" customHeight="1" ht="17.25">
      <c r="A101" s="22"/>
      <c r="B101" s="22"/>
      <c r="C101" s="3"/>
      <c r="D101" s="356"/>
      <c r="E101" s="74"/>
      <c r="F101" s="185" t="s">
        <v>544</v>
      </c>
      <c r="G101" s="233" t="s">
        <v>545</v>
      </c>
      <c r="H101" s="24"/>
      <c r="I101" s="303" t="s">
        <v>336</v>
      </c>
      <c r="J101" s="82"/>
    </row>
    <row x14ac:dyDescent="0.25" r="102" customHeight="1" ht="17.25">
      <c r="A102" s="22"/>
      <c r="B102" s="3"/>
      <c r="C102" s="3"/>
      <c r="D102" s="3"/>
      <c r="E102" s="74" t="s">
        <v>11</v>
      </c>
      <c r="F102" s="28" t="s">
        <v>552</v>
      </c>
      <c r="G102" s="26" t="s">
        <v>571</v>
      </c>
      <c r="H102" s="62">
        <f>ROUNDUP((('UK-T-Coffee Tables'!G103)*USD_per_GBP),-1)</f>
      </c>
      <c r="I102" s="62">
        <f>ROUNDUP((('UK-T-Coffee Tables'!H103)*USD_per_GBP),-1)</f>
      </c>
      <c r="J102" s="82"/>
    </row>
    <row x14ac:dyDescent="0.25" r="103" customHeight="1" ht="17.25">
      <c r="A103" s="22"/>
      <c r="B103" s="229"/>
      <c r="C103" s="229"/>
      <c r="D103" s="229"/>
      <c r="E103" s="74" t="s">
        <v>13</v>
      </c>
      <c r="F103" s="28" t="s">
        <v>555</v>
      </c>
      <c r="G103" s="26" t="s">
        <v>556</v>
      </c>
      <c r="H103" s="62">
        <f>ROUNDUP((('UK-T-Coffee Tables'!G104)*USD_per_GBP),-1)</f>
      </c>
      <c r="I103" s="62">
        <f>ROUNDUP((('UK-T-Coffee Tables'!H104)*USD_per_GBP),-1)</f>
      </c>
      <c r="J103" s="82"/>
    </row>
    <row x14ac:dyDescent="0.25" r="104" customHeight="1" ht="17.25">
      <c r="A104" s="22"/>
      <c r="B104" s="229"/>
      <c r="C104" s="229"/>
      <c r="D104" s="229"/>
      <c r="E104" s="74" t="s">
        <v>15</v>
      </c>
      <c r="F104" s="28" t="s">
        <v>572</v>
      </c>
      <c r="G104" s="26" t="s">
        <v>558</v>
      </c>
      <c r="H104" s="62">
        <f>ROUNDUP((('UK-T-Coffee Tables'!G105)*USD_per_GBP),-1)</f>
      </c>
      <c r="I104" s="62">
        <f>ROUNDUP((('UK-T-Coffee Tables'!H105)*USD_per_GBP),-1)</f>
      </c>
      <c r="J104" s="82"/>
    </row>
    <row x14ac:dyDescent="0.25" r="105" customHeight="1" ht="29.100000000000005">
      <c r="A105" s="22"/>
      <c r="B105" s="229"/>
      <c r="C105" s="229"/>
      <c r="D105" s="229"/>
      <c r="E105" s="74" t="s">
        <v>120</v>
      </c>
      <c r="F105" s="28" t="s">
        <v>573</v>
      </c>
      <c r="G105" s="26" t="s">
        <v>561</v>
      </c>
      <c r="H105" s="62">
        <f>ROUNDUP((('UK-T-Coffee Tables'!G106)*USD_per_GBP),-1)</f>
      </c>
      <c r="I105" s="62">
        <f>ROUNDUP((('UK-T-Coffee Tables'!H106)*USD_per_GBP),-1)</f>
      </c>
      <c r="J105" s="82"/>
    </row>
    <row x14ac:dyDescent="0.25" r="106" customHeight="1" ht="17.25">
      <c r="A106" s="3"/>
      <c r="B106" s="3"/>
      <c r="C106" s="3"/>
      <c r="D106" s="3"/>
      <c r="E106" s="134"/>
      <c r="F106" s="134"/>
      <c r="G106" s="24"/>
      <c r="H106" s="136"/>
      <c r="I106" s="137"/>
      <c r="J106" s="82"/>
    </row>
    <row x14ac:dyDescent="0.25" r="107" customHeight="1" ht="17.25">
      <c r="A107" s="3"/>
      <c r="B107" s="3"/>
      <c r="C107" s="3"/>
      <c r="D107" s="3"/>
      <c r="E107" s="138" t="s">
        <v>18</v>
      </c>
      <c r="F107" s="138"/>
      <c r="G107" s="5"/>
      <c r="H107" s="82"/>
      <c r="I107" s="103"/>
      <c r="J107" s="82"/>
    </row>
    <row x14ac:dyDescent="0.25" r="108" customHeight="1" ht="24">
      <c r="A108" s="3"/>
      <c r="B108" s="3"/>
      <c r="C108" s="3"/>
      <c r="D108" s="229"/>
      <c r="E108" s="108"/>
      <c r="F108" s="108"/>
      <c r="G108" s="5"/>
      <c r="H108" s="82"/>
      <c r="I108" s="103"/>
      <c r="J108" s="82"/>
    </row>
    <row x14ac:dyDescent="0.25" r="109" customHeight="1" ht="24">
      <c r="A109" s="3"/>
      <c r="B109" s="3"/>
      <c r="C109" s="3"/>
      <c r="D109" s="229"/>
      <c r="E109" s="134"/>
      <c r="F109" s="134"/>
      <c r="G109" s="5"/>
      <c r="H109" s="82"/>
      <c r="I109" s="103"/>
      <c r="J109" s="82"/>
    </row>
    <row x14ac:dyDescent="0.25" r="110" customHeight="1" ht="17.25">
      <c r="A110" s="3"/>
      <c r="B110" s="3"/>
      <c r="C110" s="3"/>
      <c r="D110" s="229"/>
      <c r="E110" s="139" t="s">
        <v>280</v>
      </c>
      <c r="F110" s="139"/>
      <c r="G110" s="161"/>
      <c r="H110" s="358"/>
      <c r="I110" s="188">
        <f>ROUNDUP((('UK-T-Coffee Tables'!H111)*USD_per_GBP),-1)</f>
      </c>
      <c r="J110" s="82"/>
    </row>
    <row x14ac:dyDescent="0.25" r="111" customHeight="1" ht="17.25">
      <c r="A111" s="3"/>
      <c r="B111" s="3"/>
      <c r="C111" s="3"/>
      <c r="D111" s="229"/>
      <c r="E111" s="108"/>
      <c r="F111" s="108"/>
      <c r="G111" s="5"/>
      <c r="H111" s="82"/>
      <c r="I111" s="103"/>
      <c r="J111" s="82"/>
    </row>
    <row x14ac:dyDescent="0.25" r="112" customHeight="1" ht="17.25">
      <c r="A112" s="3"/>
      <c r="B112" s="3"/>
      <c r="C112" s="3"/>
      <c r="D112" s="229"/>
      <c r="E112" s="108"/>
      <c r="F112" s="108"/>
      <c r="G112" s="5"/>
      <c r="H112" s="82"/>
      <c r="I112" s="103"/>
      <c r="J112" s="82"/>
    </row>
    <row x14ac:dyDescent="0.25" r="113" customHeight="1" ht="17.25">
      <c r="A113" s="3"/>
      <c r="B113" s="3"/>
      <c r="C113" s="3"/>
      <c r="D113" s="229"/>
      <c r="E113" s="243"/>
      <c r="F113" s="243"/>
      <c r="G113" s="5"/>
      <c r="H113" s="82"/>
      <c r="I113" s="103"/>
      <c r="J113" s="82"/>
    </row>
    <row x14ac:dyDescent="0.25" r="114" customHeight="1" ht="17.25">
      <c r="A114" s="3"/>
      <c r="B114" s="3"/>
      <c r="C114" s="3"/>
      <c r="D114" s="229"/>
      <c r="E114" s="243"/>
      <c r="F114" s="243"/>
      <c r="G114" s="5"/>
      <c r="H114" s="82"/>
      <c r="I114" s="103"/>
      <c r="J114" s="82"/>
    </row>
    <row x14ac:dyDescent="0.25" r="115" customHeight="1" ht="17.25">
      <c r="A115" s="15"/>
      <c r="B115" s="15" t="s">
        <v>106</v>
      </c>
      <c r="C115" s="15"/>
      <c r="D115" s="15"/>
      <c r="E115" s="112" t="s">
        <v>58</v>
      </c>
      <c r="F115" s="237" t="s">
        <v>319</v>
      </c>
      <c r="G115" s="17"/>
      <c r="H115" s="18" t="s">
        <v>320</v>
      </c>
      <c r="I115" s="18" t="s">
        <v>393</v>
      </c>
      <c r="J115" s="82"/>
    </row>
    <row x14ac:dyDescent="0.25" r="116" customHeight="1" ht="29.100000000000005">
      <c r="A116" s="22"/>
      <c r="B116" s="367"/>
      <c r="C116" s="3"/>
      <c r="D116" s="356"/>
      <c r="E116" s="74"/>
      <c r="F116" s="185" t="s">
        <v>544</v>
      </c>
      <c r="G116" s="368" t="s">
        <v>545</v>
      </c>
      <c r="H116" s="24"/>
      <c r="I116" s="303" t="s">
        <v>336</v>
      </c>
      <c r="J116" s="82"/>
    </row>
    <row x14ac:dyDescent="0.25" r="117" customHeight="1" ht="29.100000000000005">
      <c r="A117" s="22"/>
      <c r="B117" s="229"/>
      <c r="C117" s="229"/>
      <c r="D117" s="229"/>
      <c r="E117" s="4" t="s">
        <v>11</v>
      </c>
      <c r="F117" s="114" t="s">
        <v>574</v>
      </c>
      <c r="G117" s="27" t="s">
        <v>575</v>
      </c>
      <c r="H117" s="62">
        <f>ROUNDUP((('UK-T-Coffee Tables'!G118)*USD_per_GBP),-1)</f>
      </c>
      <c r="I117" s="62">
        <f>ROUNDUP((('UK-T-Coffee Tables'!H118)*USD_per_GBP),-1)</f>
      </c>
      <c r="J117" s="82"/>
    </row>
    <row x14ac:dyDescent="0.25" r="118" customHeight="1" ht="29.100000000000005">
      <c r="A118" s="3"/>
      <c r="B118" s="3"/>
      <c r="C118" s="3"/>
      <c r="D118" s="3"/>
      <c r="E118" s="4" t="s">
        <v>13</v>
      </c>
      <c r="F118" s="114" t="s">
        <v>576</v>
      </c>
      <c r="G118" s="27" t="s">
        <v>577</v>
      </c>
      <c r="H118" s="62">
        <f>ROUNDUP((('UK-T-Coffee Tables'!G119)*USD_per_GBP),-1)</f>
      </c>
      <c r="I118" s="62">
        <f>ROUNDUP((('UK-T-Coffee Tables'!H119)*USD_per_GBP),-1)</f>
      </c>
      <c r="J118" s="82"/>
    </row>
    <row x14ac:dyDescent="0.25" r="119" customHeight="1" ht="29.100000000000005">
      <c r="A119" s="3"/>
      <c r="B119" s="3"/>
      <c r="C119" s="3"/>
      <c r="D119" s="3"/>
      <c r="E119" s="4" t="s">
        <v>15</v>
      </c>
      <c r="F119" s="114" t="s">
        <v>578</v>
      </c>
      <c r="G119" s="27" t="s">
        <v>579</v>
      </c>
      <c r="H119" s="62">
        <f>ROUNDUP((('UK-T-Coffee Tables'!G120)*USD_per_GBP),-1)</f>
      </c>
      <c r="I119" s="62">
        <f>ROUNDUP((('UK-T-Coffee Tables'!H120)*USD_per_GBP),-1)</f>
      </c>
      <c r="J119" s="82"/>
    </row>
    <row x14ac:dyDescent="0.25" r="120" customHeight="1" ht="29.100000000000005">
      <c r="A120" s="3"/>
      <c r="B120" s="3"/>
      <c r="C120" s="3"/>
      <c r="D120" s="3"/>
      <c r="E120" s="148"/>
      <c r="F120" s="148"/>
      <c r="G120" s="239"/>
      <c r="H120" s="300"/>
      <c r="I120" s="103"/>
      <c r="J120" s="82"/>
    </row>
    <row x14ac:dyDescent="0.25" r="121" customHeight="1" ht="29.100000000000005">
      <c r="A121" s="3"/>
      <c r="B121" s="3"/>
      <c r="C121" s="3"/>
      <c r="D121" s="3"/>
      <c r="E121" s="107" t="s">
        <v>18</v>
      </c>
      <c r="F121" s="107"/>
      <c r="G121" s="239"/>
      <c r="H121" s="300"/>
      <c r="I121" s="103"/>
      <c r="J121" s="82"/>
    </row>
    <row x14ac:dyDescent="0.25" r="122" customHeight="1" ht="29.100000000000005">
      <c r="A122" s="3"/>
      <c r="B122" s="3"/>
      <c r="C122" s="3"/>
      <c r="D122" s="3"/>
      <c r="E122" s="108"/>
      <c r="F122" s="108"/>
      <c r="G122" s="5"/>
      <c r="H122" s="82"/>
      <c r="I122" s="103"/>
      <c r="J122" s="82"/>
    </row>
    <row x14ac:dyDescent="0.25" r="123" customHeight="1" ht="29.100000000000005">
      <c r="A123" s="3"/>
      <c r="B123" s="3"/>
      <c r="C123" s="3"/>
      <c r="D123" s="3"/>
      <c r="E123" s="134"/>
      <c r="F123" s="134"/>
      <c r="G123" s="5"/>
      <c r="H123" s="82"/>
      <c r="I123" s="103"/>
      <c r="J123" s="82"/>
    </row>
    <row x14ac:dyDescent="0.25" r="124" customHeight="1" ht="29.100000000000005">
      <c r="A124" s="3"/>
      <c r="B124" s="3"/>
      <c r="C124" s="3"/>
      <c r="D124" s="3"/>
      <c r="E124" s="139" t="s">
        <v>280</v>
      </c>
      <c r="F124" s="139"/>
      <c r="G124" s="369"/>
      <c r="H124" s="370"/>
      <c r="I124" s="188">
        <f>ROUNDUP((('UK-T-Coffee Tables'!H125)*USD_per_GBP),-1)</f>
      </c>
      <c r="J124" s="82"/>
    </row>
    <row x14ac:dyDescent="0.25" r="125" customHeight="1" ht="29.100000000000005">
      <c r="A125" s="3"/>
      <c r="B125" s="3"/>
      <c r="C125" s="3"/>
      <c r="D125" s="3"/>
      <c r="E125" s="28"/>
      <c r="F125" s="28"/>
      <c r="G125" s="239"/>
      <c r="H125" s="300"/>
      <c r="I125" s="63"/>
      <c r="J125" s="82"/>
    </row>
    <row x14ac:dyDescent="0.25" r="126" customHeight="1" ht="29.100000000000005">
      <c r="A126" s="3"/>
      <c r="B126" s="3"/>
      <c r="C126" s="3"/>
      <c r="D126" s="3"/>
      <c r="E126" s="108"/>
      <c r="F126" s="108"/>
      <c r="G126" s="239"/>
      <c r="H126" s="300"/>
      <c r="I126" s="63"/>
      <c r="J126" s="82"/>
    </row>
    <row x14ac:dyDescent="0.25" r="127" customHeight="1" ht="17.25">
      <c r="A127" s="354"/>
      <c r="B127" s="288" t="s">
        <v>102</v>
      </c>
      <c r="C127" s="10"/>
      <c r="D127" s="10"/>
      <c r="E127" s="127"/>
      <c r="F127" s="127"/>
      <c r="G127" s="49"/>
      <c r="H127" s="355"/>
      <c r="I127" s="128"/>
      <c r="J127" s="82"/>
    </row>
    <row x14ac:dyDescent="0.25" r="128" customHeight="1" ht="17.25">
      <c r="A128" s="15"/>
      <c r="B128" s="15" t="s">
        <v>318</v>
      </c>
      <c r="C128" s="15"/>
      <c r="D128" s="15"/>
      <c r="E128" s="112" t="s">
        <v>58</v>
      </c>
      <c r="F128" s="237" t="s">
        <v>319</v>
      </c>
      <c r="G128" s="17"/>
      <c r="H128" s="18" t="s">
        <v>349</v>
      </c>
      <c r="I128" s="131" t="s">
        <v>327</v>
      </c>
      <c r="J128" s="82"/>
    </row>
    <row x14ac:dyDescent="0.25" r="129" customHeight="1" ht="29.100000000000005">
      <c r="A129" s="22"/>
      <c r="B129" s="22"/>
      <c r="C129" s="3"/>
      <c r="D129" s="356"/>
      <c r="E129" s="74"/>
      <c r="F129" s="150" t="s">
        <v>544</v>
      </c>
      <c r="G129" s="233" t="s">
        <v>545</v>
      </c>
      <c r="H129" s="24"/>
      <c r="I129" s="86"/>
      <c r="J129" s="82"/>
    </row>
    <row x14ac:dyDescent="0.25" r="130" customHeight="1" ht="29.100000000000005">
      <c r="A130" s="22"/>
      <c r="B130" s="229"/>
      <c r="C130" s="229"/>
      <c r="D130" s="229"/>
      <c r="E130" s="74" t="s">
        <v>11</v>
      </c>
      <c r="F130" s="114" t="s">
        <v>546</v>
      </c>
      <c r="G130" s="26" t="s">
        <v>567</v>
      </c>
      <c r="H130" s="62">
        <f>ROUNDUP((('UK-T-Coffee Tables'!G131)*USD_per_GBP),-1)</f>
      </c>
      <c r="I130" s="62">
        <f>ROUNDUP((('UK-T-Coffee Tables'!H131)*USD_per_GBP),-1)</f>
      </c>
      <c r="J130" s="82"/>
    </row>
    <row x14ac:dyDescent="0.25" r="131" customHeight="1" ht="29.100000000000005">
      <c r="A131" s="3"/>
      <c r="B131" s="3"/>
      <c r="C131" s="3"/>
      <c r="D131" s="3"/>
      <c r="E131" s="74" t="s">
        <v>13</v>
      </c>
      <c r="F131" s="114" t="s">
        <v>548</v>
      </c>
      <c r="G131" s="26" t="s">
        <v>568</v>
      </c>
      <c r="H131" s="62">
        <f>ROUNDUP((('UK-T-Coffee Tables'!G132)*USD_per_GBP),-1)</f>
      </c>
      <c r="I131" s="62">
        <f>ROUNDUP((('UK-T-Coffee Tables'!H132)*USD_per_GBP),-1)</f>
      </c>
      <c r="J131" s="82"/>
    </row>
    <row x14ac:dyDescent="0.25" r="132" customHeight="1" ht="29.100000000000005">
      <c r="A132" s="3"/>
      <c r="B132" s="3"/>
      <c r="C132" s="3"/>
      <c r="D132" s="3"/>
      <c r="E132" s="74" t="s">
        <v>15</v>
      </c>
      <c r="F132" s="114" t="s">
        <v>550</v>
      </c>
      <c r="G132" s="26" t="s">
        <v>569</v>
      </c>
      <c r="H132" s="62">
        <f>ROUNDUP((('UK-T-Coffee Tables'!G133)*USD_per_GBP),-1)</f>
      </c>
      <c r="I132" s="62">
        <f>ROUNDUP((('UK-T-Coffee Tables'!H133)*USD_per_GBP),-1)</f>
      </c>
      <c r="J132" s="82"/>
    </row>
    <row x14ac:dyDescent="0.25" r="133" customHeight="1" ht="29.100000000000005">
      <c r="A133" s="3"/>
      <c r="B133" s="3"/>
      <c r="C133" s="3"/>
      <c r="D133" s="3"/>
      <c r="E133" s="74"/>
      <c r="F133" s="74"/>
      <c r="G133" s="5"/>
      <c r="H133" s="82"/>
      <c r="I133" s="86"/>
      <c r="J133" s="82"/>
    </row>
    <row x14ac:dyDescent="0.25" r="134" customHeight="1" ht="29.100000000000005">
      <c r="A134" s="3"/>
      <c r="B134" s="3"/>
      <c r="C134" s="3"/>
      <c r="D134" s="3"/>
      <c r="E134" s="138" t="s">
        <v>18</v>
      </c>
      <c r="F134" s="138"/>
      <c r="G134" s="5"/>
      <c r="H134" s="82"/>
      <c r="I134" s="86"/>
      <c r="J134" s="82"/>
    </row>
    <row x14ac:dyDescent="0.25" r="135" customHeight="1" ht="29.100000000000005">
      <c r="A135" s="3"/>
      <c r="B135" s="3"/>
      <c r="C135" s="3"/>
      <c r="D135" s="229"/>
      <c r="E135" s="108"/>
      <c r="F135" s="108"/>
      <c r="G135" s="5"/>
      <c r="H135" s="82"/>
      <c r="I135" s="103"/>
      <c r="J135" s="82"/>
    </row>
    <row x14ac:dyDescent="0.25" r="136" customHeight="1" ht="29.100000000000005">
      <c r="A136" s="3"/>
      <c r="B136" s="3"/>
      <c r="C136" s="3"/>
      <c r="D136" s="229"/>
      <c r="E136" s="134"/>
      <c r="F136" s="134"/>
      <c r="G136" s="5"/>
      <c r="H136" s="82"/>
      <c r="I136" s="103"/>
      <c r="J136" s="82"/>
    </row>
    <row x14ac:dyDescent="0.25" r="137" customHeight="1" ht="29.100000000000005">
      <c r="A137" s="3"/>
      <c r="B137" s="3"/>
      <c r="C137" s="3"/>
      <c r="D137" s="229"/>
      <c r="E137" s="139" t="s">
        <v>570</v>
      </c>
      <c r="F137" s="139"/>
      <c r="G137" s="161"/>
      <c r="H137" s="358"/>
      <c r="I137" s="188">
        <f>ROUNDUP((('UK-T-Coffee Tables'!H138)*USD_per_GBP),-1)</f>
      </c>
      <c r="J137" s="82"/>
    </row>
    <row x14ac:dyDescent="0.25" r="138" customHeight="1" ht="29.100000000000005">
      <c r="A138" s="3"/>
      <c r="B138" s="3"/>
      <c r="C138" s="3"/>
      <c r="D138" s="229"/>
      <c r="E138" s="28"/>
      <c r="F138" s="28"/>
      <c r="G138" s="5"/>
      <c r="H138" s="82"/>
      <c r="I138" s="62"/>
      <c r="J138" s="82"/>
    </row>
    <row x14ac:dyDescent="0.25" r="139" customHeight="1" ht="17.25">
      <c r="A139" s="15"/>
      <c r="B139" s="15" t="s">
        <v>348</v>
      </c>
      <c r="C139" s="15"/>
      <c r="D139" s="15"/>
      <c r="E139" s="112" t="s">
        <v>58</v>
      </c>
      <c r="F139" s="237" t="s">
        <v>319</v>
      </c>
      <c r="G139" s="17"/>
      <c r="H139" s="18" t="s">
        <v>349</v>
      </c>
      <c r="I139" s="131" t="s">
        <v>327</v>
      </c>
      <c r="J139" s="82"/>
    </row>
    <row x14ac:dyDescent="0.25" r="140" customHeight="1" ht="29.100000000000005">
      <c r="A140" s="22"/>
      <c r="B140" s="22"/>
      <c r="C140" s="3"/>
      <c r="D140" s="356"/>
      <c r="E140" s="74"/>
      <c r="F140" s="185" t="s">
        <v>544</v>
      </c>
      <c r="G140" s="368" t="s">
        <v>545</v>
      </c>
      <c r="H140" s="24"/>
      <c r="I140" s="86"/>
      <c r="J140" s="82"/>
    </row>
    <row x14ac:dyDescent="0.25" r="141" customHeight="1" ht="29.100000000000005">
      <c r="A141" s="22"/>
      <c r="B141" s="3"/>
      <c r="C141" s="3"/>
      <c r="D141" s="3"/>
      <c r="E141" s="74" t="s">
        <v>11</v>
      </c>
      <c r="F141" s="28" t="s">
        <v>552</v>
      </c>
      <c r="G141" s="27" t="s">
        <v>553</v>
      </c>
      <c r="H141" s="62">
        <f>ROUNDUP((('UK-T-Coffee Tables'!G143)*USD_per_GBP),-1)</f>
      </c>
      <c r="I141" s="62">
        <f>ROUNDUP((('UK-T-Coffee Tables'!H143)*USD_per_GBP),-1)</f>
      </c>
      <c r="J141" s="82"/>
    </row>
    <row x14ac:dyDescent="0.25" r="142" customHeight="1" ht="29.100000000000005">
      <c r="A142" s="229"/>
      <c r="B142" s="229"/>
      <c r="C142" s="229"/>
      <c r="D142" s="229"/>
      <c r="E142" s="74" t="s">
        <v>13</v>
      </c>
      <c r="F142" s="28" t="s">
        <v>555</v>
      </c>
      <c r="G142" s="27" t="s">
        <v>580</v>
      </c>
      <c r="H142" s="62">
        <f>ROUNDUP((('UK-T-Coffee Tables'!G144)*USD_per_GBP),-1)</f>
      </c>
      <c r="I142" s="62">
        <f>ROUNDUP((('UK-T-Coffee Tables'!H144)*USD_per_GBP),-1)</f>
      </c>
      <c r="J142" s="82"/>
    </row>
    <row x14ac:dyDescent="0.25" r="143" customHeight="1" ht="29.100000000000005">
      <c r="A143" s="3"/>
      <c r="B143" s="3"/>
      <c r="C143" s="3"/>
      <c r="D143" s="3"/>
      <c r="E143" s="74" t="s">
        <v>15</v>
      </c>
      <c r="F143" s="28" t="s">
        <v>572</v>
      </c>
      <c r="G143" s="27" t="s">
        <v>581</v>
      </c>
      <c r="H143" s="62">
        <f>ROUNDUP((('UK-T-Coffee Tables'!G145)*USD_per_GBP),-1)</f>
      </c>
      <c r="I143" s="62">
        <f>ROUNDUP((('UK-T-Coffee Tables'!H145)*USD_per_GBP),-1)</f>
      </c>
      <c r="J143" s="82"/>
    </row>
    <row x14ac:dyDescent="0.25" r="144" customHeight="1" ht="29.100000000000005">
      <c r="A144" s="3"/>
      <c r="B144" s="3"/>
      <c r="C144" s="3"/>
      <c r="D144" s="3"/>
      <c r="E144" s="74" t="s">
        <v>120</v>
      </c>
      <c r="F144" s="28" t="s">
        <v>573</v>
      </c>
      <c r="G144" s="27" t="s">
        <v>561</v>
      </c>
      <c r="H144" s="62">
        <f>ROUNDUP((('UK-T-Coffee Tables'!G146)*USD_per_GBP),-1)</f>
      </c>
      <c r="I144" s="62">
        <f>ROUNDUP((('UK-T-Coffee Tables'!H146)*USD_per_GBP),-1)</f>
      </c>
      <c r="J144" s="82"/>
    </row>
    <row x14ac:dyDescent="0.25" r="145" customHeight="1" ht="29.100000000000005">
      <c r="A145" s="3"/>
      <c r="B145" s="3"/>
      <c r="C145" s="3"/>
      <c r="D145" s="3"/>
      <c r="E145" s="134"/>
      <c r="F145" s="134"/>
      <c r="G145" s="24"/>
      <c r="H145" s="136"/>
      <c r="I145" s="63"/>
      <c r="J145" s="82"/>
    </row>
    <row x14ac:dyDescent="0.25" r="146" customHeight="1" ht="29.100000000000005">
      <c r="A146" s="3"/>
      <c r="B146" s="3"/>
      <c r="C146" s="3"/>
      <c r="D146" s="3"/>
      <c r="E146" s="138" t="s">
        <v>18</v>
      </c>
      <c r="F146" s="138"/>
      <c r="G146" s="5"/>
      <c r="H146" s="82"/>
      <c r="I146" s="63"/>
      <c r="J146" s="82"/>
    </row>
    <row x14ac:dyDescent="0.25" r="147" customHeight="1" ht="29.100000000000005">
      <c r="A147" s="3"/>
      <c r="B147" s="3"/>
      <c r="C147" s="3"/>
      <c r="D147" s="229"/>
      <c r="E147" s="108"/>
      <c r="F147" s="108"/>
      <c r="G147" s="5"/>
      <c r="H147" s="82"/>
      <c r="I147" s="63"/>
      <c r="J147" s="82"/>
    </row>
    <row x14ac:dyDescent="0.25" r="148" customHeight="1" ht="29.100000000000005">
      <c r="A148" s="3"/>
      <c r="B148" s="3"/>
      <c r="C148" s="3"/>
      <c r="D148" s="229"/>
      <c r="E148" s="134"/>
      <c r="F148" s="134"/>
      <c r="G148" s="5"/>
      <c r="H148" s="82"/>
      <c r="I148" s="63"/>
      <c r="J148" s="82"/>
    </row>
    <row x14ac:dyDescent="0.25" r="149" customHeight="1" ht="29.100000000000005">
      <c r="A149" s="3"/>
      <c r="B149" s="3"/>
      <c r="C149" s="3"/>
      <c r="D149" s="229"/>
      <c r="E149" s="139" t="s">
        <v>570</v>
      </c>
      <c r="F149" s="139"/>
      <c r="G149" s="161"/>
      <c r="H149" s="358"/>
      <c r="I149" s="188">
        <f>ROUNDUP((('UK-T-Coffee Tables'!H151)*USD_per_GBP),-1)</f>
      </c>
      <c r="J149" s="82"/>
    </row>
    <row x14ac:dyDescent="0.25" r="150" customHeight="1" ht="29.100000000000005">
      <c r="A150" s="3"/>
      <c r="B150" s="3"/>
      <c r="C150" s="3"/>
      <c r="D150" s="229"/>
      <c r="E150" s="108"/>
      <c r="F150" s="108"/>
      <c r="G150" s="5"/>
      <c r="H150" s="82"/>
      <c r="I150" s="34"/>
      <c r="J150" s="82"/>
    </row>
    <row x14ac:dyDescent="0.25" r="151" customHeight="1" ht="17.25">
      <c r="A151" s="354"/>
      <c r="B151" s="288" t="s">
        <v>102</v>
      </c>
      <c r="C151" s="10"/>
      <c r="D151" s="10"/>
      <c r="E151" s="127"/>
      <c r="F151" s="127"/>
      <c r="G151" s="49"/>
      <c r="H151" s="355"/>
      <c r="I151" s="128"/>
      <c r="J151" s="82"/>
    </row>
    <row x14ac:dyDescent="0.25" r="152" customHeight="1" ht="17.25">
      <c r="A152" s="15"/>
      <c r="B152" s="15" t="s">
        <v>106</v>
      </c>
      <c r="C152" s="15"/>
      <c r="D152" s="15"/>
      <c r="E152" s="112" t="s">
        <v>58</v>
      </c>
      <c r="F152" s="237" t="s">
        <v>319</v>
      </c>
      <c r="G152" s="17"/>
      <c r="H152" s="18" t="s">
        <v>349</v>
      </c>
      <c r="I152" s="131" t="s">
        <v>327</v>
      </c>
      <c r="J152" s="82"/>
    </row>
    <row x14ac:dyDescent="0.25" r="153" customHeight="1" ht="29.100000000000005">
      <c r="A153" s="22"/>
      <c r="B153" s="22"/>
      <c r="C153" s="3"/>
      <c r="D153" s="356"/>
      <c r="E153" s="74"/>
      <c r="F153" s="262" t="s">
        <v>544</v>
      </c>
      <c r="G153" s="368" t="s">
        <v>545</v>
      </c>
      <c r="H153" s="24"/>
      <c r="I153" s="86"/>
      <c r="J153" s="82"/>
    </row>
    <row x14ac:dyDescent="0.25" r="154" customHeight="1" ht="29.100000000000005">
      <c r="A154" s="22"/>
      <c r="B154" s="3"/>
      <c r="C154" s="3"/>
      <c r="D154" s="3"/>
      <c r="E154" s="74" t="s">
        <v>11</v>
      </c>
      <c r="F154" s="114" t="s">
        <v>574</v>
      </c>
      <c r="G154" s="27" t="s">
        <v>575</v>
      </c>
      <c r="H154" s="62">
        <f>ROUNDUP((('UK-T-Coffee Tables'!G156)*USD_per_GBP),-1)</f>
      </c>
      <c r="I154" s="62">
        <f>ROUNDUP((('UK-T-Coffee Tables'!H156)*USD_per_GBP),-1)</f>
      </c>
      <c r="J154" s="82"/>
    </row>
    <row x14ac:dyDescent="0.25" r="155" customHeight="1" ht="29.100000000000005">
      <c r="A155" s="3"/>
      <c r="B155" s="3"/>
      <c r="C155" s="3"/>
      <c r="D155" s="3"/>
      <c r="E155" s="74" t="s">
        <v>13</v>
      </c>
      <c r="F155" s="114" t="s">
        <v>576</v>
      </c>
      <c r="G155" s="27" t="s">
        <v>577</v>
      </c>
      <c r="H155" s="62">
        <f>ROUNDUP((('UK-T-Coffee Tables'!G157)*USD_per_GBP),-1)</f>
      </c>
      <c r="I155" s="62">
        <f>ROUNDUP((('UK-T-Coffee Tables'!H157)*USD_per_GBP),-1)</f>
      </c>
      <c r="J155" s="82"/>
    </row>
    <row x14ac:dyDescent="0.25" r="156" customHeight="1" ht="29.100000000000005">
      <c r="A156" s="3"/>
      <c r="B156" s="3"/>
      <c r="C156" s="3"/>
      <c r="D156" s="3"/>
      <c r="E156" s="74" t="s">
        <v>15</v>
      </c>
      <c r="F156" s="114" t="s">
        <v>578</v>
      </c>
      <c r="G156" s="27" t="s">
        <v>579</v>
      </c>
      <c r="H156" s="62">
        <f>ROUNDUP((('UK-T-Coffee Tables'!G158)*USD_per_GBP),-1)</f>
      </c>
      <c r="I156" s="62">
        <f>ROUNDUP((('UK-T-Coffee Tables'!H158)*USD_per_GBP),-1)</f>
      </c>
      <c r="J156" s="82"/>
    </row>
    <row x14ac:dyDescent="0.25" r="157" customHeight="1" ht="29.100000000000005">
      <c r="A157" s="229"/>
      <c r="B157" s="229"/>
      <c r="C157" s="229"/>
      <c r="D157" s="229"/>
      <c r="E157" s="114"/>
      <c r="F157" s="114"/>
      <c r="G157" s="24"/>
      <c r="H157" s="136"/>
      <c r="I157" s="86"/>
      <c r="J157" s="82"/>
    </row>
    <row x14ac:dyDescent="0.25" r="158" customHeight="1" ht="29.100000000000005">
      <c r="A158" s="3"/>
      <c r="B158" s="3"/>
      <c r="C158" s="3"/>
      <c r="D158" s="3"/>
      <c r="E158" s="138" t="s">
        <v>18</v>
      </c>
      <c r="F158" s="138"/>
      <c r="G158" s="5"/>
      <c r="H158" s="82"/>
      <c r="I158" s="86"/>
      <c r="J158" s="82"/>
    </row>
    <row x14ac:dyDescent="0.25" r="159" customHeight="1" ht="29.100000000000005">
      <c r="A159" s="3"/>
      <c r="B159" s="3"/>
      <c r="C159" s="3"/>
      <c r="D159" s="229"/>
      <c r="E159" s="108"/>
      <c r="F159" s="108"/>
      <c r="G159" s="5"/>
      <c r="H159" s="82"/>
      <c r="I159" s="103"/>
      <c r="J159" s="82"/>
    </row>
    <row x14ac:dyDescent="0.25" r="160" customHeight="1" ht="29.100000000000005">
      <c r="A160" s="3"/>
      <c r="B160" s="3"/>
      <c r="C160" s="3"/>
      <c r="D160" s="229"/>
      <c r="E160" s="134"/>
      <c r="F160" s="134"/>
      <c r="G160" s="5"/>
      <c r="H160" s="82"/>
      <c r="I160" s="103"/>
      <c r="J160" s="82"/>
    </row>
    <row x14ac:dyDescent="0.25" r="161" customHeight="1" ht="29.100000000000005">
      <c r="A161" s="3"/>
      <c r="B161" s="3"/>
      <c r="C161" s="3"/>
      <c r="D161" s="229"/>
      <c r="E161" s="139" t="s">
        <v>570</v>
      </c>
      <c r="F161" s="139"/>
      <c r="G161" s="161"/>
      <c r="H161" s="358"/>
      <c r="I161" s="188">
        <f>ROUNDUP((('UK-T-Coffee Tables'!H163)*USD_per_GBP),-1)</f>
      </c>
      <c r="J161" s="82"/>
    </row>
    <row x14ac:dyDescent="0.25" r="162" customHeight="1" ht="29.100000000000005">
      <c r="A162" s="3"/>
      <c r="B162" s="3"/>
      <c r="C162" s="3"/>
      <c r="D162" s="229"/>
      <c r="E162" s="108"/>
      <c r="F162" s="108"/>
      <c r="G162" s="5"/>
      <c r="H162" s="82"/>
      <c r="I162" s="34"/>
      <c r="J162" s="82"/>
    </row>
    <row x14ac:dyDescent="0.25" r="163" customHeight="1" ht="29.100000000000005">
      <c r="A163" s="3"/>
      <c r="B163" s="3"/>
      <c r="C163" s="3"/>
      <c r="D163" s="229"/>
      <c r="E163" s="108"/>
      <c r="F163" s="108"/>
      <c r="G163" s="5"/>
      <c r="H163" s="82"/>
      <c r="I163" s="34"/>
      <c r="J163" s="82"/>
    </row>
    <row x14ac:dyDescent="0.25" r="164" customHeight="1" ht="47.25">
      <c r="A164" s="3"/>
      <c r="B164" s="3"/>
      <c r="C164" s="3"/>
      <c r="D164" s="229"/>
      <c r="E164" s="28"/>
      <c r="F164" s="28"/>
      <c r="G164" s="5"/>
      <c r="H164" s="82"/>
      <c r="I164" s="34"/>
      <c r="J164" s="82"/>
    </row>
    <row x14ac:dyDescent="0.25" r="165" customHeight="1" ht="30.75">
      <c r="A165" s="3"/>
      <c r="B165" s="3"/>
      <c r="C165" s="3"/>
      <c r="D165" s="229"/>
      <c r="E165" s="28"/>
      <c r="F165" s="28"/>
      <c r="G165" s="5"/>
      <c r="H165" s="82"/>
      <c r="I165" s="34"/>
      <c r="J165" s="82"/>
    </row>
    <row x14ac:dyDescent="0.25" r="166" customHeight="1" ht="17.25">
      <c r="A166" s="354"/>
      <c r="B166" s="96" t="s">
        <v>113</v>
      </c>
      <c r="C166" s="10"/>
      <c r="D166" s="10"/>
      <c r="E166" s="127"/>
      <c r="F166" s="127"/>
      <c r="G166" s="49"/>
      <c r="H166" s="355"/>
      <c r="I166" s="128"/>
      <c r="J166" s="82"/>
    </row>
    <row x14ac:dyDescent="0.25" r="167" customHeight="1" ht="17.25">
      <c r="A167" s="15"/>
      <c r="B167" s="15" t="s">
        <v>582</v>
      </c>
      <c r="C167" s="15"/>
      <c r="D167" s="15"/>
      <c r="E167" s="112" t="s">
        <v>58</v>
      </c>
      <c r="F167" s="237" t="s">
        <v>319</v>
      </c>
      <c r="G167" s="17"/>
      <c r="H167" s="18" t="s">
        <v>583</v>
      </c>
      <c r="I167" s="18" t="s">
        <v>350</v>
      </c>
      <c r="J167" s="82"/>
    </row>
    <row x14ac:dyDescent="0.25" r="168" customHeight="1" ht="17.25">
      <c r="A168" s="22"/>
      <c r="B168" s="22"/>
      <c r="C168" s="3"/>
      <c r="D168" s="356"/>
      <c r="E168" s="74"/>
      <c r="F168" s="262" t="s">
        <v>584</v>
      </c>
      <c r="G168" s="233" t="s">
        <v>585</v>
      </c>
      <c r="H168" s="24"/>
      <c r="I168" s="225" t="s">
        <v>471</v>
      </c>
      <c r="J168" s="82"/>
    </row>
    <row x14ac:dyDescent="0.25" r="169" customHeight="1" ht="29.100000000000005">
      <c r="A169" s="22"/>
      <c r="B169" s="229"/>
      <c r="C169" s="229"/>
      <c r="D169" s="229"/>
      <c r="E169" s="74" t="s">
        <v>379</v>
      </c>
      <c r="F169" s="74" t="s">
        <v>124</v>
      </c>
      <c r="G169" s="24" t="s">
        <v>586</v>
      </c>
      <c r="H169" s="62">
        <f>ROUNDUP((('UK-T-Coffee Tables'!G169)*USD_per_GBP),-1)</f>
      </c>
      <c r="I169" s="62">
        <f>ROUNDUP((('UK-T-Coffee Tables'!H169)*USD_per_GBP),-1)</f>
      </c>
      <c r="J169" s="82"/>
    </row>
    <row x14ac:dyDescent="0.25" r="170" customHeight="1" ht="29.100000000000005">
      <c r="A170" s="22"/>
      <c r="B170" s="229"/>
      <c r="C170" s="229"/>
      <c r="D170" s="229"/>
      <c r="E170" s="74" t="s">
        <v>13</v>
      </c>
      <c r="F170" s="74" t="s">
        <v>587</v>
      </c>
      <c r="G170" s="24" t="s">
        <v>588</v>
      </c>
      <c r="H170" s="62">
        <f>ROUNDUP((('UK-T-Coffee Tables'!G170)*USD_per_GBP),-1)</f>
      </c>
      <c r="I170" s="62">
        <f>ROUNDUP((('UK-T-Coffee Tables'!H170)*USD_per_GBP),-1)</f>
      </c>
      <c r="J170" s="82"/>
    </row>
    <row x14ac:dyDescent="0.25" r="171" customHeight="1" ht="29.100000000000005">
      <c r="A171" s="22"/>
      <c r="B171" s="3"/>
      <c r="C171" s="3"/>
      <c r="D171" s="3"/>
      <c r="E171" s="74" t="s">
        <v>589</v>
      </c>
      <c r="F171" s="74" t="s">
        <v>590</v>
      </c>
      <c r="G171" s="24">
        <v>51</v>
      </c>
      <c r="H171" s="62">
        <f>ROUNDUP((('UK-T-Coffee Tables'!G171)*USD_per_GBP),-1)</f>
      </c>
      <c r="I171" s="62">
        <f>ROUNDUP((('UK-T-Coffee Tables'!H171)*USD_per_GBP),-1)</f>
      </c>
      <c r="J171" s="82"/>
    </row>
    <row x14ac:dyDescent="0.25" r="172" customHeight="1" ht="29.100000000000005">
      <c r="A172" s="3"/>
      <c r="B172" s="3"/>
      <c r="C172" s="3"/>
      <c r="D172" s="3"/>
      <c r="E172" s="74"/>
      <c r="F172" s="74"/>
      <c r="G172" s="5"/>
      <c r="H172" s="82"/>
      <c r="I172" s="103"/>
      <c r="J172" s="82"/>
    </row>
    <row x14ac:dyDescent="0.25" r="173" customHeight="1" ht="29.100000000000005">
      <c r="A173" s="3"/>
      <c r="B173" s="3"/>
      <c r="C173" s="3"/>
      <c r="D173" s="3"/>
      <c r="E173" s="138" t="s">
        <v>18</v>
      </c>
      <c r="F173" s="138"/>
      <c r="G173" s="5"/>
      <c r="H173" s="82"/>
      <c r="I173" s="103"/>
      <c r="J173" s="82"/>
    </row>
    <row x14ac:dyDescent="0.25" r="174" customHeight="1" ht="29.100000000000005">
      <c r="A174" s="3"/>
      <c r="B174" s="3"/>
      <c r="C174" s="3"/>
      <c r="D174" s="229"/>
      <c r="E174" s="108"/>
      <c r="F174" s="108"/>
      <c r="G174" s="5"/>
      <c r="H174" s="82"/>
      <c r="I174" s="103"/>
      <c r="J174" s="82"/>
    </row>
    <row x14ac:dyDescent="0.25" r="175" customHeight="1" ht="29.100000000000005">
      <c r="A175" s="3"/>
      <c r="B175" s="3"/>
      <c r="C175" s="3"/>
      <c r="D175" s="229"/>
      <c r="E175" s="134"/>
      <c r="F175" s="134"/>
      <c r="G175" s="5"/>
      <c r="H175" s="82"/>
      <c r="I175" s="103"/>
      <c r="J175" s="82"/>
    </row>
    <row x14ac:dyDescent="0.25" r="176" customHeight="1" ht="29.100000000000005">
      <c r="A176" s="3"/>
      <c r="B176" s="3"/>
      <c r="C176" s="3"/>
      <c r="D176" s="229"/>
      <c r="E176" s="139" t="s">
        <v>280</v>
      </c>
      <c r="F176" s="139"/>
      <c r="G176" s="161"/>
      <c r="H176" s="358"/>
      <c r="I176" s="188">
        <f>ROUNDUP((('UK-T-Coffee Tables'!H177)*USD_per_GBP),-1)</f>
      </c>
      <c r="J176" s="82"/>
    </row>
    <row x14ac:dyDescent="0.25" r="177" customHeight="1" ht="29.100000000000005">
      <c r="A177" s="3"/>
      <c r="B177" s="3"/>
      <c r="C177" s="3"/>
      <c r="D177" s="229"/>
      <c r="E177" s="28"/>
      <c r="F177" s="28"/>
      <c r="G177" s="5"/>
      <c r="H177" s="82"/>
      <c r="I177" s="62"/>
      <c r="J177" s="82"/>
    </row>
    <row x14ac:dyDescent="0.25" r="178" customHeight="1" ht="42">
      <c r="A178" s="3"/>
      <c r="B178" s="3"/>
      <c r="C178" s="3"/>
      <c r="D178" s="3"/>
      <c r="E178" s="28" t="s">
        <v>591</v>
      </c>
      <c r="F178" s="28"/>
      <c r="G178" s="5"/>
      <c r="H178" s="82"/>
      <c r="I178" s="62"/>
      <c r="J178" s="82"/>
    </row>
    <row x14ac:dyDescent="0.25" r="179" customHeight="1" ht="29.100000000000005">
      <c r="A179" s="3"/>
      <c r="B179" s="3"/>
      <c r="C179" s="3"/>
      <c r="D179" s="229"/>
      <c r="E179" s="28"/>
      <c r="F179" s="28"/>
      <c r="G179" s="5"/>
      <c r="H179" s="82"/>
      <c r="I179" s="62"/>
      <c r="J179" s="82"/>
    </row>
    <row x14ac:dyDescent="0.25" r="180" customHeight="1" ht="30.75">
      <c r="A180" s="3"/>
      <c r="B180" s="3"/>
      <c r="C180" s="3"/>
      <c r="D180" s="229"/>
      <c r="E180" s="28"/>
      <c r="F180" s="28"/>
      <c r="G180" s="5"/>
      <c r="H180" s="82"/>
      <c r="I180" s="63"/>
      <c r="J180" s="82"/>
    </row>
    <row x14ac:dyDescent="0.25" r="181" customHeight="1" ht="21.75">
      <c r="A181" s="3"/>
      <c r="B181" s="3"/>
      <c r="C181" s="3"/>
      <c r="D181" s="229"/>
      <c r="E181" s="28"/>
      <c r="F181" s="28"/>
      <c r="G181" s="5"/>
      <c r="H181" s="82"/>
      <c r="I181" s="63"/>
      <c r="J181" s="82"/>
    </row>
    <row x14ac:dyDescent="0.25" r="182" customHeight="1" ht="17.25">
      <c r="A182" s="354"/>
      <c r="B182" s="96" t="s">
        <v>113</v>
      </c>
      <c r="C182" s="10"/>
      <c r="D182" s="10"/>
      <c r="E182" s="127"/>
      <c r="F182" s="127"/>
      <c r="G182" s="49"/>
      <c r="H182" s="355"/>
      <c r="I182" s="128"/>
      <c r="J182" s="82"/>
    </row>
    <row x14ac:dyDescent="0.25" r="183" customHeight="1" ht="17.25">
      <c r="A183" s="15"/>
      <c r="B183" s="15" t="s">
        <v>106</v>
      </c>
      <c r="C183" s="15"/>
      <c r="D183" s="15"/>
      <c r="E183" s="112" t="s">
        <v>58</v>
      </c>
      <c r="F183" s="237" t="s">
        <v>319</v>
      </c>
      <c r="G183" s="17"/>
      <c r="H183" s="18" t="s">
        <v>350</v>
      </c>
      <c r="I183" s="147"/>
      <c r="J183" s="82"/>
    </row>
    <row x14ac:dyDescent="0.25" r="184" customHeight="1" ht="29.100000000000005">
      <c r="A184" s="22"/>
      <c r="B184" s="22"/>
      <c r="C184" s="3"/>
      <c r="D184" s="356"/>
      <c r="E184" s="74"/>
      <c r="F184" s="262" t="s">
        <v>592</v>
      </c>
      <c r="G184" s="233" t="s">
        <v>593</v>
      </c>
      <c r="H184" s="287" t="s">
        <v>471</v>
      </c>
      <c r="I184" s="244"/>
      <c r="J184" s="82"/>
    </row>
    <row x14ac:dyDescent="0.25" r="185" customHeight="1" ht="29.100000000000005">
      <c r="A185" s="22"/>
      <c r="B185" s="229"/>
      <c r="C185" s="229"/>
      <c r="D185" s="229"/>
      <c r="E185" s="74" t="s">
        <v>13</v>
      </c>
      <c r="F185" s="28" t="s">
        <v>124</v>
      </c>
      <c r="G185" s="27" t="s">
        <v>586</v>
      </c>
      <c r="H185" s="62">
        <f>ROUNDUP((('UK-T-Coffee Tables'!G184)*USD_per_GBP),-1)</f>
      </c>
      <c r="I185" s="172"/>
      <c r="J185" s="82"/>
    </row>
    <row x14ac:dyDescent="0.25" r="186" customHeight="1" ht="29.100000000000005">
      <c r="A186" s="22"/>
      <c r="B186" s="3"/>
      <c r="C186" s="3"/>
      <c r="D186" s="3"/>
      <c r="E186" s="74"/>
      <c r="F186" s="74"/>
      <c r="G186" s="24"/>
      <c r="H186" s="34"/>
      <c r="I186" s="103"/>
      <c r="J186" s="82"/>
    </row>
    <row x14ac:dyDescent="0.25" r="187" customHeight="1" ht="29.100000000000005">
      <c r="A187" s="3"/>
      <c r="B187" s="3"/>
      <c r="C187" s="3"/>
      <c r="D187" s="3"/>
      <c r="E187" s="74"/>
      <c r="F187" s="74"/>
      <c r="G187" s="5"/>
      <c r="H187" s="82"/>
      <c r="I187" s="103"/>
      <c r="J187" s="82"/>
    </row>
    <row x14ac:dyDescent="0.25" r="188" customHeight="1" ht="29.100000000000005">
      <c r="A188" s="3"/>
      <c r="B188" s="3"/>
      <c r="C188" s="3"/>
      <c r="D188" s="3"/>
      <c r="E188" s="138" t="s">
        <v>18</v>
      </c>
      <c r="F188" s="138"/>
      <c r="G188" s="5"/>
      <c r="H188" s="82"/>
      <c r="I188" s="103"/>
      <c r="J188" s="82"/>
    </row>
    <row x14ac:dyDescent="0.25" r="189" customHeight="1" ht="29.100000000000005">
      <c r="A189" s="3"/>
      <c r="B189" s="3"/>
      <c r="C189" s="3"/>
      <c r="D189" s="229"/>
      <c r="E189" s="108"/>
      <c r="F189" s="108"/>
      <c r="G189" s="5"/>
      <c r="H189" s="82"/>
      <c r="I189" s="103"/>
      <c r="J189" s="82"/>
    </row>
    <row x14ac:dyDescent="0.25" r="190" customHeight="1" ht="29.100000000000005">
      <c r="A190" s="3"/>
      <c r="B190" s="3"/>
      <c r="C190" s="3"/>
      <c r="D190" s="229"/>
      <c r="E190" s="134"/>
      <c r="F190" s="134"/>
      <c r="G190" s="5"/>
      <c r="H190" s="82"/>
      <c r="I190" s="103"/>
      <c r="J190" s="82"/>
    </row>
    <row x14ac:dyDescent="0.25" r="191" customHeight="1" ht="29.100000000000005">
      <c r="A191" s="3"/>
      <c r="B191" s="3"/>
      <c r="C191" s="3"/>
      <c r="D191" s="229"/>
      <c r="E191" s="139" t="s">
        <v>491</v>
      </c>
      <c r="F191" s="139"/>
      <c r="G191" s="161"/>
      <c r="H191" s="358"/>
      <c r="I191" s="188">
        <f>ROUNDUP((('UK-T-Coffee Tables'!H190)*USD_per_GBP),-1)</f>
      </c>
      <c r="J191" s="82"/>
    </row>
    <row x14ac:dyDescent="0.25" r="192" customHeight="1" ht="130.5">
      <c r="A192" s="3"/>
      <c r="B192" s="3"/>
      <c r="C192" s="3"/>
      <c r="D192" s="229"/>
      <c r="E192" s="28"/>
      <c r="F192" s="28"/>
      <c r="G192" s="5"/>
      <c r="H192" s="82"/>
      <c r="I192" s="63"/>
      <c r="J192" s="82"/>
    </row>
    <row x14ac:dyDescent="0.25" r="193" customHeight="1" ht="130.5">
      <c r="A193" s="3"/>
      <c r="B193" s="3"/>
      <c r="C193" s="3"/>
      <c r="D193" s="229"/>
      <c r="E193" s="28"/>
      <c r="F193" s="28"/>
      <c r="G193" s="5"/>
      <c r="H193" s="82"/>
      <c r="I193" s="63"/>
      <c r="J193" s="82"/>
    </row>
    <row x14ac:dyDescent="0.25" r="194" customHeight="1" ht="17.25">
      <c r="A194" s="354"/>
      <c r="B194" s="288" t="s">
        <v>148</v>
      </c>
      <c r="C194" s="10"/>
      <c r="D194" s="10"/>
      <c r="E194" s="127"/>
      <c r="F194" s="127"/>
      <c r="G194" s="49"/>
      <c r="H194" s="355"/>
      <c r="I194" s="128"/>
      <c r="J194" s="82"/>
    </row>
    <row x14ac:dyDescent="0.25" r="195" customHeight="1" ht="17.25">
      <c r="A195" s="15"/>
      <c r="B195" s="15" t="s">
        <v>318</v>
      </c>
      <c r="C195" s="15"/>
      <c r="D195" s="15"/>
      <c r="E195" s="112" t="s">
        <v>58</v>
      </c>
      <c r="F195" s="237" t="s">
        <v>319</v>
      </c>
      <c r="G195" s="17"/>
      <c r="H195" s="18" t="s">
        <v>349</v>
      </c>
      <c r="I195" s="131" t="s">
        <v>327</v>
      </c>
      <c r="J195" s="82"/>
    </row>
    <row x14ac:dyDescent="0.25" r="196" customHeight="1" ht="29.100000000000005">
      <c r="A196" s="22"/>
      <c r="B196" s="22"/>
      <c r="C196" s="3"/>
      <c r="D196" s="356"/>
      <c r="E196" s="74"/>
      <c r="F196" s="150" t="s">
        <v>544</v>
      </c>
      <c r="G196" s="233" t="s">
        <v>545</v>
      </c>
      <c r="H196" s="24"/>
      <c r="I196" s="244"/>
      <c r="J196" s="82"/>
    </row>
    <row x14ac:dyDescent="0.25" r="197" customHeight="1" ht="29.100000000000005">
      <c r="A197" s="22"/>
      <c r="B197" s="3"/>
      <c r="C197" s="3"/>
      <c r="D197" s="3"/>
      <c r="E197" s="74" t="s">
        <v>11</v>
      </c>
      <c r="F197" s="114" t="s">
        <v>546</v>
      </c>
      <c r="G197" s="26" t="s">
        <v>567</v>
      </c>
      <c r="H197" s="62">
        <f>ROUNDUP((('UK-T-Coffee Tables'!G197)*USD_per_GBP),-1)</f>
      </c>
      <c r="I197" s="62">
        <f>ROUNDUP((('UK-T-Coffee Tables'!H197)*USD_per_GBP),-1)</f>
      </c>
      <c r="J197" s="82"/>
    </row>
    <row x14ac:dyDescent="0.25" r="198" customHeight="1" ht="29.100000000000005">
      <c r="A198" s="229"/>
      <c r="B198" s="229"/>
      <c r="C198" s="229"/>
      <c r="D198" s="229"/>
      <c r="E198" s="74" t="s">
        <v>13</v>
      </c>
      <c r="F198" s="114" t="s">
        <v>548</v>
      </c>
      <c r="G198" s="26" t="s">
        <v>568</v>
      </c>
      <c r="H198" s="62">
        <f>ROUNDUP((('UK-T-Coffee Tables'!G198)*USD_per_GBP),-1)</f>
      </c>
      <c r="I198" s="62">
        <f>ROUNDUP((('UK-T-Coffee Tables'!H198)*USD_per_GBP),-1)</f>
      </c>
      <c r="J198" s="82"/>
    </row>
    <row x14ac:dyDescent="0.25" r="199" customHeight="1" ht="29.100000000000005">
      <c r="A199" s="3"/>
      <c r="B199" s="3"/>
      <c r="C199" s="3"/>
      <c r="D199" s="3"/>
      <c r="E199" s="74" t="s">
        <v>15</v>
      </c>
      <c r="F199" s="114" t="s">
        <v>550</v>
      </c>
      <c r="G199" s="26" t="s">
        <v>569</v>
      </c>
      <c r="H199" s="62">
        <f>ROUNDUP((('UK-T-Coffee Tables'!G199)*USD_per_GBP),-1)</f>
      </c>
      <c r="I199" s="62">
        <f>ROUNDUP((('UK-T-Coffee Tables'!H199)*USD_per_GBP),-1)</f>
      </c>
      <c r="J199" s="82"/>
    </row>
    <row x14ac:dyDescent="0.25" r="200" customHeight="1" ht="29.100000000000005">
      <c r="A200" s="3"/>
      <c r="B200" s="3"/>
      <c r="C200" s="3"/>
      <c r="D200" s="3"/>
      <c r="E200" s="134"/>
      <c r="F200" s="134"/>
      <c r="G200" s="24"/>
      <c r="H200" s="136"/>
      <c r="I200" s="103"/>
      <c r="J200" s="82"/>
    </row>
    <row x14ac:dyDescent="0.25" r="201" customHeight="1" ht="29.100000000000005">
      <c r="A201" s="3"/>
      <c r="B201" s="3"/>
      <c r="C201" s="3"/>
      <c r="D201" s="3"/>
      <c r="E201" s="138" t="s">
        <v>18</v>
      </c>
      <c r="F201" s="138"/>
      <c r="G201" s="5"/>
      <c r="H201" s="82"/>
      <c r="I201" s="103"/>
      <c r="J201" s="82"/>
    </row>
    <row x14ac:dyDescent="0.25" r="202" customHeight="1" ht="29.100000000000005">
      <c r="A202" s="3"/>
      <c r="B202" s="3"/>
      <c r="C202" s="3"/>
      <c r="D202" s="229"/>
      <c r="E202" s="108"/>
      <c r="F202" s="108"/>
      <c r="G202" s="5"/>
      <c r="H202" s="82"/>
      <c r="I202" s="103"/>
      <c r="J202" s="82"/>
    </row>
    <row x14ac:dyDescent="0.25" r="203" customHeight="1" ht="29.100000000000005">
      <c r="A203" s="3"/>
      <c r="B203" s="3"/>
      <c r="C203" s="3"/>
      <c r="D203" s="229"/>
      <c r="E203" s="134"/>
      <c r="F203" s="134"/>
      <c r="G203" s="5"/>
      <c r="H203" s="82"/>
      <c r="I203" s="103"/>
      <c r="J203" s="82"/>
    </row>
    <row x14ac:dyDescent="0.25" r="204" customHeight="1" ht="29.100000000000005">
      <c r="A204" s="3"/>
      <c r="B204" s="3"/>
      <c r="C204" s="3"/>
      <c r="D204" s="229"/>
      <c r="E204" s="139" t="s">
        <v>280</v>
      </c>
      <c r="F204" s="139"/>
      <c r="G204" s="161"/>
      <c r="H204" s="358"/>
      <c r="I204" s="188">
        <f>ROUNDUP((('UK-T-Coffee Tables'!H204)*USD_per_GBP),-1)</f>
      </c>
      <c r="J204" s="82"/>
    </row>
    <row x14ac:dyDescent="0.25" r="205" customHeight="1" ht="29.100000000000005">
      <c r="A205" s="3"/>
      <c r="B205" s="3"/>
      <c r="C205" s="3"/>
      <c r="D205" s="229"/>
      <c r="E205" s="108"/>
      <c r="F205" s="108"/>
      <c r="G205" s="5"/>
      <c r="H205" s="82"/>
      <c r="I205" s="103"/>
      <c r="J205" s="82"/>
    </row>
    <row x14ac:dyDescent="0.25" r="206" customHeight="1" ht="29.100000000000005">
      <c r="A206" s="3"/>
      <c r="B206" s="3"/>
      <c r="C206" s="3"/>
      <c r="D206" s="229"/>
      <c r="E206" s="108"/>
      <c r="F206" s="108"/>
      <c r="G206" s="5"/>
      <c r="H206" s="82"/>
      <c r="I206" s="63"/>
      <c r="J206" s="82"/>
    </row>
    <row x14ac:dyDescent="0.25" r="207" customHeight="1" ht="54.75">
      <c r="A207" s="3"/>
      <c r="B207" s="3"/>
      <c r="C207" s="3"/>
      <c r="D207" s="3"/>
      <c r="E207" s="134"/>
      <c r="F207" s="134"/>
      <c r="G207" s="5"/>
      <c r="H207" s="82"/>
      <c r="I207" s="103"/>
      <c r="J207" s="82"/>
    </row>
    <row x14ac:dyDescent="0.25" r="208" customHeight="1" ht="17.25">
      <c r="A208" s="354"/>
      <c r="B208" s="288" t="s">
        <v>148</v>
      </c>
      <c r="C208" s="10"/>
      <c r="D208" s="10"/>
      <c r="E208" s="127"/>
      <c r="F208" s="127"/>
      <c r="G208" s="49"/>
      <c r="H208" s="355"/>
      <c r="I208" s="128"/>
      <c r="J208" s="82"/>
    </row>
    <row x14ac:dyDescent="0.25" r="209" customHeight="1" ht="17.25">
      <c r="A209" s="15"/>
      <c r="B209" s="15" t="s">
        <v>348</v>
      </c>
      <c r="C209" s="15"/>
      <c r="D209" s="15"/>
      <c r="E209" s="112" t="s">
        <v>58</v>
      </c>
      <c r="F209" s="237" t="s">
        <v>319</v>
      </c>
      <c r="G209" s="17"/>
      <c r="H209" s="18" t="s">
        <v>349</v>
      </c>
      <c r="I209" s="18" t="s">
        <v>327</v>
      </c>
      <c r="J209" s="82"/>
    </row>
    <row x14ac:dyDescent="0.25" r="210" customHeight="1" ht="29.100000000000005">
      <c r="A210" s="22"/>
      <c r="B210" s="22"/>
      <c r="C210" s="3"/>
      <c r="D210" s="356"/>
      <c r="E210" s="74"/>
      <c r="F210" s="262" t="s">
        <v>544</v>
      </c>
      <c r="G210" s="233" t="s">
        <v>545</v>
      </c>
      <c r="H210" s="24"/>
      <c r="I210" s="244"/>
      <c r="J210" s="82"/>
    </row>
    <row x14ac:dyDescent="0.25" r="211" customHeight="1" ht="29.100000000000005">
      <c r="A211" s="22"/>
      <c r="B211" s="3"/>
      <c r="C211" s="3"/>
      <c r="D211" s="3"/>
      <c r="E211" s="74" t="s">
        <v>11</v>
      </c>
      <c r="F211" s="28" t="s">
        <v>552</v>
      </c>
      <c r="G211" s="27" t="s">
        <v>553</v>
      </c>
      <c r="H211" s="62">
        <f>ROUNDUP((('UK-T-Coffee Tables'!G212)*USD_per_GBP),-1)</f>
      </c>
      <c r="I211" s="62">
        <f>ROUNDUP((('UK-T-Coffee Tables'!H212)*USD_per_GBP),-1)</f>
      </c>
      <c r="J211" s="82"/>
    </row>
    <row x14ac:dyDescent="0.25" r="212" customHeight="1" ht="29.100000000000005">
      <c r="A212" s="22"/>
      <c r="B212" s="229"/>
      <c r="C212" s="229"/>
      <c r="D212" s="229"/>
      <c r="E212" s="74" t="s">
        <v>13</v>
      </c>
      <c r="F212" s="28" t="s">
        <v>555</v>
      </c>
      <c r="G212" s="27" t="s">
        <v>580</v>
      </c>
      <c r="H212" s="62">
        <f>ROUNDUP((('UK-T-Coffee Tables'!G213)*USD_per_GBP),-1)</f>
      </c>
      <c r="I212" s="62">
        <f>ROUNDUP((('UK-T-Coffee Tables'!H213)*USD_per_GBP),-1)</f>
      </c>
      <c r="J212" s="82"/>
    </row>
    <row x14ac:dyDescent="0.25" r="213" customHeight="1" ht="29.100000000000005">
      <c r="A213" s="22"/>
      <c r="B213" s="3"/>
      <c r="C213" s="3"/>
      <c r="D213" s="3"/>
      <c r="E213" s="74" t="s">
        <v>15</v>
      </c>
      <c r="F213" s="28" t="s">
        <v>572</v>
      </c>
      <c r="G213" s="27" t="s">
        <v>581</v>
      </c>
      <c r="H213" s="62">
        <f>ROUNDUP((('UK-T-Coffee Tables'!G214)*USD_per_GBP),-1)</f>
      </c>
      <c r="I213" s="62">
        <f>ROUNDUP((('UK-T-Coffee Tables'!H214)*USD_per_GBP),-1)</f>
      </c>
      <c r="J213" s="82"/>
    </row>
    <row x14ac:dyDescent="0.25" r="214" customHeight="1" ht="29.100000000000005">
      <c r="A214" s="22"/>
      <c r="B214" s="3"/>
      <c r="C214" s="3"/>
      <c r="D214" s="3"/>
      <c r="E214" s="74" t="s">
        <v>120</v>
      </c>
      <c r="F214" s="28" t="s">
        <v>573</v>
      </c>
      <c r="G214" s="27" t="s">
        <v>561</v>
      </c>
      <c r="H214" s="62">
        <f>ROUNDUP((('UK-T-Coffee Tables'!G215)*USD_per_GBP),-1)</f>
      </c>
      <c r="I214" s="62">
        <f>ROUNDUP((('UK-T-Coffee Tables'!H215)*USD_per_GBP),-1)</f>
      </c>
      <c r="J214" s="82"/>
    </row>
    <row x14ac:dyDescent="0.25" r="215" customHeight="1" ht="29.100000000000005">
      <c r="A215" s="3"/>
      <c r="B215" s="3"/>
      <c r="C215" s="3"/>
      <c r="D215" s="229"/>
      <c r="E215" s="28"/>
      <c r="F215" s="28"/>
      <c r="G215" s="5"/>
      <c r="H215" s="82"/>
      <c r="I215" s="63"/>
      <c r="J215" s="82"/>
    </row>
    <row x14ac:dyDescent="0.25" r="216" customHeight="1" ht="29.100000000000005">
      <c r="A216" s="3"/>
      <c r="B216" s="3"/>
      <c r="C216" s="3"/>
      <c r="D216" s="3"/>
      <c r="E216" s="138" t="s">
        <v>18</v>
      </c>
      <c r="F216" s="138"/>
      <c r="G216" s="5"/>
      <c r="H216" s="82"/>
      <c r="I216" s="103"/>
      <c r="J216" s="82"/>
    </row>
    <row x14ac:dyDescent="0.25" r="217" customHeight="1" ht="29.100000000000005">
      <c r="A217" s="3"/>
      <c r="B217" s="3"/>
      <c r="C217" s="3"/>
      <c r="D217" s="229"/>
      <c r="E217" s="108"/>
      <c r="F217" s="108"/>
      <c r="G217" s="5"/>
      <c r="H217" s="82"/>
      <c r="I217" s="103"/>
      <c r="J217" s="82"/>
    </row>
    <row x14ac:dyDescent="0.25" r="218" customHeight="1" ht="29.100000000000005">
      <c r="A218" s="3"/>
      <c r="B218" s="3"/>
      <c r="C218" s="3"/>
      <c r="D218" s="229"/>
      <c r="E218" s="134"/>
      <c r="F218" s="134"/>
      <c r="G218" s="5"/>
      <c r="H218" s="82"/>
      <c r="I218" s="103"/>
      <c r="J218" s="82"/>
    </row>
    <row x14ac:dyDescent="0.25" r="219" customHeight="1" ht="29.100000000000005">
      <c r="A219" s="3"/>
      <c r="B219" s="3"/>
      <c r="C219" s="3"/>
      <c r="D219" s="229"/>
      <c r="E219" s="139" t="s">
        <v>280</v>
      </c>
      <c r="F219" s="139"/>
      <c r="G219" s="161"/>
      <c r="H219" s="358"/>
      <c r="I219" s="188">
        <f>ROUNDUP((('UK-T-Coffee Tables'!H220)*USD_per_GBP),-1)</f>
      </c>
      <c r="J219" s="82"/>
    </row>
    <row x14ac:dyDescent="0.25" r="220" customHeight="1" ht="38.45">
      <c r="A220" s="3"/>
      <c r="B220" s="3"/>
      <c r="C220" s="3"/>
      <c r="D220" s="229"/>
      <c r="E220" s="108"/>
      <c r="F220" s="108"/>
      <c r="G220" s="5"/>
      <c r="H220" s="82"/>
      <c r="I220" s="103"/>
      <c r="J220" s="82"/>
    </row>
    <row x14ac:dyDescent="0.25" r="221" customHeight="1" ht="17.25">
      <c r="A221" s="15"/>
      <c r="B221" s="15" t="s">
        <v>106</v>
      </c>
      <c r="C221" s="15"/>
      <c r="D221" s="15"/>
      <c r="E221" s="112" t="s">
        <v>58</v>
      </c>
      <c r="F221" s="237" t="s">
        <v>319</v>
      </c>
      <c r="G221" s="17"/>
      <c r="H221" s="18" t="s">
        <v>349</v>
      </c>
      <c r="I221" s="18" t="s">
        <v>327</v>
      </c>
      <c r="J221" s="82"/>
    </row>
    <row x14ac:dyDescent="0.25" r="222" customHeight="1" ht="29.100000000000005">
      <c r="A222" s="22"/>
      <c r="B222" s="22"/>
      <c r="C222" s="3"/>
      <c r="D222" s="356"/>
      <c r="E222" s="74"/>
      <c r="F222" s="262" t="s">
        <v>544</v>
      </c>
      <c r="G222" s="233" t="s">
        <v>545</v>
      </c>
      <c r="H222" s="24"/>
      <c r="I222" s="244"/>
      <c r="J222" s="82"/>
    </row>
    <row x14ac:dyDescent="0.25" r="223" customHeight="1" ht="29.100000000000005">
      <c r="A223" s="22"/>
      <c r="B223" s="229"/>
      <c r="C223" s="229"/>
      <c r="D223" s="229"/>
      <c r="E223" s="74" t="s">
        <v>11</v>
      </c>
      <c r="F223" s="114" t="s">
        <v>574</v>
      </c>
      <c r="G223" s="27" t="s">
        <v>575</v>
      </c>
      <c r="H223" s="62">
        <f>ROUNDUP((('UK-T-Coffee Tables'!G224)*USD_per_GBP),-1)</f>
      </c>
      <c r="I223" s="62">
        <f>ROUNDUP((('UK-T-Coffee Tables'!H224)*USD_per_GBP),-1)</f>
      </c>
      <c r="J223" s="82"/>
    </row>
    <row x14ac:dyDescent="0.25" r="224" customHeight="1" ht="29.100000000000005">
      <c r="A224" s="22"/>
      <c r="B224" s="3"/>
      <c r="C224" s="3"/>
      <c r="D224" s="3"/>
      <c r="E224" s="74" t="s">
        <v>13</v>
      </c>
      <c r="F224" s="114" t="s">
        <v>576</v>
      </c>
      <c r="G224" s="27" t="s">
        <v>577</v>
      </c>
      <c r="H224" s="62">
        <f>ROUNDUP((('UK-T-Coffee Tables'!G225)*USD_per_GBP),-1)</f>
      </c>
      <c r="I224" s="62">
        <f>ROUNDUP((('UK-T-Coffee Tables'!H225)*USD_per_GBP),-1)</f>
      </c>
      <c r="J224" s="82"/>
    </row>
    <row x14ac:dyDescent="0.25" r="225" customHeight="1" ht="29.100000000000005">
      <c r="A225" s="22"/>
      <c r="B225" s="3"/>
      <c r="C225" s="3"/>
      <c r="D225" s="3"/>
      <c r="E225" s="74" t="s">
        <v>15</v>
      </c>
      <c r="F225" s="114" t="s">
        <v>578</v>
      </c>
      <c r="G225" s="27" t="s">
        <v>579</v>
      </c>
      <c r="H225" s="62">
        <f>ROUNDUP((('UK-T-Coffee Tables'!G226)*USD_per_GBP),-1)</f>
      </c>
      <c r="I225" s="62">
        <f>ROUNDUP((('UK-T-Coffee Tables'!H226)*USD_per_GBP),-1)</f>
      </c>
      <c r="J225" s="82"/>
    </row>
    <row x14ac:dyDescent="0.25" r="226" customHeight="1" ht="29.100000000000005">
      <c r="A226" s="3"/>
      <c r="B226" s="3"/>
      <c r="C226" s="3"/>
      <c r="D226" s="3"/>
      <c r="E226" s="28"/>
      <c r="F226" s="28"/>
      <c r="G226" s="5"/>
      <c r="H226" s="82"/>
      <c r="I226" s="103"/>
      <c r="J226" s="82"/>
    </row>
    <row x14ac:dyDescent="0.25" r="227" customHeight="1" ht="29.100000000000005">
      <c r="A227" s="3"/>
      <c r="B227" s="3"/>
      <c r="C227" s="3"/>
      <c r="D227" s="3"/>
      <c r="E227" s="138" t="s">
        <v>18</v>
      </c>
      <c r="F227" s="138"/>
      <c r="G227" s="5"/>
      <c r="H227" s="82"/>
      <c r="I227" s="103"/>
      <c r="J227" s="82"/>
    </row>
    <row x14ac:dyDescent="0.25" r="228" customHeight="1" ht="29.100000000000005">
      <c r="A228" s="3"/>
      <c r="B228" s="3"/>
      <c r="C228" s="3"/>
      <c r="D228" s="3"/>
      <c r="E228" s="108"/>
      <c r="F228" s="108"/>
      <c r="G228" s="5"/>
      <c r="H228" s="82"/>
      <c r="I228" s="103"/>
      <c r="J228" s="82"/>
    </row>
    <row x14ac:dyDescent="0.25" r="229" customHeight="1" ht="29.100000000000005">
      <c r="A229" s="3"/>
      <c r="B229" s="3"/>
      <c r="C229" s="3"/>
      <c r="D229" s="3"/>
      <c r="E229" s="134"/>
      <c r="F229" s="134"/>
      <c r="G229" s="5"/>
      <c r="H229" s="82"/>
      <c r="I229" s="103"/>
      <c r="J229" s="82"/>
    </row>
    <row x14ac:dyDescent="0.25" r="230" customHeight="1" ht="29.100000000000005">
      <c r="A230" s="3"/>
      <c r="B230" s="3"/>
      <c r="C230" s="3"/>
      <c r="D230" s="3"/>
      <c r="E230" s="139" t="s">
        <v>280</v>
      </c>
      <c r="F230" s="139"/>
      <c r="G230" s="161"/>
      <c r="H230" s="358"/>
      <c r="I230" s="188">
        <f>ROUNDUP((('UK-T-Coffee Tables'!H231)*USD_per_GBP),-1)</f>
      </c>
      <c r="J230" s="82"/>
    </row>
    <row x14ac:dyDescent="0.25" r="231" customHeight="1" ht="29.100000000000005">
      <c r="A231" s="3"/>
      <c r="B231" s="3"/>
      <c r="C231" s="3"/>
      <c r="D231" s="3"/>
      <c r="E231" s="108"/>
      <c r="F231" s="108"/>
      <c r="G231" s="5"/>
      <c r="H231" s="82"/>
      <c r="I231" s="103"/>
      <c r="J231" s="82"/>
    </row>
    <row x14ac:dyDescent="0.25" r="232" customHeight="1" ht="29.100000000000005">
      <c r="A232" s="3"/>
      <c r="B232" s="3"/>
      <c r="C232" s="3"/>
      <c r="D232" s="3"/>
      <c r="E232" s="108"/>
      <c r="F232" s="108"/>
      <c r="G232" s="5"/>
      <c r="H232" s="82"/>
      <c r="I232" s="63"/>
      <c r="J232" s="82"/>
    </row>
    <row x14ac:dyDescent="0.25" r="233" customHeight="1" ht="27">
      <c r="A233" s="3"/>
      <c r="B233" s="365"/>
      <c r="C233" s="366"/>
      <c r="D233" s="366"/>
      <c r="E233" s="28"/>
      <c r="F233" s="28"/>
      <c r="G233" s="24"/>
      <c r="H233" s="136"/>
      <c r="I233" s="86"/>
      <c r="J233" s="82"/>
    </row>
    <row x14ac:dyDescent="0.25" r="234" customHeight="1" ht="17.25">
      <c r="A234" s="15"/>
      <c r="B234" s="15" t="s">
        <v>594</v>
      </c>
      <c r="C234" s="15"/>
      <c r="D234" s="15"/>
      <c r="E234" s="112" t="s">
        <v>58</v>
      </c>
      <c r="F234" s="237" t="s">
        <v>319</v>
      </c>
      <c r="G234" s="17"/>
      <c r="H234" s="18" t="s">
        <v>349</v>
      </c>
      <c r="I234" s="18" t="s">
        <v>327</v>
      </c>
      <c r="J234" s="82"/>
    </row>
    <row x14ac:dyDescent="0.25" r="235" customHeight="1" ht="29.100000000000005">
      <c r="A235" s="22"/>
      <c r="B235" s="22"/>
      <c r="C235" s="3"/>
      <c r="D235" s="356"/>
      <c r="E235" s="74"/>
      <c r="F235" s="185" t="s">
        <v>544</v>
      </c>
      <c r="G235" s="368" t="s">
        <v>545</v>
      </c>
      <c r="H235" s="34"/>
      <c r="I235" s="244"/>
      <c r="J235" s="82"/>
    </row>
    <row x14ac:dyDescent="0.25" r="236" customHeight="1" ht="29.100000000000005">
      <c r="A236" s="22"/>
      <c r="B236" s="3"/>
      <c r="C236" s="3"/>
      <c r="D236" s="3"/>
      <c r="E236" s="74" t="s">
        <v>11</v>
      </c>
      <c r="F236" s="28" t="s">
        <v>595</v>
      </c>
      <c r="G236" s="27" t="s">
        <v>596</v>
      </c>
      <c r="H236" s="62">
        <f>ROUNDUP((('UK-T-Coffee Tables'!G238)*USD_per_GBP),-1)</f>
      </c>
      <c r="I236" s="62">
        <f>ROUNDUP((('UK-T-Coffee Tables'!H238)*USD_per_GBP),-1)</f>
      </c>
      <c r="J236" s="82"/>
    </row>
    <row x14ac:dyDescent="0.25" r="237" customHeight="1" ht="29.100000000000005">
      <c r="A237" s="22"/>
      <c r="B237" s="3"/>
      <c r="C237" s="3"/>
      <c r="D237" s="3"/>
      <c r="E237" s="74" t="s">
        <v>13</v>
      </c>
      <c r="F237" s="28" t="s">
        <v>548</v>
      </c>
      <c r="G237" s="27" t="s">
        <v>597</v>
      </c>
      <c r="H237" s="62">
        <f>ROUNDUP((('UK-T-Coffee Tables'!G239)*USD_per_GBP),-1)</f>
      </c>
      <c r="I237" s="62">
        <f>ROUNDUP((('UK-T-Coffee Tables'!H239)*USD_per_GBP),-1)</f>
      </c>
      <c r="J237" s="82"/>
    </row>
    <row x14ac:dyDescent="0.25" r="238" customHeight="1" ht="29.100000000000005">
      <c r="A238" s="22"/>
      <c r="B238" s="229"/>
      <c r="C238" s="229"/>
      <c r="D238" s="229"/>
      <c r="E238" s="74" t="s">
        <v>15</v>
      </c>
      <c r="F238" s="28" t="s">
        <v>598</v>
      </c>
      <c r="G238" s="27" t="s">
        <v>599</v>
      </c>
      <c r="H238" s="62">
        <f>ROUNDUP((('UK-T-Coffee Tables'!G240)*USD_per_GBP),-1)</f>
      </c>
      <c r="I238" s="62">
        <f>ROUNDUP((('UK-T-Coffee Tables'!H240)*USD_per_GBP),-1)</f>
      </c>
      <c r="J238" s="82"/>
    </row>
    <row x14ac:dyDescent="0.25" r="239" customHeight="1" ht="29.100000000000005">
      <c r="A239" s="3"/>
      <c r="B239" s="3"/>
      <c r="C239" s="3"/>
      <c r="D239" s="3"/>
      <c r="E239" s="28"/>
      <c r="F239" s="28"/>
      <c r="G239" s="24"/>
      <c r="H239" s="62"/>
      <c r="I239" s="103"/>
      <c r="J239" s="82"/>
    </row>
    <row x14ac:dyDescent="0.25" r="240" customHeight="1" ht="29.100000000000005">
      <c r="A240" s="3"/>
      <c r="B240" s="3"/>
      <c r="C240" s="3"/>
      <c r="D240" s="3"/>
      <c r="E240" s="138" t="s">
        <v>18</v>
      </c>
      <c r="F240" s="138"/>
      <c r="G240" s="5"/>
      <c r="H240" s="82"/>
      <c r="I240" s="103"/>
      <c r="J240" s="82"/>
    </row>
    <row x14ac:dyDescent="0.25" r="241" customHeight="1" ht="29.100000000000005">
      <c r="A241" s="3"/>
      <c r="B241" s="3"/>
      <c r="C241" s="3"/>
      <c r="D241" s="3"/>
      <c r="E241" s="108"/>
      <c r="F241" s="108"/>
      <c r="G241" s="5"/>
      <c r="H241" s="82"/>
      <c r="I241" s="103"/>
      <c r="J241" s="82"/>
    </row>
    <row x14ac:dyDescent="0.25" r="242" customHeight="1" ht="29.100000000000005">
      <c r="A242" s="3"/>
      <c r="B242" s="3"/>
      <c r="C242" s="3"/>
      <c r="D242" s="3"/>
      <c r="E242" s="134"/>
      <c r="F242" s="134"/>
      <c r="G242" s="5"/>
      <c r="H242" s="82"/>
      <c r="I242" s="103"/>
      <c r="J242" s="82"/>
    </row>
    <row x14ac:dyDescent="0.25" r="243" customHeight="1" ht="29.100000000000005">
      <c r="A243" s="3"/>
      <c r="B243" s="3"/>
      <c r="C243" s="3"/>
      <c r="D243" s="3"/>
      <c r="E243" s="139" t="s">
        <v>280</v>
      </c>
      <c r="F243" s="139"/>
      <c r="G243" s="161"/>
      <c r="H243" s="358"/>
      <c r="I243" s="188">
        <f>ROUNDUP((('UK-T-Coffee Tables'!H246)*USD_per_GBP),-1)</f>
      </c>
      <c r="J243" s="82"/>
    </row>
    <row x14ac:dyDescent="0.25" r="244" customHeight="1" ht="17.25">
      <c r="A244" s="354"/>
      <c r="B244" s="96" t="s">
        <v>600</v>
      </c>
      <c r="C244" s="10"/>
      <c r="D244" s="10"/>
      <c r="E244" s="127"/>
      <c r="F244" s="127"/>
      <c r="G244" s="49"/>
      <c r="H244" s="355"/>
      <c r="I244" s="128"/>
      <c r="J244" s="82"/>
    </row>
    <row x14ac:dyDescent="0.25" r="245" customHeight="1" ht="17.25">
      <c r="A245" s="15"/>
      <c r="B245" s="15" t="s">
        <v>318</v>
      </c>
      <c r="C245" s="15"/>
      <c r="D245" s="15"/>
      <c r="E245" s="112" t="s">
        <v>58</v>
      </c>
      <c r="F245" s="237" t="s">
        <v>319</v>
      </c>
      <c r="G245" s="17"/>
      <c r="H245" s="18" t="s">
        <v>601</v>
      </c>
      <c r="I245" s="147"/>
      <c r="J245" s="82"/>
    </row>
    <row x14ac:dyDescent="0.25" r="246" customHeight="1" ht="29.100000000000005">
      <c r="A246" s="22"/>
      <c r="B246" s="22"/>
      <c r="C246" s="3"/>
      <c r="D246" s="356"/>
      <c r="E246" s="74"/>
      <c r="F246" s="185" t="s">
        <v>544</v>
      </c>
      <c r="G246" s="233" t="s">
        <v>545</v>
      </c>
      <c r="H246" s="24"/>
      <c r="I246" s="244"/>
      <c r="J246" s="82"/>
    </row>
    <row x14ac:dyDescent="0.25" r="247" customHeight="1" ht="29.100000000000005">
      <c r="A247" s="22"/>
      <c r="B247" s="229"/>
      <c r="C247" s="229"/>
      <c r="D247" s="229"/>
      <c r="E247" s="74" t="s">
        <v>11</v>
      </c>
      <c r="F247" s="114" t="s">
        <v>548</v>
      </c>
      <c r="G247" s="26" t="s">
        <v>568</v>
      </c>
      <c r="H247" s="62">
        <f>ROUNDUP((('UK-T-Coffee Tables'!G254)*USD_per_GBP),-1)</f>
      </c>
      <c r="I247" s="172"/>
      <c r="J247" s="82"/>
    </row>
    <row x14ac:dyDescent="0.25" r="248" customHeight="1" ht="29.100000000000005">
      <c r="A248" s="22"/>
      <c r="B248" s="3"/>
      <c r="C248" s="3"/>
      <c r="D248" s="3"/>
      <c r="E248" s="74" t="s">
        <v>15</v>
      </c>
      <c r="F248" s="114" t="s">
        <v>550</v>
      </c>
      <c r="G248" s="26" t="s">
        <v>569</v>
      </c>
      <c r="H248" s="62">
        <f>ROUNDUP((('UK-T-Coffee Tables'!G255)*USD_per_GBP),-1)</f>
      </c>
      <c r="I248" s="103"/>
      <c r="J248" s="82"/>
    </row>
    <row x14ac:dyDescent="0.25" r="249" customHeight="1" ht="29.100000000000005">
      <c r="A249" s="3"/>
      <c r="B249" s="3"/>
      <c r="C249" s="3"/>
      <c r="D249" s="3"/>
      <c r="E249" s="74"/>
      <c r="F249" s="74"/>
      <c r="G249" s="5"/>
      <c r="H249" s="82"/>
      <c r="I249" s="103"/>
      <c r="J249" s="82"/>
    </row>
    <row x14ac:dyDescent="0.25" r="250" customHeight="1" ht="29.100000000000005">
      <c r="A250" s="3"/>
      <c r="B250" s="3"/>
      <c r="C250" s="3"/>
      <c r="D250" s="3"/>
      <c r="E250" s="138" t="s">
        <v>18</v>
      </c>
      <c r="F250" s="138"/>
      <c r="G250" s="5"/>
      <c r="H250" s="82"/>
      <c r="I250" s="103"/>
      <c r="J250" s="82"/>
    </row>
    <row x14ac:dyDescent="0.25" r="251" customHeight="1" ht="29.100000000000005">
      <c r="A251" s="3"/>
      <c r="B251" s="3"/>
      <c r="C251" s="3"/>
      <c r="D251" s="229"/>
      <c r="E251" s="108"/>
      <c r="F251" s="108"/>
      <c r="G251" s="5"/>
      <c r="H251" s="82"/>
      <c r="I251" s="103"/>
      <c r="J251" s="82"/>
    </row>
    <row x14ac:dyDescent="0.25" r="252" customHeight="1" ht="29.100000000000005">
      <c r="A252" s="3"/>
      <c r="B252" s="3"/>
      <c r="C252" s="3"/>
      <c r="D252" s="229"/>
      <c r="E252" s="134"/>
      <c r="F252" s="134"/>
      <c r="G252" s="5"/>
      <c r="H252" s="82"/>
      <c r="I252" s="103"/>
      <c r="J252" s="82"/>
    </row>
    <row x14ac:dyDescent="0.25" r="253" customHeight="1" ht="29.100000000000005">
      <c r="A253" s="3"/>
      <c r="B253" s="3"/>
      <c r="C253" s="3"/>
      <c r="D253" s="229"/>
      <c r="E253" s="139" t="s">
        <v>280</v>
      </c>
      <c r="F253" s="139"/>
      <c r="G253" s="161"/>
      <c r="H253" s="358"/>
      <c r="I253" s="188">
        <f>ROUNDUP((('UK-T-Coffee Tables'!H260)*USD_per_GBP),-1)</f>
      </c>
      <c r="J253" s="82"/>
    </row>
    <row x14ac:dyDescent="0.25" r="254" customHeight="1" ht="29.100000000000005">
      <c r="A254" s="3"/>
      <c r="B254" s="3"/>
      <c r="C254" s="3"/>
      <c r="D254" s="229"/>
      <c r="E254" s="28"/>
      <c r="F254" s="28"/>
      <c r="G254" s="5"/>
      <c r="H254" s="82"/>
      <c r="I254" s="63"/>
      <c r="J254" s="82"/>
    </row>
    <row x14ac:dyDescent="0.25" r="255" customHeight="1" ht="29.100000000000005">
      <c r="A255" s="3"/>
      <c r="B255" s="3"/>
      <c r="C255" s="3"/>
      <c r="D255" s="229"/>
      <c r="E255" s="28"/>
      <c r="F255" s="28"/>
      <c r="G255" s="5"/>
      <c r="H255" s="82"/>
      <c r="I255" s="63"/>
      <c r="J255" s="82"/>
    </row>
    <row x14ac:dyDescent="0.25" r="256" customHeight="1" ht="19.35">
      <c r="A256" s="3"/>
      <c r="B256" s="3"/>
      <c r="C256" s="3"/>
      <c r="D256" s="229"/>
      <c r="E256" s="28"/>
      <c r="F256" s="28"/>
      <c r="G256" s="5"/>
      <c r="H256" s="82"/>
      <c r="I256" s="63"/>
      <c r="J256" s="82"/>
    </row>
    <row x14ac:dyDescent="0.25" r="257" customHeight="1" ht="17.25">
      <c r="A257" s="354"/>
      <c r="B257" s="96" t="s">
        <v>600</v>
      </c>
      <c r="C257" s="10"/>
      <c r="D257" s="10"/>
      <c r="E257" s="127"/>
      <c r="F257" s="127"/>
      <c r="G257" s="49"/>
      <c r="H257" s="355"/>
      <c r="I257" s="128"/>
      <c r="J257" s="82"/>
    </row>
    <row x14ac:dyDescent="0.25" r="258" customHeight="1" ht="17.25">
      <c r="A258" s="15"/>
      <c r="B258" s="15" t="s">
        <v>106</v>
      </c>
      <c r="C258" s="15"/>
      <c r="D258" s="15"/>
      <c r="E258" s="112" t="s">
        <v>58</v>
      </c>
      <c r="F258" s="237" t="s">
        <v>319</v>
      </c>
      <c r="G258" s="17"/>
      <c r="H258" s="18" t="s">
        <v>601</v>
      </c>
      <c r="I258" s="147"/>
      <c r="J258" s="82"/>
    </row>
    <row x14ac:dyDescent="0.25" r="259" customHeight="1" ht="29.100000000000005">
      <c r="A259" s="22"/>
      <c r="B259" s="22"/>
      <c r="C259" s="3"/>
      <c r="D259" s="356"/>
      <c r="E259" s="74"/>
      <c r="F259" s="185" t="s">
        <v>544</v>
      </c>
      <c r="G259" s="233" t="s">
        <v>545</v>
      </c>
      <c r="H259" s="24"/>
      <c r="I259" s="244"/>
      <c r="J259" s="82"/>
    </row>
    <row x14ac:dyDescent="0.25" r="260" customHeight="1" ht="29.100000000000005">
      <c r="A260" s="22"/>
      <c r="B260" s="229"/>
      <c r="C260" s="229"/>
      <c r="D260" s="229"/>
      <c r="E260" s="4" t="s">
        <v>11</v>
      </c>
      <c r="F260" s="114" t="s">
        <v>574</v>
      </c>
      <c r="G260" s="27" t="s">
        <v>575</v>
      </c>
      <c r="H260" s="62">
        <f>ROUNDUP((('UK-T-Coffee Tables'!G266)*USD_per_GBP),-1)</f>
      </c>
      <c r="I260" s="172"/>
      <c r="J260" s="82"/>
    </row>
    <row x14ac:dyDescent="0.25" r="261" customHeight="1" ht="29.100000000000005">
      <c r="A261" s="22"/>
      <c r="B261" s="3"/>
      <c r="C261" s="3"/>
      <c r="D261" s="3"/>
      <c r="E261" s="74" t="s">
        <v>15</v>
      </c>
      <c r="F261" s="28" t="s">
        <v>587</v>
      </c>
      <c r="G261" s="27" t="s">
        <v>577</v>
      </c>
      <c r="H261" s="62">
        <f>ROUNDUP((('UK-T-Coffee Tables'!G267)*USD_per_GBP),-1)</f>
      </c>
      <c r="I261" s="103"/>
      <c r="J261" s="82"/>
    </row>
    <row x14ac:dyDescent="0.25" r="262" customHeight="1" ht="29.100000000000005">
      <c r="A262" s="3"/>
      <c r="B262" s="3"/>
      <c r="C262" s="3"/>
      <c r="D262" s="3"/>
      <c r="E262" s="74" t="s">
        <v>120</v>
      </c>
      <c r="F262" s="28" t="s">
        <v>602</v>
      </c>
      <c r="G262" s="26" t="s">
        <v>579</v>
      </c>
      <c r="H262" s="62">
        <f>ROUNDUP((('UK-T-Coffee Tables'!G268)*USD_per_GBP),-1)</f>
      </c>
      <c r="I262" s="103"/>
      <c r="J262" s="82"/>
    </row>
    <row x14ac:dyDescent="0.25" r="263" customHeight="1" ht="29.100000000000005">
      <c r="A263" s="3"/>
      <c r="B263" s="3"/>
      <c r="C263" s="3"/>
      <c r="D263" s="3"/>
      <c r="E263" s="138" t="s">
        <v>18</v>
      </c>
      <c r="F263" s="138"/>
      <c r="G263" s="5"/>
      <c r="H263" s="82"/>
      <c r="I263" s="103"/>
      <c r="J263" s="82"/>
    </row>
    <row x14ac:dyDescent="0.25" r="264" customHeight="1" ht="29.100000000000005">
      <c r="A264" s="3"/>
      <c r="B264" s="3"/>
      <c r="C264" s="3"/>
      <c r="D264" s="229"/>
      <c r="E264" s="108"/>
      <c r="F264" s="108"/>
      <c r="G264" s="5"/>
      <c r="H264" s="82"/>
      <c r="I264" s="103"/>
      <c r="J264" s="82"/>
    </row>
    <row x14ac:dyDescent="0.25" r="265" customHeight="1" ht="29.100000000000005">
      <c r="A265" s="3"/>
      <c r="B265" s="3"/>
      <c r="C265" s="3"/>
      <c r="D265" s="229"/>
      <c r="E265" s="134"/>
      <c r="F265" s="134"/>
      <c r="G265" s="5"/>
      <c r="H265" s="82"/>
      <c r="I265" s="103"/>
      <c r="J265" s="82"/>
    </row>
    <row x14ac:dyDescent="0.25" r="266" customHeight="1" ht="29.100000000000005">
      <c r="A266" s="3"/>
      <c r="B266" s="3"/>
      <c r="C266" s="3"/>
      <c r="D266" s="229"/>
      <c r="E266" s="139" t="s">
        <v>280</v>
      </c>
      <c r="F266" s="139"/>
      <c r="G266" s="161"/>
      <c r="H266" s="358"/>
      <c r="I266" s="188">
        <f>ROUNDUP((('UK-T-Coffee Tables'!H272)*USD_per_GBP),-1)</f>
      </c>
      <c r="J266" s="82"/>
    </row>
    <row x14ac:dyDescent="0.25" r="267" customHeight="1" ht="132.75">
      <c r="A267" s="3"/>
      <c r="B267" s="3"/>
      <c r="C267" s="3"/>
      <c r="D267" s="229"/>
      <c r="E267" s="28"/>
      <c r="F267" s="28"/>
      <c r="G267" s="5"/>
      <c r="H267" s="82"/>
      <c r="I267" s="63"/>
      <c r="J267" s="82"/>
    </row>
    <row x14ac:dyDescent="0.25" r="268" customHeight="1" ht="17.25">
      <c r="A268" s="354"/>
      <c r="B268" s="96" t="s">
        <v>132</v>
      </c>
      <c r="C268" s="10"/>
      <c r="D268" s="10"/>
      <c r="E268" s="127"/>
      <c r="F268" s="127"/>
      <c r="G268" s="49"/>
      <c r="H268" s="355"/>
      <c r="I268" s="128"/>
      <c r="J268" s="82"/>
    </row>
    <row x14ac:dyDescent="0.25" r="269" customHeight="1" ht="17.25">
      <c r="A269" s="15"/>
      <c r="B269" s="15" t="s">
        <v>106</v>
      </c>
      <c r="C269" s="15"/>
      <c r="D269" s="15"/>
      <c r="E269" s="112" t="s">
        <v>58</v>
      </c>
      <c r="F269" s="237" t="s">
        <v>319</v>
      </c>
      <c r="G269" s="17"/>
      <c r="H269" s="18" t="s">
        <v>320</v>
      </c>
      <c r="I269" s="147"/>
      <c r="J269" s="82"/>
    </row>
    <row x14ac:dyDescent="0.25" r="270" customHeight="1" ht="17.25">
      <c r="A270" s="22"/>
      <c r="B270" s="22"/>
      <c r="C270" s="3"/>
      <c r="D270" s="356"/>
      <c r="E270" s="74"/>
      <c r="F270" s="185" t="s">
        <v>544</v>
      </c>
      <c r="G270" s="233" t="s">
        <v>545</v>
      </c>
      <c r="H270" s="24"/>
      <c r="I270" s="244"/>
      <c r="J270" s="82"/>
    </row>
    <row x14ac:dyDescent="0.25" r="271" customHeight="1" ht="17.25">
      <c r="A271" s="22"/>
      <c r="B271" s="3"/>
      <c r="C271" s="3"/>
      <c r="D271" s="3"/>
      <c r="E271" s="74" t="s">
        <v>11</v>
      </c>
      <c r="F271" s="114" t="s">
        <v>574</v>
      </c>
      <c r="G271" s="27" t="s">
        <v>575</v>
      </c>
      <c r="H271" s="62">
        <f>ROUNDUP((('UK-T-Coffee Tables'!G277)*USD_per_GBP),-1)</f>
      </c>
      <c r="I271" s="103"/>
      <c r="J271" s="82"/>
    </row>
    <row x14ac:dyDescent="0.25" r="272" customHeight="1" ht="17.25">
      <c r="A272" s="22"/>
      <c r="B272" s="3"/>
      <c r="C272" s="3"/>
      <c r="D272" s="3"/>
      <c r="E272" s="74" t="s">
        <v>15</v>
      </c>
      <c r="F272" s="28" t="s">
        <v>587</v>
      </c>
      <c r="G272" s="27" t="s">
        <v>577</v>
      </c>
      <c r="H272" s="62">
        <f>ROUNDUP((('UK-T-Coffee Tables'!G278)*USD_per_GBP),-1)</f>
      </c>
      <c r="I272" s="103"/>
      <c r="J272" s="82"/>
    </row>
    <row x14ac:dyDescent="0.25" r="273" customHeight="1" ht="17.25">
      <c r="A273" s="3"/>
      <c r="B273" s="3"/>
      <c r="C273" s="3"/>
      <c r="D273" s="3"/>
      <c r="E273" s="134"/>
      <c r="F273" s="134"/>
      <c r="G273" s="24"/>
      <c r="H273" s="136"/>
      <c r="I273" s="103"/>
      <c r="J273" s="82"/>
    </row>
    <row x14ac:dyDescent="0.25" r="274" customHeight="1" ht="17.25">
      <c r="A274" s="3"/>
      <c r="B274" s="3"/>
      <c r="C274" s="3"/>
      <c r="D274" s="3"/>
      <c r="E274" s="138" t="s">
        <v>18</v>
      </c>
      <c r="F274" s="138"/>
      <c r="G274" s="7"/>
      <c r="H274" s="101"/>
      <c r="I274" s="92"/>
      <c r="J274" s="82"/>
    </row>
    <row x14ac:dyDescent="0.25" r="275" customHeight="1" ht="17.25">
      <c r="A275" s="3"/>
      <c r="B275" s="3"/>
      <c r="C275" s="3"/>
      <c r="D275" s="3"/>
      <c r="E275" s="108"/>
      <c r="F275" s="108"/>
      <c r="G275" s="7"/>
      <c r="H275" s="101"/>
      <c r="I275" s="92"/>
      <c r="J275" s="82"/>
    </row>
    <row x14ac:dyDescent="0.25" r="276" customHeight="1" ht="17.25">
      <c r="A276" s="3"/>
      <c r="B276" s="3"/>
      <c r="C276" s="3"/>
      <c r="D276" s="229"/>
      <c r="E276" s="139" t="s">
        <v>280</v>
      </c>
      <c r="F276" s="139"/>
      <c r="G276" s="161"/>
      <c r="H276" s="152"/>
      <c r="I276" s="188">
        <f>ROUNDUP((('UK-T-Coffee Tables'!H282)*USD_per_GBP),-1)</f>
      </c>
      <c r="J276" s="82"/>
    </row>
    <row x14ac:dyDescent="0.25" r="277" customHeight="1" ht="17.25">
      <c r="A277" s="3"/>
      <c r="B277" s="3"/>
      <c r="C277" s="3"/>
      <c r="D277" s="229"/>
      <c r="E277" s="28"/>
      <c r="F277" s="28"/>
      <c r="G277" s="7"/>
      <c r="H277" s="101"/>
      <c r="I277" s="63"/>
      <c r="J277" s="82"/>
    </row>
    <row x14ac:dyDescent="0.25" r="278" customHeight="1" ht="17.25">
      <c r="A278" s="3"/>
      <c r="B278" s="3"/>
      <c r="C278" s="3"/>
      <c r="D278" s="229"/>
      <c r="E278" s="28" t="s">
        <v>437</v>
      </c>
      <c r="F278" s="28"/>
      <c r="G278" s="7"/>
      <c r="H278" s="101"/>
      <c r="I278" s="62"/>
      <c r="J278" s="82"/>
    </row>
    <row x14ac:dyDescent="0.25" r="279" customHeight="1" ht="17.25">
      <c r="A279" s="3"/>
      <c r="B279" s="3"/>
      <c r="C279" s="3"/>
      <c r="D279" s="229"/>
      <c r="E279" s="139" t="s">
        <v>450</v>
      </c>
      <c r="F279" s="139"/>
      <c r="G279" s="161"/>
      <c r="H279" s="358"/>
      <c r="I279" s="188">
        <f>ROUNDUP((('UK-T-Coffee Tables'!H285)*USD_per_GBP),-1)</f>
      </c>
      <c r="J279" s="82"/>
    </row>
    <row x14ac:dyDescent="0.25" r="280" customHeight="1" ht="17.25">
      <c r="A280" s="3"/>
      <c r="B280" s="3"/>
      <c r="C280" s="3"/>
      <c r="D280" s="229"/>
      <c r="E280" s="28"/>
      <c r="F280" s="28"/>
      <c r="G280" s="5"/>
      <c r="H280" s="82"/>
      <c r="I280" s="63"/>
      <c r="J280" s="82"/>
    </row>
    <row x14ac:dyDescent="0.25" r="281" customHeight="1" ht="56.25">
      <c r="A281" s="3"/>
      <c r="B281" s="3"/>
      <c r="C281" s="3"/>
      <c r="D281" s="229"/>
      <c r="E281" s="28"/>
      <c r="F281" s="28"/>
      <c r="G281" s="5"/>
      <c r="H281" s="82"/>
      <c r="I281" s="63"/>
      <c r="J281" s="82"/>
    </row>
    <row x14ac:dyDescent="0.25" r="282" customHeight="1" ht="17.25">
      <c r="A282" s="3"/>
      <c r="B282" s="3"/>
      <c r="C282" s="3"/>
      <c r="D282" s="229"/>
      <c r="E282" s="28"/>
      <c r="F282" s="28"/>
      <c r="G282" s="5"/>
      <c r="H282" s="82"/>
      <c r="I282" s="63"/>
      <c r="J282" s="82"/>
    </row>
    <row x14ac:dyDescent="0.25" r="283" customHeight="1" ht="17.25">
      <c r="A283" s="354"/>
      <c r="B283" s="96" t="s">
        <v>603</v>
      </c>
      <c r="C283" s="10"/>
      <c r="D283" s="10"/>
      <c r="E283" s="127"/>
      <c r="F283" s="127"/>
      <c r="G283" s="49"/>
      <c r="H283" s="355"/>
      <c r="I283" s="128"/>
      <c r="J283" s="82"/>
    </row>
    <row x14ac:dyDescent="0.25" r="284" customHeight="1" ht="17.25">
      <c r="A284" s="15"/>
      <c r="B284" s="15" t="s">
        <v>106</v>
      </c>
      <c r="C284" s="15"/>
      <c r="D284" s="15"/>
      <c r="E284" s="112" t="s">
        <v>58</v>
      </c>
      <c r="F284" s="237" t="s">
        <v>319</v>
      </c>
      <c r="G284" s="17"/>
      <c r="H284" s="18" t="s">
        <v>320</v>
      </c>
      <c r="I284" s="147"/>
      <c r="J284" s="82"/>
    </row>
    <row x14ac:dyDescent="0.25" r="285" customHeight="1" ht="29.100000000000005">
      <c r="A285" s="22"/>
      <c r="B285" s="22"/>
      <c r="C285" s="3"/>
      <c r="D285" s="356"/>
      <c r="E285" s="74"/>
      <c r="F285" s="185" t="s">
        <v>544</v>
      </c>
      <c r="G285" s="233" t="s">
        <v>545</v>
      </c>
      <c r="H285" s="24"/>
      <c r="I285" s="244"/>
      <c r="J285" s="82"/>
    </row>
    <row x14ac:dyDescent="0.25" r="286" customHeight="1" ht="29.100000000000005">
      <c r="A286" s="22"/>
      <c r="B286" s="3"/>
      <c r="C286" s="3"/>
      <c r="D286" s="3"/>
      <c r="E286" s="74" t="s">
        <v>11</v>
      </c>
      <c r="F286" s="114" t="s">
        <v>574</v>
      </c>
      <c r="G286" s="27" t="s">
        <v>575</v>
      </c>
      <c r="H286" s="62">
        <f>ROUNDUP((('UK-T-Coffee Tables'!G292)*USD_per_GBP),-1)</f>
      </c>
      <c r="I286" s="103"/>
      <c r="J286" s="82"/>
    </row>
    <row x14ac:dyDescent="0.25" r="287" customHeight="1" ht="29.100000000000005">
      <c r="A287" s="22"/>
      <c r="B287" s="229"/>
      <c r="C287" s="229"/>
      <c r="D287" s="229"/>
      <c r="E287" s="74" t="s">
        <v>15</v>
      </c>
      <c r="F287" s="114" t="s">
        <v>576</v>
      </c>
      <c r="G287" s="27" t="s">
        <v>577</v>
      </c>
      <c r="H287" s="62">
        <f>ROUNDUP((('UK-T-Coffee Tables'!G293)*USD_per_GBP),-1)</f>
      </c>
      <c r="I287" s="172"/>
      <c r="J287" s="82"/>
    </row>
    <row x14ac:dyDescent="0.25" r="288" customHeight="1" ht="29.100000000000005">
      <c r="A288" s="3"/>
      <c r="B288" s="3"/>
      <c r="C288" s="3"/>
      <c r="D288" s="3"/>
      <c r="E288" s="134"/>
      <c r="F288" s="134"/>
      <c r="G288" s="24"/>
      <c r="H288" s="136"/>
      <c r="I288" s="103"/>
      <c r="J288" s="82"/>
    </row>
    <row x14ac:dyDescent="0.25" r="289" customHeight="1" ht="29.100000000000005">
      <c r="A289" s="3"/>
      <c r="B289" s="3"/>
      <c r="C289" s="3"/>
      <c r="D289" s="3"/>
      <c r="E289" s="138" t="s">
        <v>18</v>
      </c>
      <c r="F289" s="138"/>
      <c r="G289" s="5"/>
      <c r="H289" s="82"/>
      <c r="I289" s="103"/>
      <c r="J289" s="82"/>
    </row>
    <row x14ac:dyDescent="0.25" r="290" customHeight="1" ht="29.100000000000005">
      <c r="A290" s="3"/>
      <c r="B290" s="3"/>
      <c r="C290" s="3"/>
      <c r="D290" s="3"/>
      <c r="E290" s="108"/>
      <c r="F290" s="108"/>
      <c r="G290" s="24"/>
      <c r="H290" s="136"/>
      <c r="I290" s="103"/>
      <c r="J290" s="82"/>
    </row>
    <row x14ac:dyDescent="0.25" r="291" customHeight="1" ht="29.100000000000005">
      <c r="A291" s="3"/>
      <c r="B291" s="3"/>
      <c r="C291" s="3"/>
      <c r="D291" s="229"/>
      <c r="E291" s="134"/>
      <c r="F291" s="134"/>
      <c r="G291" s="5"/>
      <c r="H291" s="82"/>
      <c r="I291" s="103"/>
      <c r="J291" s="82"/>
    </row>
    <row x14ac:dyDescent="0.25" r="292" customHeight="1" ht="29.100000000000005">
      <c r="A292" s="3"/>
      <c r="B292" s="3"/>
      <c r="C292" s="3"/>
      <c r="D292" s="229"/>
      <c r="E292" s="139" t="s">
        <v>491</v>
      </c>
      <c r="F292" s="139"/>
      <c r="G292" s="161"/>
      <c r="H292" s="358"/>
      <c r="I292" s="188">
        <f>ROUNDUP((('UK-T-Coffee Tables'!H298)*USD_per_GBP),-1)</f>
      </c>
      <c r="J292" s="82"/>
    </row>
    <row x14ac:dyDescent="0.25" r="293" customHeight="1" ht="29.100000000000005">
      <c r="A293" s="3"/>
      <c r="B293" s="3"/>
      <c r="C293" s="3"/>
      <c r="D293" s="229"/>
      <c r="E293" s="28"/>
      <c r="F293" s="28"/>
      <c r="G293" s="5"/>
      <c r="H293" s="82"/>
      <c r="I293" s="62"/>
      <c r="J293" s="82"/>
    </row>
    <row x14ac:dyDescent="0.25" r="294" customHeight="1" ht="29.100000000000005">
      <c r="A294" s="3"/>
      <c r="B294" s="3"/>
      <c r="C294" s="3"/>
      <c r="D294" s="229"/>
      <c r="E294" s="139" t="s">
        <v>570</v>
      </c>
      <c r="F294" s="139"/>
      <c r="G294" s="161"/>
      <c r="H294" s="358"/>
      <c r="I294" s="188">
        <f>ROUNDUP((('UK-T-Coffee Tables'!H300)*USD_per_GBP),-1)</f>
      </c>
      <c r="J294" s="82"/>
    </row>
    <row x14ac:dyDescent="0.25" r="295" customHeight="1" ht="29.100000000000005">
      <c r="A295" s="3"/>
      <c r="B295" s="3"/>
      <c r="C295" s="3"/>
      <c r="D295" s="229"/>
      <c r="E295" s="28"/>
      <c r="F295" s="28"/>
      <c r="G295" s="5"/>
      <c r="H295" s="82"/>
      <c r="I295" s="63"/>
      <c r="J295" s="82"/>
    </row>
    <row x14ac:dyDescent="0.25" r="296" customHeight="1" ht="24.75">
      <c r="A296" s="3"/>
      <c r="B296" s="3"/>
      <c r="C296" s="3"/>
      <c r="D296" s="229"/>
      <c r="E296" s="28"/>
      <c r="F296" s="28"/>
      <c r="G296" s="5"/>
      <c r="H296" s="82"/>
      <c r="I296" s="63"/>
      <c r="J296" s="82"/>
    </row>
    <row x14ac:dyDescent="0.25" r="297" customHeight="1" ht="24.75">
      <c r="A297" s="3"/>
      <c r="B297" s="3"/>
      <c r="C297" s="3"/>
      <c r="D297" s="229"/>
      <c r="E297" s="28"/>
      <c r="F297" s="28"/>
      <c r="G297" s="5"/>
      <c r="H297" s="82"/>
      <c r="I297" s="63"/>
      <c r="J297" s="82"/>
    </row>
    <row x14ac:dyDescent="0.25" r="298" customHeight="1" ht="29.100000000000005">
      <c r="A298" s="3"/>
      <c r="B298" s="3"/>
      <c r="C298" s="3"/>
      <c r="D298" s="229"/>
      <c r="E298" s="28"/>
      <c r="F298" s="28"/>
      <c r="G298" s="5"/>
      <c r="H298" s="82"/>
      <c r="I298" s="63"/>
      <c r="J298" s="82"/>
    </row>
    <row x14ac:dyDescent="0.25" r="299" customHeight="1" ht="17.25">
      <c r="A299" s="354"/>
      <c r="B299" s="96" t="s">
        <v>333</v>
      </c>
      <c r="C299" s="10"/>
      <c r="D299" s="10"/>
      <c r="E299" s="127"/>
      <c r="F299" s="127"/>
      <c r="G299" s="49"/>
      <c r="H299" s="355"/>
      <c r="I299" s="128"/>
      <c r="J299" s="82"/>
    </row>
    <row x14ac:dyDescent="0.25" r="300" customHeight="1" ht="17.25">
      <c r="A300" s="15"/>
      <c r="B300" s="15" t="s">
        <v>318</v>
      </c>
      <c r="C300" s="15"/>
      <c r="D300" s="15"/>
      <c r="E300" s="112" t="s">
        <v>58</v>
      </c>
      <c r="F300" s="237" t="s">
        <v>319</v>
      </c>
      <c r="G300" s="17"/>
      <c r="H300" s="18" t="s">
        <v>320</v>
      </c>
      <c r="I300" s="52" t="s">
        <v>604</v>
      </c>
      <c r="J300" s="52" t="s">
        <v>388</v>
      </c>
    </row>
    <row x14ac:dyDescent="0.25" r="301" customHeight="1" ht="17.25">
      <c r="A301" s="22"/>
      <c r="B301" s="22"/>
      <c r="C301" s="3"/>
      <c r="D301" s="356"/>
      <c r="E301" s="74"/>
      <c r="F301" s="150" t="s">
        <v>544</v>
      </c>
      <c r="G301" s="233" t="s">
        <v>545</v>
      </c>
      <c r="H301" s="82"/>
      <c r="I301" s="363"/>
      <c r="J301" s="346" t="s">
        <v>471</v>
      </c>
    </row>
    <row x14ac:dyDescent="0.25" r="302" customHeight="1" ht="29.100000000000005">
      <c r="A302" s="22"/>
      <c r="B302" s="3"/>
      <c r="C302" s="3"/>
      <c r="D302" s="3"/>
      <c r="E302" s="74" t="s">
        <v>11</v>
      </c>
      <c r="F302" s="114" t="s">
        <v>546</v>
      </c>
      <c r="G302" s="26" t="s">
        <v>567</v>
      </c>
      <c r="H302" s="62">
        <f>ROUNDUP((('UK-T-Coffee Tables'!G308)*USD_per_GBP),-1)</f>
      </c>
      <c r="I302" s="62">
        <f>ROUNDUP((('UK-T-Coffee Tables'!H308)*USD_per_GBP),-1)</f>
      </c>
      <c r="J302" s="62">
        <f>ROUNDUP((('UK-T-Coffee Tables'!I308)*USD_per_GBP),-1)</f>
      </c>
    </row>
    <row x14ac:dyDescent="0.25" r="303" customHeight="1" ht="29.100000000000005">
      <c r="A303" s="22"/>
      <c r="B303" s="3"/>
      <c r="C303" s="3"/>
      <c r="D303" s="3"/>
      <c r="E303" s="74" t="s">
        <v>13</v>
      </c>
      <c r="F303" s="114" t="s">
        <v>548</v>
      </c>
      <c r="G303" s="26" t="s">
        <v>568</v>
      </c>
      <c r="H303" s="62">
        <f>ROUNDUP((('UK-T-Coffee Tables'!G309)*USD_per_GBP),-1)</f>
      </c>
      <c r="I303" s="62">
        <f>ROUNDUP((('UK-T-Coffee Tables'!H309)*USD_per_GBP),-1)</f>
      </c>
      <c r="J303" s="62">
        <f>ROUNDUP((('UK-T-Coffee Tables'!I309)*USD_per_GBP),-1)</f>
      </c>
    </row>
    <row x14ac:dyDescent="0.25" r="304" customHeight="1" ht="29.100000000000005">
      <c r="A304" s="22"/>
      <c r="B304" s="3"/>
      <c r="C304" s="3"/>
      <c r="D304" s="3"/>
      <c r="E304" s="74" t="s">
        <v>15</v>
      </c>
      <c r="F304" s="114" t="s">
        <v>550</v>
      </c>
      <c r="G304" s="26" t="s">
        <v>569</v>
      </c>
      <c r="H304" s="62">
        <f>ROUNDUP((('UK-T-Coffee Tables'!G310)*USD_per_GBP),-1)</f>
      </c>
      <c r="I304" s="62">
        <f>ROUNDUP((('UK-T-Coffee Tables'!H310)*USD_per_GBP),-1)</f>
      </c>
      <c r="J304" s="62">
        <f>ROUNDUP((('UK-T-Coffee Tables'!I310)*USD_per_GBP),-1)</f>
      </c>
    </row>
    <row x14ac:dyDescent="0.25" r="305" customHeight="1" ht="29.100000000000005">
      <c r="A305" s="3"/>
      <c r="B305" s="3"/>
      <c r="C305" s="3"/>
      <c r="D305" s="3"/>
      <c r="E305" s="134"/>
      <c r="F305" s="134"/>
      <c r="G305" s="24"/>
      <c r="H305" s="136"/>
      <c r="I305" s="103"/>
      <c r="J305" s="82"/>
    </row>
    <row x14ac:dyDescent="0.25" r="306" customHeight="1" ht="29.100000000000005">
      <c r="A306" s="3"/>
      <c r="B306" s="3"/>
      <c r="C306" s="3"/>
      <c r="D306" s="3"/>
      <c r="E306" s="138" t="s">
        <v>18</v>
      </c>
      <c r="F306" s="138"/>
      <c r="G306" s="5"/>
      <c r="H306" s="82"/>
      <c r="I306" s="103"/>
      <c r="J306" s="82"/>
    </row>
    <row x14ac:dyDescent="0.25" r="307" customHeight="1" ht="29.100000000000005">
      <c r="A307" s="3"/>
      <c r="B307" s="3"/>
      <c r="C307" s="3"/>
      <c r="D307" s="229"/>
      <c r="E307" s="108"/>
      <c r="F307" s="108"/>
      <c r="G307" s="371"/>
      <c r="H307" s="371"/>
      <c r="I307" s="21"/>
      <c r="J307" s="82"/>
    </row>
    <row x14ac:dyDescent="0.25" r="308" customHeight="1" ht="29.100000000000005">
      <c r="A308" s="3"/>
      <c r="B308" s="3"/>
      <c r="C308" s="3"/>
      <c r="D308" s="3"/>
      <c r="E308" s="134"/>
      <c r="F308" s="134"/>
      <c r="G308" s="5"/>
      <c r="H308" s="82"/>
      <c r="I308" s="103"/>
      <c r="J308" s="82"/>
    </row>
    <row x14ac:dyDescent="0.25" r="309" customHeight="1" ht="29.100000000000005">
      <c r="A309" s="3"/>
      <c r="B309" s="3"/>
      <c r="C309" s="3"/>
      <c r="D309" s="3"/>
      <c r="E309" s="139" t="s">
        <v>280</v>
      </c>
      <c r="F309" s="139"/>
      <c r="G309" s="161"/>
      <c r="H309" s="358"/>
      <c r="I309" s="188">
        <f>ROUNDUP((('UK-T-Coffee Tables'!H315)*USD_per_GBP),-1)</f>
      </c>
      <c r="J309" s="82"/>
    </row>
    <row x14ac:dyDescent="0.25" r="310" customHeight="1" ht="29.100000000000005">
      <c r="A310" s="3"/>
      <c r="B310" s="3"/>
      <c r="C310" s="3"/>
      <c r="D310" s="3"/>
      <c r="E310" s="28"/>
      <c r="F310" s="28"/>
      <c r="G310" s="5"/>
      <c r="H310" s="82"/>
      <c r="I310" s="62"/>
      <c r="J310" s="82"/>
    </row>
    <row x14ac:dyDescent="0.25" r="311" customHeight="1" ht="29.100000000000005">
      <c r="A311" s="3"/>
      <c r="B311" s="3"/>
      <c r="C311" s="3"/>
      <c r="D311" s="3"/>
      <c r="E311" s="28"/>
      <c r="F311" s="28"/>
      <c r="G311" s="5"/>
      <c r="H311" s="82"/>
      <c r="I311" s="62"/>
      <c r="J311" s="82"/>
    </row>
    <row x14ac:dyDescent="0.25" r="312" customHeight="1" ht="29.100000000000005">
      <c r="A312" s="229"/>
      <c r="B312" s="229"/>
      <c r="C312" s="229"/>
      <c r="D312" s="229"/>
      <c r="E312" s="28"/>
      <c r="F312" s="28"/>
      <c r="G312" s="7"/>
      <c r="H312" s="157"/>
      <c r="I312" s="63"/>
      <c r="J312" s="82"/>
    </row>
    <row x14ac:dyDescent="0.25" r="313" customHeight="1" ht="29.100000000000005">
      <c r="A313" s="229"/>
      <c r="B313" s="229"/>
      <c r="C313" s="229"/>
      <c r="D313" s="229"/>
      <c r="E313" s="28"/>
      <c r="F313" s="28"/>
      <c r="G313" s="7"/>
      <c r="H313" s="157"/>
      <c r="I313" s="63"/>
      <c r="J313" s="82"/>
    </row>
    <row x14ac:dyDescent="0.25" r="314" customHeight="1" ht="29.100000000000005">
      <c r="A314" s="3"/>
      <c r="B314" s="3"/>
      <c r="C314" s="3"/>
      <c r="D314" s="3"/>
      <c r="E314" s="28"/>
      <c r="F314" s="28"/>
      <c r="G314" s="5"/>
      <c r="H314" s="82"/>
      <c r="I314" s="86"/>
      <c r="J314" s="82"/>
    </row>
    <row x14ac:dyDescent="0.25" r="315" customHeight="1" ht="17.25">
      <c r="A315" s="354"/>
      <c r="B315" s="96" t="s">
        <v>333</v>
      </c>
      <c r="C315" s="10"/>
      <c r="D315" s="10"/>
      <c r="E315" s="127"/>
      <c r="F315" s="127"/>
      <c r="G315" s="49"/>
      <c r="H315" s="355"/>
      <c r="I315" s="128"/>
      <c r="J315" s="82"/>
    </row>
    <row x14ac:dyDescent="0.25" r="316" customHeight="1" ht="17.25">
      <c r="A316" s="15"/>
      <c r="B316" s="15" t="s">
        <v>348</v>
      </c>
      <c r="C316" s="15"/>
      <c r="D316" s="15"/>
      <c r="E316" s="112" t="s">
        <v>58</v>
      </c>
      <c r="F316" s="237" t="s">
        <v>319</v>
      </c>
      <c r="G316" s="17"/>
      <c r="H316" s="18" t="s">
        <v>320</v>
      </c>
      <c r="I316" s="52" t="s">
        <v>388</v>
      </c>
      <c r="J316" s="82"/>
    </row>
    <row x14ac:dyDescent="0.25" r="317" customHeight="1" ht="29.100000000000005">
      <c r="A317" s="22"/>
      <c r="B317" s="22"/>
      <c r="C317" s="3"/>
      <c r="D317" s="356"/>
      <c r="E317" s="74"/>
      <c r="F317" s="185" t="s">
        <v>544</v>
      </c>
      <c r="G317" s="233" t="s">
        <v>545</v>
      </c>
      <c r="H317" s="24"/>
      <c r="I317" s="303" t="s">
        <v>336</v>
      </c>
      <c r="J317" s="82"/>
    </row>
    <row x14ac:dyDescent="0.25" r="318" customHeight="1" ht="29.100000000000005">
      <c r="A318" s="22"/>
      <c r="B318" s="3"/>
      <c r="C318" s="3"/>
      <c r="D318" s="3"/>
      <c r="E318" s="74" t="s">
        <v>11</v>
      </c>
      <c r="F318" s="28" t="s">
        <v>552</v>
      </c>
      <c r="G318" s="27" t="s">
        <v>553</v>
      </c>
      <c r="H318" s="62">
        <f>ROUNDUP((('UK-T-Coffee Tables'!G325)*USD_per_GBP),-1)</f>
      </c>
      <c r="I318" s="62">
        <f>ROUNDUP((('UK-T-Coffee Tables'!H325)*USD_per_GBP),-1)</f>
      </c>
      <c r="J318" s="82"/>
    </row>
    <row x14ac:dyDescent="0.25" r="319" customHeight="1" ht="29.100000000000005">
      <c r="A319" s="3"/>
      <c r="B319" s="3"/>
      <c r="C319" s="3"/>
      <c r="D319" s="3"/>
      <c r="E319" s="74" t="s">
        <v>13</v>
      </c>
      <c r="F319" s="28" t="s">
        <v>555</v>
      </c>
      <c r="G319" s="27" t="s">
        <v>580</v>
      </c>
      <c r="H319" s="62">
        <f>ROUNDUP((('UK-T-Coffee Tables'!G326)*USD_per_GBP),-1)</f>
      </c>
      <c r="I319" s="62">
        <f>ROUNDUP((('UK-T-Coffee Tables'!H326)*USD_per_GBP),-1)</f>
      </c>
      <c r="J319" s="82"/>
    </row>
    <row x14ac:dyDescent="0.25" r="320" customHeight="1" ht="29.100000000000005">
      <c r="A320" s="22"/>
      <c r="B320" s="3"/>
      <c r="C320" s="3"/>
      <c r="D320" s="3"/>
      <c r="E320" s="74" t="s">
        <v>15</v>
      </c>
      <c r="F320" s="28" t="s">
        <v>572</v>
      </c>
      <c r="G320" s="27" t="s">
        <v>581</v>
      </c>
      <c r="H320" s="62">
        <f>ROUNDUP((('UK-T-Coffee Tables'!G327)*USD_per_GBP),-1)</f>
      </c>
      <c r="I320" s="62">
        <f>ROUNDUP((('UK-T-Coffee Tables'!H327)*USD_per_GBP),-1)</f>
      </c>
      <c r="J320" s="82"/>
    </row>
    <row x14ac:dyDescent="0.25" r="321" customHeight="1" ht="29.100000000000005">
      <c r="A321" s="22"/>
      <c r="B321" s="3"/>
      <c r="C321" s="3"/>
      <c r="D321" s="3"/>
      <c r="E321" s="74" t="s">
        <v>120</v>
      </c>
      <c r="F321" s="28" t="s">
        <v>573</v>
      </c>
      <c r="G321" s="27" t="s">
        <v>561</v>
      </c>
      <c r="H321" s="62">
        <f>ROUNDUP((('UK-T-Coffee Tables'!G328)*USD_per_GBP),-1)</f>
      </c>
      <c r="I321" s="62">
        <f>ROUNDUP((('UK-T-Coffee Tables'!H328)*USD_per_GBP),-1)</f>
      </c>
      <c r="J321" s="82"/>
    </row>
    <row x14ac:dyDescent="0.25" r="322" customHeight="1" ht="29.100000000000005">
      <c r="A322" s="3"/>
      <c r="B322" s="3"/>
      <c r="C322" s="3"/>
      <c r="D322" s="3"/>
      <c r="E322" s="134"/>
      <c r="F322" s="134"/>
      <c r="G322" s="24"/>
      <c r="H322" s="136"/>
      <c r="I322" s="86"/>
      <c r="J322" s="82"/>
    </row>
    <row x14ac:dyDescent="0.25" r="323" customHeight="1" ht="29.100000000000005">
      <c r="A323" s="3"/>
      <c r="B323" s="3"/>
      <c r="C323" s="3"/>
      <c r="D323" s="3"/>
      <c r="E323" s="138" t="s">
        <v>18</v>
      </c>
      <c r="F323" s="138"/>
      <c r="G323" s="5"/>
      <c r="H323" s="82"/>
      <c r="I323" s="86"/>
      <c r="J323" s="82"/>
    </row>
    <row x14ac:dyDescent="0.25" r="324" customHeight="1" ht="29.100000000000005">
      <c r="A324" s="3"/>
      <c r="B324" s="3"/>
      <c r="C324" s="3"/>
      <c r="D324" s="229"/>
      <c r="E324" s="108"/>
      <c r="F324" s="108"/>
      <c r="G324" s="371"/>
      <c r="H324" s="371"/>
      <c r="I324" s="21"/>
      <c r="J324" s="82"/>
    </row>
    <row x14ac:dyDescent="0.25" r="325" customHeight="1" ht="29.100000000000005">
      <c r="A325" s="229"/>
      <c r="B325" s="229"/>
      <c r="C325" s="229"/>
      <c r="D325" s="229"/>
      <c r="E325" s="134"/>
      <c r="F325" s="134"/>
      <c r="G325" s="5"/>
      <c r="H325" s="82"/>
      <c r="I325" s="103"/>
      <c r="J325" s="82"/>
    </row>
    <row x14ac:dyDescent="0.25" r="326" customHeight="1" ht="29.100000000000005">
      <c r="A326" s="3"/>
      <c r="B326" s="3"/>
      <c r="C326" s="3"/>
      <c r="D326" s="3"/>
      <c r="E326" s="139" t="s">
        <v>280</v>
      </c>
      <c r="F326" s="139"/>
      <c r="G326" s="161"/>
      <c r="H326" s="358"/>
      <c r="I326" s="188">
        <f>ROUNDUP((('UK-T-Coffee Tables'!H333)*USD_per_GBP),-1)</f>
      </c>
      <c r="J326" s="82"/>
    </row>
    <row x14ac:dyDescent="0.25" r="327" customHeight="1" ht="29.100000000000005">
      <c r="A327" s="3"/>
      <c r="B327" s="3"/>
      <c r="C327" s="3"/>
      <c r="D327" s="3"/>
      <c r="E327" s="108"/>
      <c r="F327" s="108"/>
      <c r="G327" s="371"/>
      <c r="H327" s="371"/>
      <c r="I327" s="21"/>
      <c r="J327" s="82"/>
    </row>
    <row x14ac:dyDescent="0.25" r="328" customHeight="1" ht="29.100000000000005">
      <c r="A328" s="3"/>
      <c r="B328" s="3"/>
      <c r="C328" s="3"/>
      <c r="D328" s="3"/>
      <c r="E328" s="108"/>
      <c r="F328" s="108"/>
      <c r="G328" s="5"/>
      <c r="H328" s="82"/>
      <c r="I328" s="63"/>
      <c r="J328" s="82"/>
    </row>
    <row x14ac:dyDescent="0.25" r="329" customHeight="1" ht="39.75">
      <c r="A329" s="3"/>
      <c r="B329" s="3"/>
      <c r="C329" s="3"/>
      <c r="D329" s="3"/>
      <c r="E329" s="134"/>
      <c r="F329" s="134"/>
      <c r="G329" s="5"/>
      <c r="H329" s="82"/>
      <c r="I329" s="103"/>
      <c r="J329" s="82"/>
    </row>
    <row x14ac:dyDescent="0.25" r="330" customHeight="1" ht="48.75">
      <c r="A330" s="3"/>
      <c r="B330" s="3"/>
      <c r="C330" s="3"/>
      <c r="D330" s="3"/>
      <c r="E330" s="28"/>
      <c r="F330" s="28"/>
      <c r="G330" s="5"/>
      <c r="H330" s="82"/>
      <c r="I330" s="63"/>
      <c r="J330" s="82"/>
    </row>
    <row x14ac:dyDescent="0.25" r="331" customHeight="1" ht="17.25">
      <c r="A331" s="15"/>
      <c r="B331" s="15" t="s">
        <v>106</v>
      </c>
      <c r="C331" s="15"/>
      <c r="D331" s="15"/>
      <c r="E331" s="112" t="s">
        <v>58</v>
      </c>
      <c r="F331" s="237" t="s">
        <v>319</v>
      </c>
      <c r="G331" s="17"/>
      <c r="H331" s="18" t="s">
        <v>320</v>
      </c>
      <c r="I331" s="52" t="s">
        <v>605</v>
      </c>
      <c r="J331" s="82"/>
    </row>
    <row x14ac:dyDescent="0.25" r="332" customHeight="1" ht="29.100000000000005">
      <c r="A332" s="22"/>
      <c r="B332" s="22"/>
      <c r="C332" s="3"/>
      <c r="D332" s="356"/>
      <c r="E332" s="74"/>
      <c r="F332" s="185" t="s">
        <v>544</v>
      </c>
      <c r="G332" s="233" t="s">
        <v>545</v>
      </c>
      <c r="H332" s="24"/>
      <c r="I332" s="303" t="s">
        <v>336</v>
      </c>
      <c r="J332" s="82"/>
    </row>
    <row x14ac:dyDescent="0.25" r="333" customHeight="1" ht="29.100000000000005">
      <c r="A333" s="22"/>
      <c r="B333" s="3"/>
      <c r="C333" s="3"/>
      <c r="D333" s="3"/>
      <c r="E333" s="74" t="s">
        <v>11</v>
      </c>
      <c r="F333" s="114" t="s">
        <v>574</v>
      </c>
      <c r="G333" s="27" t="s">
        <v>575</v>
      </c>
      <c r="H333" s="62">
        <f>ROUNDUP((('UK-T-Coffee Tables'!G341)*USD_per_GBP),-1)</f>
      </c>
      <c r="I333" s="62">
        <f>ROUNDUP((('UK-T-Coffee Tables'!H341)*USD_per_GBP),-1)</f>
      </c>
      <c r="J333" s="82"/>
    </row>
    <row x14ac:dyDescent="0.25" r="334" customHeight="1" ht="29.100000000000005">
      <c r="A334" s="22"/>
      <c r="B334" s="3"/>
      <c r="C334" s="3"/>
      <c r="D334" s="3"/>
      <c r="E334" s="74" t="s">
        <v>13</v>
      </c>
      <c r="F334" s="114" t="s">
        <v>576</v>
      </c>
      <c r="G334" s="27" t="s">
        <v>577</v>
      </c>
      <c r="H334" s="62">
        <f>ROUNDUP((('UK-T-Coffee Tables'!G342)*USD_per_GBP),-1)</f>
      </c>
      <c r="I334" s="62">
        <f>ROUNDUP((('UK-T-Coffee Tables'!H342)*USD_per_GBP),-1)</f>
      </c>
      <c r="J334" s="82"/>
    </row>
    <row x14ac:dyDescent="0.25" r="335" customHeight="1" ht="29.100000000000005">
      <c r="A335" s="22"/>
      <c r="B335" s="3"/>
      <c r="C335" s="3"/>
      <c r="D335" s="3"/>
      <c r="E335" s="74" t="s">
        <v>15</v>
      </c>
      <c r="F335" s="114" t="s">
        <v>578</v>
      </c>
      <c r="G335" s="27" t="s">
        <v>579</v>
      </c>
      <c r="H335" s="62">
        <f>ROUNDUP((('UK-T-Coffee Tables'!G343)*USD_per_GBP),-1)</f>
      </c>
      <c r="I335" s="62">
        <f>ROUNDUP((('UK-T-Coffee Tables'!H343)*USD_per_GBP),-1)</f>
      </c>
      <c r="J335" s="82"/>
    </row>
    <row x14ac:dyDescent="0.25" r="336" customHeight="1" ht="29.100000000000005">
      <c r="A336" s="3"/>
      <c r="B336" s="3"/>
      <c r="C336" s="3"/>
      <c r="D336" s="3"/>
      <c r="E336" s="134"/>
      <c r="F336" s="134"/>
      <c r="G336" s="24"/>
      <c r="H336" s="136"/>
      <c r="I336" s="86"/>
      <c r="J336" s="82"/>
    </row>
    <row x14ac:dyDescent="0.25" r="337" customHeight="1" ht="29.100000000000005">
      <c r="A337" s="3"/>
      <c r="B337" s="3"/>
      <c r="C337" s="3"/>
      <c r="D337" s="3"/>
      <c r="E337" s="138" t="s">
        <v>18</v>
      </c>
      <c r="F337" s="138"/>
      <c r="G337" s="5"/>
      <c r="H337" s="82"/>
      <c r="I337" s="86"/>
      <c r="J337" s="82"/>
    </row>
    <row x14ac:dyDescent="0.25" r="338" customHeight="1" ht="29.100000000000005">
      <c r="A338" s="3"/>
      <c r="B338" s="3"/>
      <c r="C338" s="3"/>
      <c r="D338" s="229"/>
      <c r="E338" s="108"/>
      <c r="F338" s="108"/>
      <c r="G338" s="5"/>
      <c r="H338" s="82"/>
      <c r="I338" s="21"/>
      <c r="J338" s="82"/>
    </row>
    <row x14ac:dyDescent="0.25" r="339" customHeight="1" ht="29.100000000000005">
      <c r="A339" s="3"/>
      <c r="B339" s="3"/>
      <c r="C339" s="3"/>
      <c r="D339" s="3"/>
      <c r="E339" s="134"/>
      <c r="F339" s="134"/>
      <c r="G339" s="5"/>
      <c r="H339" s="82"/>
      <c r="I339" s="103"/>
      <c r="J339" s="82"/>
    </row>
    <row x14ac:dyDescent="0.25" r="340" customHeight="1" ht="29.100000000000005">
      <c r="A340" s="3"/>
      <c r="B340" s="3"/>
      <c r="C340" s="3"/>
      <c r="D340" s="3"/>
      <c r="E340" s="139" t="s">
        <v>280</v>
      </c>
      <c r="F340" s="139"/>
      <c r="G340" s="161"/>
      <c r="H340" s="358"/>
      <c r="I340" s="188">
        <f>ROUNDUP((('UK-T-Coffee Tables'!H348)*USD_per_GBP),-1)</f>
      </c>
      <c r="J340" s="82"/>
    </row>
    <row x14ac:dyDescent="0.25" r="341" customHeight="1" ht="29.100000000000005">
      <c r="A341" s="3"/>
      <c r="B341" s="3"/>
      <c r="C341" s="3"/>
      <c r="D341" s="3"/>
      <c r="E341" s="108"/>
      <c r="F341" s="108"/>
      <c r="G341" s="5"/>
      <c r="H341" s="82"/>
      <c r="I341" s="63"/>
      <c r="J341" s="82"/>
    </row>
    <row x14ac:dyDescent="0.25" r="342" customHeight="1" ht="29.100000000000005">
      <c r="A342" s="15"/>
      <c r="B342" s="15" t="s">
        <v>606</v>
      </c>
      <c r="C342" s="15"/>
      <c r="D342" s="15"/>
      <c r="E342" s="112" t="s">
        <v>58</v>
      </c>
      <c r="F342" s="237" t="s">
        <v>319</v>
      </c>
      <c r="G342" s="372"/>
      <c r="H342" s="18" t="s">
        <v>320</v>
      </c>
      <c r="I342" s="52" t="s">
        <v>605</v>
      </c>
      <c r="J342" s="82"/>
    </row>
    <row x14ac:dyDescent="0.25" r="343" customHeight="1" ht="29.100000000000005">
      <c r="A343" s="22"/>
      <c r="B343" s="22"/>
      <c r="C343" s="3"/>
      <c r="D343" s="356"/>
      <c r="E343" s="74"/>
      <c r="F343" s="262" t="s">
        <v>544</v>
      </c>
      <c r="G343" s="362"/>
      <c r="H343" s="24"/>
      <c r="I343" s="303" t="s">
        <v>471</v>
      </c>
      <c r="J343" s="82"/>
    </row>
    <row x14ac:dyDescent="0.25" r="344" customHeight="1" ht="29.100000000000005">
      <c r="A344" s="22"/>
      <c r="B344" s="3"/>
      <c r="C344" s="3"/>
      <c r="D344" s="3"/>
      <c r="E344" s="74" t="s">
        <v>11</v>
      </c>
      <c r="F344" s="74" t="s">
        <v>595</v>
      </c>
      <c r="G344" s="24" t="s">
        <v>596</v>
      </c>
      <c r="H344" s="25">
        <f>ROUNDUP((('UK-T-Coffee Tables'!G353)*USD_per_GBP),-1)</f>
      </c>
      <c r="I344" s="25">
        <f>ROUNDUP((('UK-T-Coffee Tables'!H353)*USD_per_GBP),-1)</f>
      </c>
      <c r="J344" s="82"/>
    </row>
    <row x14ac:dyDescent="0.25" r="345" customHeight="1" ht="29.100000000000005">
      <c r="A345" s="22"/>
      <c r="B345" s="3"/>
      <c r="C345" s="3"/>
      <c r="D345" s="3"/>
      <c r="E345" s="74" t="s">
        <v>13</v>
      </c>
      <c r="F345" s="74" t="s">
        <v>548</v>
      </c>
      <c r="G345" s="24" t="s">
        <v>597</v>
      </c>
      <c r="H345" s="25">
        <f>ROUNDUP((('UK-T-Coffee Tables'!G354)*USD_per_GBP),-1)</f>
      </c>
      <c r="I345" s="25">
        <f>ROUNDUP((('UK-T-Coffee Tables'!H354)*USD_per_GBP),-1)</f>
      </c>
      <c r="J345" s="82"/>
    </row>
    <row x14ac:dyDescent="0.25" r="346" customHeight="1" ht="29.100000000000005">
      <c r="A346" s="22"/>
      <c r="B346" s="3"/>
      <c r="C346" s="3"/>
      <c r="D346" s="3"/>
      <c r="E346" s="74" t="s">
        <v>15</v>
      </c>
      <c r="F346" s="74" t="s">
        <v>598</v>
      </c>
      <c r="G346" s="24" t="s">
        <v>599</v>
      </c>
      <c r="H346" s="25">
        <f>ROUNDUP((('UK-T-Coffee Tables'!G355)*USD_per_GBP),-1)</f>
      </c>
      <c r="I346" s="25">
        <f>ROUNDUP((('UK-T-Coffee Tables'!H355)*USD_per_GBP),-1)</f>
      </c>
      <c r="J346" s="82"/>
    </row>
    <row x14ac:dyDescent="0.25" r="347" customHeight="1" ht="27">
      <c r="A347" s="3"/>
      <c r="B347" s="3"/>
      <c r="C347" s="3"/>
      <c r="D347" s="3"/>
      <c r="E347" s="114"/>
      <c r="F347" s="74"/>
      <c r="G347" s="136"/>
      <c r="H347" s="86"/>
      <c r="I347" s="25"/>
      <c r="J347" s="82"/>
    </row>
    <row x14ac:dyDescent="0.25" r="348" customHeight="1" ht="17.25">
      <c r="A348" s="3"/>
      <c r="B348" s="3"/>
      <c r="C348" s="3"/>
      <c r="D348" s="3"/>
      <c r="E348" s="138" t="s">
        <v>18</v>
      </c>
      <c r="F348" s="4"/>
      <c r="G348" s="157"/>
      <c r="H348" s="86"/>
      <c r="I348" s="25"/>
      <c r="J348" s="82"/>
    </row>
    <row x14ac:dyDescent="0.25" r="349" customHeight="1" ht="17.25">
      <c r="A349" s="3"/>
      <c r="B349" s="3"/>
      <c r="C349" s="3"/>
      <c r="D349" s="229"/>
      <c r="E349" s="108"/>
      <c r="F349" s="4"/>
      <c r="G349" s="157"/>
      <c r="H349" s="21"/>
      <c r="I349" s="25"/>
      <c r="J349" s="82"/>
    </row>
    <row x14ac:dyDescent="0.25" r="350" customHeight="1" ht="17.25">
      <c r="A350" s="3"/>
      <c r="B350" s="3"/>
      <c r="C350" s="3"/>
      <c r="D350" s="3"/>
      <c r="E350" s="114"/>
      <c r="F350" s="4"/>
      <c r="G350" s="157"/>
      <c r="H350" s="172"/>
      <c r="I350" s="25"/>
      <c r="J350" s="82"/>
    </row>
    <row x14ac:dyDescent="0.25" r="351" customHeight="1" ht="17.25">
      <c r="A351" s="3"/>
      <c r="B351" s="3"/>
      <c r="C351" s="3"/>
      <c r="D351" s="3"/>
      <c r="E351" s="139" t="s">
        <v>280</v>
      </c>
      <c r="F351" s="140"/>
      <c r="G351" s="358"/>
      <c r="H351" s="153"/>
      <c r="I351" s="37">
        <f>ROUNDUP((('UK-T-Coffee Tables'!H360)*USD_per_GBP),-1)</f>
      </c>
      <c r="J351" s="82"/>
    </row>
    <row x14ac:dyDescent="0.25" r="352" customHeight="1" ht="17.25">
      <c r="A352" s="3"/>
      <c r="B352" s="3"/>
      <c r="C352" s="3"/>
      <c r="D352" s="3"/>
      <c r="E352" s="108"/>
      <c r="F352" s="4"/>
      <c r="G352" s="157"/>
      <c r="H352" s="63"/>
      <c r="I352" s="363"/>
      <c r="J352" s="82"/>
    </row>
    <row x14ac:dyDescent="0.25" r="353" customHeight="1" ht="29.100000000000005">
      <c r="A353" s="3"/>
      <c r="B353" s="3"/>
      <c r="C353" s="3"/>
      <c r="D353" s="3"/>
      <c r="E353" s="108"/>
      <c r="F353" s="108"/>
      <c r="G353" s="5"/>
      <c r="H353" s="82"/>
      <c r="I353" s="63"/>
      <c r="J353" s="82"/>
    </row>
    <row x14ac:dyDescent="0.25" r="354" customHeight="1" ht="29.100000000000005">
      <c r="A354" s="3"/>
      <c r="B354" s="3"/>
      <c r="C354" s="3"/>
      <c r="D354" s="3"/>
      <c r="E354" s="134"/>
      <c r="F354" s="134"/>
      <c r="G354" s="5"/>
      <c r="H354" s="82"/>
      <c r="I354" s="103"/>
      <c r="J354" s="82"/>
    </row>
    <row x14ac:dyDescent="0.25" r="355" customHeight="1" ht="29.100000000000005">
      <c r="A355" s="3"/>
      <c r="B355" s="3"/>
      <c r="C355" s="3"/>
      <c r="D355" s="3"/>
      <c r="E355" s="28"/>
      <c r="F355" s="28"/>
      <c r="G355" s="5"/>
      <c r="H355" s="82"/>
      <c r="I355" s="63"/>
      <c r="J355" s="82"/>
    </row>
    <row x14ac:dyDescent="0.25" r="356" customHeight="1" ht="29.100000000000005">
      <c r="A356" s="3"/>
      <c r="B356" s="3"/>
      <c r="C356" s="3"/>
      <c r="D356" s="3"/>
      <c r="E356" s="28"/>
      <c r="F356" s="28"/>
      <c r="G356" s="5"/>
      <c r="H356" s="82"/>
      <c r="I356" s="63"/>
      <c r="J356" s="82"/>
    </row>
    <row x14ac:dyDescent="0.25" r="357" customHeight="1" ht="29.100000000000005">
      <c r="A357" s="229"/>
      <c r="B357" s="229"/>
      <c r="C357" s="229"/>
      <c r="D357" s="229"/>
      <c r="E357" s="285"/>
      <c r="F357" s="285"/>
      <c r="G357" s="7"/>
      <c r="H357" s="157"/>
      <c r="I357" s="63"/>
      <c r="J357" s="82"/>
    </row>
    <row x14ac:dyDescent="0.25" r="358" customHeight="1" ht="27">
      <c r="A358" s="3"/>
      <c r="B358" s="3"/>
      <c r="C358" s="3"/>
      <c r="D358" s="3"/>
      <c r="E358" s="28"/>
      <c r="F358" s="28"/>
      <c r="G358" s="5"/>
      <c r="H358" s="82"/>
      <c r="I358" s="63"/>
      <c r="J358" s="82"/>
    </row>
  </sheetData>
  <mergeCells count="27">
    <mergeCell ref="A1:I1"/>
    <mergeCell ref="F4:G4"/>
    <mergeCell ref="F21:G21"/>
    <mergeCell ref="F41:G41"/>
    <mergeCell ref="F56:G56"/>
    <mergeCell ref="H57:I57"/>
    <mergeCell ref="F72:G72"/>
    <mergeCell ref="F86:G86"/>
    <mergeCell ref="F100:G100"/>
    <mergeCell ref="F115:G115"/>
    <mergeCell ref="F128:G128"/>
    <mergeCell ref="F139:G139"/>
    <mergeCell ref="F152:G152"/>
    <mergeCell ref="F167:G167"/>
    <mergeCell ref="F183:G183"/>
    <mergeCell ref="F195:G195"/>
    <mergeCell ref="F209:G209"/>
    <mergeCell ref="F221:G221"/>
    <mergeCell ref="F234:G234"/>
    <mergeCell ref="F245:G245"/>
    <mergeCell ref="F258:G258"/>
    <mergeCell ref="F269:G269"/>
    <mergeCell ref="F284:G284"/>
    <mergeCell ref="F300:G300"/>
    <mergeCell ref="F316:G316"/>
    <mergeCell ref="F331:G331"/>
    <mergeCell ref="F342:G34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4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22.14785714285714" customWidth="1" bestFit="1"/>
    <col min="4" max="4" style="76" width="23.576428571428572" customWidth="1" bestFit="1"/>
    <col min="5" max="5" style="76" width="12.576428571428572" customWidth="1" bestFit="1"/>
    <col min="6" max="6" style="77" width="25.576428571428572" customWidth="1" bestFit="1"/>
    <col min="7" max="7" style="79" width="37.57642857142857" customWidth="1" bestFit="1"/>
    <col min="8" max="8" style="78" width="33.14785714285715" customWidth="1" bestFit="1"/>
    <col min="9" max="9" style="78" width="30.576428571428572" customWidth="1" bestFit="1"/>
    <col min="10" max="10" style="162" width="12.43357142857143" customWidth="1" bestFit="1" hidden="1"/>
  </cols>
  <sheetData>
    <row x14ac:dyDescent="0.25" r="1" customHeight="1" ht="36">
      <c r="A1" s="1" t="s">
        <v>473</v>
      </c>
      <c r="B1" s="1"/>
      <c r="C1" s="1"/>
      <c r="D1" s="1"/>
      <c r="E1" s="1"/>
      <c r="F1" s="1"/>
      <c r="G1" s="2"/>
      <c r="H1" s="2"/>
      <c r="I1" s="2"/>
      <c r="J1" s="2"/>
    </row>
    <row x14ac:dyDescent="0.25" r="2" customHeight="1" ht="17.25">
      <c r="A2" s="4"/>
      <c r="B2" s="4"/>
      <c r="C2" s="4"/>
      <c r="D2" s="4"/>
      <c r="E2" s="4"/>
      <c r="F2" s="23"/>
      <c r="G2" s="7"/>
      <c r="H2" s="7"/>
      <c r="I2" s="7"/>
      <c r="J2" s="7"/>
    </row>
    <row x14ac:dyDescent="0.25" r="3" customHeight="1" ht="49.35">
      <c r="A3" s="126"/>
      <c r="B3" s="96" t="s">
        <v>474</v>
      </c>
      <c r="C3" s="236"/>
      <c r="D3" s="236"/>
      <c r="E3" s="127"/>
      <c r="F3" s="116"/>
      <c r="G3" s="158"/>
      <c r="H3" s="158"/>
      <c r="I3" s="158"/>
      <c r="J3" s="158"/>
    </row>
    <row x14ac:dyDescent="0.25" r="4" customHeight="1" ht="17.25">
      <c r="A4" s="15"/>
      <c r="B4" s="15" t="s">
        <v>475</v>
      </c>
      <c r="C4" s="15"/>
      <c r="D4" s="15"/>
      <c r="E4" s="112" t="s">
        <v>58</v>
      </c>
      <c r="F4" s="237" t="s">
        <v>319</v>
      </c>
      <c r="G4" s="60" t="s">
        <v>37</v>
      </c>
      <c r="H4" s="160"/>
      <c r="I4" s="275"/>
      <c r="J4" s="27"/>
    </row>
    <row x14ac:dyDescent="0.25" r="5" customHeight="1" ht="17.25">
      <c r="A5" s="3"/>
      <c r="B5" s="3"/>
      <c r="C5" s="3"/>
      <c r="D5" s="3"/>
      <c r="E5" s="74"/>
      <c r="F5" s="119" t="s">
        <v>476</v>
      </c>
      <c r="G5" s="239"/>
      <c r="H5" s="322"/>
      <c r="I5" s="5"/>
      <c r="J5" s="27"/>
    </row>
    <row x14ac:dyDescent="0.25" r="6" customHeight="1" ht="17.25">
      <c r="A6" s="3"/>
      <c r="B6" s="3"/>
      <c r="C6" s="3"/>
      <c r="D6" s="3"/>
      <c r="E6" s="74" t="s">
        <v>11</v>
      </c>
      <c r="F6" s="74" t="s">
        <v>477</v>
      </c>
      <c r="G6" s="63">
        <f>ROUNDUP((('UK-R-Console Tables'!G6)/1.59)/10,0)*10</f>
      </c>
      <c r="H6" s="63"/>
      <c r="I6" s="5"/>
      <c r="J6" s="27"/>
    </row>
    <row x14ac:dyDescent="0.25" r="7" customHeight="1" ht="17.25">
      <c r="A7" s="3"/>
      <c r="B7" s="3"/>
      <c r="C7" s="3"/>
      <c r="D7" s="3"/>
      <c r="E7" s="74" t="s">
        <v>13</v>
      </c>
      <c r="F7" s="74" t="s">
        <v>538</v>
      </c>
      <c r="G7" s="63">
        <f>ROUNDUP((('UK-R-Console Tables'!G7)/1.59)/10,0)*10</f>
      </c>
      <c r="H7" s="63"/>
      <c r="I7" s="5"/>
      <c r="J7" s="27"/>
    </row>
    <row x14ac:dyDescent="0.25" r="8" customHeight="1" ht="17.25">
      <c r="A8" s="3"/>
      <c r="B8" s="3"/>
      <c r="C8" s="3"/>
      <c r="D8" s="3"/>
      <c r="E8" s="4" t="s">
        <v>15</v>
      </c>
      <c r="F8" s="74" t="s">
        <v>481</v>
      </c>
      <c r="G8" s="63">
        <f>ROUNDUP((('UK-R-Console Tables'!G8)/1.59)/10,0)*10</f>
      </c>
      <c r="H8" s="63"/>
      <c r="I8" s="137"/>
      <c r="J8" s="27"/>
    </row>
    <row x14ac:dyDescent="0.25" r="9" customHeight="1" ht="17.25">
      <c r="A9" s="3"/>
      <c r="B9" s="3"/>
      <c r="C9" s="3"/>
      <c r="D9" s="3"/>
      <c r="E9" s="4"/>
      <c r="F9" s="74"/>
      <c r="G9" s="63"/>
      <c r="H9" s="63"/>
      <c r="I9" s="137"/>
      <c r="J9" s="27"/>
    </row>
    <row x14ac:dyDescent="0.25" r="10" customHeight="1" ht="17.25">
      <c r="A10" s="3"/>
      <c r="B10" s="3"/>
      <c r="C10" s="3"/>
      <c r="D10" s="3"/>
      <c r="E10" s="132" t="s">
        <v>167</v>
      </c>
      <c r="F10" s="74"/>
      <c r="G10" s="136"/>
      <c r="H10" s="136"/>
      <c r="I10" s="137"/>
      <c r="J10" s="27"/>
    </row>
    <row x14ac:dyDescent="0.25" r="11" customHeight="1" ht="17.25">
      <c r="A11" s="3"/>
      <c r="B11" s="3"/>
      <c r="C11" s="3"/>
      <c r="D11" s="3"/>
      <c r="E11" s="3"/>
      <c r="F11" s="74"/>
      <c r="G11" s="136"/>
      <c r="H11" s="136"/>
      <c r="I11" s="137"/>
      <c r="J11" s="27"/>
    </row>
    <row x14ac:dyDescent="0.25" r="12" customHeight="1" ht="17.25">
      <c r="A12" s="3"/>
      <c r="B12" s="3"/>
      <c r="C12" s="3"/>
      <c r="D12" s="3"/>
      <c r="E12" s="138" t="s">
        <v>18</v>
      </c>
      <c r="F12" s="23"/>
      <c r="G12" s="6"/>
      <c r="H12" s="5"/>
      <c r="I12" s="5"/>
      <c r="J12" s="27"/>
    </row>
    <row x14ac:dyDescent="0.25" r="13" customHeight="1" ht="17.25">
      <c r="A13" s="3"/>
      <c r="B13" s="3"/>
      <c r="C13" s="3"/>
      <c r="D13" s="3"/>
      <c r="E13" s="243"/>
      <c r="F13" s="23"/>
      <c r="G13" s="6"/>
      <c r="H13" s="5"/>
      <c r="I13" s="5"/>
      <c r="J13" s="27"/>
    </row>
    <row x14ac:dyDescent="0.25" r="14" customHeight="1" ht="17.25">
      <c r="A14" s="3"/>
      <c r="B14" s="3"/>
      <c r="C14" s="3"/>
      <c r="D14" s="3"/>
      <c r="E14" s="3"/>
      <c r="F14" s="23"/>
      <c r="G14" s="6"/>
      <c r="H14" s="5"/>
      <c r="I14" s="5"/>
      <c r="J14" s="27"/>
    </row>
    <row x14ac:dyDescent="0.25" r="15" customHeight="1" ht="17.25">
      <c r="A15" s="3"/>
      <c r="B15" s="3"/>
      <c r="C15" s="3"/>
      <c r="D15" s="3"/>
      <c r="E15" s="139" t="s">
        <v>394</v>
      </c>
      <c r="F15" s="140"/>
      <c r="G15" s="35"/>
      <c r="H15" s="153">
        <f>ROUNDUP((('UK-R-Console Tables'!H15)/1.59)/10,0)*10</f>
      </c>
      <c r="I15" s="5"/>
      <c r="J15" s="27"/>
    </row>
    <row x14ac:dyDescent="0.25" r="16" customHeight="1" ht="17.25">
      <c r="A16" s="3"/>
      <c r="B16" s="3"/>
      <c r="C16" s="3"/>
      <c r="D16" s="3"/>
      <c r="E16" s="243"/>
      <c r="F16" s="23"/>
      <c r="G16" s="6"/>
      <c r="H16" s="5"/>
      <c r="I16" s="5"/>
      <c r="J16" s="27"/>
    </row>
    <row x14ac:dyDescent="0.25" r="17" customHeight="1" ht="17.25">
      <c r="A17" s="3"/>
      <c r="B17" s="3"/>
      <c r="C17" s="3"/>
      <c r="D17" s="3"/>
      <c r="E17" s="243"/>
      <c r="F17" s="23"/>
      <c r="G17" s="6"/>
      <c r="H17" s="5"/>
      <c r="I17" s="5"/>
      <c r="J17" s="27"/>
    </row>
    <row x14ac:dyDescent="0.25" r="18" customHeight="1" ht="17.25">
      <c r="A18" s="3"/>
      <c r="B18" s="3"/>
      <c r="C18" s="3"/>
      <c r="D18" s="3"/>
      <c r="E18" s="3"/>
      <c r="F18" s="23"/>
      <c r="G18" s="6"/>
      <c r="H18" s="5"/>
      <c r="I18" s="5"/>
      <c r="J18" s="27"/>
    </row>
    <row x14ac:dyDescent="0.25" r="19" customHeight="1" ht="49.35">
      <c r="A19" s="126"/>
      <c r="B19" s="96" t="s">
        <v>483</v>
      </c>
      <c r="C19" s="236"/>
      <c r="D19" s="236"/>
      <c r="E19" s="127"/>
      <c r="F19" s="116"/>
      <c r="G19" s="158"/>
      <c r="H19" s="158"/>
      <c r="I19" s="158"/>
      <c r="J19" s="158"/>
    </row>
    <row x14ac:dyDescent="0.25" r="20" customHeight="1" ht="17.25">
      <c r="A20" s="15"/>
      <c r="B20" s="15" t="s">
        <v>484</v>
      </c>
      <c r="C20" s="15"/>
      <c r="D20" s="15"/>
      <c r="E20" s="112" t="s">
        <v>58</v>
      </c>
      <c r="F20" s="237" t="s">
        <v>319</v>
      </c>
      <c r="G20" s="60" t="s">
        <v>362</v>
      </c>
      <c r="H20" s="16" t="s">
        <v>350</v>
      </c>
      <c r="I20" s="275"/>
      <c r="J20" s="27"/>
    </row>
    <row x14ac:dyDescent="0.25" r="21" customHeight="1" ht="17.25">
      <c r="A21" s="3"/>
      <c r="B21" s="3"/>
      <c r="C21" s="3"/>
      <c r="D21" s="3"/>
      <c r="E21" s="74"/>
      <c r="F21" s="119" t="s">
        <v>5</v>
      </c>
      <c r="G21" s="239"/>
      <c r="H21" s="322" t="s">
        <v>471</v>
      </c>
      <c r="I21" s="5"/>
      <c r="J21" s="27"/>
    </row>
    <row x14ac:dyDescent="0.25" r="22" customHeight="1" ht="17.25">
      <c r="A22" s="3"/>
      <c r="B22" s="3"/>
      <c r="C22" s="3"/>
      <c r="D22" s="3"/>
      <c r="E22" s="74" t="s">
        <v>13</v>
      </c>
      <c r="F22" s="74" t="s">
        <v>485</v>
      </c>
      <c r="G22" s="63">
        <f>ROUNDUP((('UK-R-Console Tables'!G22)/1.59)/10,0)*10</f>
      </c>
      <c r="H22" s="63">
        <f>ROUNDUP((('UK-R-Console Tables'!H22)/1.59)/10,0)*10</f>
      </c>
      <c r="I22" s="5"/>
      <c r="J22" s="27"/>
    </row>
    <row x14ac:dyDescent="0.25" r="23" customHeight="1" ht="17.25">
      <c r="A23" s="3"/>
      <c r="B23" s="3"/>
      <c r="C23" s="3"/>
      <c r="D23" s="3"/>
      <c r="E23" s="4" t="s">
        <v>15</v>
      </c>
      <c r="F23" s="74" t="s">
        <v>487</v>
      </c>
      <c r="G23" s="63">
        <f>ROUNDUP((('UK-R-Console Tables'!G23)/1.59)/10,0)*10</f>
      </c>
      <c r="H23" s="63">
        <f>ROUNDUP((('UK-R-Console Tables'!H23)/1.59)/10,0)*10</f>
      </c>
      <c r="I23" s="137"/>
      <c r="J23" s="27"/>
    </row>
    <row x14ac:dyDescent="0.25" r="24" customHeight="1" ht="17.25">
      <c r="A24" s="3"/>
      <c r="B24" s="3"/>
      <c r="C24" s="3"/>
      <c r="D24" s="3"/>
      <c r="E24" s="4"/>
      <c r="F24" s="74"/>
      <c r="G24" s="63"/>
      <c r="H24" s="63"/>
      <c r="I24" s="137"/>
      <c r="J24" s="27"/>
    </row>
    <row x14ac:dyDescent="0.25" r="25" customHeight="1" ht="17.25">
      <c r="A25" s="3"/>
      <c r="B25" s="3"/>
      <c r="C25" s="3"/>
      <c r="D25" s="3"/>
      <c r="E25" s="3"/>
      <c r="F25" s="74"/>
      <c r="G25" s="136"/>
      <c r="H25" s="136"/>
      <c r="I25" s="137"/>
      <c r="J25" s="27"/>
    </row>
    <row x14ac:dyDescent="0.25" r="26" customHeight="1" ht="17.25">
      <c r="A26" s="3"/>
      <c r="B26" s="3"/>
      <c r="C26" s="3"/>
      <c r="D26" s="3"/>
      <c r="E26" s="138" t="s">
        <v>489</v>
      </c>
      <c r="F26" s="23"/>
      <c r="G26" s="6"/>
      <c r="H26" s="5"/>
      <c r="I26" s="5"/>
      <c r="J26" s="27"/>
    </row>
    <row x14ac:dyDescent="0.25" r="27" customHeight="1" ht="17.25">
      <c r="A27" s="3"/>
      <c r="B27" s="3"/>
      <c r="C27" s="3"/>
      <c r="D27" s="3"/>
      <c r="E27" s="243" t="s">
        <v>490</v>
      </c>
      <c r="F27" s="23"/>
      <c r="G27" s="6"/>
      <c r="H27" s="5"/>
      <c r="I27" s="5"/>
      <c r="J27" s="27"/>
    </row>
    <row x14ac:dyDescent="0.25" r="28" customHeight="1" ht="17.25">
      <c r="A28" s="3"/>
      <c r="B28" s="3"/>
      <c r="C28" s="3"/>
      <c r="D28" s="3"/>
      <c r="E28" s="3"/>
      <c r="F28" s="23"/>
      <c r="G28" s="6"/>
      <c r="H28" s="5"/>
      <c r="I28" s="5"/>
      <c r="J28" s="27"/>
    </row>
    <row x14ac:dyDescent="0.25" r="29" customHeight="1" ht="17.25">
      <c r="A29" s="3"/>
      <c r="B29" s="3"/>
      <c r="C29" s="3"/>
      <c r="D29" s="3"/>
      <c r="E29" s="139" t="s">
        <v>394</v>
      </c>
      <c r="F29" s="140"/>
      <c r="G29" s="35"/>
      <c r="H29" s="153">
        <f>ROUNDUP((('UK-R-Console Tables'!H29)/1.59)/10,0)*10</f>
      </c>
      <c r="I29" s="5"/>
      <c r="J29" s="27"/>
    </row>
    <row x14ac:dyDescent="0.25" r="30" customHeight="1" ht="17.25">
      <c r="A30" s="3"/>
      <c r="B30" s="3"/>
      <c r="C30" s="3"/>
      <c r="D30" s="3"/>
      <c r="E30" s="243"/>
      <c r="F30" s="23"/>
      <c r="G30" s="6"/>
      <c r="H30" s="5"/>
      <c r="I30" s="5"/>
      <c r="J30" s="27"/>
    </row>
    <row x14ac:dyDescent="0.25" r="31" customHeight="1" ht="17.25">
      <c r="A31" s="3"/>
      <c r="B31" s="3"/>
      <c r="C31" s="3"/>
      <c r="D31" s="3"/>
      <c r="E31" s="243"/>
      <c r="F31" s="23"/>
      <c r="G31" s="6"/>
      <c r="H31" s="5"/>
      <c r="I31" s="5"/>
      <c r="J31" s="27"/>
    </row>
    <row x14ac:dyDescent="0.25" r="32" customHeight="1" ht="17.25">
      <c r="A32" s="3"/>
      <c r="B32" s="3"/>
      <c r="C32" s="3"/>
      <c r="D32" s="3"/>
      <c r="E32" s="139" t="s">
        <v>491</v>
      </c>
      <c r="F32" s="140"/>
      <c r="G32" s="35"/>
      <c r="H32" s="153">
        <f>ROUNDUP((('UK-R-Console Tables'!H32)/1.59)/10,0)*10</f>
      </c>
      <c r="I32" s="5"/>
      <c r="J32" s="27"/>
    </row>
    <row x14ac:dyDescent="0.25" r="33" customHeight="1" ht="17.25">
      <c r="A33" s="3"/>
      <c r="B33" s="3"/>
      <c r="C33" s="3"/>
      <c r="D33" s="3"/>
      <c r="E33" s="243" t="s">
        <v>492</v>
      </c>
      <c r="F33" s="23"/>
      <c r="G33" s="6"/>
      <c r="H33" s="63"/>
      <c r="I33" s="5"/>
      <c r="J33" s="27"/>
    </row>
    <row x14ac:dyDescent="0.25" r="34" customHeight="1" ht="65.1">
      <c r="A34" s="3"/>
      <c r="B34" s="3"/>
      <c r="C34" s="3"/>
      <c r="D34" s="3"/>
      <c r="E34" s="28"/>
      <c r="F34" s="23"/>
      <c r="G34" s="6"/>
      <c r="H34" s="63"/>
      <c r="I34" s="5"/>
      <c r="J34" s="27"/>
    </row>
    <row x14ac:dyDescent="0.25" r="35" customHeight="1" ht="49.35">
      <c r="A35" s="126"/>
      <c r="B35" s="96" t="s">
        <v>493</v>
      </c>
      <c r="C35" s="236"/>
      <c r="D35" s="236"/>
      <c r="E35" s="127"/>
      <c r="F35" s="116"/>
      <c r="G35" s="158"/>
      <c r="H35" s="158"/>
      <c r="I35" s="158"/>
      <c r="J35" s="158"/>
    </row>
    <row x14ac:dyDescent="0.25" r="36" customHeight="1" ht="17.25">
      <c r="A36" s="15"/>
      <c r="B36" s="15" t="s">
        <v>484</v>
      </c>
      <c r="C36" s="15"/>
      <c r="D36" s="15"/>
      <c r="E36" s="112" t="s">
        <v>58</v>
      </c>
      <c r="F36" s="237" t="s">
        <v>319</v>
      </c>
      <c r="G36" s="60" t="s">
        <v>362</v>
      </c>
      <c r="H36" s="160"/>
      <c r="I36" s="275"/>
      <c r="J36" s="27"/>
    </row>
    <row x14ac:dyDescent="0.25" r="37" customHeight="1" ht="17.25">
      <c r="A37" s="3"/>
      <c r="B37" s="3"/>
      <c r="C37" s="3"/>
      <c r="D37" s="3"/>
      <c r="E37" s="74"/>
      <c r="F37" s="119" t="s">
        <v>5</v>
      </c>
      <c r="G37" s="239"/>
      <c r="H37" s="322"/>
      <c r="I37" s="5"/>
      <c r="J37" s="27"/>
    </row>
    <row x14ac:dyDescent="0.25" r="38" customHeight="1" ht="17.25">
      <c r="A38" s="3"/>
      <c r="B38" s="3"/>
      <c r="C38" s="3"/>
      <c r="D38" s="3"/>
      <c r="E38" s="74" t="s">
        <v>13</v>
      </c>
      <c r="F38" s="74" t="s">
        <v>485</v>
      </c>
      <c r="G38" s="63">
        <f>ROUNDUP((('UK-R-Console Tables'!G38)/1.59)/10,0)*10</f>
      </c>
      <c r="H38" s="63"/>
      <c r="I38" s="5"/>
      <c r="J38" s="27"/>
    </row>
    <row x14ac:dyDescent="0.25" r="39" customHeight="1" ht="17.25">
      <c r="A39" s="3"/>
      <c r="B39" s="3"/>
      <c r="C39" s="3"/>
      <c r="D39" s="3"/>
      <c r="E39" s="4" t="s">
        <v>15</v>
      </c>
      <c r="F39" s="74" t="s">
        <v>487</v>
      </c>
      <c r="G39" s="63">
        <f>ROUNDUP((('UK-R-Console Tables'!G39)/1.59)/10,0)*10</f>
      </c>
      <c r="H39" s="63"/>
      <c r="I39" s="137"/>
      <c r="J39" s="27"/>
    </row>
    <row x14ac:dyDescent="0.25" r="40" customHeight="1" ht="17.25">
      <c r="A40" s="3"/>
      <c r="B40" s="3"/>
      <c r="C40" s="3"/>
      <c r="D40" s="3"/>
      <c r="E40" s="4"/>
      <c r="F40" s="74"/>
      <c r="G40" s="63"/>
      <c r="H40" s="63"/>
      <c r="I40" s="137"/>
      <c r="J40" s="27"/>
    </row>
    <row x14ac:dyDescent="0.25" r="41" customHeight="1" ht="17.25">
      <c r="A41" s="3"/>
      <c r="B41" s="3"/>
      <c r="C41" s="3"/>
      <c r="D41" s="3"/>
      <c r="E41" s="3"/>
      <c r="F41" s="74"/>
      <c r="G41" s="136"/>
      <c r="H41" s="136"/>
      <c r="I41" s="137"/>
      <c r="J41" s="27"/>
    </row>
    <row x14ac:dyDescent="0.25" r="42" customHeight="1" ht="17.25">
      <c r="A42" s="3"/>
      <c r="B42" s="3"/>
      <c r="C42" s="3"/>
      <c r="D42" s="3"/>
      <c r="E42" s="138" t="s">
        <v>489</v>
      </c>
      <c r="F42" s="23"/>
      <c r="G42" s="6"/>
      <c r="H42" s="5"/>
      <c r="I42" s="5"/>
      <c r="J42" s="27"/>
    </row>
    <row x14ac:dyDescent="0.25" r="43" customHeight="1" ht="17.25">
      <c r="A43" s="3"/>
      <c r="B43" s="3"/>
      <c r="C43" s="3"/>
      <c r="D43" s="3"/>
      <c r="E43" s="243" t="s">
        <v>490</v>
      </c>
      <c r="F43" s="23"/>
      <c r="G43" s="6"/>
      <c r="H43" s="5"/>
      <c r="I43" s="5"/>
      <c r="J43" s="27"/>
    </row>
    <row x14ac:dyDescent="0.25" r="44" customHeight="1" ht="17.25">
      <c r="A44" s="3"/>
      <c r="B44" s="3"/>
      <c r="C44" s="3"/>
      <c r="D44" s="3"/>
      <c r="E44" s="3"/>
      <c r="F44" s="23"/>
      <c r="G44" s="6"/>
      <c r="H44" s="5"/>
      <c r="I44" s="5"/>
      <c r="J44" s="27"/>
    </row>
    <row x14ac:dyDescent="0.25" r="45" customHeight="1" ht="17.25">
      <c r="A45" s="3"/>
      <c r="B45" s="3"/>
      <c r="C45" s="3"/>
      <c r="D45" s="3"/>
      <c r="E45" s="139" t="s">
        <v>280</v>
      </c>
      <c r="F45" s="140"/>
      <c r="G45" s="161"/>
      <c r="H45" s="153">
        <f>ROUNDUP((('UK-R-Console Tables'!H45)/1.59)/10,0)*10</f>
      </c>
      <c r="I45" s="5"/>
      <c r="J45" s="27"/>
    </row>
    <row x14ac:dyDescent="0.25" r="46" customHeight="1" ht="17.25">
      <c r="A46" s="3"/>
      <c r="B46" s="3"/>
      <c r="C46" s="3"/>
      <c r="D46" s="3"/>
      <c r="E46" s="243"/>
      <c r="F46" s="4"/>
      <c r="G46" s="7"/>
      <c r="H46" s="45"/>
      <c r="I46" s="5"/>
      <c r="J46" s="27"/>
    </row>
    <row x14ac:dyDescent="0.25" r="47" customHeight="1" ht="17.25">
      <c r="A47" s="3"/>
      <c r="B47" s="3"/>
      <c r="C47" s="3"/>
      <c r="D47" s="3"/>
      <c r="E47" s="243"/>
      <c r="F47" s="23"/>
      <c r="G47" s="6"/>
      <c r="H47" s="5"/>
      <c r="I47" s="5"/>
      <c r="J47" s="27"/>
    </row>
    <row x14ac:dyDescent="0.25" r="48" customHeight="1" ht="17.25">
      <c r="A48" s="3"/>
      <c r="B48" s="3"/>
      <c r="C48" s="3"/>
      <c r="D48" s="3"/>
      <c r="E48" s="139" t="s">
        <v>491</v>
      </c>
      <c r="F48" s="140"/>
      <c r="G48" s="161"/>
      <c r="H48" s="153">
        <f>ROUNDUP((('UK-R-Console Tables'!H48)/1.59)/10,0)*10</f>
      </c>
      <c r="I48" s="5"/>
      <c r="J48" s="27"/>
    </row>
    <row x14ac:dyDescent="0.25" r="49" customHeight="1" ht="17.25">
      <c r="A49" s="3"/>
      <c r="B49" s="3"/>
      <c r="C49" s="3"/>
      <c r="D49" s="3"/>
      <c r="E49" s="243" t="s">
        <v>492</v>
      </c>
      <c r="F49" s="4"/>
      <c r="G49" s="7"/>
      <c r="H49" s="45"/>
      <c r="I49" s="5"/>
      <c r="J49" s="27"/>
    </row>
    <row x14ac:dyDescent="0.25" r="50" customHeight="1" ht="72.75">
      <c r="A50" s="3"/>
      <c r="B50" s="3"/>
      <c r="C50" s="3"/>
      <c r="D50" s="3"/>
      <c r="E50" s="28"/>
      <c r="F50" s="23"/>
      <c r="G50" s="6"/>
      <c r="H50" s="63"/>
      <c r="I50" s="5"/>
      <c r="J50" s="27"/>
    </row>
    <row x14ac:dyDescent="0.25" r="51" customHeight="1" ht="49.35">
      <c r="A51" s="126"/>
      <c r="B51" s="96" t="s">
        <v>317</v>
      </c>
      <c r="C51" s="236"/>
      <c r="D51" s="236"/>
      <c r="E51" s="127"/>
      <c r="F51" s="116"/>
      <c r="G51" s="158"/>
      <c r="H51" s="158"/>
      <c r="I51" s="158"/>
      <c r="J51" s="158"/>
    </row>
    <row x14ac:dyDescent="0.25" r="52" customHeight="1" ht="26.100000000000005">
      <c r="A52" s="15"/>
      <c r="B52" s="15" t="s">
        <v>318</v>
      </c>
      <c r="C52" s="15"/>
      <c r="D52" s="15"/>
      <c r="E52" s="112" t="s">
        <v>58</v>
      </c>
      <c r="F52" s="237" t="s">
        <v>319</v>
      </c>
      <c r="G52" s="60" t="s">
        <v>320</v>
      </c>
      <c r="H52" s="60" t="s">
        <v>508</v>
      </c>
      <c r="I52" s="57" t="s">
        <v>388</v>
      </c>
      <c r="J52" s="72"/>
    </row>
    <row x14ac:dyDescent="0.25" r="53" customHeight="1" ht="17.25">
      <c r="A53" s="3"/>
      <c r="B53" s="3"/>
      <c r="C53" s="3"/>
      <c r="D53" s="3"/>
      <c r="E53" s="74"/>
      <c r="F53" s="262" t="s">
        <v>72</v>
      </c>
      <c r="G53" s="24"/>
      <c r="H53" s="5"/>
      <c r="I53" s="336" t="s">
        <v>336</v>
      </c>
      <c r="J53" s="24"/>
    </row>
    <row x14ac:dyDescent="0.25" r="54" customHeight="1" ht="17.25">
      <c r="A54" s="3"/>
      <c r="B54" s="3"/>
      <c r="C54" s="3"/>
      <c r="D54" s="3"/>
      <c r="E54" s="74" t="s">
        <v>11</v>
      </c>
      <c r="F54" s="74" t="s">
        <v>496</v>
      </c>
      <c r="G54" s="63">
        <f>ROUNDUP((('UK-R-Console Tables'!G54)/1.59)/10,0)*10</f>
      </c>
      <c r="H54" s="63">
        <f>ROUNDUP((('UK-R-Console Tables'!H54)/1.59)/10,0)*10</f>
      </c>
      <c r="I54" s="63">
        <f>ROUNDUP((('UK-R-Console Tables'!I54)/1.59)/10,0)*10</f>
      </c>
      <c r="J54" s="239"/>
    </row>
    <row x14ac:dyDescent="0.25" r="55" customHeight="1" ht="17.25">
      <c r="A55" s="3"/>
      <c r="B55" s="3"/>
      <c r="C55" s="3"/>
      <c r="D55" s="3"/>
      <c r="E55" s="74" t="s">
        <v>13</v>
      </c>
      <c r="F55" s="74" t="s">
        <v>498</v>
      </c>
      <c r="G55" s="63">
        <f>ROUNDUP((('UK-R-Console Tables'!G55)/1.59)/10,0)*10</f>
      </c>
      <c r="H55" s="63">
        <f>ROUNDUP((('UK-R-Console Tables'!H55)/1.59)/10,0)*10</f>
      </c>
      <c r="I55" s="63">
        <f>ROUNDUP((('UK-R-Console Tables'!I55)/1.59)/10,0)*10</f>
      </c>
      <c r="J55" s="239"/>
    </row>
    <row x14ac:dyDescent="0.25" r="56" customHeight="1" ht="17.25">
      <c r="A56" s="3"/>
      <c r="B56" s="3"/>
      <c r="C56" s="3"/>
      <c r="D56" s="3"/>
      <c r="E56" s="74" t="s">
        <v>15</v>
      </c>
      <c r="F56" s="74" t="s">
        <v>500</v>
      </c>
      <c r="G56" s="63">
        <f>ROUNDUP((('UK-R-Console Tables'!G56)/1.59)/10,0)*10</f>
      </c>
      <c r="H56" s="63">
        <f>ROUNDUP((('UK-R-Console Tables'!H56)/1.59)/10,0)*10</f>
      </c>
      <c r="I56" s="63">
        <f>ROUNDUP((('UK-R-Console Tables'!I56)/1.59)/10,0)*10</f>
      </c>
      <c r="J56" s="239"/>
    </row>
    <row x14ac:dyDescent="0.25" r="57" customHeight="1" ht="17.25">
      <c r="A57" s="3"/>
      <c r="B57" s="3"/>
      <c r="C57" s="3"/>
      <c r="D57" s="3"/>
      <c r="E57" s="74"/>
      <c r="F57" s="23"/>
      <c r="G57" s="6"/>
      <c r="H57" s="5"/>
      <c r="I57" s="5"/>
      <c r="J57" s="5"/>
    </row>
    <row x14ac:dyDescent="0.25" r="58" customHeight="1" ht="17.25">
      <c r="A58" s="3"/>
      <c r="B58" s="3"/>
      <c r="C58" s="3"/>
      <c r="D58" s="3"/>
      <c r="E58" s="3"/>
      <c r="F58" s="74"/>
      <c r="G58" s="136"/>
      <c r="H58" s="136"/>
      <c r="I58" s="137"/>
      <c r="J58" s="137"/>
    </row>
    <row x14ac:dyDescent="0.25" r="59" customHeight="1" ht="17.25">
      <c r="A59" s="3"/>
      <c r="B59" s="3"/>
      <c r="C59" s="3"/>
      <c r="D59" s="3"/>
      <c r="E59" s="138" t="s">
        <v>18</v>
      </c>
      <c r="F59" s="23"/>
      <c r="G59" s="6"/>
      <c r="H59" s="5"/>
      <c r="I59" s="5"/>
      <c r="J59" s="5"/>
    </row>
    <row x14ac:dyDescent="0.25" r="60" customHeight="1" ht="17.25">
      <c r="A60" s="3"/>
      <c r="B60" s="3"/>
      <c r="C60" s="3"/>
      <c r="D60" s="3"/>
      <c r="E60" s="243"/>
      <c r="F60" s="23"/>
      <c r="G60" s="6"/>
      <c r="H60" s="5"/>
      <c r="I60" s="5"/>
      <c r="J60" s="5"/>
    </row>
    <row x14ac:dyDescent="0.25" r="61" customHeight="1" ht="17.25">
      <c r="A61" s="3"/>
      <c r="B61" s="3"/>
      <c r="C61" s="3"/>
      <c r="D61" s="3"/>
      <c r="E61" s="3"/>
      <c r="F61" s="23"/>
      <c r="G61" s="6"/>
      <c r="H61" s="5"/>
      <c r="I61" s="5"/>
      <c r="J61" s="5"/>
    </row>
    <row x14ac:dyDescent="0.25" r="62" customHeight="1" ht="17.25">
      <c r="A62" s="3"/>
      <c r="B62" s="3"/>
      <c r="C62" s="3"/>
      <c r="D62" s="3"/>
      <c r="E62" s="139" t="s">
        <v>326</v>
      </c>
      <c r="F62" s="140"/>
      <c r="G62" s="35"/>
      <c r="H62" s="153">
        <f>ROUNDUP((('UK-R-Console Tables'!H62)/1.59)/10,0)*10</f>
      </c>
      <c r="I62" s="5"/>
      <c r="J62" s="5"/>
    </row>
    <row x14ac:dyDescent="0.25" r="63" customHeight="1" ht="17.25">
      <c r="A63" s="3"/>
      <c r="B63" s="3"/>
      <c r="C63" s="3"/>
      <c r="D63" s="3"/>
      <c r="E63" s="243"/>
      <c r="F63" s="59"/>
      <c r="G63" s="6"/>
      <c r="H63" s="5"/>
      <c r="I63" s="34"/>
      <c r="J63" s="5"/>
    </row>
    <row x14ac:dyDescent="0.25" r="64" customHeight="1" ht="17.25">
      <c r="A64" s="3"/>
      <c r="B64" s="3"/>
      <c r="C64" s="3"/>
      <c r="D64" s="3"/>
      <c r="E64" s="243"/>
      <c r="F64" s="23"/>
      <c r="G64" s="6"/>
      <c r="H64" s="5"/>
      <c r="I64" s="34"/>
      <c r="J64" s="5"/>
    </row>
    <row x14ac:dyDescent="0.25" r="65" customHeight="1" ht="17.25">
      <c r="A65" s="3"/>
      <c r="B65" s="3"/>
      <c r="C65" s="3"/>
      <c r="D65" s="3"/>
      <c r="E65" s="139" t="s">
        <v>502</v>
      </c>
      <c r="F65" s="140"/>
      <c r="G65" s="35"/>
      <c r="H65" s="153">
        <f>ROUNDUP((('UK-R-Console Tables'!H65)/1.59)/10,0)*10</f>
      </c>
      <c r="I65" s="34"/>
      <c r="J65" s="5"/>
    </row>
    <row x14ac:dyDescent="0.25" r="66" customHeight="1" ht="49.35">
      <c r="A66" s="126"/>
      <c r="B66" s="96" t="s">
        <v>503</v>
      </c>
      <c r="C66" s="236"/>
      <c r="D66" s="236"/>
      <c r="E66" s="127"/>
      <c r="F66" s="116"/>
      <c r="G66" s="158"/>
      <c r="H66" s="158"/>
      <c r="I66" s="158"/>
      <c r="J66" s="158"/>
    </row>
    <row x14ac:dyDescent="0.25" r="67" customHeight="1" ht="26.100000000000005">
      <c r="A67" s="15"/>
      <c r="B67" s="15" t="s">
        <v>318</v>
      </c>
      <c r="C67" s="15"/>
      <c r="D67" s="15"/>
      <c r="E67" s="112" t="s">
        <v>58</v>
      </c>
      <c r="F67" s="237" t="s">
        <v>319</v>
      </c>
      <c r="G67" s="60" t="s">
        <v>320</v>
      </c>
      <c r="H67" s="57" t="s">
        <v>495</v>
      </c>
      <c r="I67" s="57" t="s">
        <v>388</v>
      </c>
      <c r="J67" s="72"/>
    </row>
    <row x14ac:dyDescent="0.25" r="68" customHeight="1" ht="17.25">
      <c r="A68" s="3"/>
      <c r="B68" s="3"/>
      <c r="C68" s="3"/>
      <c r="D68" s="3"/>
      <c r="E68" s="74"/>
      <c r="F68" s="262" t="s">
        <v>441</v>
      </c>
      <c r="G68" s="24"/>
      <c r="H68" s="24"/>
      <c r="I68" s="352" t="s">
        <v>471</v>
      </c>
      <c r="J68" s="24"/>
    </row>
    <row x14ac:dyDescent="0.25" r="69" customHeight="1" ht="17.25">
      <c r="A69" s="3"/>
      <c r="B69" s="3"/>
      <c r="C69" s="3"/>
      <c r="D69" s="3"/>
      <c r="E69" s="74" t="s">
        <v>11</v>
      </c>
      <c r="F69" s="74" t="s">
        <v>512</v>
      </c>
      <c r="G69" s="63">
        <f>ROUNDUP((('UK-R-Console Tables'!G71)/1.59)/10,0)*10</f>
      </c>
      <c r="H69" s="63">
        <f>ROUNDUP((('UK-R-Console Tables'!H71)/1.59)/10,0)*10</f>
      </c>
      <c r="I69" s="63">
        <f>ROUNDUP((('UK-R-Console Tables'!I71)/1.59)/10,0)*10</f>
      </c>
      <c r="J69" s="239"/>
    </row>
    <row x14ac:dyDescent="0.25" r="70" customHeight="1" ht="17.25">
      <c r="A70" s="3"/>
      <c r="B70" s="3"/>
      <c r="C70" s="3"/>
      <c r="D70" s="3"/>
      <c r="E70" s="74" t="s">
        <v>13</v>
      </c>
      <c r="F70" s="74" t="s">
        <v>513</v>
      </c>
      <c r="G70" s="63">
        <f>ROUNDUP((('UK-R-Console Tables'!G72)/1.59)/10,0)*10</f>
      </c>
      <c r="H70" s="63">
        <f>ROUNDUP((('UK-R-Console Tables'!H72)/1.59)/10,0)*10</f>
      </c>
      <c r="I70" s="63">
        <f>ROUNDUP((('UK-R-Console Tables'!I72)/1.59)/10,0)*10</f>
      </c>
      <c r="J70" s="239"/>
    </row>
    <row x14ac:dyDescent="0.25" r="71" customHeight="1" ht="17.25">
      <c r="A71" s="3"/>
      <c r="B71" s="3"/>
      <c r="C71" s="3"/>
      <c r="D71" s="3"/>
      <c r="E71" s="74" t="s">
        <v>15</v>
      </c>
      <c r="F71" s="74" t="s">
        <v>510</v>
      </c>
      <c r="G71" s="63">
        <f>ROUNDUP((('UK-R-Console Tables'!G73)/1.59)/10,0)*10</f>
      </c>
      <c r="H71" s="63">
        <f>ROUNDUP((('UK-R-Console Tables'!H73)/1.59)/10,0)*10</f>
      </c>
      <c r="I71" s="63">
        <f>ROUNDUP((('UK-R-Console Tables'!I73)/1.59)/10,0)*10</f>
      </c>
      <c r="J71" s="239"/>
    </row>
    <row x14ac:dyDescent="0.25" r="72" customHeight="1" ht="17.25">
      <c r="A72" s="3"/>
      <c r="B72" s="3"/>
      <c r="C72" s="3"/>
      <c r="D72" s="3"/>
      <c r="E72" s="74"/>
      <c r="F72" s="23"/>
      <c r="G72" s="6"/>
      <c r="H72" s="5"/>
      <c r="I72" s="5"/>
      <c r="J72" s="5"/>
    </row>
    <row x14ac:dyDescent="0.25" r="73" customHeight="1" ht="17.25">
      <c r="A73" s="3"/>
      <c r="B73" s="3"/>
      <c r="C73" s="3"/>
      <c r="D73" s="3"/>
      <c r="E73" s="3"/>
      <c r="F73" s="74"/>
      <c r="G73" s="136"/>
      <c r="H73" s="136"/>
      <c r="I73" s="137"/>
      <c r="J73" s="137"/>
    </row>
    <row x14ac:dyDescent="0.25" r="74" customHeight="1" ht="17.25">
      <c r="A74" s="3"/>
      <c r="B74" s="3"/>
      <c r="C74" s="3"/>
      <c r="D74" s="3"/>
      <c r="E74" s="138" t="s">
        <v>18</v>
      </c>
      <c r="F74" s="23"/>
      <c r="G74" s="6"/>
      <c r="H74" s="5"/>
      <c r="I74" s="5"/>
      <c r="J74" s="5"/>
    </row>
    <row x14ac:dyDescent="0.25" r="75" customHeight="1" ht="17.25">
      <c r="A75" s="3"/>
      <c r="B75" s="3"/>
      <c r="C75" s="3"/>
      <c r="D75" s="3"/>
      <c r="E75" s="240"/>
      <c r="F75" s="23"/>
      <c r="G75" s="6"/>
      <c r="H75" s="5"/>
      <c r="I75" s="5"/>
      <c r="J75" s="5"/>
    </row>
    <row x14ac:dyDescent="0.25" r="76" customHeight="1" ht="17.25">
      <c r="A76" s="3"/>
      <c r="B76" s="3"/>
      <c r="C76" s="3"/>
      <c r="D76" s="3"/>
      <c r="E76" s="3"/>
      <c r="F76" s="23"/>
      <c r="G76" s="6"/>
      <c r="H76" s="5"/>
      <c r="I76" s="5"/>
      <c r="J76" s="5"/>
    </row>
    <row x14ac:dyDescent="0.25" r="77" customHeight="1" ht="17.25">
      <c r="A77" s="3"/>
      <c r="B77" s="3"/>
      <c r="C77" s="3"/>
      <c r="D77" s="3"/>
      <c r="E77" s="139" t="s">
        <v>505</v>
      </c>
      <c r="F77" s="140"/>
      <c r="G77" s="35"/>
      <c r="H77" s="153">
        <v>660</v>
      </c>
      <c r="I77" s="34"/>
      <c r="J77" s="5"/>
    </row>
    <row x14ac:dyDescent="0.25" r="78" customHeight="1" ht="17.25">
      <c r="A78" s="3"/>
      <c r="B78" s="3"/>
      <c r="C78" s="3"/>
      <c r="D78" s="3"/>
      <c r="E78" s="150"/>
      <c r="F78" s="23"/>
      <c r="G78" s="6"/>
      <c r="H78" s="5"/>
      <c r="I78" s="34"/>
      <c r="J78" s="5"/>
    </row>
    <row x14ac:dyDescent="0.25" r="79" customHeight="1" ht="17.25">
      <c r="A79" s="3"/>
      <c r="B79" s="3"/>
      <c r="C79" s="3"/>
      <c r="D79" s="3"/>
      <c r="E79" s="299"/>
      <c r="F79" s="23"/>
      <c r="G79" s="6"/>
      <c r="H79" s="5"/>
      <c r="I79" s="34"/>
      <c r="J79" s="5"/>
    </row>
    <row x14ac:dyDescent="0.25" r="80" customHeight="1" ht="49.35">
      <c r="A80" s="3"/>
      <c r="B80" s="3"/>
      <c r="C80" s="3"/>
      <c r="D80" s="3"/>
      <c r="E80" s="28"/>
      <c r="F80" s="23"/>
      <c r="G80" s="6"/>
      <c r="H80" s="5"/>
      <c r="I80" s="34"/>
      <c r="J80" s="27"/>
    </row>
    <row x14ac:dyDescent="0.25" r="81" customHeight="1" ht="49.35">
      <c r="A81" s="126"/>
      <c r="B81" s="96" t="s">
        <v>506</v>
      </c>
      <c r="C81" s="236"/>
      <c r="D81" s="236"/>
      <c r="E81" s="127"/>
      <c r="F81" s="116"/>
      <c r="G81" s="158"/>
      <c r="H81" s="158"/>
      <c r="I81" s="158"/>
      <c r="J81" s="158"/>
    </row>
    <row x14ac:dyDescent="0.25" r="82" customHeight="1" ht="26.100000000000005">
      <c r="A82" s="15"/>
      <c r="B82" s="15" t="s">
        <v>318</v>
      </c>
      <c r="C82" s="15"/>
      <c r="D82" s="15"/>
      <c r="E82" s="112" t="s">
        <v>58</v>
      </c>
      <c r="F82" s="237" t="s">
        <v>319</v>
      </c>
      <c r="G82" s="60" t="s">
        <v>507</v>
      </c>
      <c r="H82" s="57" t="s">
        <v>495</v>
      </c>
      <c r="I82" s="279" t="s">
        <v>388</v>
      </c>
      <c r="J82" s="72"/>
    </row>
    <row x14ac:dyDescent="0.25" r="83" customHeight="1" ht="17.25">
      <c r="A83" s="3"/>
      <c r="B83" s="3"/>
      <c r="C83" s="3"/>
      <c r="D83" s="3"/>
      <c r="E83" s="74"/>
      <c r="F83" s="262" t="s">
        <v>170</v>
      </c>
      <c r="G83" s="24"/>
      <c r="H83" s="24"/>
      <c r="I83" s="352" t="s">
        <v>471</v>
      </c>
      <c r="J83" s="24"/>
    </row>
    <row x14ac:dyDescent="0.25" r="84" customHeight="1" ht="17.25">
      <c r="A84" s="3"/>
      <c r="B84" s="3"/>
      <c r="C84" s="3"/>
      <c r="D84" s="3"/>
      <c r="E84" s="74" t="s">
        <v>11</v>
      </c>
      <c r="F84" s="74" t="s">
        <v>477</v>
      </c>
      <c r="G84" s="63">
        <f>ROUNDUP((('UK-R-Console Tables'!G88)/1.59)/10,0)*10</f>
      </c>
      <c r="H84" s="63">
        <f>ROUNDUP((('UK-R-Console Tables'!H88)/1.59)/10,0)*10</f>
      </c>
      <c r="I84" s="24"/>
      <c r="J84" s="239"/>
    </row>
    <row x14ac:dyDescent="0.25" r="85" customHeight="1" ht="17.25">
      <c r="A85" s="3"/>
      <c r="B85" s="3"/>
      <c r="C85" s="3"/>
      <c r="D85" s="3"/>
      <c r="E85" s="74" t="s">
        <v>13</v>
      </c>
      <c r="F85" s="74" t="s">
        <v>479</v>
      </c>
      <c r="G85" s="63">
        <f>ROUNDUP((('UK-R-Console Tables'!G89)/1.59)/10,0)*10</f>
      </c>
      <c r="H85" s="63">
        <f>ROUNDUP((('UK-R-Console Tables'!H89)/1.59)/10,0)*10</f>
      </c>
      <c r="I85" s="24"/>
      <c r="J85" s="239"/>
    </row>
    <row x14ac:dyDescent="0.25" r="86" customHeight="1" ht="17.25">
      <c r="A86" s="3"/>
      <c r="B86" s="3"/>
      <c r="C86" s="3"/>
      <c r="D86" s="3"/>
      <c r="E86" s="74" t="s">
        <v>15</v>
      </c>
      <c r="F86" s="74" t="s">
        <v>510</v>
      </c>
      <c r="G86" s="63">
        <f>ROUNDUP((('UK-R-Console Tables'!G90)/1.59)/10,0)*10</f>
      </c>
      <c r="H86" s="63">
        <f>ROUNDUP((('UK-R-Console Tables'!H90)/1.59)/10,0)*10</f>
      </c>
      <c r="I86" s="24"/>
      <c r="J86" s="239"/>
    </row>
    <row x14ac:dyDescent="0.25" r="87" customHeight="1" ht="17.25">
      <c r="A87" s="3"/>
      <c r="B87" s="3"/>
      <c r="C87" s="3"/>
      <c r="D87" s="3"/>
      <c r="E87" s="74"/>
      <c r="F87" s="23"/>
      <c r="G87" s="6"/>
      <c r="H87" s="5"/>
      <c r="I87" s="5"/>
      <c r="J87" s="5"/>
    </row>
    <row x14ac:dyDescent="0.25" r="88" customHeight="1" ht="17.25">
      <c r="A88" s="3"/>
      <c r="B88" s="3"/>
      <c r="C88" s="3"/>
      <c r="D88" s="3"/>
      <c r="E88" s="3"/>
      <c r="F88" s="74"/>
      <c r="G88" s="136"/>
      <c r="H88" s="136"/>
      <c r="I88" s="137"/>
      <c r="J88" s="137"/>
    </row>
    <row x14ac:dyDescent="0.25" r="89" customHeight="1" ht="17.25">
      <c r="A89" s="3"/>
      <c r="B89" s="3"/>
      <c r="C89" s="3"/>
      <c r="D89" s="3"/>
      <c r="E89" s="138" t="s">
        <v>18</v>
      </c>
      <c r="F89" s="23"/>
      <c r="G89" s="6"/>
      <c r="H89" s="5"/>
      <c r="I89" s="5"/>
      <c r="J89" s="5"/>
    </row>
    <row x14ac:dyDescent="0.25" r="90" customHeight="1" ht="17.25">
      <c r="A90" s="3"/>
      <c r="B90" s="3"/>
      <c r="C90" s="3"/>
      <c r="D90" s="3"/>
      <c r="E90" s="240"/>
      <c r="F90" s="23"/>
      <c r="G90" s="6"/>
      <c r="H90" s="5"/>
      <c r="I90" s="5"/>
      <c r="J90" s="5"/>
    </row>
    <row x14ac:dyDescent="0.25" r="91" customHeight="1" ht="17.25">
      <c r="A91" s="3"/>
      <c r="B91" s="3"/>
      <c r="C91" s="3"/>
      <c r="D91" s="3"/>
      <c r="E91" s="3"/>
      <c r="F91" s="23"/>
      <c r="G91" s="6"/>
      <c r="H91" s="5"/>
      <c r="I91" s="5"/>
      <c r="J91" s="5"/>
    </row>
    <row x14ac:dyDescent="0.25" r="92" customHeight="1" ht="17.25">
      <c r="A92" s="3"/>
      <c r="B92" s="3"/>
      <c r="C92" s="3"/>
      <c r="D92" s="3"/>
      <c r="E92" s="139" t="s">
        <v>505</v>
      </c>
      <c r="F92" s="140"/>
      <c r="G92" s="35"/>
      <c r="H92" s="153">
        <f>ROUNDUP((('UK-R-Console Tables'!H96)/1.59)/10,0)*10</f>
      </c>
      <c r="I92" s="34"/>
      <c r="J92" s="5"/>
    </row>
    <row x14ac:dyDescent="0.25" r="93" customHeight="1" ht="17.25">
      <c r="A93" s="3"/>
      <c r="B93" s="3"/>
      <c r="C93" s="3"/>
      <c r="D93" s="3"/>
      <c r="E93" s="150"/>
      <c r="F93" s="23"/>
      <c r="G93" s="6"/>
      <c r="H93" s="5"/>
      <c r="I93" s="34"/>
      <c r="J93" s="5"/>
    </row>
    <row x14ac:dyDescent="0.25" r="94" customHeight="1" ht="17.25">
      <c r="A94" s="3"/>
      <c r="B94" s="3"/>
      <c r="C94" s="3"/>
      <c r="D94" s="3"/>
      <c r="E94" s="299"/>
      <c r="F94" s="23"/>
      <c r="G94" s="6"/>
      <c r="H94" s="5"/>
      <c r="I94" s="34"/>
      <c r="J94" s="5"/>
    </row>
    <row x14ac:dyDescent="0.25" r="95" customHeight="1" ht="17.25">
      <c r="A95" s="3"/>
      <c r="B95" s="3"/>
      <c r="C95" s="3"/>
      <c r="D95" s="3"/>
      <c r="E95" s="299"/>
      <c r="F95" s="23"/>
      <c r="G95" s="6"/>
      <c r="H95" s="5"/>
      <c r="I95" s="34"/>
      <c r="J95" s="5"/>
    </row>
    <row x14ac:dyDescent="0.25" r="96" customHeight="1" ht="66">
      <c r="A96" s="3"/>
      <c r="B96" s="3"/>
      <c r="C96" s="3"/>
      <c r="D96" s="3"/>
      <c r="E96" s="299"/>
      <c r="F96" s="23"/>
      <c r="G96" s="6"/>
      <c r="H96" s="5"/>
      <c r="I96" s="34"/>
      <c r="J96" s="5"/>
    </row>
    <row x14ac:dyDescent="0.25" r="97" customHeight="1" ht="17.25">
      <c r="A97" s="3"/>
      <c r="B97" s="3"/>
      <c r="C97" s="3"/>
      <c r="D97" s="3"/>
      <c r="E97" s="28"/>
      <c r="F97" s="23"/>
      <c r="G97" s="6"/>
      <c r="H97" s="5"/>
      <c r="I97" s="34"/>
      <c r="J97" s="27"/>
    </row>
    <row x14ac:dyDescent="0.25" r="98" customHeight="1" ht="49.35">
      <c r="A98" s="126"/>
      <c r="B98" s="288" t="s">
        <v>511</v>
      </c>
      <c r="C98" s="236"/>
      <c r="D98" s="236"/>
      <c r="E98" s="127"/>
      <c r="F98" s="116"/>
      <c r="G98" s="158"/>
      <c r="H98" s="158"/>
      <c r="I98" s="158"/>
      <c r="J98" s="158"/>
    </row>
    <row x14ac:dyDescent="0.25" r="99" customHeight="1" ht="26.100000000000005">
      <c r="A99" s="15"/>
      <c r="B99" s="15" t="s">
        <v>318</v>
      </c>
      <c r="C99" s="15"/>
      <c r="D99" s="15"/>
      <c r="E99" s="112" t="s">
        <v>58</v>
      </c>
      <c r="F99" s="237" t="s">
        <v>319</v>
      </c>
      <c r="G99" s="60" t="s">
        <v>362</v>
      </c>
      <c r="H99" s="16" t="s">
        <v>393</v>
      </c>
      <c r="I99" s="72"/>
      <c r="J99" s="72"/>
    </row>
    <row x14ac:dyDescent="0.25" r="100" customHeight="1" ht="17.25">
      <c r="A100" s="114"/>
      <c r="B100" s="114"/>
      <c r="C100" s="114"/>
      <c r="D100" s="114"/>
      <c r="E100" s="4"/>
      <c r="F100" s="119" t="s">
        <v>476</v>
      </c>
      <c r="G100" s="7"/>
      <c r="H100" s="327" t="s">
        <v>471</v>
      </c>
      <c r="I100" s="327"/>
      <c r="J100" s="7"/>
    </row>
    <row x14ac:dyDescent="0.25" r="101" customHeight="1" ht="17.25">
      <c r="A101" s="114"/>
      <c r="B101" s="114"/>
      <c r="C101" s="114"/>
      <c r="D101" s="114"/>
      <c r="E101" s="4" t="s">
        <v>11</v>
      </c>
      <c r="F101" s="4" t="s">
        <v>512</v>
      </c>
      <c r="G101" s="63">
        <f>ROUNDUP((('UK-R-Console Tables'!G105)/1.59)/10,0)*10</f>
      </c>
      <c r="H101" s="189">
        <f>ROUNDUP((('UK-R-Console Tables'!H105)/1.59)/10,0)*10</f>
      </c>
      <c r="I101" s="189"/>
      <c r="J101" s="7"/>
    </row>
    <row x14ac:dyDescent="0.25" r="102" customHeight="1" ht="17.25">
      <c r="A102" s="114"/>
      <c r="B102" s="114"/>
      <c r="C102" s="114"/>
      <c r="D102" s="114"/>
      <c r="E102" s="4" t="s">
        <v>15</v>
      </c>
      <c r="F102" s="4" t="s">
        <v>513</v>
      </c>
      <c r="G102" s="63">
        <f>ROUNDUP((('UK-R-Console Tables'!G106)/1.59)/10,0)*10</f>
      </c>
      <c r="H102" s="189">
        <f>ROUNDUP((('UK-R-Console Tables'!H106)/1.59)/10,0)*10</f>
      </c>
      <c r="I102" s="189"/>
      <c r="J102" s="7"/>
    </row>
    <row x14ac:dyDescent="0.25" r="103" customHeight="1" ht="17.25">
      <c r="A103" s="114"/>
      <c r="B103" s="114"/>
      <c r="C103" s="114"/>
      <c r="D103" s="114"/>
      <c r="E103" s="4"/>
      <c r="F103" s="4"/>
      <c r="G103" s="26"/>
      <c r="H103" s="26"/>
      <c r="I103" s="7"/>
      <c r="J103" s="7"/>
    </row>
    <row x14ac:dyDescent="0.25" r="104" customHeight="1" ht="17.25">
      <c r="A104" s="114"/>
      <c r="B104" s="114"/>
      <c r="C104" s="114"/>
      <c r="D104" s="114"/>
      <c r="E104" s="114"/>
      <c r="F104" s="4"/>
      <c r="G104" s="157"/>
      <c r="H104" s="157"/>
      <c r="I104" s="313"/>
      <c r="J104" s="313"/>
    </row>
    <row x14ac:dyDescent="0.25" r="105" customHeight="1" ht="17.25">
      <c r="A105" s="114"/>
      <c r="B105" s="114"/>
      <c r="C105" s="114"/>
      <c r="D105" s="114"/>
      <c r="E105" s="107" t="s">
        <v>18</v>
      </c>
      <c r="F105" s="4"/>
      <c r="G105" s="26"/>
      <c r="H105" s="26"/>
      <c r="I105" s="26"/>
      <c r="J105" s="26"/>
    </row>
    <row x14ac:dyDescent="0.25" r="106" customHeight="1" ht="17.25">
      <c r="A106" s="114"/>
      <c r="B106" s="114"/>
      <c r="C106" s="114"/>
      <c r="D106" s="114"/>
      <c r="E106" s="243"/>
      <c r="F106" s="59"/>
      <c r="G106" s="26"/>
      <c r="H106" s="26"/>
      <c r="I106" s="26"/>
      <c r="J106" s="26"/>
    </row>
    <row x14ac:dyDescent="0.25" r="107" customHeight="1" ht="17.25">
      <c r="A107" s="114"/>
      <c r="B107" s="114"/>
      <c r="C107" s="114"/>
      <c r="D107" s="114"/>
      <c r="E107" s="3"/>
      <c r="F107" s="23"/>
      <c r="G107" s="6"/>
      <c r="H107" s="5"/>
      <c r="I107" s="26"/>
      <c r="J107" s="26"/>
    </row>
    <row x14ac:dyDescent="0.25" r="108" customHeight="1" ht="27">
      <c r="A108" s="3"/>
      <c r="B108" s="3"/>
      <c r="C108" s="3"/>
      <c r="D108" s="3"/>
      <c r="E108" s="139" t="s">
        <v>280</v>
      </c>
      <c r="F108" s="140"/>
      <c r="G108" s="35"/>
      <c r="H108" s="153">
        <f>ROUNDUP((('UK-R-Console Tables'!H112)/1.59)/10,0)*10</f>
      </c>
      <c r="I108" s="340"/>
      <c r="J108" s="340"/>
    </row>
    <row x14ac:dyDescent="0.25" r="109" customHeight="1" ht="27">
      <c r="A109" s="3"/>
      <c r="B109" s="3"/>
      <c r="C109" s="3"/>
      <c r="D109" s="3"/>
      <c r="E109" s="243"/>
      <c r="F109" s="133"/>
      <c r="G109" s="340"/>
      <c r="H109" s="340"/>
      <c r="I109" s="342"/>
      <c r="J109" s="342"/>
    </row>
    <row x14ac:dyDescent="0.25" r="110" customHeight="1" ht="17.25">
      <c r="A110" s="3"/>
      <c r="B110" s="3"/>
      <c r="C110" s="3"/>
      <c r="D110" s="3"/>
      <c r="E110" s="243"/>
      <c r="F110" s="343"/>
      <c r="G110" s="342"/>
      <c r="H110" s="342"/>
      <c r="I110" s="34"/>
      <c r="J110" s="27"/>
    </row>
    <row x14ac:dyDescent="0.25" r="111" customHeight="1" ht="17.25">
      <c r="A111" s="3"/>
      <c r="B111" s="3"/>
      <c r="C111" s="3"/>
      <c r="D111" s="3"/>
      <c r="E111" s="3"/>
      <c r="F111" s="114"/>
      <c r="G111" s="6"/>
      <c r="H111" s="5"/>
      <c r="I111" s="5"/>
      <c r="J111" s="5"/>
    </row>
    <row x14ac:dyDescent="0.25" r="112" customHeight="1" ht="17.25">
      <c r="A112" s="3"/>
      <c r="B112" s="3"/>
      <c r="C112" s="3"/>
      <c r="D112" s="3"/>
      <c r="E112" s="3"/>
      <c r="F112" s="114"/>
      <c r="G112" s="6"/>
      <c r="H112" s="5"/>
      <c r="I112" s="5"/>
      <c r="J112" s="5"/>
    </row>
    <row x14ac:dyDescent="0.25" r="113" customHeight="1" ht="51">
      <c r="A113" s="3"/>
      <c r="B113" s="3"/>
      <c r="C113" s="3"/>
      <c r="D113" s="3"/>
      <c r="E113" s="3"/>
      <c r="F113" s="114"/>
      <c r="G113" s="6"/>
      <c r="H113" s="5"/>
      <c r="I113" s="5"/>
      <c r="J113" s="5"/>
    </row>
    <row x14ac:dyDescent="0.25" r="114" customHeight="1" ht="17.25">
      <c r="A114" s="3"/>
      <c r="B114" s="3"/>
      <c r="C114" s="3"/>
      <c r="D114" s="3"/>
      <c r="E114" s="3"/>
      <c r="F114" s="114"/>
      <c r="G114" s="6"/>
      <c r="H114" s="5"/>
      <c r="I114" s="5"/>
      <c r="J114" s="5"/>
    </row>
    <row x14ac:dyDescent="0.25" r="115" customHeight="1" ht="49.35">
      <c r="A115" s="126"/>
      <c r="B115" s="288" t="s">
        <v>514</v>
      </c>
      <c r="C115" s="236"/>
      <c r="D115" s="236"/>
      <c r="E115" s="127"/>
      <c r="F115" s="116"/>
      <c r="G115" s="158"/>
      <c r="H115" s="158"/>
      <c r="I115" s="158"/>
      <c r="J115" s="158"/>
    </row>
    <row x14ac:dyDescent="0.25" r="116" customHeight="1" ht="26.100000000000005">
      <c r="A116" s="15"/>
      <c r="B116" s="15" t="s">
        <v>318</v>
      </c>
      <c r="C116" s="15"/>
      <c r="D116" s="15"/>
      <c r="E116" s="112" t="s">
        <v>58</v>
      </c>
      <c r="F116" s="237" t="s">
        <v>319</v>
      </c>
      <c r="G116" s="60" t="s">
        <v>362</v>
      </c>
      <c r="H116" s="16" t="s">
        <v>393</v>
      </c>
      <c r="I116" s="72"/>
      <c r="J116" s="72"/>
    </row>
    <row x14ac:dyDescent="0.25" r="117" customHeight="1" ht="17.25">
      <c r="A117" s="114"/>
      <c r="B117" s="114"/>
      <c r="C117" s="114"/>
      <c r="D117" s="114"/>
      <c r="E117" s="4"/>
      <c r="F117" s="119" t="s">
        <v>476</v>
      </c>
      <c r="G117" s="7"/>
      <c r="H117" s="327" t="s">
        <v>471</v>
      </c>
      <c r="I117" s="327"/>
      <c r="J117" s="7"/>
    </row>
    <row x14ac:dyDescent="0.25" r="118" customHeight="1" ht="17.25">
      <c r="A118" s="114"/>
      <c r="B118" s="114"/>
      <c r="C118" s="114"/>
      <c r="D118" s="114"/>
      <c r="E118" s="74" t="s">
        <v>11</v>
      </c>
      <c r="F118" s="74" t="s">
        <v>512</v>
      </c>
      <c r="G118" s="63">
        <f>ROUNDUP((('UK-R-Console Tables'!G122)/1.59)/10,0)*10</f>
      </c>
      <c r="H118" s="189">
        <f>ROUNDUP((('UK-R-Console Tables'!H122)/1.59)/10,0)*10</f>
      </c>
      <c r="I118" s="189"/>
      <c r="J118" s="7"/>
    </row>
    <row x14ac:dyDescent="0.25" r="119" customHeight="1" ht="17.25">
      <c r="A119" s="114"/>
      <c r="B119" s="114"/>
      <c r="C119" s="114"/>
      <c r="D119" s="114"/>
      <c r="E119" s="74" t="s">
        <v>13</v>
      </c>
      <c r="F119" s="74" t="s">
        <v>513</v>
      </c>
      <c r="G119" s="63">
        <f>ROUNDUP((('UK-R-Console Tables'!G123)/1.59)/10,0)*10</f>
      </c>
      <c r="H119" s="189">
        <f>ROUNDUP((('UK-R-Console Tables'!H123)/1.59)/10,0)*10</f>
      </c>
      <c r="I119" s="189"/>
      <c r="J119" s="7"/>
    </row>
    <row x14ac:dyDescent="0.25" r="120" customHeight="1" ht="17.25">
      <c r="A120" s="114"/>
      <c r="B120" s="114"/>
      <c r="C120" s="114"/>
      <c r="D120" s="114"/>
      <c r="E120" s="74" t="s">
        <v>15</v>
      </c>
      <c r="F120" s="74" t="s">
        <v>510</v>
      </c>
      <c r="G120" s="63">
        <f>ROUNDUP((('UK-R-Console Tables'!G124)/1.59)/10,0)*10</f>
      </c>
      <c r="H120" s="189">
        <f>ROUNDUP((('UK-R-Console Tables'!H124)/1.59)/10,0)*10</f>
      </c>
      <c r="I120" s="189"/>
      <c r="J120" s="7"/>
    </row>
    <row x14ac:dyDescent="0.25" r="121" customHeight="1" ht="17.25">
      <c r="A121" s="114"/>
      <c r="B121" s="114"/>
      <c r="C121" s="114"/>
      <c r="D121" s="114"/>
      <c r="E121" s="114"/>
      <c r="F121" s="4"/>
      <c r="G121" s="63"/>
      <c r="H121" s="157"/>
      <c r="I121" s="313"/>
      <c r="J121" s="313"/>
    </row>
    <row x14ac:dyDescent="0.25" r="122" customHeight="1" ht="17.25">
      <c r="A122" s="114"/>
      <c r="B122" s="114"/>
      <c r="C122" s="114"/>
      <c r="D122" s="114"/>
      <c r="E122" s="107" t="s">
        <v>18</v>
      </c>
      <c r="F122" s="4"/>
      <c r="G122" s="26"/>
      <c r="H122" s="26"/>
      <c r="I122" s="26"/>
      <c r="J122" s="26"/>
    </row>
    <row x14ac:dyDescent="0.25" r="123" customHeight="1" ht="17.25">
      <c r="A123" s="114"/>
      <c r="B123" s="114"/>
      <c r="C123" s="114"/>
      <c r="D123" s="114"/>
      <c r="E123" s="243"/>
      <c r="F123" s="59"/>
      <c r="G123" s="26"/>
      <c r="H123" s="26"/>
      <c r="I123" s="26"/>
      <c r="J123" s="26"/>
    </row>
    <row x14ac:dyDescent="0.25" r="124" customHeight="1" ht="17.25">
      <c r="A124" s="114"/>
      <c r="B124" s="114"/>
      <c r="C124" s="114"/>
      <c r="D124" s="114"/>
      <c r="E124" s="3"/>
      <c r="F124" s="23"/>
      <c r="G124" s="6"/>
      <c r="H124" s="5"/>
      <c r="I124" s="26"/>
      <c r="J124" s="26"/>
    </row>
    <row x14ac:dyDescent="0.25" r="125" customHeight="1" ht="27">
      <c r="A125" s="3"/>
      <c r="B125" s="3"/>
      <c r="C125" s="3"/>
      <c r="D125" s="3"/>
      <c r="E125" s="139" t="s">
        <v>280</v>
      </c>
      <c r="F125" s="140"/>
      <c r="G125" s="35"/>
      <c r="H125" s="153">
        <f>ROUNDUP((('UK-R-Console Tables'!H129)/1.59)/10,0)*10</f>
      </c>
      <c r="I125" s="340"/>
      <c r="J125" s="340"/>
    </row>
    <row x14ac:dyDescent="0.25" r="126" customHeight="1" ht="27">
      <c r="A126" s="3"/>
      <c r="B126" s="3"/>
      <c r="C126" s="3"/>
      <c r="D126" s="3"/>
      <c r="E126" s="243"/>
      <c r="F126" s="133"/>
      <c r="G126" s="340"/>
      <c r="H126" s="340"/>
      <c r="I126" s="342"/>
      <c r="J126" s="342"/>
    </row>
    <row x14ac:dyDescent="0.25" r="127" customHeight="1" ht="17.25">
      <c r="A127" s="3"/>
      <c r="B127" s="3"/>
      <c r="C127" s="3"/>
      <c r="D127" s="3"/>
      <c r="E127" s="243"/>
      <c r="F127" s="343"/>
      <c r="G127" s="342"/>
      <c r="H127" s="342"/>
      <c r="I127" s="34"/>
      <c r="J127" s="27"/>
    </row>
    <row x14ac:dyDescent="0.25" r="128" customHeight="1" ht="17.25">
      <c r="A128" s="3"/>
      <c r="B128" s="3"/>
      <c r="C128" s="3"/>
      <c r="D128" s="3"/>
      <c r="E128" s="3"/>
      <c r="F128" s="114"/>
      <c r="G128" s="6"/>
      <c r="H128" s="5"/>
      <c r="I128" s="5"/>
      <c r="J128" s="5"/>
    </row>
    <row x14ac:dyDescent="0.25" r="129" customHeight="1" ht="17.25">
      <c r="A129" s="3"/>
      <c r="B129" s="3"/>
      <c r="C129" s="3"/>
      <c r="D129" s="3"/>
      <c r="E129" s="3"/>
      <c r="F129" s="114"/>
      <c r="G129" s="6"/>
      <c r="H129" s="5"/>
      <c r="I129" s="5"/>
      <c r="J129" s="5"/>
    </row>
    <row x14ac:dyDescent="0.25" r="130" customHeight="1" ht="49.35">
      <c r="A130" s="126" t="s">
        <v>1</v>
      </c>
      <c r="B130" s="288" t="s">
        <v>515</v>
      </c>
      <c r="C130" s="236"/>
      <c r="D130" s="236"/>
      <c r="E130" s="127"/>
      <c r="F130" s="116"/>
      <c r="G130" s="158"/>
      <c r="H130" s="158"/>
      <c r="I130" s="158"/>
      <c r="J130" s="158"/>
    </row>
    <row x14ac:dyDescent="0.25" r="131" customHeight="1" ht="26.100000000000005">
      <c r="A131" s="15"/>
      <c r="B131" s="15" t="s">
        <v>318</v>
      </c>
      <c r="C131" s="15"/>
      <c r="D131" s="15"/>
      <c r="E131" s="112" t="s">
        <v>58</v>
      </c>
      <c r="F131" s="237" t="s">
        <v>319</v>
      </c>
      <c r="G131" s="60" t="s">
        <v>362</v>
      </c>
      <c r="H131" s="16" t="s">
        <v>393</v>
      </c>
      <c r="I131" s="72"/>
      <c r="J131" s="72"/>
    </row>
    <row x14ac:dyDescent="0.25" r="132" customHeight="1" ht="17.25">
      <c r="A132" s="3"/>
      <c r="B132" s="3"/>
      <c r="C132" s="3"/>
      <c r="D132" s="3"/>
      <c r="E132" s="74"/>
      <c r="F132" s="119" t="s">
        <v>476</v>
      </c>
      <c r="G132" s="24"/>
      <c r="H132" s="327" t="s">
        <v>471</v>
      </c>
      <c r="I132" s="327"/>
      <c r="J132" s="24"/>
    </row>
    <row x14ac:dyDescent="0.25" r="133" customHeight="1" ht="17.25">
      <c r="A133" s="3"/>
      <c r="B133" s="3"/>
      <c r="C133" s="3"/>
      <c r="D133" s="3"/>
      <c r="E133" s="74" t="s">
        <v>11</v>
      </c>
      <c r="F133" s="74" t="s">
        <v>516</v>
      </c>
      <c r="G133" s="63">
        <f>ROUNDUP((('UK-R-Console Tables'!G135)/1.59)/10,0)*10</f>
      </c>
      <c r="H133" s="189">
        <f>ROUNDUP((('UK-R-Console Tables'!H135)/1.59)/10,0)*10</f>
      </c>
      <c r="I133" s="189"/>
      <c r="J133" s="239"/>
    </row>
    <row x14ac:dyDescent="0.25" r="134" customHeight="1" ht="17.25">
      <c r="A134" s="3"/>
      <c r="B134" s="3"/>
      <c r="C134" s="3"/>
      <c r="D134" s="3"/>
      <c r="E134" s="74" t="s">
        <v>13</v>
      </c>
      <c r="F134" s="74" t="s">
        <v>512</v>
      </c>
      <c r="G134" s="63">
        <f>ROUNDUP((('UK-R-Console Tables'!G136)/1.59)/10,0)*10</f>
      </c>
      <c r="H134" s="189">
        <f>ROUNDUP((('UK-R-Console Tables'!H136)/1.59)/10,0)*10</f>
      </c>
      <c r="I134" s="189"/>
      <c r="J134" s="239"/>
    </row>
    <row x14ac:dyDescent="0.25" r="135" customHeight="1" ht="17.25">
      <c r="A135" s="3"/>
      <c r="B135" s="3"/>
      <c r="C135" s="3"/>
      <c r="D135" s="3"/>
      <c r="E135" s="74" t="s">
        <v>15</v>
      </c>
      <c r="F135" s="74" t="s">
        <v>513</v>
      </c>
      <c r="G135" s="63">
        <f>ROUNDUP((('UK-R-Console Tables'!G137)/1.59)/10,0)*10</f>
      </c>
      <c r="H135" s="189">
        <f>ROUNDUP((('UK-R-Console Tables'!H137)/1.59)/10,0)*10</f>
      </c>
      <c r="I135" s="189"/>
      <c r="J135" s="239"/>
    </row>
    <row x14ac:dyDescent="0.25" r="136" customHeight="1" ht="17.25">
      <c r="A136" s="3"/>
      <c r="B136" s="3"/>
      <c r="C136" s="3"/>
      <c r="D136" s="3"/>
      <c r="E136" s="74" t="s">
        <v>120</v>
      </c>
      <c r="F136" s="74" t="s">
        <v>510</v>
      </c>
      <c r="G136" s="63">
        <f>ROUNDUP((('UK-R-Console Tables'!G138)/1.59)/10,0)*10</f>
      </c>
      <c r="H136" s="189">
        <f>ROUNDUP((('UK-R-Console Tables'!H138)/1.59)/10,0)*10</f>
      </c>
      <c r="I136" s="189"/>
      <c r="J136" s="239"/>
    </row>
    <row x14ac:dyDescent="0.25" r="137" customHeight="1" ht="17.25">
      <c r="A137" s="3"/>
      <c r="B137" s="3"/>
      <c r="C137" s="3"/>
      <c r="D137" s="3"/>
      <c r="E137" s="74"/>
      <c r="F137" s="23"/>
      <c r="G137" s="6"/>
      <c r="H137" s="326"/>
      <c r="I137" s="326"/>
      <c r="J137" s="239"/>
    </row>
    <row x14ac:dyDescent="0.25" r="138" customHeight="1" ht="17.25">
      <c r="A138" s="3"/>
      <c r="B138" s="3"/>
      <c r="C138" s="3"/>
      <c r="D138" s="3"/>
      <c r="E138" s="3"/>
      <c r="F138" s="74"/>
      <c r="G138" s="136"/>
      <c r="H138" s="136"/>
      <c r="I138" s="137"/>
      <c r="J138" s="137"/>
    </row>
    <row x14ac:dyDescent="0.25" r="139" customHeight="1" ht="17.25">
      <c r="A139" s="3"/>
      <c r="B139" s="3"/>
      <c r="C139" s="3"/>
      <c r="D139" s="3"/>
      <c r="E139" s="138" t="s">
        <v>18</v>
      </c>
      <c r="F139" s="23"/>
      <c r="G139" s="6"/>
      <c r="H139" s="5"/>
      <c r="I139" s="5"/>
      <c r="J139" s="5"/>
    </row>
    <row x14ac:dyDescent="0.25" r="140" customHeight="1" ht="17.25">
      <c r="A140" s="3"/>
      <c r="B140" s="3"/>
      <c r="C140" s="3"/>
      <c r="D140" s="3"/>
      <c r="E140" s="243"/>
      <c r="F140" s="23"/>
      <c r="G140" s="6"/>
      <c r="H140" s="5"/>
      <c r="I140" s="5"/>
      <c r="J140" s="5"/>
    </row>
    <row x14ac:dyDescent="0.25" r="141" customHeight="1" ht="17.25">
      <c r="A141" s="3"/>
      <c r="B141" s="3"/>
      <c r="C141" s="3"/>
      <c r="D141" s="3"/>
      <c r="E141" s="3"/>
      <c r="F141" s="23"/>
      <c r="G141" s="6"/>
      <c r="H141" s="5"/>
      <c r="I141" s="5"/>
      <c r="J141" s="5"/>
    </row>
    <row x14ac:dyDescent="0.25" r="142" customHeight="1" ht="17.25">
      <c r="A142" s="3"/>
      <c r="B142" s="3"/>
      <c r="C142" s="3"/>
      <c r="D142" s="3"/>
      <c r="E142" s="139" t="s">
        <v>280</v>
      </c>
      <c r="F142" s="140"/>
      <c r="G142" s="35"/>
      <c r="H142" s="153">
        <f>ROUNDUP((('UK-R-Console Tables'!H144)/1.59)/10,0)*10</f>
      </c>
      <c r="I142" s="5"/>
      <c r="J142" s="5"/>
    </row>
    <row x14ac:dyDescent="0.25" r="143" customHeight="1" ht="17.25">
      <c r="A143" s="3"/>
      <c r="B143" s="3"/>
      <c r="C143" s="3"/>
      <c r="D143" s="3"/>
      <c r="E143" s="243"/>
      <c r="F143" s="23"/>
      <c r="G143" s="6"/>
      <c r="H143" s="5"/>
      <c r="I143" s="5"/>
      <c r="J143" s="5"/>
    </row>
    <row x14ac:dyDescent="0.25" r="144" customHeight="1" ht="72">
      <c r="A144" s="3"/>
      <c r="B144" s="3"/>
      <c r="C144" s="3"/>
      <c r="D144" s="3"/>
      <c r="E144" s="243"/>
      <c r="F144" s="23"/>
      <c r="G144" s="6"/>
      <c r="H144" s="5"/>
      <c r="I144" s="34"/>
      <c r="J144" s="5"/>
    </row>
    <row x14ac:dyDescent="0.25" r="145" customHeight="1" ht="49.35">
      <c r="A145" s="126"/>
      <c r="B145" s="288" t="s">
        <v>102</v>
      </c>
      <c r="C145" s="345"/>
      <c r="D145" s="236"/>
      <c r="E145" s="127"/>
      <c r="F145" s="116"/>
      <c r="G145" s="158"/>
      <c r="H145" s="158"/>
      <c r="I145" s="158"/>
      <c r="J145" s="158"/>
    </row>
    <row x14ac:dyDescent="0.25" r="146" customHeight="1" ht="26.100000000000005">
      <c r="A146" s="15"/>
      <c r="B146" s="15" t="s">
        <v>318</v>
      </c>
      <c r="C146" s="15"/>
      <c r="D146" s="15"/>
      <c r="E146" s="112" t="s">
        <v>58</v>
      </c>
      <c r="F146" s="237" t="s">
        <v>319</v>
      </c>
      <c r="G146" s="60" t="s">
        <v>362</v>
      </c>
      <c r="H146" s="60" t="s">
        <v>327</v>
      </c>
      <c r="I146" s="275"/>
      <c r="J146" s="72"/>
    </row>
    <row x14ac:dyDescent="0.25" r="147" customHeight="1" ht="17.25">
      <c r="A147" s="3"/>
      <c r="B147" s="3"/>
      <c r="C147" s="3"/>
      <c r="D147" s="3"/>
      <c r="E147" s="74"/>
      <c r="F147" s="119" t="s">
        <v>476</v>
      </c>
      <c r="G147" s="24"/>
      <c r="H147" s="24"/>
      <c r="I147" s="266"/>
      <c r="J147" s="266"/>
    </row>
    <row x14ac:dyDescent="0.25" r="148" customHeight="1" ht="17.25">
      <c r="A148" s="3"/>
      <c r="B148" s="3"/>
      <c r="C148" s="3"/>
      <c r="D148" s="3"/>
      <c r="E148" s="74" t="s">
        <v>11</v>
      </c>
      <c r="F148" s="74" t="s">
        <v>516</v>
      </c>
      <c r="G148" s="63">
        <f>ROUNDUP((('UK-R-Console Tables'!G150)/1.59)/10,0)*10</f>
      </c>
      <c r="H148" s="63">
        <f>ROUNDUP((('UK-R-Console Tables'!H150)/1.59)/10,0)*10</f>
      </c>
      <c r="I148" s="24"/>
      <c r="J148" s="27"/>
    </row>
    <row x14ac:dyDescent="0.25" r="149" customHeight="1" ht="17.25">
      <c r="A149" s="3"/>
      <c r="B149" s="3"/>
      <c r="C149" s="3"/>
      <c r="D149" s="3"/>
      <c r="E149" s="74" t="s">
        <v>13</v>
      </c>
      <c r="F149" s="74" t="s">
        <v>518</v>
      </c>
      <c r="G149" s="63">
        <f>ROUNDUP((('UK-R-Console Tables'!G151)/1.59)/10,0)*10</f>
      </c>
      <c r="H149" s="63">
        <f>ROUNDUP((('UK-R-Console Tables'!H151)/1.59)/10,0)*10</f>
      </c>
      <c r="I149" s="24"/>
      <c r="J149" s="27"/>
    </row>
    <row x14ac:dyDescent="0.25" r="150" customHeight="1" ht="17.25">
      <c r="A150" s="3"/>
      <c r="B150" s="3"/>
      <c r="C150" s="3"/>
      <c r="D150" s="3"/>
      <c r="E150" s="74" t="s">
        <v>15</v>
      </c>
      <c r="F150" s="74" t="s">
        <v>520</v>
      </c>
      <c r="G150" s="63">
        <f>ROUNDUP((('UK-R-Console Tables'!G152)/1.59)/10,0)*10</f>
      </c>
      <c r="H150" s="63">
        <f>ROUNDUP((('UK-R-Console Tables'!H152)/1.59)/10,0)*10</f>
      </c>
      <c r="I150" s="24"/>
      <c r="J150" s="27"/>
    </row>
    <row x14ac:dyDescent="0.25" r="151" customHeight="1" ht="17.25">
      <c r="A151" s="3"/>
      <c r="B151" s="3"/>
      <c r="C151" s="3"/>
      <c r="D151" s="3"/>
      <c r="E151" s="74" t="s">
        <v>120</v>
      </c>
      <c r="F151" s="74" t="s">
        <v>522</v>
      </c>
      <c r="G151" s="63">
        <f>ROUNDUP((('UK-R-Console Tables'!G153)/1.59)/10,0)*10</f>
      </c>
      <c r="H151" s="63">
        <f>ROUNDUP((('UK-R-Console Tables'!H153)/1.59)/10,0)*10</f>
      </c>
      <c r="I151" s="24"/>
      <c r="J151" s="27"/>
    </row>
    <row x14ac:dyDescent="0.25" r="152" customHeight="1" ht="17.25">
      <c r="A152" s="3"/>
      <c r="B152" s="3"/>
      <c r="C152" s="3"/>
      <c r="D152" s="3"/>
      <c r="E152" s="74"/>
      <c r="F152" s="23"/>
      <c r="G152" s="6"/>
      <c r="H152" s="5"/>
      <c r="I152" s="137"/>
      <c r="J152" s="27"/>
    </row>
    <row x14ac:dyDescent="0.25" r="153" customHeight="1" ht="17.25">
      <c r="A153" s="3"/>
      <c r="B153" s="3"/>
      <c r="C153" s="3"/>
      <c r="D153" s="3"/>
      <c r="E153" s="3"/>
      <c r="F153" s="74"/>
      <c r="G153" s="136"/>
      <c r="H153" s="136"/>
      <c r="I153" s="5"/>
      <c r="J153" s="27"/>
    </row>
    <row x14ac:dyDescent="0.25" r="154" customHeight="1" ht="17.25">
      <c r="A154" s="3"/>
      <c r="B154" s="3"/>
      <c r="C154" s="3"/>
      <c r="D154" s="3"/>
      <c r="E154" s="138" t="s">
        <v>18</v>
      </c>
      <c r="F154" s="23"/>
      <c r="G154" s="6"/>
      <c r="H154" s="5"/>
      <c r="I154" s="5"/>
      <c r="J154" s="27"/>
    </row>
    <row x14ac:dyDescent="0.25" r="155" customHeight="1" ht="17.25">
      <c r="A155" s="3"/>
      <c r="B155" s="3"/>
      <c r="C155" s="3"/>
      <c r="D155" s="3"/>
      <c r="E155" s="243"/>
      <c r="F155" s="23"/>
      <c r="G155" s="6"/>
      <c r="H155" s="5"/>
      <c r="I155" s="5"/>
      <c r="J155" s="27"/>
    </row>
    <row x14ac:dyDescent="0.25" r="156" customHeight="1" ht="17.25">
      <c r="A156" s="3"/>
      <c r="B156" s="3"/>
      <c r="C156" s="3"/>
      <c r="D156" s="3"/>
      <c r="E156" s="3"/>
      <c r="F156" s="23"/>
      <c r="G156" s="6"/>
      <c r="H156" s="5"/>
      <c r="I156" s="34"/>
      <c r="J156" s="27"/>
    </row>
    <row x14ac:dyDescent="0.25" r="157" customHeight="1" ht="17.25">
      <c r="A157" s="3"/>
      <c r="B157" s="3"/>
      <c r="C157" s="3"/>
      <c r="D157" s="3"/>
      <c r="E157" s="139" t="s">
        <v>280</v>
      </c>
      <c r="F157" s="140"/>
      <c r="G157" s="35"/>
      <c r="H157" s="153">
        <f>ROUNDUP((('UK-R-Console Tables'!H159)/1.59)/10,0)*10</f>
      </c>
      <c r="I157" s="34"/>
      <c r="J157" s="27"/>
    </row>
    <row x14ac:dyDescent="0.25" r="158" customHeight="1" ht="48.75">
      <c r="A158" s="3"/>
      <c r="B158" s="3"/>
      <c r="C158" s="3"/>
      <c r="D158" s="3"/>
      <c r="E158" s="243"/>
      <c r="F158" s="23"/>
      <c r="G158" s="6"/>
      <c r="H158" s="5"/>
      <c r="I158" s="34"/>
      <c r="J158" s="27"/>
    </row>
    <row x14ac:dyDescent="0.25" r="159" customHeight="1" ht="17.25">
      <c r="A159" s="3"/>
      <c r="B159" s="3"/>
      <c r="C159" s="3"/>
      <c r="D159" s="3"/>
      <c r="E159" s="243"/>
      <c r="F159" s="23"/>
      <c r="G159" s="6"/>
      <c r="H159" s="5"/>
      <c r="I159" s="34"/>
      <c r="J159" s="27"/>
    </row>
    <row x14ac:dyDescent="0.25" r="160" customHeight="1" ht="17.25">
      <c r="A160" s="3"/>
      <c r="B160" s="3"/>
      <c r="C160" s="3"/>
      <c r="D160" s="3"/>
      <c r="E160" s="28"/>
      <c r="F160" s="23"/>
      <c r="G160" s="6"/>
      <c r="H160" s="5"/>
      <c r="I160" s="34"/>
      <c r="J160" s="27"/>
    </row>
    <row x14ac:dyDescent="0.25" r="161" customHeight="1" ht="17.25">
      <c r="A161" s="3"/>
      <c r="B161" s="3"/>
      <c r="C161" s="3"/>
      <c r="D161" s="3"/>
      <c r="E161" s="28"/>
      <c r="F161" s="23"/>
      <c r="G161" s="6"/>
      <c r="H161" s="5"/>
      <c r="I161" s="34"/>
      <c r="J161" s="27"/>
    </row>
    <row x14ac:dyDescent="0.25" r="162" customHeight="1" ht="49.35">
      <c r="A162" s="126"/>
      <c r="B162" s="288" t="s">
        <v>148</v>
      </c>
      <c r="C162" s="236"/>
      <c r="D162" s="236"/>
      <c r="E162" s="127"/>
      <c r="F162" s="116"/>
      <c r="G162" s="158"/>
      <c r="H162" s="158"/>
      <c r="I162" s="158"/>
      <c r="J162" s="158"/>
    </row>
    <row x14ac:dyDescent="0.25" r="163" customHeight="1" ht="26.100000000000005">
      <c r="A163" s="15"/>
      <c r="B163" s="15" t="s">
        <v>524</v>
      </c>
      <c r="C163" s="15"/>
      <c r="D163" s="15"/>
      <c r="E163" s="112" t="s">
        <v>58</v>
      </c>
      <c r="F163" s="237" t="s">
        <v>319</v>
      </c>
      <c r="G163" s="60" t="s">
        <v>362</v>
      </c>
      <c r="H163" s="16" t="s">
        <v>541</v>
      </c>
      <c r="I163" s="72" t="s">
        <v>350</v>
      </c>
      <c r="J163" s="72"/>
    </row>
    <row x14ac:dyDescent="0.25" r="164" customHeight="1" ht="17.25">
      <c r="A164" s="3"/>
      <c r="B164" s="3"/>
      <c r="C164" s="3"/>
      <c r="D164" s="3"/>
      <c r="E164" s="74"/>
      <c r="F164" s="119" t="s">
        <v>476</v>
      </c>
      <c r="G164" s="322"/>
      <c r="H164" s="5"/>
      <c r="I164" s="353" t="s">
        <v>471</v>
      </c>
      <c r="J164" s="239"/>
    </row>
    <row x14ac:dyDescent="0.25" r="165" customHeight="1" ht="17.25">
      <c r="A165" s="3"/>
      <c r="B165" s="3"/>
      <c r="C165" s="3"/>
      <c r="D165" s="3"/>
      <c r="E165" s="74" t="s">
        <v>11</v>
      </c>
      <c r="F165" s="74" t="s">
        <v>516</v>
      </c>
      <c r="G165" s="63">
        <f>ROUNDUP((('UK-R-Console Tables'!G167)/1.59)/10,0)*10</f>
      </c>
      <c r="H165" s="63">
        <f>ROUNDUP((('UK-R-Console Tables'!H167)/1.59)/10,0)*10</f>
      </c>
      <c r="I165" s="63">
        <f>ROUNDUP((('UK-R-Console Tables'!I167)/1.59)/10,0)*10</f>
      </c>
      <c r="J165" s="5"/>
    </row>
    <row x14ac:dyDescent="0.25" r="166" customHeight="1" ht="17.25">
      <c r="A166" s="3"/>
      <c r="B166" s="3"/>
      <c r="C166" s="3"/>
      <c r="D166" s="3"/>
      <c r="E166" s="74" t="s">
        <v>13</v>
      </c>
      <c r="F166" s="74" t="s">
        <v>518</v>
      </c>
      <c r="G166" s="63">
        <f>ROUNDUP((('UK-R-Console Tables'!G168)/1.59)/10,0)*10</f>
      </c>
      <c r="H166" s="63">
        <f>ROUNDUP((('UK-R-Console Tables'!H168)/1.59)/10,0)*10</f>
      </c>
      <c r="I166" s="63">
        <f>ROUNDUP((('UK-R-Console Tables'!I168)/1.59)/10,0)*10</f>
      </c>
      <c r="J166" s="5"/>
    </row>
    <row x14ac:dyDescent="0.25" r="167" customHeight="1" ht="17.25">
      <c r="A167" s="3"/>
      <c r="B167" s="3"/>
      <c r="C167" s="3"/>
      <c r="D167" s="3"/>
      <c r="E167" s="74" t="s">
        <v>15</v>
      </c>
      <c r="F167" s="74" t="s">
        <v>520</v>
      </c>
      <c r="G167" s="63">
        <f>ROUNDUP((('UK-R-Console Tables'!G169)/1.59)/10,0)*10</f>
      </c>
      <c r="H167" s="63">
        <f>ROUNDUP((('UK-R-Console Tables'!H169)/1.59)/10,0)*10</f>
      </c>
      <c r="I167" s="63">
        <f>ROUNDUP((('UK-R-Console Tables'!I169)/1.59)/10,0)*10</f>
      </c>
      <c r="J167" s="5"/>
    </row>
    <row x14ac:dyDescent="0.25" r="168" customHeight="1" ht="17.25">
      <c r="A168" s="3"/>
      <c r="B168" s="3"/>
      <c r="C168" s="3"/>
      <c r="D168" s="3"/>
      <c r="E168" s="74" t="s">
        <v>120</v>
      </c>
      <c r="F168" s="74" t="s">
        <v>522</v>
      </c>
      <c r="G168" s="63">
        <f>ROUNDUP((('UK-R-Console Tables'!G170)/1.59)/10,0)*10</f>
      </c>
      <c r="H168" s="63">
        <f>ROUNDUP((('UK-R-Console Tables'!H170)/1.59)/10,0)*10</f>
      </c>
      <c r="I168" s="63">
        <f>ROUNDUP((('UK-R-Console Tables'!I170)/1.59)/10,0)*10</f>
      </c>
      <c r="J168" s="5"/>
    </row>
    <row x14ac:dyDescent="0.25" r="169" customHeight="1" ht="17.25">
      <c r="A169" s="3"/>
      <c r="B169" s="3"/>
      <c r="C169" s="3"/>
      <c r="D169" s="3"/>
      <c r="E169" s="74"/>
      <c r="F169" s="23"/>
      <c r="G169" s="6"/>
      <c r="H169" s="5"/>
      <c r="I169" s="5"/>
      <c r="J169" s="5"/>
    </row>
    <row x14ac:dyDescent="0.25" r="170" customHeight="1" ht="17.25">
      <c r="A170" s="3"/>
      <c r="B170" s="3"/>
      <c r="C170" s="3"/>
      <c r="D170" s="3"/>
      <c r="E170" s="3"/>
      <c r="F170" s="74"/>
      <c r="G170" s="136"/>
      <c r="H170" s="136"/>
      <c r="I170" s="5"/>
      <c r="J170" s="5"/>
    </row>
    <row x14ac:dyDescent="0.25" r="171" customHeight="1" ht="17.25">
      <c r="A171" s="3"/>
      <c r="B171" s="3"/>
      <c r="C171" s="3"/>
      <c r="D171" s="3"/>
      <c r="E171" s="138" t="s">
        <v>18</v>
      </c>
      <c r="F171" s="23"/>
      <c r="G171" s="6"/>
      <c r="H171" s="5"/>
      <c r="I171" s="5"/>
      <c r="J171" s="5"/>
    </row>
    <row x14ac:dyDescent="0.25" r="172" customHeight="1" ht="17.25">
      <c r="A172" s="3"/>
      <c r="B172" s="3"/>
      <c r="C172" s="3"/>
      <c r="D172" s="3"/>
      <c r="E172" s="243"/>
      <c r="F172" s="23"/>
      <c r="G172" s="6"/>
      <c r="H172" s="5"/>
      <c r="I172" s="5"/>
      <c r="J172" s="5"/>
    </row>
    <row x14ac:dyDescent="0.25" r="173" customHeight="1" ht="17.25">
      <c r="A173" s="3"/>
      <c r="B173" s="3"/>
      <c r="C173" s="3"/>
      <c r="D173" s="3"/>
      <c r="E173" s="3"/>
      <c r="F173" s="23"/>
      <c r="G173" s="6"/>
      <c r="H173" s="5"/>
      <c r="I173" s="5"/>
      <c r="J173" s="5"/>
    </row>
    <row x14ac:dyDescent="0.25" r="174" customHeight="1" ht="17.25">
      <c r="A174" s="3"/>
      <c r="B174" s="3"/>
      <c r="C174" s="3"/>
      <c r="D174" s="3"/>
      <c r="E174" s="139" t="s">
        <v>280</v>
      </c>
      <c r="F174" s="140"/>
      <c r="G174" s="35"/>
      <c r="H174" s="153">
        <f>ROUNDUP((('UK-R-Console Tables'!H176)/1.59)/10,0)*10</f>
      </c>
      <c r="I174" s="5"/>
      <c r="J174" s="5"/>
    </row>
    <row x14ac:dyDescent="0.25" r="175" customHeight="1" ht="17.25">
      <c r="A175" s="3"/>
      <c r="B175" s="3"/>
      <c r="C175" s="3"/>
      <c r="D175" s="3"/>
      <c r="E175" s="243"/>
      <c r="F175" s="23"/>
      <c r="G175" s="6"/>
      <c r="H175" s="5"/>
      <c r="I175" s="5"/>
      <c r="J175" s="5"/>
    </row>
    <row x14ac:dyDescent="0.25" r="176" customHeight="1" ht="17.25">
      <c r="A176" s="3"/>
      <c r="B176" s="3"/>
      <c r="C176" s="3"/>
      <c r="D176" s="3"/>
      <c r="E176" s="243"/>
      <c r="F176" s="23"/>
      <c r="G176" s="6"/>
      <c r="H176" s="5"/>
      <c r="I176" s="5"/>
      <c r="J176" s="5"/>
    </row>
    <row x14ac:dyDescent="0.25" r="177" customHeight="1" ht="17.25">
      <c r="A177" s="3"/>
      <c r="B177" s="3"/>
      <c r="C177" s="3"/>
      <c r="D177" s="3"/>
      <c r="E177" s="3"/>
      <c r="F177" s="23"/>
      <c r="G177" s="6"/>
      <c r="H177" s="5"/>
      <c r="I177" s="5"/>
      <c r="J177" s="5"/>
    </row>
    <row x14ac:dyDescent="0.25" r="178" customHeight="1" ht="17.25">
      <c r="A178" s="3"/>
      <c r="B178" s="3"/>
      <c r="C178" s="3"/>
      <c r="D178" s="3"/>
      <c r="E178" s="28"/>
      <c r="F178" s="23"/>
      <c r="G178" s="6"/>
      <c r="H178" s="63"/>
      <c r="I178" s="5"/>
      <c r="J178" s="5"/>
    </row>
    <row x14ac:dyDescent="0.25" r="179" customHeight="1" ht="17.25">
      <c r="A179" s="3"/>
      <c r="B179" s="3"/>
      <c r="C179" s="3"/>
      <c r="D179" s="3"/>
      <c r="E179" s="28"/>
      <c r="F179" s="23"/>
      <c r="G179" s="6"/>
      <c r="H179" s="63"/>
      <c r="I179" s="5"/>
      <c r="J179" s="5"/>
    </row>
    <row x14ac:dyDescent="0.25" r="180" customHeight="1" ht="17.25">
      <c r="A180" s="3"/>
      <c r="B180" s="3"/>
      <c r="C180" s="3"/>
      <c r="D180" s="3"/>
      <c r="E180" s="28"/>
      <c r="F180" s="23"/>
      <c r="G180" s="6"/>
      <c r="H180" s="63"/>
      <c r="I180" s="5"/>
      <c r="J180" s="5"/>
    </row>
    <row x14ac:dyDescent="0.25" r="181" customHeight="1" ht="21.75">
      <c r="A181" s="3"/>
      <c r="B181" s="3"/>
      <c r="C181" s="3"/>
      <c r="D181" s="3"/>
      <c r="E181" s="3"/>
      <c r="F181" s="114"/>
      <c r="G181" s="6"/>
      <c r="H181" s="5"/>
      <c r="I181" s="5"/>
      <c r="J181" s="5"/>
    </row>
    <row x14ac:dyDescent="0.25" r="182" customHeight="1" ht="49.35">
      <c r="A182" s="347"/>
      <c r="B182" s="288" t="s">
        <v>148</v>
      </c>
      <c r="C182" s="345"/>
      <c r="D182" s="9"/>
      <c r="E182" s="348"/>
      <c r="F182" s="116"/>
      <c r="G182" s="158"/>
      <c r="H182" s="158"/>
      <c r="I182" s="158"/>
      <c r="J182" s="5"/>
    </row>
    <row x14ac:dyDescent="0.25" r="183" customHeight="1" ht="17.25">
      <c r="A183" s="15"/>
      <c r="B183" s="15" t="s">
        <v>318</v>
      </c>
      <c r="C183" s="15"/>
      <c r="D183" s="15"/>
      <c r="E183" s="112" t="s">
        <v>58</v>
      </c>
      <c r="F183" s="237" t="s">
        <v>319</v>
      </c>
      <c r="G183" s="60" t="s">
        <v>362</v>
      </c>
      <c r="H183" s="60" t="s">
        <v>327</v>
      </c>
      <c r="I183" s="275"/>
      <c r="J183" s="5"/>
    </row>
    <row x14ac:dyDescent="0.25" r="184" customHeight="1" ht="17.25">
      <c r="A184" s="3"/>
      <c r="B184" s="3"/>
      <c r="C184" s="3"/>
      <c r="D184" s="3"/>
      <c r="E184" s="74"/>
      <c r="F184" s="119" t="s">
        <v>476</v>
      </c>
      <c r="G184" s="24"/>
      <c r="H184" s="24"/>
      <c r="I184" s="239"/>
      <c r="J184" s="5"/>
    </row>
    <row x14ac:dyDescent="0.25" r="185" customHeight="1" ht="17.25">
      <c r="A185" s="3"/>
      <c r="B185" s="3"/>
      <c r="C185" s="3"/>
      <c r="D185" s="3"/>
      <c r="E185" s="74" t="s">
        <v>11</v>
      </c>
      <c r="F185" s="74" t="s">
        <v>516</v>
      </c>
      <c r="G185" s="63">
        <f>ROUNDUP((('UK-R-Console Tables'!G186)/1.59)/10,0)*10</f>
      </c>
      <c r="H185" s="63">
        <f>ROUNDUP((('UK-R-Console Tables'!H186)/1.59)/10,0)*10</f>
      </c>
      <c r="I185" s="5"/>
      <c r="J185" s="5"/>
    </row>
    <row x14ac:dyDescent="0.25" r="186" customHeight="1" ht="17.25">
      <c r="A186" s="3"/>
      <c r="B186" s="3"/>
      <c r="C186" s="3"/>
      <c r="D186" s="3"/>
      <c r="E186" s="74" t="s">
        <v>13</v>
      </c>
      <c r="F186" s="74" t="s">
        <v>518</v>
      </c>
      <c r="G186" s="63">
        <f>ROUNDUP((('UK-R-Console Tables'!G187)/1.59)/10,0)*10</f>
      </c>
      <c r="H186" s="63">
        <f>ROUNDUP((('UK-R-Console Tables'!H187)/1.59)/10,0)*10</f>
      </c>
      <c r="I186" s="5"/>
      <c r="J186" s="5"/>
    </row>
    <row x14ac:dyDescent="0.25" r="187" customHeight="1" ht="17.25">
      <c r="A187" s="3"/>
      <c r="B187" s="3"/>
      <c r="C187" s="3"/>
      <c r="D187" s="3"/>
      <c r="E187" s="74" t="s">
        <v>15</v>
      </c>
      <c r="F187" s="74" t="s">
        <v>520</v>
      </c>
      <c r="G187" s="63">
        <f>ROUNDUP((('UK-R-Console Tables'!G188)/1.59)/10,0)*10</f>
      </c>
      <c r="H187" s="63">
        <f>ROUNDUP((('UK-R-Console Tables'!H188)/1.59)/10,0)*10</f>
      </c>
      <c r="I187" s="5"/>
      <c r="J187" s="5"/>
    </row>
    <row x14ac:dyDescent="0.25" r="188" customHeight="1" ht="17.25">
      <c r="A188" s="3"/>
      <c r="B188" s="3"/>
      <c r="C188" s="3"/>
      <c r="D188" s="3"/>
      <c r="E188" s="74" t="s">
        <v>120</v>
      </c>
      <c r="F188" s="74" t="s">
        <v>522</v>
      </c>
      <c r="G188" s="63">
        <f>ROUNDUP((('UK-R-Console Tables'!G189)/1.59)/10,0)*10</f>
      </c>
      <c r="H188" s="63">
        <f>ROUNDUP((('UK-R-Console Tables'!H189)/1.59)/10,0)*10</f>
      </c>
      <c r="I188" s="5"/>
      <c r="J188" s="5"/>
    </row>
    <row x14ac:dyDescent="0.25" r="189" customHeight="1" ht="17.25">
      <c r="A189" s="3"/>
      <c r="B189" s="3"/>
      <c r="C189" s="3"/>
      <c r="D189" s="3"/>
      <c r="E189" s="74"/>
      <c r="F189" s="23"/>
      <c r="G189" s="6"/>
      <c r="H189" s="5"/>
      <c r="I189" s="5"/>
      <c r="J189" s="5"/>
    </row>
    <row x14ac:dyDescent="0.25" r="190" customHeight="1" ht="17.25">
      <c r="A190" s="3"/>
      <c r="B190" s="3"/>
      <c r="C190" s="3"/>
      <c r="D190" s="3"/>
      <c r="E190" s="3"/>
      <c r="F190" s="74"/>
      <c r="G190" s="136"/>
      <c r="H190" s="136"/>
      <c r="I190" s="5"/>
      <c r="J190" s="5"/>
    </row>
    <row x14ac:dyDescent="0.25" r="191" customHeight="1" ht="17.25">
      <c r="A191" s="3"/>
      <c r="B191" s="3"/>
      <c r="C191" s="3"/>
      <c r="D191" s="3"/>
      <c r="E191" s="138" t="s">
        <v>18</v>
      </c>
      <c r="F191" s="23"/>
      <c r="G191" s="6"/>
      <c r="H191" s="5"/>
      <c r="I191" s="5"/>
      <c r="J191" s="5"/>
    </row>
    <row x14ac:dyDescent="0.25" r="192" customHeight="1" ht="17.25">
      <c r="A192" s="3"/>
      <c r="B192" s="3"/>
      <c r="C192" s="3"/>
      <c r="D192" s="3"/>
      <c r="E192" s="243"/>
      <c r="F192" s="23"/>
      <c r="G192" s="6"/>
      <c r="H192" s="5"/>
      <c r="I192" s="5"/>
      <c r="J192" s="5"/>
    </row>
    <row x14ac:dyDescent="0.25" r="193" customHeight="1" ht="17.25">
      <c r="A193" s="3"/>
      <c r="B193" s="3"/>
      <c r="C193" s="3"/>
      <c r="D193" s="3"/>
      <c r="E193" s="3"/>
      <c r="F193" s="23"/>
      <c r="G193" s="6"/>
      <c r="H193" s="5"/>
      <c r="I193" s="5"/>
      <c r="J193" s="5"/>
    </row>
    <row x14ac:dyDescent="0.25" r="194" customHeight="1" ht="17.25">
      <c r="A194" s="3"/>
      <c r="B194" s="3"/>
      <c r="C194" s="3"/>
      <c r="D194" s="3"/>
      <c r="E194" s="139" t="s">
        <v>280</v>
      </c>
      <c r="F194" s="140"/>
      <c r="G194" s="35"/>
      <c r="H194" s="153">
        <f>ROUNDUP((('UK-R-Console Tables'!H195)/1.59)/10,0)*10</f>
      </c>
      <c r="I194" s="5"/>
      <c r="J194" s="5"/>
    </row>
    <row x14ac:dyDescent="0.25" r="195" customHeight="1" ht="17.25">
      <c r="A195" s="3"/>
      <c r="B195" s="3"/>
      <c r="C195" s="3"/>
      <c r="D195" s="3"/>
      <c r="E195" s="28"/>
      <c r="F195" s="23"/>
      <c r="G195" s="6"/>
      <c r="H195" s="63"/>
      <c r="I195" s="5"/>
      <c r="J195" s="5"/>
    </row>
    <row x14ac:dyDescent="0.25" r="196" customHeight="1" ht="17.25">
      <c r="A196" s="3"/>
      <c r="B196" s="3"/>
      <c r="C196" s="3"/>
      <c r="D196" s="3"/>
      <c r="E196" s="243"/>
      <c r="F196" s="23"/>
      <c r="G196" s="6"/>
      <c r="H196" s="5"/>
      <c r="I196" s="5"/>
      <c r="J196" s="5"/>
    </row>
    <row x14ac:dyDescent="0.25" r="197" customHeight="1" ht="49.35">
      <c r="A197" s="126"/>
      <c r="B197" s="96" t="s">
        <v>132</v>
      </c>
      <c r="C197" s="236"/>
      <c r="D197" s="236"/>
      <c r="E197" s="127"/>
      <c r="F197" s="116"/>
      <c r="G197" s="158"/>
      <c r="H197" s="158"/>
      <c r="I197" s="158"/>
      <c r="J197" s="158"/>
    </row>
    <row x14ac:dyDescent="0.25" r="198" customHeight="1" ht="17.25">
      <c r="A198" s="15"/>
      <c r="B198" s="15" t="s">
        <v>484</v>
      </c>
      <c r="C198" s="15"/>
      <c r="D198" s="15"/>
      <c r="E198" s="112" t="s">
        <v>58</v>
      </c>
      <c r="F198" s="237" t="s">
        <v>319</v>
      </c>
      <c r="G198" s="60" t="s">
        <v>362</v>
      </c>
      <c r="H198" s="16" t="s">
        <v>388</v>
      </c>
      <c r="I198" s="275"/>
      <c r="J198" s="27"/>
    </row>
    <row x14ac:dyDescent="0.25" r="199" customHeight="1" ht="17.25">
      <c r="A199" s="3"/>
      <c r="B199" s="3"/>
      <c r="C199" s="3"/>
      <c r="D199" s="3"/>
      <c r="E199" s="74"/>
      <c r="F199" s="119" t="s">
        <v>5</v>
      </c>
      <c r="G199" s="239"/>
      <c r="H199" s="322" t="s">
        <v>471</v>
      </c>
      <c r="I199" s="5"/>
      <c r="J199" s="27"/>
    </row>
    <row x14ac:dyDescent="0.25" r="200" customHeight="1" ht="17.25">
      <c r="A200" s="3"/>
      <c r="B200" s="3"/>
      <c r="C200" s="3"/>
      <c r="D200" s="3"/>
      <c r="E200" s="74" t="s">
        <v>11</v>
      </c>
      <c r="F200" s="4" t="s">
        <v>526</v>
      </c>
      <c r="G200" s="63">
        <f>ROUNDUP((('UK-R-Console Tables'!G201)/1.59)/10,0)*10</f>
      </c>
      <c r="H200" s="63">
        <f>ROUNDUP((('UK-R-Console Tables'!H201)/1.59)/10,0)*10</f>
      </c>
      <c r="I200" s="5"/>
      <c r="J200" s="27"/>
    </row>
    <row x14ac:dyDescent="0.25" r="201" customHeight="1" ht="17.25">
      <c r="A201" s="3"/>
      <c r="B201" s="3"/>
      <c r="C201" s="3"/>
      <c r="D201" s="3"/>
      <c r="E201" s="74" t="s">
        <v>13</v>
      </c>
      <c r="F201" s="4" t="s">
        <v>528</v>
      </c>
      <c r="G201" s="63">
        <f>ROUNDUP((('UK-R-Console Tables'!G202)/1.59)/10,0)*10</f>
      </c>
      <c r="H201" s="63">
        <f>ROUNDUP((('UK-R-Console Tables'!H202)/1.59)/10,0)*10</f>
      </c>
      <c r="I201" s="137"/>
      <c r="J201" s="27"/>
    </row>
    <row x14ac:dyDescent="0.25" r="202" customHeight="1" ht="17.25">
      <c r="A202" s="3"/>
      <c r="B202" s="3"/>
      <c r="C202" s="3"/>
      <c r="D202" s="3"/>
      <c r="E202" s="4" t="s">
        <v>15</v>
      </c>
      <c r="F202" s="74" t="s">
        <v>530</v>
      </c>
      <c r="G202" s="63">
        <f>ROUNDUP((('UK-R-Console Tables'!G203)/1.59)/10,0)*10</f>
      </c>
      <c r="H202" s="63">
        <f>ROUNDUP((('UK-R-Console Tables'!H203)/1.59)/10,0)*10</f>
      </c>
      <c r="I202" s="137"/>
      <c r="J202" s="27"/>
    </row>
    <row x14ac:dyDescent="0.25" r="203" customHeight="1" ht="17.25">
      <c r="A203" s="3"/>
      <c r="B203" s="3"/>
      <c r="C203" s="3"/>
      <c r="D203" s="3"/>
      <c r="E203" s="138" t="s">
        <v>18</v>
      </c>
      <c r="F203" s="4"/>
      <c r="G203" s="7"/>
      <c r="H203" s="45"/>
      <c r="I203" s="5"/>
      <c r="J203" s="27"/>
    </row>
    <row x14ac:dyDescent="0.25" r="204" customHeight="1" ht="17.25">
      <c r="A204" s="3"/>
      <c r="B204" s="3"/>
      <c r="C204" s="3"/>
      <c r="D204" s="3"/>
      <c r="E204" s="108"/>
      <c r="F204" s="4"/>
      <c r="G204" s="7"/>
      <c r="H204" s="45"/>
      <c r="I204" s="5"/>
      <c r="J204" s="27"/>
    </row>
    <row x14ac:dyDescent="0.25" r="205" customHeight="1" ht="17.25">
      <c r="A205" s="3"/>
      <c r="B205" s="3"/>
      <c r="C205" s="3"/>
      <c r="D205" s="3"/>
      <c r="E205" s="139" t="s">
        <v>280</v>
      </c>
      <c r="F205" s="140"/>
      <c r="G205" s="161"/>
      <c r="H205" s="153">
        <f>ROUNDUP((('UK-R-Console Tables'!H207)/1.59)/10,0)*10</f>
      </c>
      <c r="I205" s="5"/>
      <c r="J205" s="27"/>
    </row>
    <row x14ac:dyDescent="0.25" r="206" customHeight="1" ht="17.25">
      <c r="A206" s="3"/>
      <c r="B206" s="3"/>
      <c r="C206" s="3"/>
      <c r="D206" s="3"/>
      <c r="E206" s="28"/>
      <c r="F206" s="4"/>
      <c r="G206" s="7"/>
      <c r="H206" s="63"/>
      <c r="I206" s="5"/>
      <c r="J206" s="27"/>
    </row>
    <row x14ac:dyDescent="0.25" r="207" customHeight="1" ht="17.25">
      <c r="A207" s="3"/>
      <c r="B207" s="3"/>
      <c r="C207" s="3"/>
      <c r="D207" s="3"/>
      <c r="E207" s="28" t="s">
        <v>437</v>
      </c>
      <c r="F207" s="4"/>
      <c r="G207" s="7"/>
      <c r="H207" s="63"/>
      <c r="I207" s="5"/>
      <c r="J207" s="27"/>
    </row>
    <row x14ac:dyDescent="0.25" r="208" customHeight="1" ht="17.25">
      <c r="A208" s="3"/>
      <c r="B208" s="3"/>
      <c r="C208" s="3"/>
      <c r="D208" s="3"/>
      <c r="E208" s="139" t="s">
        <v>450</v>
      </c>
      <c r="F208" s="140"/>
      <c r="G208" s="35"/>
      <c r="H208" s="153">
        <f>ROUNDUP((('UK-R-Console Tables'!H210)/1.59)/10,0)*10</f>
      </c>
      <c r="I208" s="5"/>
      <c r="J208" s="27"/>
    </row>
    <row x14ac:dyDescent="0.25" r="209" customHeight="1" ht="17.25">
      <c r="A209" s="3"/>
      <c r="B209" s="3"/>
      <c r="C209" s="3"/>
      <c r="D209" s="3"/>
      <c r="E209" s="28"/>
      <c r="F209" s="23"/>
      <c r="G209" s="6"/>
      <c r="H209" s="63"/>
      <c r="I209" s="5"/>
      <c r="J209" s="27"/>
    </row>
    <row x14ac:dyDescent="0.25" r="210" customHeight="1" ht="97.5">
      <c r="A210" s="3"/>
      <c r="B210" s="3"/>
      <c r="C210" s="3"/>
      <c r="D210" s="3"/>
      <c r="E210" s="243"/>
      <c r="F210" s="23"/>
      <c r="G210" s="6"/>
      <c r="H210" s="63"/>
      <c r="I210" s="5"/>
      <c r="J210" s="27"/>
    </row>
    <row x14ac:dyDescent="0.25" r="211" customHeight="1" ht="17.25">
      <c r="A211" s="3"/>
      <c r="B211" s="3"/>
      <c r="C211" s="3"/>
      <c r="D211" s="3"/>
      <c r="E211" s="28"/>
      <c r="F211" s="23"/>
      <c r="G211" s="6"/>
      <c r="H211" s="63"/>
      <c r="I211" s="5"/>
      <c r="J211" s="27"/>
    </row>
    <row x14ac:dyDescent="0.25" r="212" customHeight="1" ht="49.35">
      <c r="A212" s="126"/>
      <c r="B212" s="96" t="s">
        <v>333</v>
      </c>
      <c r="C212" s="236"/>
      <c r="D212" s="236"/>
      <c r="E212" s="127"/>
      <c r="F212" s="116"/>
      <c r="G212" s="158"/>
      <c r="H212" s="158"/>
      <c r="I212" s="158"/>
      <c r="J212" s="158"/>
    </row>
    <row x14ac:dyDescent="0.25" r="213" customHeight="1" ht="26.100000000000005">
      <c r="A213" s="15"/>
      <c r="B213" s="15" t="s">
        <v>318</v>
      </c>
      <c r="C213" s="15"/>
      <c r="D213" s="15"/>
      <c r="E213" s="112" t="s">
        <v>58</v>
      </c>
      <c r="F213" s="237" t="s">
        <v>319</v>
      </c>
      <c r="G213" s="60" t="s">
        <v>362</v>
      </c>
      <c r="H213" s="159" t="s">
        <v>388</v>
      </c>
      <c r="I213" s="275"/>
      <c r="J213" s="72"/>
    </row>
    <row x14ac:dyDescent="0.25" r="214" customHeight="1" ht="17.25">
      <c r="A214" s="3"/>
      <c r="B214" s="3"/>
      <c r="C214" s="3"/>
      <c r="D214" s="3"/>
      <c r="E214" s="74"/>
      <c r="F214" s="119" t="s">
        <v>476</v>
      </c>
      <c r="G214" s="239"/>
      <c r="H214" s="327" t="s">
        <v>471</v>
      </c>
      <c r="I214" s="327"/>
      <c r="J214" s="239"/>
    </row>
    <row x14ac:dyDescent="0.25" r="215" customHeight="1" ht="17.25">
      <c r="A215" s="3"/>
      <c r="B215" s="3"/>
      <c r="C215" s="3"/>
      <c r="D215" s="3"/>
      <c r="E215" s="74" t="s">
        <v>11</v>
      </c>
      <c r="F215" s="74" t="s">
        <v>516</v>
      </c>
      <c r="G215" s="63">
        <f>ROUNDUP((('UK-R-Console Tables'!G217)/1.59)/10,0)*10</f>
      </c>
      <c r="H215" s="63">
        <f>ROUNDUP((('UK-R-Console Tables'!H217)/1.59)/10,0)*10</f>
      </c>
      <c r="I215" s="5"/>
      <c r="J215" s="300">
        <f>H215-G215</f>
      </c>
    </row>
    <row x14ac:dyDescent="0.25" r="216" customHeight="1" ht="17.25">
      <c r="A216" s="3"/>
      <c r="B216" s="3"/>
      <c r="C216" s="3"/>
      <c r="D216" s="3"/>
      <c r="E216" s="74" t="s">
        <v>13</v>
      </c>
      <c r="F216" s="74" t="s">
        <v>518</v>
      </c>
      <c r="G216" s="63">
        <f>ROUNDUP((('UK-R-Console Tables'!G218)/1.59)/10,0)*10</f>
      </c>
      <c r="H216" s="63">
        <f>ROUNDUP((('UK-R-Console Tables'!H218)/1.59)/10,0)*10</f>
      </c>
      <c r="I216" s="5"/>
      <c r="J216" s="300">
        <f>H216-G216</f>
      </c>
    </row>
    <row x14ac:dyDescent="0.25" r="217" customHeight="1" ht="17.25">
      <c r="A217" s="3"/>
      <c r="B217" s="3"/>
      <c r="C217" s="3"/>
      <c r="D217" s="3"/>
      <c r="E217" s="74" t="s">
        <v>15</v>
      </c>
      <c r="F217" s="74" t="s">
        <v>520</v>
      </c>
      <c r="G217" s="63">
        <f>ROUNDUP((('UK-R-Console Tables'!G219)/1.59)/10,0)*10</f>
      </c>
      <c r="H217" s="63">
        <f>ROUNDUP((('UK-R-Console Tables'!H219)/1.59)/10,0)*10</f>
      </c>
      <c r="I217" s="5"/>
      <c r="J217" s="300">
        <f>H217-G217</f>
      </c>
    </row>
    <row x14ac:dyDescent="0.25" r="218" customHeight="1" ht="17.25">
      <c r="A218" s="3"/>
      <c r="B218" s="3"/>
      <c r="C218" s="3"/>
      <c r="D218" s="3"/>
      <c r="E218" s="74" t="s">
        <v>120</v>
      </c>
      <c r="F218" s="74" t="s">
        <v>522</v>
      </c>
      <c r="G218" s="63">
        <f>ROUNDUP((('UK-R-Console Tables'!G220)/1.59)/10,0)*10</f>
      </c>
      <c r="H218" s="63">
        <f>ROUNDUP((('UK-R-Console Tables'!H220)/1.59)/10,0)*10</f>
      </c>
      <c r="I218" s="5"/>
      <c r="J218" s="300">
        <f>H218-G218</f>
      </c>
    </row>
    <row x14ac:dyDescent="0.25" r="219" customHeight="1" ht="17.25">
      <c r="A219" s="3"/>
      <c r="B219" s="3"/>
      <c r="C219" s="3"/>
      <c r="D219" s="3"/>
      <c r="E219" s="3"/>
      <c r="F219" s="74"/>
      <c r="G219" s="136"/>
      <c r="H219" s="136"/>
      <c r="I219" s="137"/>
      <c r="J219" s="27"/>
    </row>
    <row x14ac:dyDescent="0.25" r="220" customHeight="1" ht="17.25">
      <c r="A220" s="3"/>
      <c r="B220" s="3"/>
      <c r="C220" s="3"/>
      <c r="D220" s="3"/>
      <c r="E220" s="138" t="s">
        <v>18</v>
      </c>
      <c r="F220" s="23"/>
      <c r="G220" s="6"/>
      <c r="H220" s="5"/>
      <c r="I220" s="5"/>
      <c r="J220" s="27"/>
    </row>
    <row x14ac:dyDescent="0.25" r="221" customHeight="1" ht="17.25">
      <c r="A221" s="3"/>
      <c r="B221" s="3"/>
      <c r="C221" s="3"/>
      <c r="D221" s="3"/>
      <c r="E221" s="243"/>
      <c r="F221" s="23"/>
      <c r="G221" s="6"/>
      <c r="H221" s="5"/>
      <c r="I221" s="5"/>
      <c r="J221" s="27"/>
    </row>
    <row x14ac:dyDescent="0.25" r="222" customHeight="1" ht="17.25">
      <c r="A222" s="3"/>
      <c r="B222" s="3"/>
      <c r="C222" s="3"/>
      <c r="D222" s="3"/>
      <c r="E222" s="3"/>
      <c r="F222" s="23"/>
      <c r="G222" s="6"/>
      <c r="H222" s="5"/>
      <c r="I222" s="5"/>
      <c r="J222" s="27"/>
    </row>
    <row x14ac:dyDescent="0.25" r="223" customHeight="1" ht="17.25">
      <c r="A223" s="3"/>
      <c r="B223" s="3"/>
      <c r="C223" s="3"/>
      <c r="D223" s="3"/>
      <c r="E223" s="139" t="s">
        <v>394</v>
      </c>
      <c r="F223" s="140"/>
      <c r="G223" s="35"/>
      <c r="H223" s="153">
        <f>ROUNDUP((('UK-R-Console Tables'!H225)/1.59)/10,0)*10</f>
      </c>
      <c r="I223" s="5"/>
      <c r="J223" s="27"/>
    </row>
    <row x14ac:dyDescent="0.25" r="224" customHeight="1" ht="17.25">
      <c r="A224" s="3"/>
      <c r="B224" s="3"/>
      <c r="C224" s="3"/>
      <c r="D224" s="3"/>
      <c r="E224" s="243"/>
      <c r="F224" s="23"/>
      <c r="G224" s="6"/>
      <c r="H224" s="5"/>
      <c r="I224" s="5"/>
      <c r="J224" s="27"/>
    </row>
    <row x14ac:dyDescent="0.25" r="225" customHeight="1" ht="17.25">
      <c r="A225" s="3"/>
      <c r="B225" s="3"/>
      <c r="C225" s="3"/>
      <c r="D225" s="3"/>
      <c r="E225" s="243"/>
      <c r="F225" s="23"/>
      <c r="G225" s="6"/>
      <c r="H225" s="5"/>
      <c r="I225" s="5"/>
      <c r="J225" s="27"/>
    </row>
    <row x14ac:dyDescent="0.25" r="226" customHeight="1" ht="17.25">
      <c r="A226" s="3"/>
      <c r="B226" s="3"/>
      <c r="C226" s="3"/>
      <c r="D226" s="3"/>
      <c r="E226" s="3"/>
      <c r="F226" s="23"/>
      <c r="G226" s="6"/>
      <c r="H226" s="5"/>
      <c r="I226" s="5"/>
      <c r="J226" s="27"/>
    </row>
    <row x14ac:dyDescent="0.25" r="227" customHeight="1" ht="17.25">
      <c r="A227" s="3"/>
      <c r="B227" s="3"/>
      <c r="C227" s="3"/>
      <c r="D227" s="3"/>
      <c r="E227" s="28"/>
      <c r="F227" s="23"/>
      <c r="G227" s="6"/>
      <c r="H227" s="63"/>
      <c r="I227" s="5"/>
      <c r="J227" s="27"/>
    </row>
    <row x14ac:dyDescent="0.25" r="228" customHeight="1" ht="17.25">
      <c r="A228" s="3"/>
      <c r="B228" s="3"/>
      <c r="C228" s="3"/>
      <c r="D228" s="3"/>
      <c r="E228" s="28"/>
      <c r="F228" s="23"/>
      <c r="G228" s="6"/>
      <c r="H228" s="63"/>
      <c r="I228" s="5"/>
      <c r="J228" s="27"/>
    </row>
    <row x14ac:dyDescent="0.25" r="229" customHeight="1" ht="17.25">
      <c r="A229" s="3"/>
      <c r="B229" s="3"/>
      <c r="C229" s="3"/>
      <c r="D229" s="3"/>
      <c r="E229" s="28"/>
      <c r="F229" s="23"/>
      <c r="G229" s="6"/>
      <c r="H229" s="63"/>
      <c r="I229" s="5"/>
      <c r="J229" s="27"/>
    </row>
    <row x14ac:dyDescent="0.25" r="230" customHeight="1" ht="17.1">
      <c r="A230" s="3"/>
      <c r="B230" s="3"/>
      <c r="C230" s="3"/>
      <c r="D230" s="3"/>
      <c r="E230" s="28"/>
      <c r="F230" s="23"/>
      <c r="G230" s="6"/>
      <c r="H230" s="63"/>
      <c r="I230" s="5"/>
      <c r="J230" s="27"/>
    </row>
    <row x14ac:dyDescent="0.25" r="231" customHeight="1" ht="49.35">
      <c r="A231" s="126"/>
      <c r="B231" s="96" t="s">
        <v>532</v>
      </c>
      <c r="C231" s="236"/>
      <c r="D231" s="236"/>
      <c r="E231" s="127"/>
      <c r="F231" s="116"/>
      <c r="G231" s="158"/>
      <c r="H231" s="158"/>
      <c r="I231" s="158"/>
      <c r="J231" s="158"/>
    </row>
    <row x14ac:dyDescent="0.25" r="232" customHeight="1" ht="26.100000000000005">
      <c r="A232" s="15"/>
      <c r="B232" s="15" t="s">
        <v>318</v>
      </c>
      <c r="C232" s="15"/>
      <c r="D232" s="15"/>
      <c r="E232" s="112" t="s">
        <v>58</v>
      </c>
      <c r="F232" s="237" t="s">
        <v>319</v>
      </c>
      <c r="G232" s="60" t="s">
        <v>362</v>
      </c>
      <c r="H232" s="60" t="s">
        <v>388</v>
      </c>
      <c r="I232" s="275"/>
      <c r="J232" s="72"/>
    </row>
    <row x14ac:dyDescent="0.25" r="233" customHeight="1" ht="17.25">
      <c r="A233" s="3"/>
      <c r="B233" s="3"/>
      <c r="C233" s="3"/>
      <c r="D233" s="3"/>
      <c r="E233" s="74"/>
      <c r="F233" s="119" t="s">
        <v>72</v>
      </c>
      <c r="G233" s="70"/>
      <c r="H233" s="327" t="s">
        <v>471</v>
      </c>
      <c r="I233" s="327"/>
      <c r="J233" s="5"/>
    </row>
    <row x14ac:dyDescent="0.25" r="234" customHeight="1" ht="17.25">
      <c r="A234" s="3"/>
      <c r="B234" s="3"/>
      <c r="C234" s="3"/>
      <c r="D234" s="3"/>
      <c r="E234" s="4" t="s">
        <v>11</v>
      </c>
      <c r="F234" s="74" t="s">
        <v>539</v>
      </c>
      <c r="G234" s="63">
        <f>ROUNDUP((('UK-R-Console Tables'!G236)/1.59)/10,0)*10</f>
      </c>
      <c r="H234" s="63">
        <f>ROUNDUP((('UK-R-Console Tables'!H236)/1.59)/10,0)*10</f>
      </c>
      <c r="I234" s="5"/>
      <c r="J234" s="5"/>
    </row>
    <row x14ac:dyDescent="0.25" r="235" customHeight="1" ht="17.25">
      <c r="A235" s="3"/>
      <c r="B235" s="3"/>
      <c r="C235" s="3"/>
      <c r="D235" s="3"/>
      <c r="E235" s="74" t="s">
        <v>13</v>
      </c>
      <c r="F235" s="74" t="s">
        <v>540</v>
      </c>
      <c r="G235" s="63">
        <f>ROUNDUP((('UK-R-Console Tables'!G237)/1.59)/10,0)*10</f>
      </c>
      <c r="H235" s="63">
        <f>ROUNDUP((('UK-R-Console Tables'!H237)/1.59)/10,0)*10</f>
      </c>
      <c r="I235" s="5"/>
      <c r="J235" s="5"/>
    </row>
    <row x14ac:dyDescent="0.25" r="236" customHeight="1" ht="17.25">
      <c r="A236" s="3"/>
      <c r="B236" s="3"/>
      <c r="C236" s="3"/>
      <c r="D236" s="3"/>
      <c r="E236" s="74" t="s">
        <v>15</v>
      </c>
      <c r="F236" s="74" t="s">
        <v>535</v>
      </c>
      <c r="G236" s="63">
        <f>ROUNDUP((('UK-R-Console Tables'!G238)/1.59)/10,0)*10</f>
      </c>
      <c r="H236" s="63">
        <f>ROUNDUP((('UK-R-Console Tables'!H238)/1.59)/10,0)*10</f>
      </c>
      <c r="I236" s="5"/>
      <c r="J236" s="5"/>
    </row>
    <row x14ac:dyDescent="0.25" r="237" customHeight="1" ht="17.25">
      <c r="A237" s="3"/>
      <c r="B237" s="3"/>
      <c r="C237" s="3"/>
      <c r="D237" s="3"/>
      <c r="E237" s="74"/>
      <c r="F237" s="23"/>
      <c r="G237" s="6"/>
      <c r="H237" s="5"/>
      <c r="I237" s="5"/>
      <c r="J237" s="27"/>
    </row>
    <row x14ac:dyDescent="0.25" r="238" customHeight="1" ht="17.25">
      <c r="A238" s="3"/>
      <c r="B238" s="3"/>
      <c r="C238" s="3"/>
      <c r="D238" s="3"/>
      <c r="E238" s="3"/>
      <c r="F238" s="74"/>
      <c r="G238" s="136"/>
      <c r="H238" s="136"/>
      <c r="I238" s="137"/>
      <c r="J238" s="27"/>
    </row>
    <row x14ac:dyDescent="0.25" r="239" customHeight="1" ht="17.25">
      <c r="A239" s="3"/>
      <c r="B239" s="3"/>
      <c r="C239" s="3"/>
      <c r="D239" s="3"/>
      <c r="E239" s="138" t="s">
        <v>18</v>
      </c>
      <c r="F239" s="23"/>
      <c r="G239" s="6"/>
      <c r="H239" s="5"/>
      <c r="I239" s="5"/>
      <c r="J239" s="27"/>
    </row>
    <row x14ac:dyDescent="0.25" r="240" customHeight="1" ht="17.25">
      <c r="A240" s="3"/>
      <c r="B240" s="3"/>
      <c r="C240" s="3"/>
      <c r="D240" s="3"/>
      <c r="E240" s="243"/>
      <c r="F240" s="23"/>
      <c r="G240" s="6"/>
      <c r="H240" s="5"/>
      <c r="I240" s="5"/>
      <c r="J240" s="27"/>
    </row>
    <row x14ac:dyDescent="0.25" r="241" customHeight="1" ht="17.25">
      <c r="A241" s="3"/>
      <c r="B241" s="3"/>
      <c r="C241" s="3"/>
      <c r="D241" s="3"/>
      <c r="E241" s="3"/>
      <c r="F241" s="114"/>
      <c r="G241" s="6"/>
      <c r="H241" s="5"/>
      <c r="I241" s="5"/>
      <c r="J241" s="27"/>
    </row>
    <row x14ac:dyDescent="0.25" r="242" customHeight="1" ht="17.25">
      <c r="A242" s="3"/>
      <c r="B242" s="3"/>
      <c r="C242" s="3"/>
      <c r="D242" s="3"/>
      <c r="E242" s="139" t="s">
        <v>505</v>
      </c>
      <c r="F242" s="140"/>
      <c r="G242" s="35"/>
      <c r="H242" s="153">
        <f>ROUNDUP((('UK-R-Console Tables'!H244)/1.59)/10,0)*10</f>
      </c>
      <c r="I242" s="5"/>
      <c r="J242" s="5"/>
    </row>
    <row x14ac:dyDescent="0.25" r="243" customHeight="1" ht="17.25">
      <c r="A243" s="3"/>
      <c r="B243" s="3"/>
      <c r="C243" s="3"/>
      <c r="D243" s="3"/>
      <c r="E243" s="3"/>
      <c r="F243" s="23"/>
      <c r="G243" s="6"/>
      <c r="H243" s="5"/>
      <c r="I243" s="5"/>
      <c r="J243" s="5"/>
    </row>
    <row x14ac:dyDescent="0.25" r="244" customHeight="1" ht="17.25">
      <c r="A244" s="3"/>
      <c r="B244" s="3"/>
      <c r="C244" s="3"/>
      <c r="D244" s="3"/>
      <c r="E244" s="3"/>
      <c r="F244" s="23"/>
      <c r="G244" s="6"/>
      <c r="H244" s="5"/>
      <c r="I244" s="5"/>
      <c r="J244" s="5"/>
    </row>
    <row x14ac:dyDescent="0.25" r="245" customHeight="1" ht="17.25">
      <c r="A245" s="3"/>
      <c r="B245" s="3"/>
      <c r="C245" s="3"/>
      <c r="D245" s="3"/>
      <c r="E245" s="3"/>
      <c r="F245" s="23"/>
      <c r="G245" s="6"/>
      <c r="H245" s="5"/>
      <c r="I245" s="5"/>
      <c r="J245" s="5"/>
    </row>
    <row x14ac:dyDescent="0.25" r="246" customHeight="1" ht="17.25">
      <c r="A246" s="3"/>
      <c r="B246" s="3"/>
      <c r="C246" s="3"/>
      <c r="D246" s="3"/>
      <c r="E246" s="3"/>
      <c r="F246" s="23"/>
      <c r="G246" s="6"/>
      <c r="H246" s="5"/>
      <c r="I246" s="5"/>
      <c r="J246" s="5"/>
    </row>
    <row x14ac:dyDescent="0.25" r="247" customHeight="1" ht="17.25">
      <c r="A247" s="3"/>
      <c r="B247" s="3"/>
      <c r="C247" s="3"/>
      <c r="D247" s="3"/>
      <c r="E247" s="3"/>
      <c r="F247" s="23"/>
      <c r="G247" s="6"/>
      <c r="H247" s="5"/>
      <c r="I247" s="5"/>
      <c r="J247" s="5"/>
    </row>
    <row x14ac:dyDescent="0.25" r="248" customHeight="1" ht="17.25">
      <c r="A248" s="3"/>
      <c r="B248" s="3"/>
      <c r="C248" s="3"/>
      <c r="D248" s="3"/>
      <c r="E248" s="3"/>
      <c r="F248" s="23"/>
      <c r="G248" s="6"/>
      <c r="H248" s="5"/>
      <c r="I248" s="5"/>
      <c r="J248" s="5"/>
    </row>
    <row x14ac:dyDescent="0.25" r="249" customHeight="1" ht="17.25">
      <c r="A249" s="3"/>
      <c r="B249" s="3"/>
      <c r="C249" s="3"/>
      <c r="D249" s="3"/>
      <c r="E249" s="3"/>
      <c r="F249" s="23"/>
      <c r="G249" s="6"/>
      <c r="H249" s="5"/>
      <c r="I249" s="5"/>
      <c r="J249" s="5"/>
    </row>
    <row x14ac:dyDescent="0.25" r="250" customHeight="1" ht="17.25">
      <c r="A250" s="3"/>
      <c r="B250" s="3"/>
      <c r="C250" s="3"/>
      <c r="D250" s="3"/>
      <c r="E250" s="3"/>
      <c r="F250" s="23"/>
      <c r="G250" s="6"/>
      <c r="H250" s="5"/>
      <c r="I250" s="5"/>
      <c r="J250" s="5"/>
    </row>
    <row x14ac:dyDescent="0.25" r="251" customHeight="1" ht="17.25">
      <c r="A251" s="3"/>
      <c r="B251" s="3"/>
      <c r="C251" s="3"/>
      <c r="D251" s="3"/>
      <c r="E251" s="3"/>
      <c r="F251" s="23"/>
      <c r="G251" s="6"/>
      <c r="H251" s="5"/>
      <c r="I251" s="5"/>
      <c r="J251" s="5"/>
    </row>
    <row x14ac:dyDescent="0.25" r="252" customHeight="1" ht="17.25">
      <c r="A252" s="3"/>
      <c r="B252" s="3"/>
      <c r="C252" s="3"/>
      <c r="D252" s="3"/>
      <c r="E252" s="3"/>
      <c r="F252" s="23"/>
      <c r="G252" s="6"/>
      <c r="H252" s="5"/>
      <c r="I252" s="5"/>
      <c r="J252" s="5"/>
    </row>
    <row x14ac:dyDescent="0.25" r="253" customHeight="1" ht="17.25">
      <c r="A253" s="3"/>
      <c r="B253" s="3"/>
      <c r="C253" s="3"/>
      <c r="D253" s="3"/>
      <c r="E253" s="3"/>
      <c r="F253" s="23"/>
      <c r="G253" s="6"/>
      <c r="H253" s="5"/>
      <c r="I253" s="5"/>
      <c r="J253" s="5"/>
    </row>
    <row x14ac:dyDescent="0.25" r="254" customHeight="1" ht="17.25">
      <c r="A254" s="3"/>
      <c r="B254" s="3"/>
      <c r="C254" s="3"/>
      <c r="D254" s="3"/>
      <c r="E254" s="3"/>
      <c r="F254" s="23"/>
      <c r="G254" s="6"/>
      <c r="H254" s="5"/>
      <c r="I254" s="5"/>
      <c r="J254" s="5"/>
    </row>
    <row x14ac:dyDescent="0.25" r="255" customHeight="1" ht="17.25">
      <c r="A255" s="3"/>
      <c r="B255" s="3"/>
      <c r="C255" s="3"/>
      <c r="D255" s="3"/>
      <c r="E255" s="3"/>
      <c r="F255" s="23"/>
      <c r="G255" s="6"/>
      <c r="H255" s="5"/>
      <c r="I255" s="5"/>
      <c r="J255" s="5"/>
    </row>
    <row x14ac:dyDescent="0.25" r="256" customHeight="1" ht="17.25">
      <c r="A256" s="3"/>
      <c r="B256" s="3"/>
      <c r="C256" s="3"/>
      <c r="D256" s="3"/>
      <c r="E256" s="3"/>
      <c r="F256" s="23"/>
      <c r="G256" s="6"/>
      <c r="H256" s="5"/>
      <c r="I256" s="5"/>
      <c r="J256" s="5"/>
    </row>
    <row x14ac:dyDescent="0.25" r="257" customHeight="1" ht="17.25">
      <c r="A257" s="3"/>
      <c r="B257" s="3"/>
      <c r="C257" s="3"/>
      <c r="D257" s="3"/>
      <c r="E257" s="3"/>
      <c r="F257" s="23"/>
      <c r="G257" s="6"/>
      <c r="H257" s="5"/>
      <c r="I257" s="5"/>
      <c r="J257" s="5"/>
    </row>
    <row x14ac:dyDescent="0.25" r="258" customHeight="1" ht="17.25">
      <c r="A258" s="3"/>
      <c r="B258" s="3"/>
      <c r="C258" s="3"/>
      <c r="D258" s="3"/>
      <c r="E258" s="3"/>
      <c r="F258" s="23"/>
      <c r="G258" s="6"/>
      <c r="H258" s="5"/>
      <c r="I258" s="5"/>
      <c r="J258" s="5"/>
    </row>
    <row x14ac:dyDescent="0.25" r="259" customHeight="1" ht="17.25">
      <c r="A259" s="3"/>
      <c r="B259" s="3"/>
      <c r="C259" s="3"/>
      <c r="D259" s="3"/>
      <c r="E259" s="3"/>
      <c r="F259" s="23"/>
      <c r="G259" s="6"/>
      <c r="H259" s="5"/>
      <c r="I259" s="5"/>
      <c r="J259" s="5"/>
    </row>
    <row x14ac:dyDescent="0.25" r="260" customHeight="1" ht="17.25">
      <c r="A260" s="3"/>
      <c r="B260" s="3"/>
      <c r="C260" s="3"/>
      <c r="D260" s="3"/>
      <c r="E260" s="3"/>
      <c r="F260" s="23"/>
      <c r="G260" s="6"/>
      <c r="H260" s="5"/>
      <c r="I260" s="5"/>
      <c r="J260" s="5"/>
    </row>
    <row x14ac:dyDescent="0.25" r="261" customHeight="1" ht="17.25">
      <c r="A261" s="3"/>
      <c r="B261" s="3"/>
      <c r="C261" s="3"/>
      <c r="D261" s="3"/>
      <c r="E261" s="3"/>
      <c r="F261" s="23"/>
      <c r="G261" s="6"/>
      <c r="H261" s="5"/>
      <c r="I261" s="5"/>
      <c r="J261" s="5"/>
    </row>
    <row x14ac:dyDescent="0.25" r="262" customHeight="1" ht="17.25">
      <c r="A262" s="3"/>
      <c r="B262" s="3"/>
      <c r="C262" s="3"/>
      <c r="D262" s="3"/>
      <c r="E262" s="3"/>
      <c r="F262" s="23"/>
      <c r="G262" s="6"/>
      <c r="H262" s="5"/>
      <c r="I262" s="5"/>
      <c r="J262" s="5"/>
    </row>
    <row x14ac:dyDescent="0.25" r="263" customHeight="1" ht="17.25">
      <c r="A263" s="3"/>
      <c r="B263" s="3"/>
      <c r="C263" s="3"/>
      <c r="D263" s="3"/>
      <c r="E263" s="3"/>
      <c r="F263" s="23"/>
      <c r="G263" s="6"/>
      <c r="H263" s="5"/>
      <c r="I263" s="5"/>
      <c r="J263" s="5"/>
    </row>
    <row x14ac:dyDescent="0.25" r="264" customHeight="1" ht="17.25">
      <c r="A264" s="3"/>
      <c r="B264" s="3"/>
      <c r="C264" s="3"/>
      <c r="D264" s="3"/>
      <c r="E264" s="3"/>
      <c r="F264" s="23"/>
      <c r="G264" s="6"/>
      <c r="H264" s="5"/>
      <c r="I264" s="5"/>
      <c r="J264" s="5"/>
    </row>
    <row x14ac:dyDescent="0.25" r="265" customHeight="1" ht="17.25">
      <c r="A265" s="3"/>
      <c r="B265" s="3"/>
      <c r="C265" s="3"/>
      <c r="D265" s="3"/>
      <c r="E265" s="3"/>
      <c r="F265" s="23"/>
      <c r="G265" s="6"/>
      <c r="H265" s="5"/>
      <c r="I265" s="5"/>
      <c r="J265" s="5"/>
    </row>
    <row x14ac:dyDescent="0.25" r="266" customHeight="1" ht="17.25">
      <c r="A266" s="3"/>
      <c r="B266" s="3"/>
      <c r="C266" s="3"/>
      <c r="D266" s="3"/>
      <c r="E266" s="3"/>
      <c r="F266" s="23"/>
      <c r="G266" s="6"/>
      <c r="H266" s="5"/>
      <c r="I266" s="5"/>
      <c r="J266" s="5"/>
    </row>
    <row x14ac:dyDescent="0.25" r="267" customHeight="1" ht="17.25">
      <c r="A267" s="3"/>
      <c r="B267" s="3"/>
      <c r="C267" s="3"/>
      <c r="D267" s="3"/>
      <c r="E267" s="3"/>
      <c r="F267" s="23"/>
      <c r="G267" s="6"/>
      <c r="H267" s="5"/>
      <c r="I267" s="5"/>
      <c r="J267" s="5"/>
    </row>
    <row x14ac:dyDescent="0.25" r="268" customHeight="1" ht="17.25">
      <c r="A268" s="3"/>
      <c r="B268" s="3"/>
      <c r="C268" s="3"/>
      <c r="D268" s="3"/>
      <c r="E268" s="3"/>
      <c r="F268" s="23"/>
      <c r="G268" s="6"/>
      <c r="H268" s="5"/>
      <c r="I268" s="5"/>
      <c r="J268" s="5"/>
    </row>
    <row x14ac:dyDescent="0.25" r="269" customHeight="1" ht="17.25">
      <c r="A269" s="3"/>
      <c r="B269" s="3"/>
      <c r="C269" s="3"/>
      <c r="D269" s="3"/>
      <c r="E269" s="3"/>
      <c r="F269" s="23"/>
      <c r="G269" s="6"/>
      <c r="H269" s="5"/>
      <c r="I269" s="5"/>
      <c r="J269" s="5"/>
    </row>
    <row x14ac:dyDescent="0.25" r="270" customHeight="1" ht="17.25">
      <c r="A270" s="3"/>
      <c r="B270" s="3"/>
      <c r="C270" s="3"/>
      <c r="D270" s="3"/>
      <c r="E270" s="3"/>
      <c r="F270" s="23"/>
      <c r="G270" s="6"/>
      <c r="H270" s="5"/>
      <c r="I270" s="5"/>
      <c r="J270" s="5"/>
    </row>
    <row x14ac:dyDescent="0.25" r="271" customHeight="1" ht="17.25">
      <c r="A271" s="3"/>
      <c r="B271" s="3"/>
      <c r="C271" s="3"/>
      <c r="D271" s="3"/>
      <c r="E271" s="3"/>
      <c r="F271" s="23"/>
      <c r="G271" s="6"/>
      <c r="H271" s="5"/>
      <c r="I271" s="5"/>
      <c r="J271" s="5"/>
    </row>
    <row x14ac:dyDescent="0.25" r="272" customHeight="1" ht="17.25">
      <c r="A272" s="3"/>
      <c r="B272" s="3"/>
      <c r="C272" s="3"/>
      <c r="D272" s="3"/>
      <c r="E272" s="3"/>
      <c r="F272" s="23"/>
      <c r="G272" s="6"/>
      <c r="H272" s="5"/>
      <c r="I272" s="5"/>
      <c r="J272" s="5"/>
    </row>
    <row x14ac:dyDescent="0.25" r="273" customHeight="1" ht="17.25">
      <c r="A273" s="3"/>
      <c r="B273" s="3"/>
      <c r="C273" s="3"/>
      <c r="D273" s="3"/>
      <c r="E273" s="3"/>
      <c r="F273" s="23"/>
      <c r="G273" s="6"/>
      <c r="H273" s="5"/>
      <c r="I273" s="5"/>
      <c r="J273" s="5"/>
    </row>
    <row x14ac:dyDescent="0.25" r="274" customHeight="1" ht="17.25">
      <c r="A274" s="3"/>
      <c r="B274" s="3"/>
      <c r="C274" s="3"/>
      <c r="D274" s="3"/>
      <c r="E274" s="3"/>
      <c r="F274" s="23"/>
      <c r="G274" s="6"/>
      <c r="H274" s="5"/>
      <c r="I274" s="5"/>
      <c r="J274" s="5"/>
    </row>
    <row x14ac:dyDescent="0.25" r="275" customHeight="1" ht="17.25">
      <c r="A275" s="3"/>
      <c r="B275" s="3"/>
      <c r="C275" s="3"/>
      <c r="D275" s="3"/>
      <c r="E275" s="3"/>
      <c r="F275" s="23"/>
      <c r="G275" s="6"/>
      <c r="H275" s="5"/>
      <c r="I275" s="5"/>
      <c r="J275" s="5"/>
    </row>
    <row x14ac:dyDescent="0.25" r="276" customHeight="1" ht="17.25">
      <c r="A276" s="3"/>
      <c r="B276" s="3"/>
      <c r="C276" s="3"/>
      <c r="D276" s="3"/>
      <c r="E276" s="3"/>
      <c r="F276" s="23"/>
      <c r="G276" s="6"/>
      <c r="H276" s="5"/>
      <c r="I276" s="5"/>
      <c r="J276" s="5"/>
    </row>
    <row x14ac:dyDescent="0.25" r="277" customHeight="1" ht="17.25">
      <c r="A277" s="3"/>
      <c r="B277" s="3"/>
      <c r="C277" s="3"/>
      <c r="D277" s="3"/>
      <c r="E277" s="3"/>
      <c r="F277" s="23"/>
      <c r="G277" s="6"/>
      <c r="H277" s="5"/>
      <c r="I277" s="5"/>
      <c r="J277" s="5"/>
    </row>
    <row x14ac:dyDescent="0.25" r="278" customHeight="1" ht="17.25">
      <c r="A278" s="3"/>
      <c r="B278" s="3"/>
      <c r="C278" s="3"/>
      <c r="D278" s="3"/>
      <c r="E278" s="3"/>
      <c r="F278" s="23"/>
      <c r="G278" s="6"/>
      <c r="H278" s="5"/>
      <c r="I278" s="5"/>
      <c r="J278" s="5"/>
    </row>
    <row x14ac:dyDescent="0.25" r="279" customHeight="1" ht="17.25">
      <c r="A279" s="3"/>
      <c r="B279" s="3"/>
      <c r="C279" s="3"/>
      <c r="D279" s="3"/>
      <c r="E279" s="3"/>
      <c r="F279" s="23"/>
      <c r="G279" s="6"/>
      <c r="H279" s="5"/>
      <c r="I279" s="5"/>
      <c r="J279" s="5"/>
    </row>
    <row x14ac:dyDescent="0.25" r="280" customHeight="1" ht="17.25">
      <c r="A280" s="3"/>
      <c r="B280" s="3"/>
      <c r="C280" s="3"/>
      <c r="D280" s="3"/>
      <c r="E280" s="3"/>
      <c r="F280" s="23"/>
      <c r="G280" s="6"/>
      <c r="H280" s="5"/>
      <c r="I280" s="5"/>
      <c r="J280" s="5"/>
    </row>
    <row x14ac:dyDescent="0.25" r="281" customHeight="1" ht="17.25">
      <c r="A281" s="3"/>
      <c r="B281" s="3"/>
      <c r="C281" s="3"/>
      <c r="D281" s="3"/>
      <c r="E281" s="3"/>
      <c r="F281" s="23"/>
      <c r="G281" s="6"/>
      <c r="H281" s="5"/>
      <c r="I281" s="5"/>
      <c r="J281" s="5"/>
    </row>
    <row x14ac:dyDescent="0.25" r="282" customHeight="1" ht="17.25">
      <c r="A282" s="3"/>
      <c r="B282" s="3"/>
      <c r="C282" s="3"/>
      <c r="D282" s="3"/>
      <c r="E282" s="3"/>
      <c r="F282" s="23"/>
      <c r="G282" s="6"/>
      <c r="H282" s="5"/>
      <c r="I282" s="5"/>
      <c r="J282" s="5"/>
    </row>
    <row x14ac:dyDescent="0.25" r="283" customHeight="1" ht="17.25">
      <c r="A283" s="3"/>
      <c r="B283" s="3"/>
      <c r="C283" s="3"/>
      <c r="D283" s="3"/>
      <c r="E283" s="3"/>
      <c r="F283" s="23"/>
      <c r="G283" s="6"/>
      <c r="H283" s="5"/>
      <c r="I283" s="5"/>
      <c r="J283" s="5"/>
    </row>
    <row x14ac:dyDescent="0.25" r="284" customHeight="1" ht="17.25">
      <c r="A284" s="3"/>
      <c r="B284" s="3"/>
      <c r="C284" s="3"/>
      <c r="D284" s="3"/>
      <c r="E284" s="3"/>
      <c r="F284" s="23"/>
      <c r="G284" s="6"/>
      <c r="H284" s="5"/>
      <c r="I284" s="5"/>
      <c r="J284" s="5"/>
    </row>
    <row x14ac:dyDescent="0.25" r="285" customHeight="1" ht="17.25">
      <c r="A285" s="3"/>
      <c r="B285" s="3"/>
      <c r="C285" s="3"/>
      <c r="D285" s="3"/>
      <c r="E285" s="3"/>
      <c r="F285" s="23"/>
      <c r="G285" s="6"/>
      <c r="H285" s="5"/>
      <c r="I285" s="5"/>
      <c r="J285" s="5"/>
    </row>
    <row x14ac:dyDescent="0.25" r="286" customHeight="1" ht="17.25">
      <c r="A286" s="3"/>
      <c r="B286" s="3"/>
      <c r="C286" s="3"/>
      <c r="D286" s="3"/>
      <c r="E286" s="3"/>
      <c r="F286" s="23"/>
      <c r="G286" s="6"/>
      <c r="H286" s="5"/>
      <c r="I286" s="5"/>
      <c r="J286" s="5"/>
    </row>
    <row x14ac:dyDescent="0.25" r="287" customHeight="1" ht="17.25">
      <c r="A287" s="3"/>
      <c r="B287" s="3"/>
      <c r="C287" s="3"/>
      <c r="D287" s="3"/>
      <c r="E287" s="3"/>
      <c r="F287" s="23"/>
      <c r="G287" s="6"/>
      <c r="H287" s="5"/>
      <c r="I287" s="5"/>
      <c r="J287" s="5"/>
    </row>
    <row x14ac:dyDescent="0.25" r="288" customHeight="1" ht="17.25">
      <c r="A288" s="3"/>
      <c r="B288" s="3"/>
      <c r="C288" s="3"/>
      <c r="D288" s="3"/>
      <c r="E288" s="3"/>
      <c r="F288" s="23"/>
      <c r="G288" s="6"/>
      <c r="H288" s="5"/>
      <c r="I288" s="5"/>
      <c r="J288" s="5"/>
    </row>
    <row x14ac:dyDescent="0.25" r="289" customHeight="1" ht="17.25">
      <c r="A289" s="3"/>
      <c r="B289" s="3"/>
      <c r="C289" s="3"/>
      <c r="D289" s="3"/>
      <c r="E289" s="3"/>
      <c r="F289" s="23"/>
      <c r="G289" s="6"/>
      <c r="H289" s="5"/>
      <c r="I289" s="5"/>
      <c r="J289" s="5"/>
    </row>
    <row x14ac:dyDescent="0.25" r="290" customHeight="1" ht="17.25">
      <c r="A290" s="3"/>
      <c r="B290" s="3"/>
      <c r="C290" s="3"/>
      <c r="D290" s="3"/>
      <c r="E290" s="3"/>
      <c r="F290" s="23"/>
      <c r="G290" s="6"/>
      <c r="H290" s="5"/>
      <c r="I290" s="5"/>
      <c r="J290" s="5"/>
    </row>
    <row x14ac:dyDescent="0.25" r="291" customHeight="1" ht="17.25">
      <c r="A291" s="3"/>
      <c r="B291" s="3"/>
      <c r="C291" s="3"/>
      <c r="D291" s="3"/>
      <c r="E291" s="3"/>
      <c r="F291" s="23"/>
      <c r="G291" s="6"/>
      <c r="H291" s="5"/>
      <c r="I291" s="5"/>
      <c r="J291" s="5"/>
    </row>
    <row x14ac:dyDescent="0.25" r="292" customHeight="1" ht="17.25">
      <c r="A292" s="3"/>
      <c r="B292" s="3"/>
      <c r="C292" s="3"/>
      <c r="D292" s="3"/>
      <c r="E292" s="3"/>
      <c r="F292" s="23"/>
      <c r="G292" s="6"/>
      <c r="H292" s="5"/>
      <c r="I292" s="5"/>
      <c r="J292" s="5"/>
    </row>
    <row x14ac:dyDescent="0.25" r="293" customHeight="1" ht="17.25">
      <c r="A293" s="3"/>
      <c r="B293" s="3"/>
      <c r="C293" s="3"/>
      <c r="D293" s="3"/>
      <c r="E293" s="3"/>
      <c r="F293" s="23"/>
      <c r="G293" s="6"/>
      <c r="H293" s="5"/>
      <c r="I293" s="5"/>
      <c r="J293" s="5"/>
    </row>
    <row x14ac:dyDescent="0.25" r="294" customHeight="1" ht="17.25">
      <c r="A294" s="3"/>
      <c r="B294" s="3"/>
      <c r="C294" s="3"/>
      <c r="D294" s="3"/>
      <c r="E294" s="3"/>
      <c r="F294" s="23"/>
      <c r="G294" s="6"/>
      <c r="H294" s="5"/>
      <c r="I294" s="5"/>
      <c r="J294" s="5"/>
    </row>
    <row x14ac:dyDescent="0.25" r="295" customHeight="1" ht="17.25">
      <c r="A295" s="3"/>
      <c r="B295" s="3"/>
      <c r="C295" s="3"/>
      <c r="D295" s="3"/>
      <c r="E295" s="3"/>
      <c r="F295" s="23"/>
      <c r="G295" s="6"/>
      <c r="H295" s="5"/>
      <c r="I295" s="5"/>
      <c r="J295" s="5"/>
    </row>
    <row x14ac:dyDescent="0.25" r="296" customHeight="1" ht="17.25">
      <c r="A296" s="3"/>
      <c r="B296" s="3"/>
      <c r="C296" s="3"/>
      <c r="D296" s="3"/>
      <c r="E296" s="3"/>
      <c r="F296" s="23"/>
      <c r="G296" s="6"/>
      <c r="H296" s="5"/>
      <c r="I296" s="5"/>
      <c r="J296" s="5"/>
    </row>
    <row x14ac:dyDescent="0.25" r="297" customHeight="1" ht="17.25">
      <c r="A297" s="3"/>
      <c r="B297" s="3"/>
      <c r="C297" s="3"/>
      <c r="D297" s="3"/>
      <c r="E297" s="3"/>
      <c r="F297" s="23"/>
      <c r="G297" s="6"/>
      <c r="H297" s="5"/>
      <c r="I297" s="5"/>
      <c r="J297" s="5"/>
    </row>
    <row x14ac:dyDescent="0.25" r="298" customHeight="1" ht="17.25">
      <c r="A298" s="3"/>
      <c r="B298" s="3"/>
      <c r="C298" s="3"/>
      <c r="D298" s="3"/>
      <c r="E298" s="3"/>
      <c r="F298" s="23"/>
      <c r="G298" s="6"/>
      <c r="H298" s="5"/>
      <c r="I298" s="5"/>
      <c r="J298" s="5"/>
    </row>
    <row x14ac:dyDescent="0.25" r="299" customHeight="1" ht="17.25">
      <c r="A299" s="3"/>
      <c r="B299" s="3"/>
      <c r="C299" s="3"/>
      <c r="D299" s="3"/>
      <c r="E299" s="3"/>
      <c r="F299" s="23"/>
      <c r="G299" s="6"/>
      <c r="H299" s="5"/>
      <c r="I299" s="5"/>
      <c r="J299" s="5"/>
    </row>
    <row x14ac:dyDescent="0.25" r="300" customHeight="1" ht="17.25">
      <c r="A300" s="3"/>
      <c r="B300" s="3"/>
      <c r="C300" s="3"/>
      <c r="D300" s="3"/>
      <c r="E300" s="3"/>
      <c r="F300" s="23"/>
      <c r="G300" s="6"/>
      <c r="H300" s="5"/>
      <c r="I300" s="5"/>
      <c r="J300" s="5"/>
    </row>
    <row x14ac:dyDescent="0.25" r="301" customHeight="1" ht="17.25">
      <c r="A301" s="3"/>
      <c r="B301" s="3"/>
      <c r="C301" s="3"/>
      <c r="D301" s="3"/>
      <c r="E301" s="3"/>
      <c r="F301" s="23"/>
      <c r="G301" s="6"/>
      <c r="H301" s="5"/>
      <c r="I301" s="5"/>
      <c r="J301" s="5"/>
    </row>
    <row x14ac:dyDescent="0.25" r="302" customHeight="1" ht="17.25">
      <c r="A302" s="3"/>
      <c r="B302" s="3"/>
      <c r="C302" s="3"/>
      <c r="D302" s="3"/>
      <c r="E302" s="3"/>
      <c r="F302" s="23"/>
      <c r="G302" s="6"/>
      <c r="H302" s="5"/>
      <c r="I302" s="5"/>
      <c r="J302" s="5"/>
    </row>
    <row x14ac:dyDescent="0.25" r="303" customHeight="1" ht="17.25">
      <c r="A303" s="3"/>
      <c r="B303" s="3"/>
      <c r="C303" s="3"/>
      <c r="D303" s="3"/>
      <c r="E303" s="3"/>
      <c r="F303" s="23"/>
      <c r="G303" s="6"/>
      <c r="H303" s="5"/>
      <c r="I303" s="5"/>
      <c r="J303" s="5"/>
    </row>
    <row x14ac:dyDescent="0.25" r="304" customHeight="1" ht="17.25">
      <c r="A304" s="3"/>
      <c r="B304" s="3"/>
      <c r="C304" s="3"/>
      <c r="D304" s="3"/>
      <c r="E304" s="3"/>
      <c r="F304" s="114"/>
      <c r="G304" s="7"/>
      <c r="H304" s="5"/>
      <c r="I304" s="5"/>
      <c r="J304" s="35"/>
    </row>
  </sheetData>
  <mergeCells count="9">
    <mergeCell ref="A1:J1"/>
    <mergeCell ref="H99:I99"/>
    <mergeCell ref="H100:I100"/>
    <mergeCell ref="H116:I116"/>
    <mergeCell ref="H117:I117"/>
    <mergeCell ref="H131:I131"/>
    <mergeCell ref="H132:I132"/>
    <mergeCell ref="H214:I214"/>
    <mergeCell ref="H233:I2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5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22.14785714285714" customWidth="1" bestFit="1"/>
    <col min="4" max="4" style="76" width="23.576428571428572" customWidth="1" bestFit="1"/>
    <col min="5" max="5" style="76" width="12.576428571428572" customWidth="1" bestFit="1"/>
    <col min="6" max="6" style="77" width="25.576428571428572" customWidth="1" bestFit="1"/>
    <col min="7" max="7" style="80" width="37.57642857142857" customWidth="1" bestFit="1"/>
    <col min="8" max="8" style="78" width="33.14785714285715" customWidth="1" bestFit="1"/>
    <col min="9" max="9" style="100" width="30.576428571428572" customWidth="1" bestFit="1"/>
    <col min="10" max="10" style="162" width="12.43357142857143" customWidth="1" bestFit="1" hidden="1"/>
  </cols>
  <sheetData>
    <row x14ac:dyDescent="0.25" r="1" customHeight="1" ht="36">
      <c r="A1" s="1" t="s">
        <v>473</v>
      </c>
      <c r="B1" s="1"/>
      <c r="C1" s="1"/>
      <c r="D1" s="1"/>
      <c r="E1" s="1"/>
      <c r="F1" s="1"/>
      <c r="G1" s="81"/>
      <c r="H1" s="81"/>
      <c r="I1" s="81"/>
      <c r="J1" s="2"/>
    </row>
    <row x14ac:dyDescent="0.25" r="2" customHeight="1" ht="17.25">
      <c r="A2" s="4"/>
      <c r="B2" s="4"/>
      <c r="C2" s="4"/>
      <c r="D2" s="4"/>
      <c r="E2" s="4"/>
      <c r="F2" s="23"/>
      <c r="G2" s="101"/>
      <c r="H2" s="101"/>
      <c r="I2" s="101"/>
      <c r="J2" s="7"/>
    </row>
    <row x14ac:dyDescent="0.25" r="3" customHeight="1" ht="49.35">
      <c r="A3" s="126"/>
      <c r="B3" s="96" t="s">
        <v>474</v>
      </c>
      <c r="C3" s="236"/>
      <c r="D3" s="236"/>
      <c r="E3" s="127"/>
      <c r="F3" s="116"/>
      <c r="G3" s="128"/>
      <c r="H3" s="128"/>
      <c r="I3" s="128"/>
      <c r="J3" s="158"/>
    </row>
    <row x14ac:dyDescent="0.25" r="4" customHeight="1" ht="17.25">
      <c r="A4" s="15"/>
      <c r="B4" s="15" t="s">
        <v>475</v>
      </c>
      <c r="C4" s="15"/>
      <c r="D4" s="15"/>
      <c r="E4" s="112" t="s">
        <v>58</v>
      </c>
      <c r="F4" s="237" t="s">
        <v>319</v>
      </c>
      <c r="G4" s="73" t="s">
        <v>37</v>
      </c>
      <c r="H4" s="147"/>
      <c r="I4" s="238"/>
      <c r="J4" s="27"/>
    </row>
    <row x14ac:dyDescent="0.25" r="5" customHeight="1" ht="17.25">
      <c r="A5" s="3"/>
      <c r="B5" s="3"/>
      <c r="C5" s="3"/>
      <c r="D5" s="3"/>
      <c r="E5" s="74"/>
      <c r="F5" s="119" t="s">
        <v>476</v>
      </c>
      <c r="G5" s="244"/>
      <c r="H5" s="287"/>
      <c r="I5" s="82"/>
      <c r="J5" s="27"/>
    </row>
    <row x14ac:dyDescent="0.25" r="6" customHeight="1" ht="17.25">
      <c r="A6" s="3"/>
      <c r="B6" s="3"/>
      <c r="C6" s="3"/>
      <c r="D6" s="3"/>
      <c r="E6" s="74" t="s">
        <v>11</v>
      </c>
      <c r="F6" s="74" t="s">
        <v>477</v>
      </c>
      <c r="G6" s="62">
        <f>ROUNDUP((('Exchange rate'!Eur_per_GBP*('UK-R-Console Tables'!G6/(1+'Exchange rate'!UK_vat_rate))*1.25*0.9165)+1)/10,0)*10</f>
      </c>
      <c r="H6" s="63"/>
      <c r="I6" s="82"/>
      <c r="J6" s="27"/>
    </row>
    <row x14ac:dyDescent="0.25" r="7" customHeight="1" ht="17.25">
      <c r="A7" s="3"/>
      <c r="B7" s="3"/>
      <c r="C7" s="3"/>
      <c r="D7" s="3"/>
      <c r="E7" s="74" t="s">
        <v>13</v>
      </c>
      <c r="F7" s="74" t="s">
        <v>538</v>
      </c>
      <c r="G7" s="62">
        <f>ROUNDUP((('Exchange rate'!Eur_per_GBP*('UK-R-Console Tables'!G7/(1+'Exchange rate'!UK_vat_rate))*1.25*0.9165)+1)/10,0)*10</f>
      </c>
      <c r="H7" s="63"/>
      <c r="I7" s="82"/>
      <c r="J7" s="27"/>
    </row>
    <row x14ac:dyDescent="0.25" r="8" customHeight="1" ht="17.25">
      <c r="A8" s="3"/>
      <c r="B8" s="3"/>
      <c r="C8" s="3"/>
      <c r="D8" s="3"/>
      <c r="E8" s="4" t="s">
        <v>15</v>
      </c>
      <c r="F8" s="74" t="s">
        <v>481</v>
      </c>
      <c r="G8" s="62">
        <f>ROUNDUP((('Exchange rate'!Eur_per_GBP*('UK-R-Console Tables'!G8/(1+'Exchange rate'!UK_vat_rate))*1.25*0.9165)+1)/10,0)*10</f>
      </c>
      <c r="H8" s="63"/>
      <c r="I8" s="137"/>
      <c r="J8" s="27"/>
    </row>
    <row x14ac:dyDescent="0.25" r="9" customHeight="1" ht="17.25">
      <c r="A9" s="3"/>
      <c r="B9" s="3"/>
      <c r="C9" s="3"/>
      <c r="D9" s="3"/>
      <c r="E9" s="4"/>
      <c r="F9" s="74"/>
      <c r="G9" s="63"/>
      <c r="H9" s="63"/>
      <c r="I9" s="137"/>
      <c r="J9" s="27"/>
    </row>
    <row x14ac:dyDescent="0.25" r="10" customHeight="1" ht="17.25">
      <c r="A10" s="3"/>
      <c r="B10" s="3"/>
      <c r="C10" s="3"/>
      <c r="D10" s="3"/>
      <c r="E10" s="132" t="s">
        <v>167</v>
      </c>
      <c r="F10" s="74"/>
      <c r="G10" s="136"/>
      <c r="H10" s="136"/>
      <c r="I10" s="137"/>
      <c r="J10" s="27"/>
    </row>
    <row x14ac:dyDescent="0.25" r="11" customHeight="1" ht="17.25">
      <c r="A11" s="3"/>
      <c r="B11" s="3"/>
      <c r="C11" s="3"/>
      <c r="D11" s="3"/>
      <c r="E11" s="3"/>
      <c r="F11" s="74"/>
      <c r="G11" s="136"/>
      <c r="H11" s="136"/>
      <c r="I11" s="137"/>
      <c r="J11" s="27"/>
    </row>
    <row x14ac:dyDescent="0.25" r="12" customHeight="1" ht="17.25">
      <c r="A12" s="3"/>
      <c r="B12" s="3"/>
      <c r="C12" s="3"/>
      <c r="D12" s="3"/>
      <c r="E12" s="138" t="s">
        <v>18</v>
      </c>
      <c r="F12" s="23"/>
      <c r="G12" s="103"/>
      <c r="H12" s="82"/>
      <c r="I12" s="82"/>
      <c r="J12" s="27"/>
    </row>
    <row x14ac:dyDescent="0.25" r="13" customHeight="1" ht="17.25">
      <c r="A13" s="3"/>
      <c r="B13" s="3"/>
      <c r="C13" s="3"/>
      <c r="D13" s="3"/>
      <c r="E13" s="243"/>
      <c r="F13" s="23"/>
      <c r="G13" s="103"/>
      <c r="H13" s="82"/>
      <c r="I13" s="82"/>
      <c r="J13" s="27"/>
    </row>
    <row x14ac:dyDescent="0.25" r="14" customHeight="1" ht="17.25">
      <c r="A14" s="3"/>
      <c r="B14" s="3"/>
      <c r="C14" s="3"/>
      <c r="D14" s="3"/>
      <c r="E14" s="3"/>
      <c r="F14" s="23"/>
      <c r="G14" s="103"/>
      <c r="H14" s="82"/>
      <c r="I14" s="82"/>
      <c r="J14" s="27"/>
    </row>
    <row x14ac:dyDescent="0.25" r="15" customHeight="1" ht="17.25">
      <c r="A15" s="3"/>
      <c r="B15" s="3"/>
      <c r="C15" s="3"/>
      <c r="D15" s="3"/>
      <c r="E15" s="139" t="s">
        <v>394</v>
      </c>
      <c r="F15" s="140"/>
      <c r="G15" s="141"/>
      <c r="H15" s="188">
        <f>ROUNDUP((('Exchange rate'!Eur_per_GBP*('UK-R-Console Tables'!H15/(1+'Exchange rate'!UK_vat_rate))*1.25*0.9165)+1)/10,0)*10</f>
      </c>
      <c r="I15" s="82"/>
      <c r="J15" s="27"/>
    </row>
    <row x14ac:dyDescent="0.25" r="16" customHeight="1" ht="17.25">
      <c r="A16" s="3"/>
      <c r="B16" s="3"/>
      <c r="C16" s="3"/>
      <c r="D16" s="3"/>
      <c r="E16" s="243"/>
      <c r="F16" s="23"/>
      <c r="G16" s="103"/>
      <c r="H16" s="82"/>
      <c r="I16" s="82"/>
      <c r="J16" s="27"/>
    </row>
    <row x14ac:dyDescent="0.25" r="17" customHeight="1" ht="17.25">
      <c r="A17" s="3"/>
      <c r="B17" s="3"/>
      <c r="C17" s="3"/>
      <c r="D17" s="3"/>
      <c r="E17" s="243"/>
      <c r="F17" s="23"/>
      <c r="G17" s="103"/>
      <c r="H17" s="82"/>
      <c r="I17" s="82"/>
      <c r="J17" s="27"/>
    </row>
    <row x14ac:dyDescent="0.25" r="18" customHeight="1" ht="17.25">
      <c r="A18" s="3"/>
      <c r="B18" s="3"/>
      <c r="C18" s="3"/>
      <c r="D18" s="3"/>
      <c r="E18" s="3"/>
      <c r="F18" s="23"/>
      <c r="G18" s="103"/>
      <c r="H18" s="82"/>
      <c r="I18" s="82"/>
      <c r="J18" s="27"/>
    </row>
    <row x14ac:dyDescent="0.25" r="19" customHeight="1" ht="49.35">
      <c r="A19" s="126"/>
      <c r="B19" s="96" t="s">
        <v>483</v>
      </c>
      <c r="C19" s="236"/>
      <c r="D19" s="236"/>
      <c r="E19" s="127"/>
      <c r="F19" s="116"/>
      <c r="G19" s="128"/>
      <c r="H19" s="128"/>
      <c r="I19" s="128"/>
      <c r="J19" s="158"/>
    </row>
    <row x14ac:dyDescent="0.25" r="20" customHeight="1" ht="17.25">
      <c r="A20" s="15"/>
      <c r="B20" s="15" t="s">
        <v>484</v>
      </c>
      <c r="C20" s="15"/>
      <c r="D20" s="15"/>
      <c r="E20" s="112" t="s">
        <v>58</v>
      </c>
      <c r="F20" s="237" t="s">
        <v>319</v>
      </c>
      <c r="G20" s="73" t="s">
        <v>362</v>
      </c>
      <c r="H20" s="16" t="s">
        <v>350</v>
      </c>
      <c r="I20" s="238"/>
      <c r="J20" s="27"/>
    </row>
    <row x14ac:dyDescent="0.25" r="21" customHeight="1" ht="17.25">
      <c r="A21" s="3"/>
      <c r="B21" s="3"/>
      <c r="C21" s="3"/>
      <c r="D21" s="3"/>
      <c r="E21" s="74"/>
      <c r="F21" s="119" t="s">
        <v>5</v>
      </c>
      <c r="G21" s="244"/>
      <c r="H21" s="322" t="s">
        <v>471</v>
      </c>
      <c r="I21" s="82"/>
      <c r="J21" s="27"/>
    </row>
    <row x14ac:dyDescent="0.25" r="22" customHeight="1" ht="17.25">
      <c r="A22" s="3"/>
      <c r="B22" s="3"/>
      <c r="C22" s="3"/>
      <c r="D22" s="3"/>
      <c r="E22" s="74" t="s">
        <v>13</v>
      </c>
      <c r="F22" s="74" t="s">
        <v>485</v>
      </c>
      <c r="G22" s="62">
        <f>ROUNDUP((('Exchange rate'!Eur_per_GBP*('UK-R-Console Tables'!G22/(1+'Exchange rate'!UK_vat_rate))*1.25*0.9165)+1)/10,0)*10</f>
      </c>
      <c r="H22" s="62">
        <f>ROUNDUP((('Exchange rate'!Eur_per_GBP*('UK-R-Console Tables'!H22/(1+'Exchange rate'!UK_vat_rate))*1.25*0.9165)+1)/10,0)*10</f>
      </c>
      <c r="I22" s="82"/>
      <c r="J22" s="27"/>
    </row>
    <row x14ac:dyDescent="0.25" r="23" customHeight="1" ht="17.25">
      <c r="A23" s="3"/>
      <c r="B23" s="3"/>
      <c r="C23" s="3"/>
      <c r="D23" s="3"/>
      <c r="E23" s="4" t="s">
        <v>15</v>
      </c>
      <c r="F23" s="74" t="s">
        <v>487</v>
      </c>
      <c r="G23" s="62">
        <f>ROUNDUP((('Exchange rate'!Eur_per_GBP*('UK-R-Console Tables'!G23/(1+'Exchange rate'!UK_vat_rate))*1.25*0.9165)+1)/10,0)*10</f>
      </c>
      <c r="H23" s="62">
        <f>ROUNDUP((('Exchange rate'!Eur_per_GBP*('UK-R-Console Tables'!H23/(1+'Exchange rate'!UK_vat_rate))*1.25*0.9165)+1)/10,0)*10</f>
      </c>
      <c r="I23" s="137"/>
      <c r="J23" s="27"/>
    </row>
    <row x14ac:dyDescent="0.25" r="24" customHeight="1" ht="17.25">
      <c r="A24" s="3"/>
      <c r="B24" s="3"/>
      <c r="C24" s="3"/>
      <c r="D24" s="3"/>
      <c r="E24" s="4"/>
      <c r="F24" s="74"/>
      <c r="G24" s="63"/>
      <c r="H24" s="63"/>
      <c r="I24" s="137"/>
      <c r="J24" s="27"/>
    </row>
    <row x14ac:dyDescent="0.25" r="25" customHeight="1" ht="17.25">
      <c r="A25" s="3"/>
      <c r="B25" s="3"/>
      <c r="C25" s="3"/>
      <c r="D25" s="3"/>
      <c r="E25" s="3"/>
      <c r="F25" s="74"/>
      <c r="G25" s="136"/>
      <c r="H25" s="136"/>
      <c r="I25" s="137"/>
      <c r="J25" s="27"/>
    </row>
    <row x14ac:dyDescent="0.25" r="26" customHeight="1" ht="17.25">
      <c r="A26" s="3"/>
      <c r="B26" s="3"/>
      <c r="C26" s="3"/>
      <c r="D26" s="3"/>
      <c r="E26" s="138" t="s">
        <v>489</v>
      </c>
      <c r="F26" s="23"/>
      <c r="G26" s="103"/>
      <c r="H26" s="82"/>
      <c r="I26" s="82"/>
      <c r="J26" s="27"/>
    </row>
    <row x14ac:dyDescent="0.25" r="27" customHeight="1" ht="17.25">
      <c r="A27" s="3"/>
      <c r="B27" s="3"/>
      <c r="C27" s="3"/>
      <c r="D27" s="3"/>
      <c r="E27" s="243" t="s">
        <v>490</v>
      </c>
      <c r="F27" s="23"/>
      <c r="G27" s="103"/>
      <c r="H27" s="82"/>
      <c r="I27" s="82"/>
      <c r="J27" s="27"/>
    </row>
    <row x14ac:dyDescent="0.25" r="28" customHeight="1" ht="17.25">
      <c r="A28" s="3"/>
      <c r="B28" s="3"/>
      <c r="C28" s="3"/>
      <c r="D28" s="3"/>
      <c r="E28" s="3"/>
      <c r="F28" s="23"/>
      <c r="G28" s="103"/>
      <c r="H28" s="82"/>
      <c r="I28" s="82"/>
      <c r="J28" s="27"/>
    </row>
    <row x14ac:dyDescent="0.25" r="29" customHeight="1" ht="17.25">
      <c r="A29" s="3"/>
      <c r="B29" s="3"/>
      <c r="C29" s="3"/>
      <c r="D29" s="3"/>
      <c r="E29" s="139" t="s">
        <v>394</v>
      </c>
      <c r="F29" s="140"/>
      <c r="G29" s="141"/>
      <c r="H29" s="188">
        <f>ROUNDUP((('Exchange rate'!Eur_per_GBP*('UK-R-Console Tables'!H29/(1+'Exchange rate'!UK_vat_rate))*1.25*0.9165)+1)/10,0)*10</f>
      </c>
      <c r="I29" s="82"/>
      <c r="J29" s="27"/>
    </row>
    <row x14ac:dyDescent="0.25" r="30" customHeight="1" ht="17.25">
      <c r="A30" s="3"/>
      <c r="B30" s="3"/>
      <c r="C30" s="3"/>
      <c r="D30" s="3"/>
      <c r="E30" s="243"/>
      <c r="F30" s="23"/>
      <c r="G30" s="103"/>
      <c r="H30" s="82"/>
      <c r="I30" s="82"/>
      <c r="J30" s="27"/>
    </row>
    <row x14ac:dyDescent="0.25" r="31" customHeight="1" ht="17.25">
      <c r="A31" s="3"/>
      <c r="B31" s="3"/>
      <c r="C31" s="3"/>
      <c r="D31" s="3"/>
      <c r="E31" s="243"/>
      <c r="F31" s="23"/>
      <c r="G31" s="103"/>
      <c r="H31" s="82"/>
      <c r="I31" s="82"/>
      <c r="J31" s="27"/>
    </row>
    <row x14ac:dyDescent="0.25" r="32" customHeight="1" ht="17.25">
      <c r="A32" s="3"/>
      <c r="B32" s="3"/>
      <c r="C32" s="3"/>
      <c r="D32" s="3"/>
      <c r="E32" s="139" t="s">
        <v>491</v>
      </c>
      <c r="F32" s="140"/>
      <c r="G32" s="141"/>
      <c r="H32" s="188">
        <f>ROUNDUP((('Exchange rate'!Eur_per_GBP*('UK-R-Console Tables'!H32/(1+'Exchange rate'!UK_vat_rate))*1.25*0.9165)+1)/10,0)*10</f>
      </c>
      <c r="I32" s="82"/>
      <c r="J32" s="27"/>
    </row>
    <row x14ac:dyDescent="0.25" r="33" customHeight="1" ht="17.25">
      <c r="A33" s="3"/>
      <c r="B33" s="3"/>
      <c r="C33" s="3"/>
      <c r="D33" s="3"/>
      <c r="E33" s="243" t="s">
        <v>492</v>
      </c>
      <c r="F33" s="23"/>
      <c r="G33" s="103"/>
      <c r="H33" s="63"/>
      <c r="I33" s="82"/>
      <c r="J33" s="27"/>
    </row>
    <row x14ac:dyDescent="0.25" r="34" customHeight="1" ht="65.1">
      <c r="A34" s="3"/>
      <c r="B34" s="3"/>
      <c r="C34" s="3"/>
      <c r="D34" s="3"/>
      <c r="E34" s="28"/>
      <c r="F34" s="23"/>
      <c r="G34" s="103"/>
      <c r="H34" s="63"/>
      <c r="I34" s="82"/>
      <c r="J34" s="27"/>
    </row>
    <row x14ac:dyDescent="0.25" r="35" customHeight="1" ht="49.35">
      <c r="A35" s="126"/>
      <c r="B35" s="96" t="s">
        <v>493</v>
      </c>
      <c r="C35" s="236"/>
      <c r="D35" s="236"/>
      <c r="E35" s="127"/>
      <c r="F35" s="116"/>
      <c r="G35" s="128"/>
      <c r="H35" s="128"/>
      <c r="I35" s="128"/>
      <c r="J35" s="158"/>
    </row>
    <row x14ac:dyDescent="0.25" r="36" customHeight="1" ht="17.25">
      <c r="A36" s="15"/>
      <c r="B36" s="15" t="s">
        <v>484</v>
      </c>
      <c r="C36" s="15"/>
      <c r="D36" s="15"/>
      <c r="E36" s="112" t="s">
        <v>58</v>
      </c>
      <c r="F36" s="237" t="s">
        <v>319</v>
      </c>
      <c r="G36" s="73" t="s">
        <v>362</v>
      </c>
      <c r="H36" s="147"/>
      <c r="I36" s="238"/>
      <c r="J36" s="27"/>
    </row>
    <row x14ac:dyDescent="0.25" r="37" customHeight="1" ht="17.25">
      <c r="A37" s="3"/>
      <c r="B37" s="3"/>
      <c r="C37" s="3"/>
      <c r="D37" s="3"/>
      <c r="E37" s="74"/>
      <c r="F37" s="119" t="s">
        <v>5</v>
      </c>
      <c r="G37" s="244"/>
      <c r="H37" s="287"/>
      <c r="I37" s="82"/>
      <c r="J37" s="27"/>
    </row>
    <row x14ac:dyDescent="0.25" r="38" customHeight="1" ht="17.25">
      <c r="A38" s="3"/>
      <c r="B38" s="3"/>
      <c r="C38" s="3"/>
      <c r="D38" s="3"/>
      <c r="E38" s="74" t="s">
        <v>13</v>
      </c>
      <c r="F38" s="74" t="s">
        <v>485</v>
      </c>
      <c r="G38" s="62">
        <f>ROUNDUP((('Exchange rate'!Eur_per_GBP*('UK-R-Console Tables'!G38/(1+'Exchange rate'!UK_vat_rate))*1.25*0.9165)+1)/10,0)*10</f>
      </c>
      <c r="H38" s="63"/>
      <c r="I38" s="82"/>
      <c r="J38" s="27"/>
    </row>
    <row x14ac:dyDescent="0.25" r="39" customHeight="1" ht="17.25">
      <c r="A39" s="3"/>
      <c r="B39" s="3"/>
      <c r="C39" s="3"/>
      <c r="D39" s="3"/>
      <c r="E39" s="4" t="s">
        <v>15</v>
      </c>
      <c r="F39" s="74" t="s">
        <v>487</v>
      </c>
      <c r="G39" s="62">
        <f>ROUNDUP((('Exchange rate'!Eur_per_GBP*('UK-R-Console Tables'!G39/(1+'Exchange rate'!UK_vat_rate))*1.25*0.9165)+1)/10,0)*10</f>
      </c>
      <c r="H39" s="63"/>
      <c r="I39" s="137"/>
      <c r="J39" s="27"/>
    </row>
    <row x14ac:dyDescent="0.25" r="40" customHeight="1" ht="17.25">
      <c r="A40" s="3"/>
      <c r="B40" s="3"/>
      <c r="C40" s="3"/>
      <c r="D40" s="3"/>
      <c r="E40" s="4"/>
      <c r="F40" s="74"/>
      <c r="G40" s="63"/>
      <c r="H40" s="63"/>
      <c r="I40" s="137"/>
      <c r="J40" s="27"/>
    </row>
    <row x14ac:dyDescent="0.25" r="41" customHeight="1" ht="17.25">
      <c r="A41" s="3"/>
      <c r="B41" s="3"/>
      <c r="C41" s="3"/>
      <c r="D41" s="3"/>
      <c r="E41" s="3"/>
      <c r="F41" s="74"/>
      <c r="G41" s="136"/>
      <c r="H41" s="136"/>
      <c r="I41" s="137"/>
      <c r="J41" s="27"/>
    </row>
    <row x14ac:dyDescent="0.25" r="42" customHeight="1" ht="17.25">
      <c r="A42" s="3"/>
      <c r="B42" s="3"/>
      <c r="C42" s="3"/>
      <c r="D42" s="3"/>
      <c r="E42" s="138" t="s">
        <v>489</v>
      </c>
      <c r="F42" s="23"/>
      <c r="G42" s="103"/>
      <c r="H42" s="82"/>
      <c r="I42" s="82"/>
      <c r="J42" s="27"/>
    </row>
    <row x14ac:dyDescent="0.25" r="43" customHeight="1" ht="17.25">
      <c r="A43" s="3"/>
      <c r="B43" s="3"/>
      <c r="C43" s="3"/>
      <c r="D43" s="3"/>
      <c r="E43" s="243" t="s">
        <v>490</v>
      </c>
      <c r="F43" s="23"/>
      <c r="G43" s="103"/>
      <c r="H43" s="82"/>
      <c r="I43" s="82"/>
      <c r="J43" s="27"/>
    </row>
    <row x14ac:dyDescent="0.25" r="44" customHeight="1" ht="17.25">
      <c r="A44" s="3"/>
      <c r="B44" s="3"/>
      <c r="C44" s="3"/>
      <c r="D44" s="3"/>
      <c r="E44" s="3"/>
      <c r="F44" s="23"/>
      <c r="G44" s="103"/>
      <c r="H44" s="82"/>
      <c r="I44" s="82"/>
      <c r="J44" s="27"/>
    </row>
    <row x14ac:dyDescent="0.25" r="45" customHeight="1" ht="17.25">
      <c r="A45" s="3"/>
      <c r="B45" s="3"/>
      <c r="C45" s="3"/>
      <c r="D45" s="3"/>
      <c r="E45" s="139" t="s">
        <v>280</v>
      </c>
      <c r="F45" s="140"/>
      <c r="G45" s="152"/>
      <c r="H45" s="188">
        <f>ROUNDUP((('Exchange rate'!Eur_per_GBP*('UK-R-Console Tables'!H45/(1+'Exchange rate'!UK_vat_rate))*1.25*0.9165)+1)/10,0)*10</f>
      </c>
      <c r="I45" s="82"/>
      <c r="J45" s="27"/>
    </row>
    <row x14ac:dyDescent="0.25" r="46" customHeight="1" ht="17.25">
      <c r="A46" s="3"/>
      <c r="B46" s="3"/>
      <c r="C46" s="3"/>
      <c r="D46" s="3"/>
      <c r="E46" s="243"/>
      <c r="F46" s="4"/>
      <c r="G46" s="101"/>
      <c r="H46" s="92"/>
      <c r="I46" s="82"/>
      <c r="J46" s="27"/>
    </row>
    <row x14ac:dyDescent="0.25" r="47" customHeight="1" ht="17.25">
      <c r="A47" s="3"/>
      <c r="B47" s="3"/>
      <c r="C47" s="3"/>
      <c r="D47" s="3"/>
      <c r="E47" s="243"/>
      <c r="F47" s="23"/>
      <c r="G47" s="103"/>
      <c r="H47" s="82"/>
      <c r="I47" s="82"/>
      <c r="J47" s="27"/>
    </row>
    <row x14ac:dyDescent="0.25" r="48" customHeight="1" ht="17.25">
      <c r="A48" s="3"/>
      <c r="B48" s="3"/>
      <c r="C48" s="3"/>
      <c r="D48" s="3"/>
      <c r="E48" s="139" t="s">
        <v>491</v>
      </c>
      <c r="F48" s="140"/>
      <c r="G48" s="152"/>
      <c r="H48" s="188">
        <f>ROUNDUP((('Exchange rate'!Eur_per_GBP*('UK-R-Console Tables'!H48/(1+'Exchange rate'!UK_vat_rate))*1.25*0.9165)+1)/10,0)*10</f>
      </c>
      <c r="I48" s="82"/>
      <c r="J48" s="27"/>
    </row>
    <row x14ac:dyDescent="0.25" r="49" customHeight="1" ht="17.25">
      <c r="A49" s="3"/>
      <c r="B49" s="3"/>
      <c r="C49" s="3"/>
      <c r="D49" s="3"/>
      <c r="E49" s="243" t="s">
        <v>492</v>
      </c>
      <c r="F49" s="4"/>
      <c r="G49" s="101"/>
      <c r="H49" s="92"/>
      <c r="I49" s="82"/>
      <c r="J49" s="27"/>
    </row>
    <row x14ac:dyDescent="0.25" r="50" customHeight="1" ht="72.75">
      <c r="A50" s="3"/>
      <c r="B50" s="3"/>
      <c r="C50" s="3"/>
      <c r="D50" s="3"/>
      <c r="E50" s="28"/>
      <c r="F50" s="23"/>
      <c r="G50" s="103"/>
      <c r="H50" s="63"/>
      <c r="I50" s="82"/>
      <c r="J50" s="27"/>
    </row>
    <row x14ac:dyDescent="0.25" r="51" customHeight="1" ht="49.35">
      <c r="A51" s="126"/>
      <c r="B51" s="96" t="s">
        <v>317</v>
      </c>
      <c r="C51" s="236"/>
      <c r="D51" s="236"/>
      <c r="E51" s="127"/>
      <c r="F51" s="116"/>
      <c r="G51" s="128"/>
      <c r="H51" s="128"/>
      <c r="I51" s="128"/>
      <c r="J51" s="158"/>
    </row>
    <row x14ac:dyDescent="0.25" r="52" customHeight="1" ht="26.100000000000005">
      <c r="A52" s="15"/>
      <c r="B52" s="15" t="s">
        <v>318</v>
      </c>
      <c r="C52" s="15"/>
      <c r="D52" s="15"/>
      <c r="E52" s="112" t="s">
        <v>58</v>
      </c>
      <c r="F52" s="237" t="s">
        <v>319</v>
      </c>
      <c r="G52" s="73" t="s">
        <v>320</v>
      </c>
      <c r="H52" s="60" t="s">
        <v>508</v>
      </c>
      <c r="I52" s="52" t="s">
        <v>388</v>
      </c>
      <c r="J52" s="72"/>
    </row>
    <row x14ac:dyDescent="0.25" r="53" customHeight="1" ht="17.25">
      <c r="A53" s="3"/>
      <c r="B53" s="3"/>
      <c r="C53" s="3"/>
      <c r="D53" s="3"/>
      <c r="E53" s="74"/>
      <c r="F53" s="262" t="s">
        <v>72</v>
      </c>
      <c r="G53" s="91"/>
      <c r="H53" s="82"/>
      <c r="I53" s="316" t="s">
        <v>336</v>
      </c>
      <c r="J53" s="24"/>
    </row>
    <row x14ac:dyDescent="0.25" r="54" customHeight="1" ht="17.25">
      <c r="A54" s="3"/>
      <c r="B54" s="3"/>
      <c r="C54" s="3"/>
      <c r="D54" s="3"/>
      <c r="E54" s="74" t="s">
        <v>11</v>
      </c>
      <c r="F54" s="74" t="s">
        <v>496</v>
      </c>
      <c r="G54" s="62">
        <f>ROUNDUP((('Exchange rate'!Eur_per_GBP*('UK-R-Console Tables'!G54/(1+'Exchange rate'!UK_vat_rate))*1.25*0.9165)+1)/10,0)*10</f>
      </c>
      <c r="H54" s="63">
        <f>ROUNDUP((('Exchange rate'!Eur_per_GBP*('UK-R-Console Tables'!H54/(1+'Exchange rate'!UK_vat_rate))*1.25*0.9165)+1)/10,0)*10</f>
      </c>
      <c r="I54" s="62">
        <f>ROUNDUP((('Exchange rate'!Eur_per_GBP*('UK-R-Console Tables'!I54/(1+'Exchange rate'!UK_vat_rate))*1.25*0.9165)+1)/10,0)*10</f>
      </c>
      <c r="J54" s="239"/>
    </row>
    <row x14ac:dyDescent="0.25" r="55" customHeight="1" ht="17.25">
      <c r="A55" s="3"/>
      <c r="B55" s="3"/>
      <c r="C55" s="3"/>
      <c r="D55" s="3"/>
      <c r="E55" s="74" t="s">
        <v>13</v>
      </c>
      <c r="F55" s="74" t="s">
        <v>498</v>
      </c>
      <c r="G55" s="62">
        <f>ROUNDUP((('Exchange rate'!Eur_per_GBP*('UK-R-Console Tables'!G55/(1+'Exchange rate'!UK_vat_rate))*1.25*0.9165)+1)/10,0)*10</f>
      </c>
      <c r="H55" s="63">
        <f>ROUNDUP((('Exchange rate'!Eur_per_GBP*('UK-R-Console Tables'!H55/(1+'Exchange rate'!UK_vat_rate))*1.25*0.9165)+1)/10,0)*10</f>
      </c>
      <c r="I55" s="62">
        <f>ROUNDUP((('Exchange rate'!Eur_per_GBP*('UK-R-Console Tables'!I55/(1+'Exchange rate'!UK_vat_rate))*1.25*0.9165)+1)/10,0)*10</f>
      </c>
      <c r="J55" s="239"/>
    </row>
    <row x14ac:dyDescent="0.25" r="56" customHeight="1" ht="17.25">
      <c r="A56" s="3"/>
      <c r="B56" s="3"/>
      <c r="C56" s="3"/>
      <c r="D56" s="3"/>
      <c r="E56" s="74" t="s">
        <v>15</v>
      </c>
      <c r="F56" s="74" t="s">
        <v>500</v>
      </c>
      <c r="G56" s="62">
        <f>ROUNDUP((('Exchange rate'!Eur_per_GBP*('UK-R-Console Tables'!G56/(1+'Exchange rate'!UK_vat_rate))*1.25*0.9165)+1)/10,0)*10</f>
      </c>
      <c r="H56" s="63">
        <f>ROUNDUP((('Exchange rate'!Eur_per_GBP*('UK-R-Console Tables'!H56/(1+'Exchange rate'!UK_vat_rate))*1.25*0.9165)+1)/10,0)*10</f>
      </c>
      <c r="I56" s="62">
        <f>ROUNDUP((('Exchange rate'!Eur_per_GBP*('UK-R-Console Tables'!I56/(1+'Exchange rate'!UK_vat_rate))*1.25*0.9165)+1)/10,0)*10</f>
      </c>
      <c r="J56" s="239"/>
    </row>
    <row x14ac:dyDescent="0.25" r="57" customHeight="1" ht="17.25">
      <c r="A57" s="3"/>
      <c r="B57" s="3"/>
      <c r="C57" s="3"/>
      <c r="D57" s="3"/>
      <c r="E57" s="74"/>
      <c r="F57" s="23"/>
      <c r="G57" s="103"/>
      <c r="H57" s="82"/>
      <c r="I57" s="82"/>
      <c r="J57" s="5"/>
    </row>
    <row x14ac:dyDescent="0.25" r="58" customHeight="1" ht="17.25">
      <c r="A58" s="3"/>
      <c r="B58" s="3"/>
      <c r="C58" s="3"/>
      <c r="D58" s="3"/>
      <c r="E58" s="3"/>
      <c r="F58" s="74"/>
      <c r="G58" s="136"/>
      <c r="H58" s="136"/>
      <c r="I58" s="137"/>
      <c r="J58" s="137"/>
    </row>
    <row x14ac:dyDescent="0.25" r="59" customHeight="1" ht="17.25">
      <c r="A59" s="3"/>
      <c r="B59" s="3"/>
      <c r="C59" s="3"/>
      <c r="D59" s="3"/>
      <c r="E59" s="138" t="s">
        <v>18</v>
      </c>
      <c r="F59" s="23"/>
      <c r="G59" s="103"/>
      <c r="H59" s="82"/>
      <c r="I59" s="82"/>
      <c r="J59" s="5"/>
    </row>
    <row x14ac:dyDescent="0.25" r="60" customHeight="1" ht="17.25">
      <c r="A60" s="3"/>
      <c r="B60" s="3"/>
      <c r="C60" s="3"/>
      <c r="D60" s="3"/>
      <c r="E60" s="243"/>
      <c r="F60" s="23"/>
      <c r="G60" s="103"/>
      <c r="H60" s="82"/>
      <c r="I60" s="82"/>
      <c r="J60" s="5"/>
    </row>
    <row x14ac:dyDescent="0.25" r="61" customHeight="1" ht="17.25">
      <c r="A61" s="3"/>
      <c r="B61" s="3"/>
      <c r="C61" s="3"/>
      <c r="D61" s="3"/>
      <c r="E61" s="3"/>
      <c r="F61" s="23"/>
      <c r="G61" s="103"/>
      <c r="H61" s="82"/>
      <c r="I61" s="82"/>
      <c r="J61" s="5"/>
    </row>
    <row x14ac:dyDescent="0.25" r="62" customHeight="1" ht="17.25">
      <c r="A62" s="3"/>
      <c r="B62" s="3"/>
      <c r="C62" s="3"/>
      <c r="D62" s="3"/>
      <c r="E62" s="139" t="s">
        <v>326</v>
      </c>
      <c r="F62" s="140"/>
      <c r="G62" s="141"/>
      <c r="H62" s="188">
        <f>ROUNDUP((('Exchange rate'!Eur_per_GBP*('UK-R-Console Tables'!H62/(1+'Exchange rate'!UK_vat_rate))*1.25*0.9165)+1)/10,0)*10</f>
      </c>
      <c r="I62" s="82"/>
      <c r="J62" s="5"/>
    </row>
    <row x14ac:dyDescent="0.25" r="63" customHeight="1" ht="17.25">
      <c r="A63" s="3"/>
      <c r="B63" s="3"/>
      <c r="C63" s="3"/>
      <c r="D63" s="3"/>
      <c r="E63" s="243"/>
      <c r="F63" s="59"/>
      <c r="G63" s="103"/>
      <c r="H63" s="82"/>
      <c r="I63" s="34"/>
      <c r="J63" s="5"/>
    </row>
    <row x14ac:dyDescent="0.25" r="64" customHeight="1" ht="17.25">
      <c r="A64" s="3"/>
      <c r="B64" s="3"/>
      <c r="C64" s="3"/>
      <c r="D64" s="3"/>
      <c r="E64" s="243"/>
      <c r="F64" s="23"/>
      <c r="G64" s="103"/>
      <c r="H64" s="82"/>
      <c r="I64" s="34"/>
      <c r="J64" s="5"/>
    </row>
    <row x14ac:dyDescent="0.25" r="65" customHeight="1" ht="17.25">
      <c r="A65" s="3"/>
      <c r="B65" s="3"/>
      <c r="C65" s="3"/>
      <c r="D65" s="3"/>
      <c r="E65" s="139" t="s">
        <v>502</v>
      </c>
      <c r="F65" s="140"/>
      <c r="G65" s="141"/>
      <c r="H65" s="188">
        <f>ROUNDUP((('Exchange rate'!Eur_per_GBP*('UK-R-Console Tables'!H65/(1+'Exchange rate'!UK_vat_rate))*1.25*0.9165)+1)/10,0)*10</f>
      </c>
      <c r="I65" s="34"/>
      <c r="J65" s="5"/>
    </row>
    <row x14ac:dyDescent="0.25" r="66" customHeight="1" ht="49.35">
      <c r="A66" s="126"/>
      <c r="B66" s="96" t="s">
        <v>503</v>
      </c>
      <c r="C66" s="236"/>
      <c r="D66" s="236"/>
      <c r="E66" s="127"/>
      <c r="F66" s="116"/>
      <c r="G66" s="128"/>
      <c r="H66" s="128"/>
      <c r="I66" s="128"/>
      <c r="J66" s="158"/>
    </row>
    <row x14ac:dyDescent="0.25" r="67" customHeight="1" ht="26.100000000000005">
      <c r="A67" s="15"/>
      <c r="B67" s="15" t="s">
        <v>318</v>
      </c>
      <c r="C67" s="15"/>
      <c r="D67" s="15"/>
      <c r="E67" s="112" t="s">
        <v>58</v>
      </c>
      <c r="F67" s="237" t="s">
        <v>319</v>
      </c>
      <c r="G67" s="73" t="s">
        <v>320</v>
      </c>
      <c r="H67" s="57" t="s">
        <v>495</v>
      </c>
      <c r="I67" s="52" t="s">
        <v>388</v>
      </c>
      <c r="J67" s="72"/>
    </row>
    <row x14ac:dyDescent="0.25" r="68" customHeight="1" ht="17.25">
      <c r="A68" s="3"/>
      <c r="B68" s="3"/>
      <c r="C68" s="3"/>
      <c r="D68" s="3"/>
      <c r="E68" s="74"/>
      <c r="F68" s="262" t="s">
        <v>441</v>
      </c>
      <c r="G68" s="91"/>
      <c r="H68" s="91"/>
      <c r="I68" s="338" t="s">
        <v>471</v>
      </c>
      <c r="J68" s="24"/>
    </row>
    <row x14ac:dyDescent="0.25" r="69" customHeight="1" ht="17.25">
      <c r="A69" s="3"/>
      <c r="B69" s="3"/>
      <c r="C69" s="3"/>
      <c r="D69" s="3"/>
      <c r="E69" s="74" t="s">
        <v>11</v>
      </c>
      <c r="F69" s="74" t="s">
        <v>477</v>
      </c>
      <c r="G69" s="62">
        <f>ROUNDUP((('Exchange rate'!Eur_per_GBP*('UK-R-Console Tables'!G71/(1+'Exchange rate'!UK_vat_rate))*1.25*0.9165)+1)/10,0)*10</f>
      </c>
      <c r="H69" s="62">
        <f>ROUNDUP((('Exchange rate'!Eur_per_GBP*('UK-R-Console Tables'!H71/(1+'Exchange rate'!UK_vat_rate))*1.25*0.9165)+1)/10,0)*10</f>
      </c>
      <c r="I69" s="62">
        <f>ROUNDUP((('Exchange rate'!Eur_per_GBP*('UK-R-Console Tables'!I71/(1+'Exchange rate'!UK_vat_rate))*1.25*0.9165)+1)/10,0)*10</f>
      </c>
      <c r="J69" s="239"/>
    </row>
    <row x14ac:dyDescent="0.25" r="70" customHeight="1" ht="17.25">
      <c r="A70" s="3"/>
      <c r="B70" s="3"/>
      <c r="C70" s="3"/>
      <c r="D70" s="3"/>
      <c r="E70" s="74" t="s">
        <v>13</v>
      </c>
      <c r="F70" s="74" t="s">
        <v>479</v>
      </c>
      <c r="G70" s="62">
        <f>ROUNDUP((('Exchange rate'!Eur_per_GBP*('UK-R-Console Tables'!G72/(1+'Exchange rate'!UK_vat_rate))*1.25*0.9165)+1)/10,0)*10</f>
      </c>
      <c r="H70" s="62">
        <f>ROUNDUP((('Exchange rate'!Eur_per_GBP*('UK-R-Console Tables'!H72/(1+'Exchange rate'!UK_vat_rate))*1.25*0.9165)+1)/10,0)*10</f>
      </c>
      <c r="I70" s="62">
        <f>ROUNDUP((('Exchange rate'!Eur_per_GBP*('UK-R-Console Tables'!I72/(1+'Exchange rate'!UK_vat_rate))*1.25*0.9165)+1)/10,0)*10</f>
      </c>
      <c r="J70" s="239"/>
    </row>
    <row x14ac:dyDescent="0.25" r="71" customHeight="1" ht="17.25">
      <c r="A71" s="3"/>
      <c r="B71" s="3"/>
      <c r="C71" s="3"/>
      <c r="D71" s="3"/>
      <c r="E71" s="74" t="s">
        <v>15</v>
      </c>
      <c r="F71" s="74" t="s">
        <v>481</v>
      </c>
      <c r="G71" s="62">
        <f>ROUNDUP((('Exchange rate'!Eur_per_GBP*('UK-R-Console Tables'!G73/(1+'Exchange rate'!UK_vat_rate))*1.25*0.9165)+1)/10,0)*10</f>
      </c>
      <c r="H71" s="62">
        <f>ROUNDUP((('Exchange rate'!Eur_per_GBP*('UK-R-Console Tables'!H73/(1+'Exchange rate'!UK_vat_rate))*1.25*0.9165)+1)/10,0)*10</f>
      </c>
      <c r="I71" s="62">
        <f>ROUNDUP((('Exchange rate'!Eur_per_GBP*('UK-R-Console Tables'!I73/(1+'Exchange rate'!UK_vat_rate))*1.25*0.9165)+1)/10,0)*10</f>
      </c>
      <c r="J71" s="239"/>
    </row>
    <row x14ac:dyDescent="0.25" r="72" customHeight="1" ht="17.25">
      <c r="A72" s="3"/>
      <c r="B72" s="3"/>
      <c r="C72" s="3"/>
      <c r="D72" s="3"/>
      <c r="E72" s="74"/>
      <c r="F72" s="23"/>
      <c r="G72" s="103"/>
      <c r="H72" s="82"/>
      <c r="I72" s="82"/>
      <c r="J72" s="5"/>
    </row>
    <row x14ac:dyDescent="0.25" r="73" customHeight="1" ht="17.25">
      <c r="A73" s="3"/>
      <c r="B73" s="3"/>
      <c r="C73" s="3"/>
      <c r="D73" s="3"/>
      <c r="E73" s="3"/>
      <c r="F73" s="74"/>
      <c r="G73" s="136"/>
      <c r="H73" s="136"/>
      <c r="I73" s="137"/>
      <c r="J73" s="137"/>
    </row>
    <row x14ac:dyDescent="0.25" r="74" customHeight="1" ht="17.25">
      <c r="A74" s="3"/>
      <c r="B74" s="3"/>
      <c r="C74" s="3"/>
      <c r="D74" s="3"/>
      <c r="E74" s="138" t="s">
        <v>18</v>
      </c>
      <c r="F74" s="23"/>
      <c r="G74" s="103"/>
      <c r="H74" s="82"/>
      <c r="I74" s="82"/>
      <c r="J74" s="5"/>
    </row>
    <row x14ac:dyDescent="0.25" r="75" customHeight="1" ht="17.25">
      <c r="A75" s="3"/>
      <c r="B75" s="3"/>
      <c r="C75" s="3"/>
      <c r="D75" s="3"/>
      <c r="E75" s="240"/>
      <c r="F75" s="23"/>
      <c r="G75" s="103"/>
      <c r="H75" s="82"/>
      <c r="I75" s="82"/>
      <c r="J75" s="5"/>
    </row>
    <row x14ac:dyDescent="0.25" r="76" customHeight="1" ht="17.25">
      <c r="A76" s="3"/>
      <c r="B76" s="3"/>
      <c r="C76" s="3"/>
      <c r="D76" s="3"/>
      <c r="E76" s="3"/>
      <c r="F76" s="23"/>
      <c r="G76" s="103"/>
      <c r="H76" s="82"/>
      <c r="I76" s="82"/>
      <c r="J76" s="5"/>
    </row>
    <row x14ac:dyDescent="0.25" r="77" customHeight="1" ht="17.25">
      <c r="A77" s="3"/>
      <c r="B77" s="3"/>
      <c r="C77" s="3"/>
      <c r="D77" s="3"/>
      <c r="E77" s="139" t="s">
        <v>505</v>
      </c>
      <c r="F77" s="140"/>
      <c r="G77" s="141"/>
      <c r="H77" s="188">
        <f>ROUNDUP((('Exchange rate'!Eur_per_GBP*('UK-R-Console Tables'!H79/(1+'Exchange rate'!UK_vat_rate))*1.25*0.9165)+1)/10,0)*10</f>
      </c>
      <c r="I77" s="34"/>
      <c r="J77" s="5"/>
    </row>
    <row x14ac:dyDescent="0.25" r="78" customHeight="1" ht="17.25">
      <c r="A78" s="3"/>
      <c r="B78" s="3"/>
      <c r="C78" s="3"/>
      <c r="D78" s="3"/>
      <c r="E78" s="150"/>
      <c r="F78" s="23"/>
      <c r="G78" s="103"/>
      <c r="H78" s="82"/>
      <c r="I78" s="34"/>
      <c r="J78" s="5"/>
    </row>
    <row x14ac:dyDescent="0.25" r="79" customHeight="1" ht="17.25">
      <c r="A79" s="3"/>
      <c r="B79" s="3"/>
      <c r="C79" s="3"/>
      <c r="D79" s="3"/>
      <c r="E79" s="299"/>
      <c r="F79" s="23"/>
      <c r="G79" s="103"/>
      <c r="H79" s="82"/>
      <c r="I79" s="34"/>
      <c r="J79" s="5"/>
    </row>
    <row x14ac:dyDescent="0.25" r="80" customHeight="1" ht="17.25">
      <c r="A80" s="3"/>
      <c r="B80" s="3"/>
      <c r="C80" s="3"/>
      <c r="D80" s="3"/>
      <c r="E80" s="299"/>
      <c r="F80" s="23"/>
      <c r="G80" s="103"/>
      <c r="H80" s="82"/>
      <c r="I80" s="34"/>
      <c r="J80" s="5"/>
    </row>
    <row x14ac:dyDescent="0.25" r="81" customHeight="1" ht="17.25">
      <c r="A81" s="3"/>
      <c r="B81" s="3"/>
      <c r="C81" s="3"/>
      <c r="D81" s="3"/>
      <c r="E81" s="299"/>
      <c r="F81" s="23"/>
      <c r="G81" s="103"/>
      <c r="H81" s="82"/>
      <c r="I81" s="34"/>
      <c r="J81" s="5"/>
    </row>
    <row x14ac:dyDescent="0.25" r="82" customHeight="1" ht="49.35">
      <c r="A82" s="3"/>
      <c r="B82" s="3"/>
      <c r="C82" s="3"/>
      <c r="D82" s="3"/>
      <c r="E82" s="28"/>
      <c r="F82" s="23"/>
      <c r="G82" s="103"/>
      <c r="H82" s="82"/>
      <c r="I82" s="34"/>
      <c r="J82" s="27"/>
    </row>
    <row x14ac:dyDescent="0.25" r="83" customHeight="1" ht="49.35">
      <c r="A83" s="126"/>
      <c r="B83" s="96" t="s">
        <v>506</v>
      </c>
      <c r="C83" s="236"/>
      <c r="D83" s="236"/>
      <c r="E83" s="127"/>
      <c r="F83" s="116"/>
      <c r="G83" s="128"/>
      <c r="H83" s="128"/>
      <c r="I83" s="128"/>
      <c r="J83" s="158"/>
    </row>
    <row x14ac:dyDescent="0.25" r="84" customHeight="1" ht="26.100000000000005">
      <c r="A84" s="15"/>
      <c r="B84" s="15" t="s">
        <v>318</v>
      </c>
      <c r="C84" s="15"/>
      <c r="D84" s="15"/>
      <c r="E84" s="112" t="s">
        <v>58</v>
      </c>
      <c r="F84" s="237" t="s">
        <v>319</v>
      </c>
      <c r="G84" s="73" t="s">
        <v>507</v>
      </c>
      <c r="H84" s="57" t="s">
        <v>495</v>
      </c>
      <c r="I84" s="263" t="s">
        <v>388</v>
      </c>
      <c r="J84" s="72"/>
    </row>
    <row x14ac:dyDescent="0.25" r="85" customHeight="1" ht="17.25">
      <c r="A85" s="3"/>
      <c r="B85" s="3"/>
      <c r="C85" s="3"/>
      <c r="D85" s="3"/>
      <c r="E85" s="74"/>
      <c r="F85" s="262" t="s">
        <v>170</v>
      </c>
      <c r="G85" s="91"/>
      <c r="H85" s="91"/>
      <c r="I85" s="338" t="s">
        <v>471</v>
      </c>
      <c r="J85" s="24"/>
    </row>
    <row x14ac:dyDescent="0.25" r="86" customHeight="1" ht="17.25">
      <c r="A86" s="3"/>
      <c r="B86" s="3"/>
      <c r="C86" s="3"/>
      <c r="D86" s="3"/>
      <c r="E86" s="74" t="s">
        <v>11</v>
      </c>
      <c r="F86" s="74" t="s">
        <v>477</v>
      </c>
      <c r="G86" s="62">
        <f>ROUNDUP((('Exchange rate'!Eur_per_GBP*('UK-R-Console Tables'!G88/(1+'Exchange rate'!UK_vat_rate))*1.25*0.9165)+1)/10,0)*10</f>
      </c>
      <c r="H86" s="62">
        <f>ROUNDUP((('Exchange rate'!Eur_per_GBP*('UK-R-Console Tables'!H88/(1+'Exchange rate'!UK_vat_rate))*1.25*0.9165)+1)/10,0)*10</f>
      </c>
      <c r="I86" s="62">
        <f>ROUNDUP((('Exchange rate'!Eur_per_GBP*('UK-R-Console Tables'!I88/(1+'Exchange rate'!UK_vat_rate))*1.25*0.9165)+1)/10,0)*10</f>
      </c>
      <c r="J86" s="239"/>
    </row>
    <row x14ac:dyDescent="0.25" r="87" customHeight="1" ht="17.25">
      <c r="A87" s="3"/>
      <c r="B87" s="3"/>
      <c r="C87" s="3"/>
      <c r="D87" s="3"/>
      <c r="E87" s="74" t="s">
        <v>13</v>
      </c>
      <c r="F87" s="74" t="s">
        <v>479</v>
      </c>
      <c r="G87" s="62">
        <f>ROUNDUP((('Exchange rate'!Eur_per_GBP*('UK-R-Console Tables'!G89/(1+'Exchange rate'!UK_vat_rate))*1.25*0.9165)+1)/10,0)*10</f>
      </c>
      <c r="H87" s="62">
        <f>ROUNDUP((('Exchange rate'!Eur_per_GBP*('UK-R-Console Tables'!H89/(1+'Exchange rate'!UK_vat_rate))*1.25*0.9165)+1)/10,0)*10</f>
      </c>
      <c r="I87" s="62">
        <f>ROUNDUP((('Exchange rate'!Eur_per_GBP*('UK-R-Console Tables'!I89/(1+'Exchange rate'!UK_vat_rate))*1.25*0.9165)+1)/10,0)*10</f>
      </c>
      <c r="J87" s="239"/>
    </row>
    <row x14ac:dyDescent="0.25" r="88" customHeight="1" ht="17.25">
      <c r="A88" s="3"/>
      <c r="B88" s="3"/>
      <c r="C88" s="3"/>
      <c r="D88" s="3"/>
      <c r="E88" s="74" t="s">
        <v>15</v>
      </c>
      <c r="F88" s="74" t="s">
        <v>510</v>
      </c>
      <c r="G88" s="62">
        <f>ROUNDUP((('Exchange rate'!Eur_per_GBP*('UK-R-Console Tables'!G90/(1+'Exchange rate'!UK_vat_rate))*1.25*0.9165)+1)/10,0)*10</f>
      </c>
      <c r="H88" s="62">
        <f>ROUNDUP((('Exchange rate'!Eur_per_GBP*('UK-R-Console Tables'!H90/(1+'Exchange rate'!UK_vat_rate))*1.25*0.9165)+1)/10,0)*10</f>
      </c>
      <c r="I88" s="62">
        <f>ROUNDUP((('Exchange rate'!Eur_per_GBP*('UK-R-Console Tables'!I90/(1+'Exchange rate'!UK_vat_rate))*1.25*0.9165)+1)/10,0)*10</f>
      </c>
      <c r="J88" s="239"/>
    </row>
    <row x14ac:dyDescent="0.25" r="89" customHeight="1" ht="17.25">
      <c r="A89" s="3"/>
      <c r="B89" s="3"/>
      <c r="C89" s="3"/>
      <c r="D89" s="3"/>
      <c r="E89" s="74"/>
      <c r="F89" s="23"/>
      <c r="G89" s="103"/>
      <c r="H89" s="82"/>
      <c r="I89" s="82"/>
      <c r="J89" s="5"/>
    </row>
    <row x14ac:dyDescent="0.25" r="90" customHeight="1" ht="17.25">
      <c r="A90" s="3"/>
      <c r="B90" s="3"/>
      <c r="C90" s="3"/>
      <c r="D90" s="3"/>
      <c r="E90" s="3"/>
      <c r="F90" s="74"/>
      <c r="G90" s="136"/>
      <c r="H90" s="136"/>
      <c r="I90" s="137"/>
      <c r="J90" s="137"/>
    </row>
    <row x14ac:dyDescent="0.25" r="91" customHeight="1" ht="17.25">
      <c r="A91" s="3"/>
      <c r="B91" s="3"/>
      <c r="C91" s="3"/>
      <c r="D91" s="3"/>
      <c r="E91" s="138" t="s">
        <v>18</v>
      </c>
      <c r="F91" s="23"/>
      <c r="G91" s="103"/>
      <c r="H91" s="82"/>
      <c r="I91" s="82"/>
      <c r="J91" s="5"/>
    </row>
    <row x14ac:dyDescent="0.25" r="92" customHeight="1" ht="17.25">
      <c r="A92" s="3"/>
      <c r="B92" s="3"/>
      <c r="C92" s="3"/>
      <c r="D92" s="3"/>
      <c r="E92" s="240"/>
      <c r="F92" s="23"/>
      <c r="G92" s="103"/>
      <c r="H92" s="82"/>
      <c r="I92" s="82"/>
      <c r="J92" s="5"/>
    </row>
    <row x14ac:dyDescent="0.25" r="93" customHeight="1" ht="17.25">
      <c r="A93" s="3"/>
      <c r="B93" s="3"/>
      <c r="C93" s="3"/>
      <c r="D93" s="3"/>
      <c r="E93" s="3"/>
      <c r="F93" s="23"/>
      <c r="G93" s="103"/>
      <c r="H93" s="82"/>
      <c r="I93" s="82"/>
      <c r="J93" s="5"/>
    </row>
    <row x14ac:dyDescent="0.25" r="94" customHeight="1" ht="17.25">
      <c r="A94" s="3"/>
      <c r="B94" s="3"/>
      <c r="C94" s="3"/>
      <c r="D94" s="3"/>
      <c r="E94" s="139" t="s">
        <v>505</v>
      </c>
      <c r="F94" s="140"/>
      <c r="G94" s="141"/>
      <c r="H94" s="188">
        <f>ROUNDUP((('Exchange rate'!Eur_per_GBP*('UK-R-Console Tables'!H96/(1+'Exchange rate'!UK_vat_rate))*1.25*0.9165)+1)/10,0)*10</f>
      </c>
      <c r="I94" s="34"/>
      <c r="J94" s="5"/>
    </row>
    <row x14ac:dyDescent="0.25" r="95" customHeight="1" ht="17.25">
      <c r="A95" s="3"/>
      <c r="B95" s="3"/>
      <c r="C95" s="3"/>
      <c r="D95" s="3"/>
      <c r="E95" s="150"/>
      <c r="F95" s="23"/>
      <c r="G95" s="103"/>
      <c r="H95" s="82"/>
      <c r="I95" s="34"/>
      <c r="J95" s="5"/>
    </row>
    <row x14ac:dyDescent="0.25" r="96" customHeight="1" ht="17.25">
      <c r="A96" s="3"/>
      <c r="B96" s="3"/>
      <c r="C96" s="3"/>
      <c r="D96" s="3"/>
      <c r="E96" s="299"/>
      <c r="F96" s="23"/>
      <c r="G96" s="103"/>
      <c r="H96" s="82"/>
      <c r="I96" s="34"/>
      <c r="J96" s="5"/>
    </row>
    <row x14ac:dyDescent="0.25" r="97" customHeight="1" ht="17.25">
      <c r="A97" s="3"/>
      <c r="B97" s="3"/>
      <c r="C97" s="3"/>
      <c r="D97" s="3"/>
      <c r="E97" s="299"/>
      <c r="F97" s="23"/>
      <c r="G97" s="103"/>
      <c r="H97" s="82"/>
      <c r="I97" s="34"/>
      <c r="J97" s="5"/>
    </row>
    <row x14ac:dyDescent="0.25" r="98" customHeight="1" ht="66">
      <c r="A98" s="3"/>
      <c r="B98" s="3"/>
      <c r="C98" s="3"/>
      <c r="D98" s="3"/>
      <c r="E98" s="299"/>
      <c r="F98" s="23"/>
      <c r="G98" s="103"/>
      <c r="H98" s="82"/>
      <c r="I98" s="34"/>
      <c r="J98" s="5"/>
    </row>
    <row x14ac:dyDescent="0.25" r="99" customHeight="1" ht="17.25">
      <c r="A99" s="3"/>
      <c r="B99" s="3"/>
      <c r="C99" s="3"/>
      <c r="D99" s="3"/>
      <c r="E99" s="28"/>
      <c r="F99" s="23"/>
      <c r="G99" s="103"/>
      <c r="H99" s="82"/>
      <c r="I99" s="34"/>
      <c r="J99" s="27"/>
    </row>
    <row x14ac:dyDescent="0.25" r="100" customHeight="1" ht="49.35">
      <c r="A100" s="126"/>
      <c r="B100" s="288" t="s">
        <v>511</v>
      </c>
      <c r="C100" s="236"/>
      <c r="D100" s="236"/>
      <c r="E100" s="127"/>
      <c r="F100" s="116"/>
      <c r="G100" s="128"/>
      <c r="H100" s="128"/>
      <c r="I100" s="128"/>
      <c r="J100" s="158"/>
    </row>
    <row x14ac:dyDescent="0.25" r="101" customHeight="1" ht="26.100000000000005">
      <c r="A101" s="15"/>
      <c r="B101" s="15" t="s">
        <v>318</v>
      </c>
      <c r="C101" s="15"/>
      <c r="D101" s="15"/>
      <c r="E101" s="112" t="s">
        <v>58</v>
      </c>
      <c r="F101" s="237" t="s">
        <v>319</v>
      </c>
      <c r="G101" s="73" t="s">
        <v>362</v>
      </c>
      <c r="H101" s="16" t="s">
        <v>393</v>
      </c>
      <c r="I101" s="146"/>
      <c r="J101" s="72"/>
    </row>
    <row x14ac:dyDescent="0.25" r="102" customHeight="1" ht="17.25">
      <c r="A102" s="114"/>
      <c r="B102" s="114"/>
      <c r="C102" s="114"/>
      <c r="D102" s="114"/>
      <c r="E102" s="4"/>
      <c r="F102" s="119" t="s">
        <v>476</v>
      </c>
      <c r="G102" s="101"/>
      <c r="H102" s="327" t="s">
        <v>471</v>
      </c>
      <c r="I102" s="303"/>
      <c r="J102" s="7"/>
    </row>
    <row x14ac:dyDescent="0.25" r="103" customHeight="1" ht="17.25">
      <c r="A103" s="114"/>
      <c r="B103" s="114"/>
      <c r="C103" s="114"/>
      <c r="D103" s="114"/>
      <c r="E103" s="4" t="s">
        <v>11</v>
      </c>
      <c r="F103" s="4" t="s">
        <v>512</v>
      </c>
      <c r="G103" s="62">
        <f>ROUNDUP((('Exchange rate'!Eur_per_GBP*('UK-R-Console Tables'!G105/(1+'Exchange rate'!UK_vat_rate))*1.25*0.9165)+1)/10,0)*10</f>
      </c>
      <c r="H103" s="177">
        <f>ROUNDUP((('Exchange rate'!Eur_per_GBP*('UK-R-Console Tables'!H105/(1+'Exchange rate'!UK_vat_rate))*1.25*0.9165)+1)/10,0)*10</f>
      </c>
      <c r="I103" s="189"/>
      <c r="J103" s="7"/>
    </row>
    <row x14ac:dyDescent="0.25" r="104" customHeight="1" ht="17.25">
      <c r="A104" s="114"/>
      <c r="B104" s="114"/>
      <c r="C104" s="114"/>
      <c r="D104" s="114"/>
      <c r="E104" s="4" t="s">
        <v>15</v>
      </c>
      <c r="F104" s="4" t="s">
        <v>513</v>
      </c>
      <c r="G104" s="62">
        <f>ROUNDUP((('Exchange rate'!Eur_per_GBP*('UK-R-Console Tables'!G106/(1+'Exchange rate'!UK_vat_rate))*1.25*0.9165)+1)/10,0)*10</f>
      </c>
      <c r="H104" s="177">
        <f>ROUNDUP((('Exchange rate'!Eur_per_GBP*('UK-R-Console Tables'!H106/(1+'Exchange rate'!UK_vat_rate))*1.25*0.9165)+1)/10,0)*10</f>
      </c>
      <c r="I104" s="189"/>
      <c r="J104" s="7"/>
    </row>
    <row x14ac:dyDescent="0.25" r="105" customHeight="1" ht="17.25">
      <c r="A105" s="114"/>
      <c r="B105" s="114"/>
      <c r="C105" s="114"/>
      <c r="D105" s="114"/>
      <c r="E105" s="4"/>
      <c r="F105" s="4"/>
      <c r="G105" s="172"/>
      <c r="H105" s="172"/>
      <c r="I105" s="7"/>
      <c r="J105" s="7"/>
    </row>
    <row x14ac:dyDescent="0.25" r="106" customHeight="1" ht="17.25">
      <c r="A106" s="114"/>
      <c r="B106" s="114"/>
      <c r="C106" s="114"/>
      <c r="D106" s="114"/>
      <c r="E106" s="114"/>
      <c r="F106" s="4"/>
      <c r="G106" s="157"/>
      <c r="H106" s="157"/>
      <c r="I106" s="313"/>
      <c r="J106" s="313"/>
    </row>
    <row x14ac:dyDescent="0.25" r="107" customHeight="1" ht="17.25">
      <c r="A107" s="114"/>
      <c r="B107" s="114"/>
      <c r="C107" s="114"/>
      <c r="D107" s="114"/>
      <c r="E107" s="107" t="s">
        <v>18</v>
      </c>
      <c r="F107" s="4"/>
      <c r="G107" s="172"/>
      <c r="H107" s="172"/>
      <c r="I107" s="172"/>
      <c r="J107" s="26"/>
    </row>
    <row x14ac:dyDescent="0.25" r="108" customHeight="1" ht="17.25">
      <c r="A108" s="114"/>
      <c r="B108" s="114"/>
      <c r="C108" s="114"/>
      <c r="D108" s="114"/>
      <c r="E108" s="243"/>
      <c r="F108" s="59"/>
      <c r="G108" s="172"/>
      <c r="H108" s="172"/>
      <c r="I108" s="172"/>
      <c r="J108" s="26"/>
    </row>
    <row x14ac:dyDescent="0.25" r="109" customHeight="1" ht="17.25">
      <c r="A109" s="114"/>
      <c r="B109" s="114"/>
      <c r="C109" s="114"/>
      <c r="D109" s="114"/>
      <c r="E109" s="3"/>
      <c r="F109" s="23"/>
      <c r="G109" s="103"/>
      <c r="H109" s="82"/>
      <c r="I109" s="172"/>
      <c r="J109" s="26"/>
    </row>
    <row x14ac:dyDescent="0.25" r="110" customHeight="1" ht="27">
      <c r="A110" s="3"/>
      <c r="B110" s="3"/>
      <c r="C110" s="3"/>
      <c r="D110" s="3"/>
      <c r="E110" s="139" t="s">
        <v>280</v>
      </c>
      <c r="F110" s="140"/>
      <c r="G110" s="141"/>
      <c r="H110" s="188">
        <f>ROUNDUP((('Exchange rate'!Eur_per_GBP*('UK-R-Console Tables'!H112/(1+'Exchange rate'!UK_vat_rate))*1.25*0.9165)+1)/10,0)*10</f>
      </c>
      <c r="I110" s="339"/>
      <c r="J110" s="340"/>
    </row>
    <row x14ac:dyDescent="0.25" r="111" customHeight="1" ht="27">
      <c r="A111" s="3"/>
      <c r="B111" s="3"/>
      <c r="C111" s="3"/>
      <c r="D111" s="3"/>
      <c r="E111" s="243"/>
      <c r="F111" s="133"/>
      <c r="G111" s="339"/>
      <c r="H111" s="339"/>
      <c r="I111" s="341"/>
      <c r="J111" s="342"/>
    </row>
    <row x14ac:dyDescent="0.25" r="112" customHeight="1" ht="17.25">
      <c r="A112" s="3"/>
      <c r="B112" s="3"/>
      <c r="C112" s="3"/>
      <c r="D112" s="3"/>
      <c r="E112" s="243"/>
      <c r="F112" s="343"/>
      <c r="G112" s="341"/>
      <c r="H112" s="341"/>
      <c r="I112" s="34"/>
      <c r="J112" s="27"/>
    </row>
    <row x14ac:dyDescent="0.25" r="113" customHeight="1" ht="17.25">
      <c r="A113" s="3"/>
      <c r="B113" s="3"/>
      <c r="C113" s="3"/>
      <c r="D113" s="3"/>
      <c r="E113" s="3"/>
      <c r="F113" s="114"/>
      <c r="G113" s="103"/>
      <c r="H113" s="82"/>
      <c r="I113" s="82"/>
      <c r="J113" s="5"/>
    </row>
    <row x14ac:dyDescent="0.25" r="114" customHeight="1" ht="17.25">
      <c r="A114" s="3"/>
      <c r="B114" s="3"/>
      <c r="C114" s="3"/>
      <c r="D114" s="3"/>
      <c r="E114" s="3"/>
      <c r="F114" s="114"/>
      <c r="G114" s="103"/>
      <c r="H114" s="82"/>
      <c r="I114" s="82"/>
      <c r="J114" s="5"/>
    </row>
    <row x14ac:dyDescent="0.25" r="115" customHeight="1" ht="17.25">
      <c r="A115" s="3"/>
      <c r="B115" s="3"/>
      <c r="C115" s="3"/>
      <c r="D115" s="3"/>
      <c r="E115" s="3"/>
      <c r="F115" s="114"/>
      <c r="G115" s="103"/>
      <c r="H115" s="82"/>
      <c r="I115" s="82"/>
      <c r="J115" s="5"/>
    </row>
    <row x14ac:dyDescent="0.25" r="116" customHeight="1" ht="51">
      <c r="A116" s="3"/>
      <c r="B116" s="3"/>
      <c r="C116" s="3"/>
      <c r="D116" s="3"/>
      <c r="E116" s="3"/>
      <c r="F116" s="114"/>
      <c r="G116" s="103"/>
      <c r="H116" s="82"/>
      <c r="I116" s="82"/>
      <c r="J116" s="5"/>
    </row>
    <row x14ac:dyDescent="0.25" r="117" customHeight="1" ht="17.25">
      <c r="A117" s="3"/>
      <c r="B117" s="3"/>
      <c r="C117" s="3"/>
      <c r="D117" s="3"/>
      <c r="E117" s="3"/>
      <c r="F117" s="114"/>
      <c r="G117" s="103"/>
      <c r="H117" s="82"/>
      <c r="I117" s="82"/>
      <c r="J117" s="5"/>
    </row>
    <row x14ac:dyDescent="0.25" r="118" customHeight="1" ht="49.35">
      <c r="A118" s="126"/>
      <c r="B118" s="288" t="s">
        <v>514</v>
      </c>
      <c r="C118" s="236"/>
      <c r="D118" s="236"/>
      <c r="E118" s="127"/>
      <c r="F118" s="116"/>
      <c r="G118" s="128"/>
      <c r="H118" s="128"/>
      <c r="I118" s="128"/>
      <c r="J118" s="158"/>
    </row>
    <row x14ac:dyDescent="0.25" r="119" customHeight="1" ht="26.100000000000005">
      <c r="A119" s="15"/>
      <c r="B119" s="15" t="s">
        <v>318</v>
      </c>
      <c r="C119" s="15"/>
      <c r="D119" s="15"/>
      <c r="E119" s="112" t="s">
        <v>58</v>
      </c>
      <c r="F119" s="237" t="s">
        <v>319</v>
      </c>
      <c r="G119" s="73" t="s">
        <v>362</v>
      </c>
      <c r="H119" s="16" t="s">
        <v>393</v>
      </c>
      <c r="I119" s="146"/>
      <c r="J119" s="72"/>
    </row>
    <row x14ac:dyDescent="0.25" r="120" customHeight="1" ht="17.25">
      <c r="A120" s="114"/>
      <c r="B120" s="114"/>
      <c r="C120" s="114"/>
      <c r="D120" s="114"/>
      <c r="E120" s="4"/>
      <c r="F120" s="119" t="s">
        <v>476</v>
      </c>
      <c r="G120" s="101"/>
      <c r="H120" s="327" t="s">
        <v>471</v>
      </c>
      <c r="I120" s="303"/>
      <c r="J120" s="7"/>
    </row>
    <row x14ac:dyDescent="0.25" r="121" customHeight="1" ht="17.25">
      <c r="A121" s="114"/>
      <c r="B121" s="114"/>
      <c r="C121" s="114"/>
      <c r="D121" s="114"/>
      <c r="E121" s="74" t="s">
        <v>11</v>
      </c>
      <c r="F121" s="74" t="s">
        <v>512</v>
      </c>
      <c r="G121" s="62">
        <f>ROUNDUP((('Exchange rate'!Eur_per_GBP*('UK-R-Console Tables'!G122/(1+'Exchange rate'!UK_vat_rate))*1.25*0.9165)+1)/10,0)*10</f>
      </c>
      <c r="H121" s="177">
        <f>ROUNDUP((('Exchange rate'!Eur_per_GBP*('UK-R-Console Tables'!H122/(1+'Exchange rate'!UK_vat_rate))*1.25*0.9165)+1)/10,0)*10</f>
      </c>
      <c r="I121" s="189"/>
      <c r="J121" s="7"/>
    </row>
    <row x14ac:dyDescent="0.25" r="122" customHeight="1" ht="17.25">
      <c r="A122" s="114"/>
      <c r="B122" s="114"/>
      <c r="C122" s="114"/>
      <c r="D122" s="114"/>
      <c r="E122" s="74" t="s">
        <v>13</v>
      </c>
      <c r="F122" s="74" t="s">
        <v>513</v>
      </c>
      <c r="G122" s="62">
        <f>ROUNDUP((('Exchange rate'!Eur_per_GBP*('UK-R-Console Tables'!G123/(1+'Exchange rate'!UK_vat_rate))*1.25*0.9165)+1)/10,0)*10</f>
      </c>
      <c r="H122" s="177">
        <f>ROUNDUP((('Exchange rate'!Eur_per_GBP*('UK-R-Console Tables'!H123/(1+'Exchange rate'!UK_vat_rate))*1.25*0.9165)+1)/10,0)*10</f>
      </c>
      <c r="I122" s="189"/>
      <c r="J122" s="7"/>
    </row>
    <row x14ac:dyDescent="0.25" r="123" customHeight="1" ht="17.25">
      <c r="A123" s="114"/>
      <c r="B123" s="114"/>
      <c r="C123" s="114"/>
      <c r="D123" s="114"/>
      <c r="E123" s="74" t="s">
        <v>15</v>
      </c>
      <c r="F123" s="74" t="s">
        <v>510</v>
      </c>
      <c r="G123" s="62">
        <f>ROUNDUP((('Exchange rate'!Eur_per_GBP*('UK-R-Console Tables'!G124/(1+'Exchange rate'!UK_vat_rate))*1.25*0.9165)+1)/10,0)*10</f>
      </c>
      <c r="H123" s="177">
        <f>ROUNDUP((('Exchange rate'!Eur_per_GBP*('UK-R-Console Tables'!H124/(1+'Exchange rate'!UK_vat_rate))*1.25*0.9165)+1)/10,0)*10</f>
      </c>
      <c r="I123" s="189"/>
      <c r="J123" s="7"/>
    </row>
    <row x14ac:dyDescent="0.25" r="124" customHeight="1" ht="17.25">
      <c r="A124" s="114"/>
      <c r="B124" s="114"/>
      <c r="C124" s="114"/>
      <c r="D124" s="114"/>
      <c r="E124" s="114"/>
      <c r="F124" s="4"/>
      <c r="G124" s="63"/>
      <c r="H124" s="157"/>
      <c r="I124" s="313"/>
      <c r="J124" s="313"/>
    </row>
    <row x14ac:dyDescent="0.25" r="125" customHeight="1" ht="17.25">
      <c r="A125" s="114"/>
      <c r="B125" s="114"/>
      <c r="C125" s="114"/>
      <c r="D125" s="114"/>
      <c r="E125" s="107" t="s">
        <v>18</v>
      </c>
      <c r="F125" s="4"/>
      <c r="G125" s="172"/>
      <c r="H125" s="172"/>
      <c r="I125" s="172"/>
      <c r="J125" s="26"/>
    </row>
    <row x14ac:dyDescent="0.25" r="126" customHeight="1" ht="17.25">
      <c r="A126" s="114"/>
      <c r="B126" s="114"/>
      <c r="C126" s="114"/>
      <c r="D126" s="114"/>
      <c r="E126" s="243"/>
      <c r="F126" s="59"/>
      <c r="G126" s="172"/>
      <c r="H126" s="172"/>
      <c r="I126" s="172"/>
      <c r="J126" s="26"/>
    </row>
    <row x14ac:dyDescent="0.25" r="127" customHeight="1" ht="17.25">
      <c r="A127" s="114"/>
      <c r="B127" s="114"/>
      <c r="C127" s="114"/>
      <c r="D127" s="114"/>
      <c r="E127" s="3"/>
      <c r="F127" s="23"/>
      <c r="G127" s="103"/>
      <c r="H127" s="82"/>
      <c r="I127" s="172"/>
      <c r="J127" s="26"/>
    </row>
    <row x14ac:dyDescent="0.25" r="128" customHeight="1" ht="27">
      <c r="A128" s="3"/>
      <c r="B128" s="3"/>
      <c r="C128" s="3"/>
      <c r="D128" s="3"/>
      <c r="E128" s="139" t="s">
        <v>280</v>
      </c>
      <c r="F128" s="140"/>
      <c r="G128" s="141"/>
      <c r="H128" s="188">
        <f>ROUNDUP((('Exchange rate'!Eur_per_GBP*('UK-R-Console Tables'!H129/(1+'Exchange rate'!UK_vat_rate))*1.25*0.9165)+1)/10,0)*10</f>
      </c>
      <c r="I128" s="339"/>
      <c r="J128" s="340"/>
    </row>
    <row x14ac:dyDescent="0.25" r="129" customHeight="1" ht="27">
      <c r="A129" s="3"/>
      <c r="B129" s="3"/>
      <c r="C129" s="3"/>
      <c r="D129" s="3"/>
      <c r="E129" s="243"/>
      <c r="F129" s="133"/>
      <c r="G129" s="339"/>
      <c r="H129" s="339"/>
      <c r="I129" s="341"/>
      <c r="J129" s="342"/>
    </row>
    <row x14ac:dyDescent="0.25" r="130" customHeight="1" ht="17.25">
      <c r="A130" s="3"/>
      <c r="B130" s="3"/>
      <c r="C130" s="3"/>
      <c r="D130" s="3"/>
      <c r="E130" s="243"/>
      <c r="F130" s="343"/>
      <c r="G130" s="341"/>
      <c r="H130" s="341"/>
      <c r="I130" s="34"/>
      <c r="J130" s="27"/>
    </row>
    <row x14ac:dyDescent="0.25" r="131" customHeight="1" ht="49.35">
      <c r="A131" s="126" t="s">
        <v>1</v>
      </c>
      <c r="B131" s="288" t="s">
        <v>515</v>
      </c>
      <c r="C131" s="236"/>
      <c r="D131" s="236"/>
      <c r="E131" s="127"/>
      <c r="F131" s="116"/>
      <c r="G131" s="128"/>
      <c r="H131" s="128"/>
      <c r="I131" s="128"/>
      <c r="J131" s="158"/>
    </row>
    <row x14ac:dyDescent="0.25" r="132" customHeight="1" ht="26.100000000000005">
      <c r="A132" s="15"/>
      <c r="B132" s="15" t="s">
        <v>318</v>
      </c>
      <c r="C132" s="15"/>
      <c r="D132" s="15"/>
      <c r="E132" s="112" t="s">
        <v>58</v>
      </c>
      <c r="F132" s="237" t="s">
        <v>319</v>
      </c>
      <c r="G132" s="73" t="s">
        <v>362</v>
      </c>
      <c r="H132" s="16" t="s">
        <v>393</v>
      </c>
      <c r="I132" s="146"/>
      <c r="J132" s="72"/>
    </row>
    <row x14ac:dyDescent="0.25" r="133" customHeight="1" ht="17.25">
      <c r="A133" s="3"/>
      <c r="B133" s="3"/>
      <c r="C133" s="3"/>
      <c r="D133" s="3"/>
      <c r="E133" s="74"/>
      <c r="F133" s="119" t="s">
        <v>476</v>
      </c>
      <c r="G133" s="91"/>
      <c r="H133" s="327" t="s">
        <v>471</v>
      </c>
      <c r="I133" s="303"/>
      <c r="J133" s="24"/>
    </row>
    <row x14ac:dyDescent="0.25" r="134" customHeight="1" ht="17.25">
      <c r="A134" s="3"/>
      <c r="B134" s="3"/>
      <c r="C134" s="3"/>
      <c r="D134" s="3"/>
      <c r="E134" s="74" t="s">
        <v>11</v>
      </c>
      <c r="F134" s="74" t="s">
        <v>516</v>
      </c>
      <c r="G134" s="62">
        <f>ROUNDUP((('Exchange rate'!Eur_per_GBP*('UK-R-Console Tables'!G135/(1+'Exchange rate'!UK_vat_rate))*1.25*0.9165)+1)/10,0)*10</f>
      </c>
      <c r="H134" s="177">
        <f>ROUNDUP((('Exchange rate'!Eur_per_GBP*('UK-R-Console Tables'!H135/(1+'Exchange rate'!UK_vat_rate))*1.25*0.9165)+1)/10,0)*10</f>
      </c>
      <c r="I134" s="189"/>
      <c r="J134" s="239"/>
    </row>
    <row x14ac:dyDescent="0.25" r="135" customHeight="1" ht="17.25">
      <c r="A135" s="3"/>
      <c r="B135" s="3"/>
      <c r="C135" s="3"/>
      <c r="D135" s="3"/>
      <c r="E135" s="74" t="s">
        <v>13</v>
      </c>
      <c r="F135" s="74" t="s">
        <v>512</v>
      </c>
      <c r="G135" s="62">
        <f>ROUNDUP((('Exchange rate'!Eur_per_GBP*('UK-R-Console Tables'!G136/(1+'Exchange rate'!UK_vat_rate))*1.25*0.9165)+1)/10,0)*10</f>
      </c>
      <c r="H135" s="177">
        <f>ROUNDUP((('Exchange rate'!Eur_per_GBP*('UK-R-Console Tables'!H136/(1+'Exchange rate'!UK_vat_rate))*1.25*0.9165)+1)/10,0)*10</f>
      </c>
      <c r="I135" s="189"/>
      <c r="J135" s="239"/>
    </row>
    <row x14ac:dyDescent="0.25" r="136" customHeight="1" ht="17.25">
      <c r="A136" s="3"/>
      <c r="B136" s="3"/>
      <c r="C136" s="3"/>
      <c r="D136" s="3"/>
      <c r="E136" s="74" t="s">
        <v>15</v>
      </c>
      <c r="F136" s="74" t="s">
        <v>513</v>
      </c>
      <c r="G136" s="62">
        <f>ROUNDUP((('Exchange rate'!Eur_per_GBP*('UK-R-Console Tables'!G137/(1+'Exchange rate'!UK_vat_rate))*1.25*0.9165)+1)/10,0)*10</f>
      </c>
      <c r="H136" s="177">
        <f>ROUNDUP((('Exchange rate'!Eur_per_GBP*('UK-R-Console Tables'!H137/(1+'Exchange rate'!UK_vat_rate))*1.25*0.9165)+1)/10,0)*10</f>
      </c>
      <c r="I136" s="189"/>
      <c r="J136" s="239"/>
    </row>
    <row x14ac:dyDescent="0.25" r="137" customHeight="1" ht="17.25">
      <c r="A137" s="3"/>
      <c r="B137" s="3"/>
      <c r="C137" s="3"/>
      <c r="D137" s="3"/>
      <c r="E137" s="74" t="s">
        <v>120</v>
      </c>
      <c r="F137" s="74" t="s">
        <v>510</v>
      </c>
      <c r="G137" s="62">
        <f>ROUNDUP((('Exchange rate'!Eur_per_GBP*('UK-R-Console Tables'!G138/(1+'Exchange rate'!UK_vat_rate))*1.25*0.9165)+1)/10,0)*10</f>
      </c>
      <c r="H137" s="177">
        <f>ROUNDUP((('Exchange rate'!Eur_per_GBP*('UK-R-Console Tables'!H138/(1+'Exchange rate'!UK_vat_rate))*1.25*0.9165)+1)/10,0)*10</f>
      </c>
      <c r="I137" s="189"/>
      <c r="J137" s="239"/>
    </row>
    <row x14ac:dyDescent="0.25" r="138" customHeight="1" ht="17.25">
      <c r="A138" s="3"/>
      <c r="B138" s="3"/>
      <c r="C138" s="3"/>
      <c r="D138" s="3"/>
      <c r="E138" s="74"/>
      <c r="F138" s="23"/>
      <c r="G138" s="103"/>
      <c r="H138" s="301"/>
      <c r="I138" s="301"/>
      <c r="J138" s="239"/>
    </row>
    <row x14ac:dyDescent="0.25" r="139" customHeight="1" ht="17.25">
      <c r="A139" s="3"/>
      <c r="B139" s="3"/>
      <c r="C139" s="3"/>
      <c r="D139" s="3"/>
      <c r="E139" s="3"/>
      <c r="F139" s="74"/>
      <c r="G139" s="136"/>
      <c r="H139" s="136"/>
      <c r="I139" s="137"/>
      <c r="J139" s="137"/>
    </row>
    <row x14ac:dyDescent="0.25" r="140" customHeight="1" ht="17.25">
      <c r="A140" s="3"/>
      <c r="B140" s="3"/>
      <c r="C140" s="3"/>
      <c r="D140" s="3"/>
      <c r="E140" s="138" t="s">
        <v>18</v>
      </c>
      <c r="F140" s="23"/>
      <c r="G140" s="103"/>
      <c r="H140" s="82"/>
      <c r="I140" s="82"/>
      <c r="J140" s="5"/>
    </row>
    <row x14ac:dyDescent="0.25" r="141" customHeight="1" ht="17.25">
      <c r="A141" s="3"/>
      <c r="B141" s="3"/>
      <c r="C141" s="3"/>
      <c r="D141" s="3"/>
      <c r="E141" s="243"/>
      <c r="F141" s="23"/>
      <c r="G141" s="103"/>
      <c r="H141" s="82"/>
      <c r="I141" s="82"/>
      <c r="J141" s="5"/>
    </row>
    <row x14ac:dyDescent="0.25" r="142" customHeight="1" ht="17.25">
      <c r="A142" s="3"/>
      <c r="B142" s="3"/>
      <c r="C142" s="3"/>
      <c r="D142" s="3"/>
      <c r="E142" s="3"/>
      <c r="F142" s="23"/>
      <c r="G142" s="103"/>
      <c r="H142" s="82"/>
      <c r="I142" s="82"/>
      <c r="J142" s="5"/>
    </row>
    <row x14ac:dyDescent="0.25" r="143" customHeight="1" ht="17.25">
      <c r="A143" s="3"/>
      <c r="B143" s="3"/>
      <c r="C143" s="3"/>
      <c r="D143" s="3"/>
      <c r="E143" s="139" t="s">
        <v>280</v>
      </c>
      <c r="F143" s="140"/>
      <c r="G143" s="141"/>
      <c r="H143" s="188">
        <f>ROUNDUP((('Exchange rate'!Eur_per_GBP*('UK-R-Console Tables'!H144/(1+'Exchange rate'!UK_vat_rate))*1.25*0.9165)+1)/10,0)*10</f>
      </c>
      <c r="I143" s="82"/>
      <c r="J143" s="5"/>
    </row>
    <row x14ac:dyDescent="0.25" r="144" customHeight="1" ht="17.25">
      <c r="A144" s="3"/>
      <c r="B144" s="3"/>
      <c r="C144" s="3"/>
      <c r="D144" s="3"/>
      <c r="E144" s="243"/>
      <c r="F144" s="23"/>
      <c r="G144" s="103"/>
      <c r="H144" s="82"/>
      <c r="I144" s="82"/>
      <c r="J144" s="5"/>
    </row>
    <row x14ac:dyDescent="0.25" r="145" customHeight="1" ht="72">
      <c r="A145" s="3"/>
      <c r="B145" s="3"/>
      <c r="C145" s="3"/>
      <c r="D145" s="3"/>
      <c r="E145" s="243"/>
      <c r="F145" s="23"/>
      <c r="G145" s="103"/>
      <c r="H145" s="82"/>
      <c r="I145" s="34"/>
      <c r="J145" s="5"/>
    </row>
    <row x14ac:dyDescent="0.25" r="146" customHeight="1" ht="49.35">
      <c r="A146" s="126"/>
      <c r="B146" s="288" t="s">
        <v>102</v>
      </c>
      <c r="C146" s="345"/>
      <c r="D146" s="236"/>
      <c r="E146" s="127"/>
      <c r="F146" s="116"/>
      <c r="G146" s="128"/>
      <c r="H146" s="128"/>
      <c r="I146" s="128"/>
      <c r="J146" s="158"/>
    </row>
    <row x14ac:dyDescent="0.25" r="147" customHeight="1" ht="26.100000000000005">
      <c r="A147" s="15"/>
      <c r="B147" s="15" t="s">
        <v>318</v>
      </c>
      <c r="C147" s="15"/>
      <c r="D147" s="15"/>
      <c r="E147" s="112" t="s">
        <v>58</v>
      </c>
      <c r="F147" s="237" t="s">
        <v>319</v>
      </c>
      <c r="G147" s="73" t="s">
        <v>362</v>
      </c>
      <c r="H147" s="60" t="s">
        <v>327</v>
      </c>
      <c r="I147" s="238"/>
      <c r="J147" s="72"/>
    </row>
    <row x14ac:dyDescent="0.25" r="148" customHeight="1" ht="17.25">
      <c r="A148" s="3"/>
      <c r="B148" s="3"/>
      <c r="C148" s="3"/>
      <c r="D148" s="3"/>
      <c r="E148" s="74"/>
      <c r="F148" s="119" t="s">
        <v>476</v>
      </c>
      <c r="G148" s="91"/>
      <c r="H148" s="91"/>
      <c r="I148" s="241"/>
      <c r="J148" s="266"/>
    </row>
    <row x14ac:dyDescent="0.25" r="149" customHeight="1" ht="17.25">
      <c r="A149" s="3"/>
      <c r="B149" s="3"/>
      <c r="C149" s="3"/>
      <c r="D149" s="3"/>
      <c r="E149" s="74" t="s">
        <v>11</v>
      </c>
      <c r="F149" s="74" t="s">
        <v>516</v>
      </c>
      <c r="G149" s="62">
        <f>ROUNDUP((('Exchange rate'!Eur_per_GBP*('UK-R-Console Tables'!G150/(1+'Exchange rate'!UK_vat_rate))*1.25*0.9165)+1)/10,0)*10</f>
      </c>
      <c r="H149" s="62">
        <f>ROUNDUP((('Exchange rate'!Eur_per_GBP*('UK-R-Console Tables'!H150/(1+'Exchange rate'!UK_vat_rate))*1.25*0.9165)+1)/10,0)*10</f>
      </c>
      <c r="I149" s="24"/>
      <c r="J149" s="27"/>
    </row>
    <row x14ac:dyDescent="0.25" r="150" customHeight="1" ht="17.25">
      <c r="A150" s="3"/>
      <c r="B150" s="3"/>
      <c r="C150" s="3"/>
      <c r="D150" s="3"/>
      <c r="E150" s="74" t="s">
        <v>13</v>
      </c>
      <c r="F150" s="74" t="s">
        <v>518</v>
      </c>
      <c r="G150" s="62">
        <f>ROUNDUP((('Exchange rate'!Eur_per_GBP*('UK-R-Console Tables'!G151/(1+'Exchange rate'!UK_vat_rate))*1.25*0.9165)+1)/10,0)*10</f>
      </c>
      <c r="H150" s="62">
        <f>ROUNDUP((('Exchange rate'!Eur_per_GBP*('UK-R-Console Tables'!H151/(1+'Exchange rate'!UK_vat_rate))*1.25*0.9165)+1)/10,0)*10</f>
      </c>
      <c r="I150" s="24"/>
      <c r="J150" s="27"/>
    </row>
    <row x14ac:dyDescent="0.25" r="151" customHeight="1" ht="17.25">
      <c r="A151" s="3"/>
      <c r="B151" s="3"/>
      <c r="C151" s="3"/>
      <c r="D151" s="3"/>
      <c r="E151" s="74" t="s">
        <v>15</v>
      </c>
      <c r="F151" s="74" t="s">
        <v>520</v>
      </c>
      <c r="G151" s="62">
        <f>ROUNDUP((('Exchange rate'!Eur_per_GBP*('UK-R-Console Tables'!G152/(1+'Exchange rate'!UK_vat_rate))*1.25*0.9165)+1)/10,0)*10</f>
      </c>
      <c r="H151" s="62">
        <f>ROUNDUP((('Exchange rate'!Eur_per_GBP*('UK-R-Console Tables'!H152/(1+'Exchange rate'!UK_vat_rate))*1.25*0.9165)+1)/10,0)*10</f>
      </c>
      <c r="I151" s="24"/>
      <c r="J151" s="27"/>
    </row>
    <row x14ac:dyDescent="0.25" r="152" customHeight="1" ht="17.25">
      <c r="A152" s="3"/>
      <c r="B152" s="3"/>
      <c r="C152" s="3"/>
      <c r="D152" s="3"/>
      <c r="E152" s="74" t="s">
        <v>120</v>
      </c>
      <c r="F152" s="74" t="s">
        <v>522</v>
      </c>
      <c r="G152" s="62">
        <f>ROUNDUP((('Exchange rate'!Eur_per_GBP*('UK-R-Console Tables'!G153/(1+'Exchange rate'!UK_vat_rate))*1.25*0.9165)+1)/10,0)*10</f>
      </c>
      <c r="H152" s="62">
        <f>ROUNDUP((('Exchange rate'!Eur_per_GBP*('UK-R-Console Tables'!H153/(1+'Exchange rate'!UK_vat_rate))*1.25*0.9165)+1)/10,0)*10</f>
      </c>
      <c r="I152" s="24"/>
      <c r="J152" s="27"/>
    </row>
    <row x14ac:dyDescent="0.25" r="153" customHeight="1" ht="17.25">
      <c r="A153" s="3"/>
      <c r="B153" s="3"/>
      <c r="C153" s="3"/>
      <c r="D153" s="3"/>
      <c r="E153" s="74"/>
      <c r="F153" s="23"/>
      <c r="G153" s="103"/>
      <c r="H153" s="82"/>
      <c r="I153" s="137"/>
      <c r="J153" s="27"/>
    </row>
    <row x14ac:dyDescent="0.25" r="154" customHeight="1" ht="17.25">
      <c r="A154" s="3"/>
      <c r="B154" s="3"/>
      <c r="C154" s="3"/>
      <c r="D154" s="3"/>
      <c r="E154" s="3"/>
      <c r="F154" s="74"/>
      <c r="G154" s="136"/>
      <c r="H154" s="136"/>
      <c r="I154" s="82"/>
      <c r="J154" s="27"/>
    </row>
    <row x14ac:dyDescent="0.25" r="155" customHeight="1" ht="17.25">
      <c r="A155" s="3"/>
      <c r="B155" s="3"/>
      <c r="C155" s="3"/>
      <c r="D155" s="3"/>
      <c r="E155" s="138" t="s">
        <v>18</v>
      </c>
      <c r="F155" s="23"/>
      <c r="G155" s="103"/>
      <c r="H155" s="82"/>
      <c r="I155" s="82"/>
      <c r="J155" s="27"/>
    </row>
    <row x14ac:dyDescent="0.25" r="156" customHeight="1" ht="17.25">
      <c r="A156" s="3"/>
      <c r="B156" s="3"/>
      <c r="C156" s="3"/>
      <c r="D156" s="3"/>
      <c r="E156" s="243"/>
      <c r="F156" s="23"/>
      <c r="G156" s="103"/>
      <c r="H156" s="82"/>
      <c r="I156" s="82"/>
      <c r="J156" s="27"/>
    </row>
    <row x14ac:dyDescent="0.25" r="157" customHeight="1" ht="17.25">
      <c r="A157" s="3"/>
      <c r="B157" s="3"/>
      <c r="C157" s="3"/>
      <c r="D157" s="3"/>
      <c r="E157" s="3"/>
      <c r="F157" s="23"/>
      <c r="G157" s="103"/>
      <c r="H157" s="82"/>
      <c r="I157" s="34"/>
      <c r="J157" s="27"/>
    </row>
    <row x14ac:dyDescent="0.25" r="158" customHeight="1" ht="17.25">
      <c r="A158" s="3"/>
      <c r="B158" s="3"/>
      <c r="C158" s="3"/>
      <c r="D158" s="3"/>
      <c r="E158" s="139" t="s">
        <v>280</v>
      </c>
      <c r="F158" s="140"/>
      <c r="G158" s="141"/>
      <c r="H158" s="153">
        <v>490</v>
      </c>
      <c r="I158" s="34"/>
      <c r="J158" s="27"/>
    </row>
    <row x14ac:dyDescent="0.25" r="159" customHeight="1" ht="48.75">
      <c r="A159" s="3"/>
      <c r="B159" s="3"/>
      <c r="C159" s="3"/>
      <c r="D159" s="3"/>
      <c r="E159" s="243"/>
      <c r="F159" s="23"/>
      <c r="G159" s="103"/>
      <c r="H159" s="82"/>
      <c r="I159" s="34"/>
      <c r="J159" s="27"/>
    </row>
    <row x14ac:dyDescent="0.25" r="160" customHeight="1" ht="17.25">
      <c r="A160" s="3"/>
      <c r="B160" s="3"/>
      <c r="C160" s="3"/>
      <c r="D160" s="3"/>
      <c r="E160" s="243"/>
      <c r="F160" s="23"/>
      <c r="G160" s="103"/>
      <c r="H160" s="82"/>
      <c r="I160" s="34"/>
      <c r="J160" s="27"/>
    </row>
    <row x14ac:dyDescent="0.25" r="161" customHeight="1" ht="17.25">
      <c r="A161" s="3"/>
      <c r="B161" s="3"/>
      <c r="C161" s="3"/>
      <c r="D161" s="3"/>
      <c r="E161" s="28"/>
      <c r="F161" s="23"/>
      <c r="G161" s="103"/>
      <c r="H161" s="82"/>
      <c r="I161" s="34"/>
      <c r="J161" s="27"/>
    </row>
    <row x14ac:dyDescent="0.25" r="162" customHeight="1" ht="17.25">
      <c r="A162" s="3"/>
      <c r="B162" s="3"/>
      <c r="C162" s="3"/>
      <c r="D162" s="3"/>
      <c r="E162" s="28"/>
      <c r="F162" s="23"/>
      <c r="G162" s="103"/>
      <c r="H162" s="82"/>
      <c r="I162" s="34"/>
      <c r="J162" s="27"/>
    </row>
    <row x14ac:dyDescent="0.25" r="163" customHeight="1" ht="49.35">
      <c r="A163" s="126"/>
      <c r="B163" s="288" t="s">
        <v>148</v>
      </c>
      <c r="C163" s="236"/>
      <c r="D163" s="236"/>
      <c r="E163" s="127"/>
      <c r="F163" s="116"/>
      <c r="G163" s="128"/>
      <c r="H163" s="128"/>
      <c r="I163" s="128"/>
      <c r="J163" s="158"/>
    </row>
    <row x14ac:dyDescent="0.25" r="164" customHeight="1" ht="26.100000000000005">
      <c r="A164" s="15"/>
      <c r="B164" s="15" t="s">
        <v>524</v>
      </c>
      <c r="C164" s="15"/>
      <c r="D164" s="15"/>
      <c r="E164" s="112" t="s">
        <v>58</v>
      </c>
      <c r="F164" s="237" t="s">
        <v>319</v>
      </c>
      <c r="G164" s="73" t="s">
        <v>362</v>
      </c>
      <c r="H164" s="350" t="s">
        <v>327</v>
      </c>
      <c r="I164" s="351" t="s">
        <v>388</v>
      </c>
      <c r="J164" s="72"/>
    </row>
    <row x14ac:dyDescent="0.25" r="165" customHeight="1" ht="17.25">
      <c r="A165" s="3"/>
      <c r="B165" s="3"/>
      <c r="C165" s="3"/>
      <c r="D165" s="3"/>
      <c r="E165" s="74"/>
      <c r="F165" s="119" t="s">
        <v>476</v>
      </c>
      <c r="G165" s="287"/>
      <c r="H165" s="82"/>
      <c r="I165" s="346" t="s">
        <v>471</v>
      </c>
      <c r="J165" s="239"/>
    </row>
    <row x14ac:dyDescent="0.25" r="166" customHeight="1" ht="17.25">
      <c r="A166" s="3"/>
      <c r="B166" s="3"/>
      <c r="C166" s="3"/>
      <c r="D166" s="3"/>
      <c r="E166" s="74" t="s">
        <v>11</v>
      </c>
      <c r="F166" s="74" t="s">
        <v>516</v>
      </c>
      <c r="G166" s="62">
        <f>ROUNDUP((('Exchange rate'!Eur_per_GBP*('UK-R-Console Tables'!G167/(1+'Exchange rate'!UK_vat_rate))*1.25*0.9165)+1)/10,0)*10</f>
      </c>
      <c r="H166" s="62">
        <f>ROUNDUP((('Exchange rate'!Eur_per_GBP*('UK-R-Console Tables'!H167/(1+'Exchange rate'!UK_vat_rate))*1.25*0.9165)+1)/10,0)*10</f>
      </c>
      <c r="I166" s="62">
        <f>ROUNDUP((('Exchange rate'!Eur_per_GBP*('UK-R-Console Tables'!I167/(1+'Exchange rate'!UK_vat_rate))*1.25*0.9165)+1)/10,0)*10</f>
      </c>
      <c r="J166" s="5"/>
    </row>
    <row x14ac:dyDescent="0.25" r="167" customHeight="1" ht="17.25">
      <c r="A167" s="3"/>
      <c r="B167" s="3"/>
      <c r="C167" s="3"/>
      <c r="D167" s="3"/>
      <c r="E167" s="74" t="s">
        <v>13</v>
      </c>
      <c r="F167" s="74" t="s">
        <v>518</v>
      </c>
      <c r="G167" s="62">
        <f>ROUNDUP((('Exchange rate'!Eur_per_GBP*('UK-R-Console Tables'!G168/(1+'Exchange rate'!UK_vat_rate))*1.25*0.9165)+1)/10,0)*10</f>
      </c>
      <c r="H167" s="62">
        <f>ROUNDUP((('Exchange rate'!Eur_per_GBP*('UK-R-Console Tables'!H168/(1+'Exchange rate'!UK_vat_rate))*1.25*0.9165)+1)/10,0)*10</f>
      </c>
      <c r="I167" s="62">
        <f>ROUNDUP((('Exchange rate'!Eur_per_GBP*('UK-R-Console Tables'!I168/(1+'Exchange rate'!UK_vat_rate))*1.25*0.9165)+1)/10,0)*10</f>
      </c>
      <c r="J167" s="5"/>
    </row>
    <row x14ac:dyDescent="0.25" r="168" customHeight="1" ht="17.25">
      <c r="A168" s="3"/>
      <c r="B168" s="3"/>
      <c r="C168" s="3"/>
      <c r="D168" s="3"/>
      <c r="E168" s="74" t="s">
        <v>15</v>
      </c>
      <c r="F168" s="74" t="s">
        <v>520</v>
      </c>
      <c r="G168" s="62">
        <f>ROUNDUP((('Exchange rate'!Eur_per_GBP*('UK-R-Console Tables'!G169/(1+'Exchange rate'!UK_vat_rate))*1.25*0.9165)+1)/10,0)*10</f>
      </c>
      <c r="H168" s="62">
        <f>ROUNDUP((('Exchange rate'!Eur_per_GBP*('UK-R-Console Tables'!H169/(1+'Exchange rate'!UK_vat_rate))*1.25*0.9165)+1)/10,0)*10</f>
      </c>
      <c r="I168" s="62">
        <f>ROUNDUP((('Exchange rate'!Eur_per_GBP*('UK-R-Console Tables'!I169/(1+'Exchange rate'!UK_vat_rate))*1.25*0.9165)+1)/10,0)*10</f>
      </c>
      <c r="J168" s="5"/>
    </row>
    <row x14ac:dyDescent="0.25" r="169" customHeight="1" ht="17.25">
      <c r="A169" s="3"/>
      <c r="B169" s="3"/>
      <c r="C169" s="3"/>
      <c r="D169" s="3"/>
      <c r="E169" s="74" t="s">
        <v>120</v>
      </c>
      <c r="F169" s="74" t="s">
        <v>522</v>
      </c>
      <c r="G169" s="62">
        <f>ROUNDUP((('Exchange rate'!Eur_per_GBP*('UK-R-Console Tables'!G170/(1+'Exchange rate'!UK_vat_rate))*1.25*0.9165)+1)/10,0)*10</f>
      </c>
      <c r="H169" s="62">
        <f>ROUNDUP((('Exchange rate'!Eur_per_GBP*('UK-R-Console Tables'!H170/(1+'Exchange rate'!UK_vat_rate))*1.25*0.9165)+1)/10,0)*10</f>
      </c>
      <c r="I169" s="62">
        <f>ROUNDUP((('Exchange rate'!Eur_per_GBP*('UK-R-Console Tables'!I170/(1+'Exchange rate'!UK_vat_rate))*1.25*0.9165)+1)/10,0)*10</f>
      </c>
      <c r="J169" s="5"/>
    </row>
    <row x14ac:dyDescent="0.25" r="170" customHeight="1" ht="17.25">
      <c r="A170" s="3"/>
      <c r="B170" s="3"/>
      <c r="C170" s="3"/>
      <c r="D170" s="3"/>
      <c r="E170" s="74"/>
      <c r="F170" s="23"/>
      <c r="G170" s="103"/>
      <c r="H170" s="82"/>
      <c r="I170" s="82"/>
      <c r="J170" s="5"/>
    </row>
    <row x14ac:dyDescent="0.25" r="171" customHeight="1" ht="17.25">
      <c r="A171" s="3"/>
      <c r="B171" s="3"/>
      <c r="C171" s="3"/>
      <c r="D171" s="3"/>
      <c r="E171" s="3"/>
      <c r="F171" s="74"/>
      <c r="G171" s="136"/>
      <c r="H171" s="136"/>
      <c r="I171" s="82"/>
      <c r="J171" s="5"/>
    </row>
    <row x14ac:dyDescent="0.25" r="172" customHeight="1" ht="17.25">
      <c r="A172" s="3"/>
      <c r="B172" s="3"/>
      <c r="C172" s="3"/>
      <c r="D172" s="3"/>
      <c r="E172" s="138" t="s">
        <v>18</v>
      </c>
      <c r="F172" s="23"/>
      <c r="G172" s="103"/>
      <c r="H172" s="82"/>
      <c r="I172" s="82"/>
      <c r="J172" s="5"/>
    </row>
    <row x14ac:dyDescent="0.25" r="173" customHeight="1" ht="17.25">
      <c r="A173" s="3"/>
      <c r="B173" s="3"/>
      <c r="C173" s="3"/>
      <c r="D173" s="3"/>
      <c r="E173" s="243"/>
      <c r="F173" s="23"/>
      <c r="G173" s="103"/>
      <c r="H173" s="82"/>
      <c r="I173" s="82"/>
      <c r="J173" s="5"/>
    </row>
    <row x14ac:dyDescent="0.25" r="174" customHeight="1" ht="17.25">
      <c r="A174" s="3"/>
      <c r="B174" s="3"/>
      <c r="C174" s="3"/>
      <c r="D174" s="3"/>
      <c r="E174" s="3"/>
      <c r="F174" s="23"/>
      <c r="G174" s="103"/>
      <c r="H174" s="82"/>
      <c r="I174" s="82"/>
      <c r="J174" s="5"/>
    </row>
    <row x14ac:dyDescent="0.25" r="175" customHeight="1" ht="17.25">
      <c r="A175" s="3"/>
      <c r="B175" s="3"/>
      <c r="C175" s="3"/>
      <c r="D175" s="3"/>
      <c r="E175" s="139" t="s">
        <v>280</v>
      </c>
      <c r="F175" s="140"/>
      <c r="G175" s="141"/>
      <c r="H175" s="188">
        <f>ROUNDUP((('Exchange rate'!Eur_per_GBP*('UK-R-Console Tables'!H176/(1+'Exchange rate'!UK_vat_rate))*1.25*0.9165)+1)/10,0)*10</f>
      </c>
      <c r="I175" s="82"/>
      <c r="J175" s="5"/>
    </row>
    <row x14ac:dyDescent="0.25" r="176" customHeight="1" ht="17.25">
      <c r="A176" s="3"/>
      <c r="B176" s="3"/>
      <c r="C176" s="3"/>
      <c r="D176" s="3"/>
      <c r="E176" s="243"/>
      <c r="F176" s="23"/>
      <c r="G176" s="103"/>
      <c r="H176" s="82"/>
      <c r="I176" s="82"/>
      <c r="J176" s="5"/>
    </row>
    <row x14ac:dyDescent="0.25" r="177" customHeight="1" ht="17.25">
      <c r="A177" s="3"/>
      <c r="B177" s="3"/>
      <c r="C177" s="3"/>
      <c r="D177" s="3"/>
      <c r="E177" s="243"/>
      <c r="F177" s="23"/>
      <c r="G177" s="103"/>
      <c r="H177" s="82"/>
      <c r="I177" s="82"/>
      <c r="J177" s="5"/>
    </row>
    <row x14ac:dyDescent="0.25" r="178" customHeight="1" ht="17.25">
      <c r="A178" s="3"/>
      <c r="B178" s="3"/>
      <c r="C178" s="3"/>
      <c r="D178" s="3"/>
      <c r="E178" s="3"/>
      <c r="F178" s="23"/>
      <c r="G178" s="103"/>
      <c r="H178" s="82"/>
      <c r="I178" s="82"/>
      <c r="J178" s="5"/>
    </row>
    <row x14ac:dyDescent="0.25" r="179" customHeight="1" ht="17.25">
      <c r="A179" s="3"/>
      <c r="B179" s="3"/>
      <c r="C179" s="3"/>
      <c r="D179" s="3"/>
      <c r="E179" s="3"/>
      <c r="F179" s="23"/>
      <c r="G179" s="103"/>
      <c r="H179" s="82"/>
      <c r="I179" s="82"/>
      <c r="J179" s="5"/>
    </row>
    <row x14ac:dyDescent="0.25" r="180" customHeight="1" ht="17.25">
      <c r="A180" s="3"/>
      <c r="B180" s="3"/>
      <c r="C180" s="3"/>
      <c r="D180" s="3"/>
      <c r="E180" s="3"/>
      <c r="F180" s="23"/>
      <c r="G180" s="103"/>
      <c r="H180" s="82"/>
      <c r="I180" s="82"/>
      <c r="J180" s="5"/>
    </row>
    <row x14ac:dyDescent="0.25" r="181" customHeight="1" ht="17.25">
      <c r="A181" s="3"/>
      <c r="B181" s="3"/>
      <c r="C181" s="3"/>
      <c r="D181" s="3"/>
      <c r="E181" s="28"/>
      <c r="F181" s="23"/>
      <c r="G181" s="103"/>
      <c r="H181" s="63"/>
      <c r="I181" s="82"/>
      <c r="J181" s="5"/>
    </row>
    <row x14ac:dyDescent="0.25" r="182" customHeight="1" ht="21.75">
      <c r="A182" s="3"/>
      <c r="B182" s="3"/>
      <c r="C182" s="3"/>
      <c r="D182" s="3"/>
      <c r="E182" s="3"/>
      <c r="F182" s="114"/>
      <c r="G182" s="103"/>
      <c r="H182" s="82"/>
      <c r="I182" s="82"/>
      <c r="J182" s="5"/>
    </row>
    <row x14ac:dyDescent="0.25" r="183" customHeight="1" ht="49.35">
      <c r="A183" s="347"/>
      <c r="B183" s="288" t="s">
        <v>148</v>
      </c>
      <c r="C183" s="345"/>
      <c r="D183" s="9"/>
      <c r="E183" s="348"/>
      <c r="F183" s="116"/>
      <c r="G183" s="128"/>
      <c r="H183" s="128"/>
      <c r="I183" s="128"/>
      <c r="J183" s="5"/>
    </row>
    <row x14ac:dyDescent="0.25" r="184" customHeight="1" ht="17.25">
      <c r="A184" s="15"/>
      <c r="B184" s="15" t="s">
        <v>318</v>
      </c>
      <c r="C184" s="15"/>
      <c r="D184" s="15"/>
      <c r="E184" s="112" t="s">
        <v>58</v>
      </c>
      <c r="F184" s="237" t="s">
        <v>319</v>
      </c>
      <c r="G184" s="73" t="s">
        <v>362</v>
      </c>
      <c r="H184" s="60" t="s">
        <v>327</v>
      </c>
      <c r="I184" s="238"/>
      <c r="J184" s="5"/>
    </row>
    <row x14ac:dyDescent="0.25" r="185" customHeight="1" ht="17.25">
      <c r="A185" s="3"/>
      <c r="B185" s="3"/>
      <c r="C185" s="3"/>
      <c r="D185" s="3"/>
      <c r="E185" s="74"/>
      <c r="F185" s="119" t="s">
        <v>476</v>
      </c>
      <c r="G185" s="91"/>
      <c r="H185" s="91"/>
      <c r="I185" s="244"/>
      <c r="J185" s="5"/>
    </row>
    <row x14ac:dyDescent="0.25" r="186" customHeight="1" ht="17.25">
      <c r="A186" s="3"/>
      <c r="B186" s="3"/>
      <c r="C186" s="3"/>
      <c r="D186" s="3"/>
      <c r="E186" s="74" t="s">
        <v>11</v>
      </c>
      <c r="F186" s="74" t="s">
        <v>516</v>
      </c>
      <c r="G186" s="62">
        <f>ROUNDUP((('Exchange rate'!Eur_per_GBP*('UK-R-Console Tables'!G186/(1+'Exchange rate'!UK_vat_rate))*1.25*0.9165)+1)/10,0)*10</f>
      </c>
      <c r="H186" s="62">
        <f>ROUNDUP((('Exchange rate'!Eur_per_GBP*('UK-R-Console Tables'!H186/(1+'Exchange rate'!UK_vat_rate))*1.25*0.9165)+1)/10,0)*10</f>
      </c>
      <c r="I186" s="82"/>
      <c r="J186" s="5"/>
    </row>
    <row x14ac:dyDescent="0.25" r="187" customHeight="1" ht="17.25">
      <c r="A187" s="3"/>
      <c r="B187" s="3"/>
      <c r="C187" s="3"/>
      <c r="D187" s="3"/>
      <c r="E187" s="74" t="s">
        <v>13</v>
      </c>
      <c r="F187" s="74" t="s">
        <v>518</v>
      </c>
      <c r="G187" s="62">
        <f>ROUNDUP((('Exchange rate'!Eur_per_GBP*('UK-R-Console Tables'!G187/(1+'Exchange rate'!UK_vat_rate))*1.25*0.9165)+1)/10,0)*10</f>
      </c>
      <c r="H187" s="62">
        <f>ROUNDUP((('Exchange rate'!Eur_per_GBP*('UK-R-Console Tables'!H187/(1+'Exchange rate'!UK_vat_rate))*1.25*0.9165)+1)/10,0)*10</f>
      </c>
      <c r="I187" s="82"/>
      <c r="J187" s="5"/>
    </row>
    <row x14ac:dyDescent="0.25" r="188" customHeight="1" ht="17.25">
      <c r="A188" s="3"/>
      <c r="B188" s="3"/>
      <c r="C188" s="3"/>
      <c r="D188" s="3"/>
      <c r="E188" s="74" t="s">
        <v>15</v>
      </c>
      <c r="F188" s="74" t="s">
        <v>520</v>
      </c>
      <c r="G188" s="62">
        <f>ROUNDUP((('Exchange rate'!Eur_per_GBP*('UK-R-Console Tables'!G188/(1+'Exchange rate'!UK_vat_rate))*1.25*0.9165)+1)/10,0)*10</f>
      </c>
      <c r="H188" s="62">
        <f>ROUNDUP((('Exchange rate'!Eur_per_GBP*('UK-R-Console Tables'!H188/(1+'Exchange rate'!UK_vat_rate))*1.25*0.9165)+1)/10,0)*10</f>
      </c>
      <c r="I188" s="82"/>
      <c r="J188" s="5"/>
    </row>
    <row x14ac:dyDescent="0.25" r="189" customHeight="1" ht="17.25">
      <c r="A189" s="3"/>
      <c r="B189" s="3"/>
      <c r="C189" s="3"/>
      <c r="D189" s="3"/>
      <c r="E189" s="74" t="s">
        <v>120</v>
      </c>
      <c r="F189" s="74" t="s">
        <v>522</v>
      </c>
      <c r="G189" s="62">
        <f>ROUNDUP((('Exchange rate'!Eur_per_GBP*('UK-R-Console Tables'!G189/(1+'Exchange rate'!UK_vat_rate))*1.25*0.9165)+1)/10,0)*10</f>
      </c>
      <c r="H189" s="62">
        <f>ROUNDUP((('Exchange rate'!Eur_per_GBP*('UK-R-Console Tables'!H189/(1+'Exchange rate'!UK_vat_rate))*1.25*0.9165)+1)/10,0)*10</f>
      </c>
      <c r="I189" s="82"/>
      <c r="J189" s="5"/>
    </row>
    <row x14ac:dyDescent="0.25" r="190" customHeight="1" ht="17.25">
      <c r="A190" s="3"/>
      <c r="B190" s="3"/>
      <c r="C190" s="3"/>
      <c r="D190" s="3"/>
      <c r="E190" s="74"/>
      <c r="F190" s="23"/>
      <c r="G190" s="103"/>
      <c r="H190" s="82"/>
      <c r="I190" s="82"/>
      <c r="J190" s="5"/>
    </row>
    <row x14ac:dyDescent="0.25" r="191" customHeight="1" ht="17.25">
      <c r="A191" s="3"/>
      <c r="B191" s="3"/>
      <c r="C191" s="3"/>
      <c r="D191" s="3"/>
      <c r="E191" s="3"/>
      <c r="F191" s="74"/>
      <c r="G191" s="136"/>
      <c r="H191" s="136"/>
      <c r="I191" s="82"/>
      <c r="J191" s="5"/>
    </row>
    <row x14ac:dyDescent="0.25" r="192" customHeight="1" ht="17.25">
      <c r="A192" s="3"/>
      <c r="B192" s="3"/>
      <c r="C192" s="3"/>
      <c r="D192" s="3"/>
      <c r="E192" s="138" t="s">
        <v>18</v>
      </c>
      <c r="F192" s="23"/>
      <c r="G192" s="103"/>
      <c r="H192" s="82"/>
      <c r="I192" s="82"/>
      <c r="J192" s="5"/>
    </row>
    <row x14ac:dyDescent="0.25" r="193" customHeight="1" ht="17.25">
      <c r="A193" s="3"/>
      <c r="B193" s="3"/>
      <c r="C193" s="3"/>
      <c r="D193" s="3"/>
      <c r="E193" s="243"/>
      <c r="F193" s="23"/>
      <c r="G193" s="103"/>
      <c r="H193" s="82"/>
      <c r="I193" s="82"/>
      <c r="J193" s="5"/>
    </row>
    <row x14ac:dyDescent="0.25" r="194" customHeight="1" ht="17.25">
      <c r="A194" s="3"/>
      <c r="B194" s="3"/>
      <c r="C194" s="3"/>
      <c r="D194" s="3"/>
      <c r="E194" s="3"/>
      <c r="F194" s="23"/>
      <c r="G194" s="103"/>
      <c r="H194" s="82"/>
      <c r="I194" s="82"/>
      <c r="J194" s="5"/>
    </row>
    <row x14ac:dyDescent="0.25" r="195" customHeight="1" ht="17.25">
      <c r="A195" s="3"/>
      <c r="B195" s="3"/>
      <c r="C195" s="3"/>
      <c r="D195" s="3"/>
      <c r="E195" s="139" t="s">
        <v>280</v>
      </c>
      <c r="F195" s="140"/>
      <c r="G195" s="141"/>
      <c r="H195" s="188">
        <f>ROUNDUP((('Exchange rate'!Eur_per_GBP*('UK-R-Console Tables'!H195/(1+'Exchange rate'!UK_vat_rate))*1.25*0.9165)+1)/10,0)*10</f>
      </c>
      <c r="I195" s="82"/>
      <c r="J195" s="5"/>
    </row>
    <row x14ac:dyDescent="0.25" r="196" customHeight="1" ht="17.25">
      <c r="A196" s="3"/>
      <c r="B196" s="3"/>
      <c r="C196" s="3"/>
      <c r="D196" s="3"/>
      <c r="E196" s="28"/>
      <c r="F196" s="23"/>
      <c r="G196" s="103"/>
      <c r="H196" s="62"/>
      <c r="I196" s="82"/>
      <c r="J196" s="5"/>
    </row>
    <row x14ac:dyDescent="0.25" r="197" customHeight="1" ht="17.25">
      <c r="A197" s="3"/>
      <c r="B197" s="3"/>
      <c r="C197" s="3"/>
      <c r="D197" s="3"/>
      <c r="E197" s="243"/>
      <c r="F197" s="23"/>
      <c r="G197" s="103"/>
      <c r="H197" s="82"/>
      <c r="I197" s="82"/>
      <c r="J197" s="5"/>
    </row>
    <row x14ac:dyDescent="0.25" r="198" customHeight="1" ht="49.35">
      <c r="A198" s="126"/>
      <c r="B198" s="96" t="s">
        <v>132</v>
      </c>
      <c r="C198" s="236"/>
      <c r="D198" s="236"/>
      <c r="E198" s="127"/>
      <c r="F198" s="116"/>
      <c r="G198" s="128"/>
      <c r="H198" s="128"/>
      <c r="I198" s="128"/>
      <c r="J198" s="158"/>
    </row>
    <row x14ac:dyDescent="0.25" r="199" customHeight="1" ht="17.25">
      <c r="A199" s="15"/>
      <c r="B199" s="15" t="s">
        <v>484</v>
      </c>
      <c r="C199" s="15"/>
      <c r="D199" s="15"/>
      <c r="E199" s="112" t="s">
        <v>58</v>
      </c>
      <c r="F199" s="237" t="s">
        <v>319</v>
      </c>
      <c r="G199" s="73" t="s">
        <v>362</v>
      </c>
      <c r="H199" s="16" t="s">
        <v>350</v>
      </c>
      <c r="I199" s="238"/>
      <c r="J199" s="27"/>
    </row>
    <row x14ac:dyDescent="0.25" r="200" customHeight="1" ht="17.25">
      <c r="A200" s="3"/>
      <c r="B200" s="3"/>
      <c r="C200" s="3"/>
      <c r="D200" s="3"/>
      <c r="E200" s="74"/>
      <c r="F200" s="119" t="s">
        <v>5</v>
      </c>
      <c r="G200" s="244"/>
      <c r="H200" s="322" t="s">
        <v>471</v>
      </c>
      <c r="I200" s="82"/>
      <c r="J200" s="27"/>
    </row>
    <row x14ac:dyDescent="0.25" r="201" customHeight="1" ht="17.25">
      <c r="A201" s="3"/>
      <c r="B201" s="3"/>
      <c r="C201" s="3"/>
      <c r="D201" s="3"/>
      <c r="E201" s="74" t="s">
        <v>11</v>
      </c>
      <c r="F201" s="4" t="s">
        <v>526</v>
      </c>
      <c r="G201" s="62">
        <f>ROUNDUP((('Exchange rate'!Eur_per_GBP*('UK-R-Console Tables'!G201/(1+'Exchange rate'!UK_vat_rate))*1.25*0.9165)+1)/10,0)*10</f>
      </c>
      <c r="H201" s="62">
        <f>ROUNDUP((('Exchange rate'!Eur_per_GBP*('UK-R-Console Tables'!H201/(1+'Exchange rate'!UK_vat_rate))*1.25*0.9165)+1)/10,0)*10</f>
      </c>
      <c r="I201" s="82"/>
      <c r="J201" s="27"/>
    </row>
    <row x14ac:dyDescent="0.25" r="202" customHeight="1" ht="17.25">
      <c r="A202" s="3"/>
      <c r="B202" s="3"/>
      <c r="C202" s="3"/>
      <c r="D202" s="3"/>
      <c r="E202" s="74" t="s">
        <v>13</v>
      </c>
      <c r="F202" s="4" t="s">
        <v>528</v>
      </c>
      <c r="G202" s="62">
        <f>ROUNDUP((('Exchange rate'!Eur_per_GBP*('UK-R-Console Tables'!G202/(1+'Exchange rate'!UK_vat_rate))*1.25*0.9165)+1)/10,0)*10</f>
      </c>
      <c r="H202" s="62">
        <f>ROUNDUP((('Exchange rate'!Eur_per_GBP*('UK-R-Console Tables'!H202/(1+'Exchange rate'!UK_vat_rate))*1.25*0.9165)+1)/10,0)*10</f>
      </c>
      <c r="I202" s="137"/>
      <c r="J202" s="27"/>
    </row>
    <row x14ac:dyDescent="0.25" r="203" customHeight="1" ht="17.25">
      <c r="A203" s="3"/>
      <c r="B203" s="3"/>
      <c r="C203" s="3"/>
      <c r="D203" s="3"/>
      <c r="E203" s="4" t="s">
        <v>15</v>
      </c>
      <c r="F203" s="74" t="s">
        <v>530</v>
      </c>
      <c r="G203" s="62">
        <f>ROUNDUP((('Exchange rate'!Eur_per_GBP*('UK-R-Console Tables'!G203/(1+'Exchange rate'!UK_vat_rate))*1.25*0.9165)+1)/10,0)*10</f>
      </c>
      <c r="H203" s="62">
        <f>ROUNDUP((('Exchange rate'!Eur_per_GBP*('UK-R-Console Tables'!H203/(1+'Exchange rate'!UK_vat_rate))*1.25*0.9165)+1)/10,0)*10</f>
      </c>
      <c r="I203" s="137"/>
      <c r="J203" s="27"/>
    </row>
    <row x14ac:dyDescent="0.25" r="204" customHeight="1" ht="17.25">
      <c r="A204" s="3"/>
      <c r="B204" s="3"/>
      <c r="C204" s="3"/>
      <c r="D204" s="3"/>
      <c r="E204" s="138" t="s">
        <v>18</v>
      </c>
      <c r="F204" s="4"/>
      <c r="G204" s="101"/>
      <c r="H204" s="92"/>
      <c r="I204" s="82"/>
      <c r="J204" s="27"/>
    </row>
    <row x14ac:dyDescent="0.25" r="205" customHeight="1" ht="17.25">
      <c r="A205" s="3"/>
      <c r="B205" s="3"/>
      <c r="C205" s="3"/>
      <c r="D205" s="3"/>
      <c r="E205" s="108"/>
      <c r="F205" s="4"/>
      <c r="G205" s="101"/>
      <c r="H205" s="92"/>
      <c r="I205" s="82"/>
      <c r="J205" s="27"/>
    </row>
    <row x14ac:dyDescent="0.25" r="206" customHeight="1" ht="17.25">
      <c r="A206" s="3"/>
      <c r="B206" s="3"/>
      <c r="C206" s="3"/>
      <c r="D206" s="3"/>
      <c r="E206" s="139" t="s">
        <v>280</v>
      </c>
      <c r="F206" s="140"/>
      <c r="G206" s="152"/>
      <c r="H206" s="188">
        <f>ROUNDUP((('Exchange rate'!Eur_per_GBP*('UK-R-Console Tables'!H207/(1+'Exchange rate'!UK_vat_rate))*1.25*0.9165)+1)/10,0)*10</f>
      </c>
      <c r="I206" s="82"/>
      <c r="J206" s="27"/>
    </row>
    <row x14ac:dyDescent="0.25" r="207" customHeight="1" ht="17.25">
      <c r="A207" s="3"/>
      <c r="B207" s="3"/>
      <c r="C207" s="3"/>
      <c r="D207" s="3"/>
      <c r="E207" s="28"/>
      <c r="F207" s="4"/>
      <c r="G207" s="101"/>
      <c r="H207" s="63"/>
      <c r="I207" s="82"/>
      <c r="J207" s="27"/>
    </row>
    <row x14ac:dyDescent="0.25" r="208" customHeight="1" ht="17.25">
      <c r="A208" s="3"/>
      <c r="B208" s="3"/>
      <c r="C208" s="3"/>
      <c r="D208" s="3"/>
      <c r="E208" s="28" t="s">
        <v>437</v>
      </c>
      <c r="F208" s="4"/>
      <c r="G208" s="101"/>
      <c r="H208" s="62"/>
      <c r="I208" s="82"/>
      <c r="J208" s="27"/>
    </row>
    <row x14ac:dyDescent="0.25" r="209" customHeight="1" ht="17.25">
      <c r="A209" s="3"/>
      <c r="B209" s="3"/>
      <c r="C209" s="3"/>
      <c r="D209" s="3"/>
      <c r="E209" s="139" t="s">
        <v>450</v>
      </c>
      <c r="F209" s="140"/>
      <c r="G209" s="141"/>
      <c r="H209" s="188">
        <f>ROUNDUP((('Exchange rate'!Eur_per_GBP*('UK-R-Console Tables'!H210/(1+'Exchange rate'!UK_vat_rate))*1.25*0.9165)+1)/10,0)*10</f>
      </c>
      <c r="I209" s="82"/>
      <c r="J209" s="27"/>
    </row>
    <row x14ac:dyDescent="0.25" r="210" customHeight="1" ht="17.25">
      <c r="A210" s="3"/>
      <c r="B210" s="3"/>
      <c r="C210" s="3"/>
      <c r="D210" s="3"/>
      <c r="E210" s="28"/>
      <c r="F210" s="23"/>
      <c r="G210" s="103"/>
      <c r="H210" s="63"/>
      <c r="I210" s="82"/>
      <c r="J210" s="27"/>
    </row>
    <row x14ac:dyDescent="0.25" r="211" customHeight="1" ht="97.5">
      <c r="A211" s="3"/>
      <c r="B211" s="3"/>
      <c r="C211" s="3"/>
      <c r="D211" s="3"/>
      <c r="E211" s="243"/>
      <c r="F211" s="23"/>
      <c r="G211" s="103"/>
      <c r="H211" s="63"/>
      <c r="I211" s="82"/>
      <c r="J211" s="27"/>
    </row>
    <row x14ac:dyDescent="0.25" r="212" customHeight="1" ht="17.25">
      <c r="A212" s="3"/>
      <c r="B212" s="3"/>
      <c r="C212" s="3"/>
      <c r="D212" s="3"/>
      <c r="E212" s="28"/>
      <c r="F212" s="23"/>
      <c r="G212" s="103"/>
      <c r="H212" s="63"/>
      <c r="I212" s="82"/>
      <c r="J212" s="27"/>
    </row>
    <row x14ac:dyDescent="0.25" r="213" customHeight="1" ht="49.35">
      <c r="A213" s="126"/>
      <c r="B213" s="96" t="s">
        <v>333</v>
      </c>
      <c r="C213" s="236"/>
      <c r="D213" s="236"/>
      <c r="E213" s="127"/>
      <c r="F213" s="116"/>
      <c r="G213" s="128"/>
      <c r="H213" s="128"/>
      <c r="I213" s="128"/>
      <c r="J213" s="158"/>
    </row>
    <row x14ac:dyDescent="0.25" r="214" customHeight="1" ht="26.100000000000005">
      <c r="A214" s="15"/>
      <c r="B214" s="15" t="s">
        <v>318</v>
      </c>
      <c r="C214" s="15"/>
      <c r="D214" s="15"/>
      <c r="E214" s="112" t="s">
        <v>58</v>
      </c>
      <c r="F214" s="237" t="s">
        <v>319</v>
      </c>
      <c r="G214" s="73" t="s">
        <v>362</v>
      </c>
      <c r="H214" s="159" t="s">
        <v>388</v>
      </c>
      <c r="I214" s="238"/>
      <c r="J214" s="72"/>
    </row>
    <row x14ac:dyDescent="0.25" r="215" customHeight="1" ht="17.25">
      <c r="A215" s="3"/>
      <c r="B215" s="3"/>
      <c r="C215" s="3"/>
      <c r="D215" s="3"/>
      <c r="E215" s="74"/>
      <c r="F215" s="119" t="s">
        <v>476</v>
      </c>
      <c r="G215" s="244"/>
      <c r="H215" s="327" t="s">
        <v>471</v>
      </c>
      <c r="I215" s="303"/>
      <c r="J215" s="239"/>
    </row>
    <row x14ac:dyDescent="0.25" r="216" customHeight="1" ht="17.25">
      <c r="A216" s="3"/>
      <c r="B216" s="3"/>
      <c r="C216" s="3"/>
      <c r="D216" s="3"/>
      <c r="E216" s="74" t="s">
        <v>11</v>
      </c>
      <c r="F216" s="74" t="s">
        <v>516</v>
      </c>
      <c r="G216" s="62">
        <f>ROUNDUP((('Exchange rate'!Eur_per_GBP*('UK-R-Console Tables'!G217/(1+'Exchange rate'!UK_vat_rate))*1.25*0.9165)+1)/10,0)*10</f>
      </c>
      <c r="H216" s="62">
        <f>ROUNDUP((('Exchange rate'!Eur_per_GBP*('UK-R-Console Tables'!H217/(1+'Exchange rate'!UK_vat_rate))*1.25*0.9165)+1)/10,0)*10</f>
      </c>
      <c r="I216" s="82"/>
      <c r="J216" s="300">
        <f>H216-G216</f>
      </c>
    </row>
    <row x14ac:dyDescent="0.25" r="217" customHeight="1" ht="17.25">
      <c r="A217" s="3"/>
      <c r="B217" s="3"/>
      <c r="C217" s="3"/>
      <c r="D217" s="3"/>
      <c r="E217" s="74" t="s">
        <v>13</v>
      </c>
      <c r="F217" s="74" t="s">
        <v>518</v>
      </c>
      <c r="G217" s="62">
        <f>ROUNDUP((('Exchange rate'!Eur_per_GBP*('UK-R-Console Tables'!G218/(1+'Exchange rate'!UK_vat_rate))*1.25*0.9165)+1)/10,0)*10</f>
      </c>
      <c r="H217" s="62">
        <f>ROUNDUP((('Exchange rate'!Eur_per_GBP*('UK-R-Console Tables'!H218/(1+'Exchange rate'!UK_vat_rate))*1.25*0.9165)+1)/10,0)*10</f>
      </c>
      <c r="I217" s="82"/>
      <c r="J217" s="300">
        <f>H217-G217</f>
      </c>
    </row>
    <row x14ac:dyDescent="0.25" r="218" customHeight="1" ht="17.25">
      <c r="A218" s="3"/>
      <c r="B218" s="3"/>
      <c r="C218" s="3"/>
      <c r="D218" s="3"/>
      <c r="E218" s="74" t="s">
        <v>15</v>
      </c>
      <c r="F218" s="74" t="s">
        <v>520</v>
      </c>
      <c r="G218" s="62">
        <f>ROUNDUP((('Exchange rate'!Eur_per_GBP*('UK-R-Console Tables'!G219/(1+'Exchange rate'!UK_vat_rate))*1.25*0.9165)+1)/10,0)*10</f>
      </c>
      <c r="H218" s="62">
        <f>ROUNDUP((('Exchange rate'!Eur_per_GBP*('UK-R-Console Tables'!H219/(1+'Exchange rate'!UK_vat_rate))*1.25*0.9165)+1)/10,0)*10</f>
      </c>
      <c r="I218" s="82"/>
      <c r="J218" s="300">
        <f>H218-G218</f>
      </c>
    </row>
    <row x14ac:dyDescent="0.25" r="219" customHeight="1" ht="17.25">
      <c r="A219" s="3"/>
      <c r="B219" s="3"/>
      <c r="C219" s="3"/>
      <c r="D219" s="3"/>
      <c r="E219" s="74" t="s">
        <v>120</v>
      </c>
      <c r="F219" s="74" t="s">
        <v>522</v>
      </c>
      <c r="G219" s="62">
        <f>ROUNDUP((('Exchange rate'!Eur_per_GBP*('UK-R-Console Tables'!G220/(1+'Exchange rate'!UK_vat_rate))*1.25*0.9165)+1)/10,0)*10</f>
      </c>
      <c r="H219" s="62">
        <f>ROUNDUP((('Exchange rate'!Eur_per_GBP*('UK-R-Console Tables'!H220/(1+'Exchange rate'!UK_vat_rate))*1.25*0.9165)+1)/10,0)*10</f>
      </c>
      <c r="I219" s="82"/>
      <c r="J219" s="300">
        <f>H219-G219</f>
      </c>
    </row>
    <row x14ac:dyDescent="0.25" r="220" customHeight="1" ht="17.25">
      <c r="A220" s="3"/>
      <c r="B220" s="3"/>
      <c r="C220" s="3"/>
      <c r="D220" s="3"/>
      <c r="E220" s="3"/>
      <c r="F220" s="74"/>
      <c r="G220" s="136"/>
      <c r="H220" s="136"/>
      <c r="I220" s="137"/>
      <c r="J220" s="27"/>
    </row>
    <row x14ac:dyDescent="0.25" r="221" customHeight="1" ht="17.25">
      <c r="A221" s="3"/>
      <c r="B221" s="3"/>
      <c r="C221" s="3"/>
      <c r="D221" s="3"/>
      <c r="E221" s="138" t="s">
        <v>18</v>
      </c>
      <c r="F221" s="23"/>
      <c r="G221" s="103"/>
      <c r="H221" s="82"/>
      <c r="I221" s="82"/>
      <c r="J221" s="27"/>
    </row>
    <row x14ac:dyDescent="0.25" r="222" customHeight="1" ht="17.25">
      <c r="A222" s="3"/>
      <c r="B222" s="3"/>
      <c r="C222" s="3"/>
      <c r="D222" s="3"/>
      <c r="E222" s="243"/>
      <c r="F222" s="23"/>
      <c r="G222" s="103"/>
      <c r="H222" s="82"/>
      <c r="I222" s="82"/>
      <c r="J222" s="27"/>
    </row>
    <row x14ac:dyDescent="0.25" r="223" customHeight="1" ht="17.25">
      <c r="A223" s="3"/>
      <c r="B223" s="3"/>
      <c r="C223" s="3"/>
      <c r="D223" s="3"/>
      <c r="E223" s="3"/>
      <c r="F223" s="23"/>
      <c r="G223" s="103"/>
      <c r="H223" s="82"/>
      <c r="I223" s="82"/>
      <c r="J223" s="27"/>
    </row>
    <row x14ac:dyDescent="0.25" r="224" customHeight="1" ht="17.25">
      <c r="A224" s="3"/>
      <c r="B224" s="3"/>
      <c r="C224" s="3"/>
      <c r="D224" s="3"/>
      <c r="E224" s="139" t="s">
        <v>394</v>
      </c>
      <c r="F224" s="140"/>
      <c r="G224" s="141"/>
      <c r="H224" s="188">
        <f>ROUNDUP((('Exchange rate'!Eur_per_GBP*('UK-R-Console Tables'!H225/(1+'Exchange rate'!UK_vat_rate))*1.25*0.9165)+1)/10,0)*10</f>
      </c>
      <c r="I224" s="82"/>
      <c r="J224" s="27"/>
    </row>
    <row x14ac:dyDescent="0.25" r="225" customHeight="1" ht="17.25">
      <c r="A225" s="3"/>
      <c r="B225" s="3"/>
      <c r="C225" s="3"/>
      <c r="D225" s="3"/>
      <c r="E225" s="243"/>
      <c r="F225" s="23"/>
      <c r="G225" s="103"/>
      <c r="H225" s="82"/>
      <c r="I225" s="82"/>
      <c r="J225" s="27"/>
    </row>
    <row x14ac:dyDescent="0.25" r="226" customHeight="1" ht="17.25">
      <c r="A226" s="3"/>
      <c r="B226" s="3"/>
      <c r="C226" s="3"/>
      <c r="D226" s="3"/>
      <c r="E226" s="243"/>
      <c r="F226" s="23"/>
      <c r="G226" s="103"/>
      <c r="H226" s="82"/>
      <c r="I226" s="82"/>
      <c r="J226" s="27"/>
    </row>
    <row x14ac:dyDescent="0.25" r="227" customHeight="1" ht="17.25">
      <c r="A227" s="3"/>
      <c r="B227" s="3"/>
      <c r="C227" s="3"/>
      <c r="D227" s="3"/>
      <c r="E227" s="3"/>
      <c r="F227" s="23"/>
      <c r="G227" s="103"/>
      <c r="H227" s="82"/>
      <c r="I227" s="82"/>
      <c r="J227" s="27"/>
    </row>
    <row x14ac:dyDescent="0.25" r="228" customHeight="1" ht="17.25">
      <c r="A228" s="3"/>
      <c r="B228" s="3"/>
      <c r="C228" s="3"/>
      <c r="D228" s="3"/>
      <c r="E228" s="28"/>
      <c r="F228" s="23"/>
      <c r="G228" s="103"/>
      <c r="H228" s="63"/>
      <c r="I228" s="82"/>
      <c r="J228" s="27"/>
    </row>
    <row x14ac:dyDescent="0.25" r="229" customHeight="1" ht="17.25">
      <c r="A229" s="3"/>
      <c r="B229" s="3"/>
      <c r="C229" s="3"/>
      <c r="D229" s="3"/>
      <c r="E229" s="28"/>
      <c r="F229" s="23"/>
      <c r="G229" s="103"/>
      <c r="H229" s="63"/>
      <c r="I229" s="82"/>
      <c r="J229" s="27"/>
    </row>
    <row x14ac:dyDescent="0.25" r="230" customHeight="1" ht="17.25">
      <c r="A230" s="3"/>
      <c r="B230" s="3"/>
      <c r="C230" s="3"/>
      <c r="D230" s="3"/>
      <c r="E230" s="28"/>
      <c r="F230" s="23"/>
      <c r="G230" s="103"/>
      <c r="H230" s="63"/>
      <c r="I230" s="82"/>
      <c r="J230" s="27"/>
    </row>
    <row x14ac:dyDescent="0.25" r="231" customHeight="1" ht="17.1">
      <c r="A231" s="3"/>
      <c r="B231" s="3"/>
      <c r="C231" s="3"/>
      <c r="D231" s="3"/>
      <c r="E231" s="28"/>
      <c r="F231" s="23"/>
      <c r="G231" s="103"/>
      <c r="H231" s="63"/>
      <c r="I231" s="82"/>
      <c r="J231" s="27"/>
    </row>
    <row x14ac:dyDescent="0.25" r="232" customHeight="1" ht="49.35">
      <c r="A232" s="126"/>
      <c r="B232" s="96" t="s">
        <v>532</v>
      </c>
      <c r="C232" s="236"/>
      <c r="D232" s="236"/>
      <c r="E232" s="127"/>
      <c r="F232" s="116"/>
      <c r="G232" s="128"/>
      <c r="H232" s="128"/>
      <c r="I232" s="128"/>
      <c r="J232" s="158"/>
    </row>
    <row x14ac:dyDescent="0.25" r="233" customHeight="1" ht="26.100000000000005">
      <c r="A233" s="15"/>
      <c r="B233" s="15" t="s">
        <v>318</v>
      </c>
      <c r="C233" s="15"/>
      <c r="D233" s="15"/>
      <c r="E233" s="112" t="s">
        <v>58</v>
      </c>
      <c r="F233" s="237" t="s">
        <v>319</v>
      </c>
      <c r="G233" s="73" t="s">
        <v>362</v>
      </c>
      <c r="H233" s="60" t="s">
        <v>388</v>
      </c>
      <c r="I233" s="238"/>
      <c r="J233" s="72"/>
    </row>
    <row x14ac:dyDescent="0.25" r="234" customHeight="1" ht="17.25">
      <c r="A234" s="3"/>
      <c r="B234" s="3"/>
      <c r="C234" s="3"/>
      <c r="D234" s="3"/>
      <c r="E234" s="74"/>
      <c r="F234" s="119" t="s">
        <v>72</v>
      </c>
      <c r="G234" s="105"/>
      <c r="H234" s="327" t="s">
        <v>471</v>
      </c>
      <c r="I234" s="303"/>
      <c r="J234" s="5"/>
    </row>
    <row x14ac:dyDescent="0.25" r="235" customHeight="1" ht="17.25">
      <c r="A235" s="3"/>
      <c r="B235" s="3"/>
      <c r="C235" s="3"/>
      <c r="D235" s="3"/>
      <c r="E235" s="4" t="s">
        <v>11</v>
      </c>
      <c r="F235" s="74" t="s">
        <v>539</v>
      </c>
      <c r="G235" s="62">
        <f>ROUNDUP((('Exchange rate'!Eur_per_GBP*('UK-R-Console Tables'!G236/(1+'Exchange rate'!UK_vat_rate))*1.25*0.9165)+1)/10,0)*10</f>
      </c>
      <c r="H235" s="62">
        <f>ROUNDUP((('Exchange rate'!Eur_per_GBP*('UK-R-Console Tables'!H236/(1+'Exchange rate'!UK_vat_rate))*1.25*0.9165)+1)/10,0)*10</f>
      </c>
      <c r="I235" s="82"/>
      <c r="J235" s="5"/>
    </row>
    <row x14ac:dyDescent="0.25" r="236" customHeight="1" ht="17.25">
      <c r="A236" s="3"/>
      <c r="B236" s="3"/>
      <c r="C236" s="3"/>
      <c r="D236" s="3"/>
      <c r="E236" s="74" t="s">
        <v>13</v>
      </c>
      <c r="F236" s="74" t="s">
        <v>540</v>
      </c>
      <c r="G236" s="62">
        <f>ROUNDUP((('Exchange rate'!Eur_per_GBP*('UK-R-Console Tables'!G237/(1+'Exchange rate'!UK_vat_rate))*1.25*0.9165)+1)/10,0)*10</f>
      </c>
      <c r="H236" s="62">
        <f>ROUNDUP((('Exchange rate'!Eur_per_GBP*('UK-R-Console Tables'!H237/(1+'Exchange rate'!UK_vat_rate))*1.25*0.9165)+1)/10,0)*10</f>
      </c>
      <c r="I236" s="82"/>
      <c r="J236" s="5"/>
    </row>
    <row x14ac:dyDescent="0.25" r="237" customHeight="1" ht="17.25">
      <c r="A237" s="3"/>
      <c r="B237" s="3"/>
      <c r="C237" s="3"/>
      <c r="D237" s="3"/>
      <c r="E237" s="74" t="s">
        <v>15</v>
      </c>
      <c r="F237" s="74" t="s">
        <v>535</v>
      </c>
      <c r="G237" s="62">
        <f>ROUNDUP((('Exchange rate'!Eur_per_GBP*('UK-R-Console Tables'!G238/(1+'Exchange rate'!UK_vat_rate))*1.25*0.9165)+1)/10,0)*10</f>
      </c>
      <c r="H237" s="62">
        <f>ROUNDUP((('Exchange rate'!Eur_per_GBP*('UK-R-Console Tables'!H238/(1+'Exchange rate'!UK_vat_rate))*1.25*0.9165)+1)/10,0)*10</f>
      </c>
      <c r="I237" s="82"/>
      <c r="J237" s="5"/>
    </row>
    <row x14ac:dyDescent="0.25" r="238" customHeight="1" ht="17.25">
      <c r="A238" s="3"/>
      <c r="B238" s="3"/>
      <c r="C238" s="3"/>
      <c r="D238" s="3"/>
      <c r="E238" s="74"/>
      <c r="F238" s="23"/>
      <c r="G238" s="103"/>
      <c r="H238" s="82"/>
      <c r="I238" s="82"/>
      <c r="J238" s="27"/>
    </row>
    <row x14ac:dyDescent="0.25" r="239" customHeight="1" ht="17.25">
      <c r="A239" s="3"/>
      <c r="B239" s="3"/>
      <c r="C239" s="3"/>
      <c r="D239" s="3"/>
      <c r="E239" s="3"/>
      <c r="F239" s="74"/>
      <c r="G239" s="136"/>
      <c r="H239" s="136"/>
      <c r="I239" s="137"/>
      <c r="J239" s="27"/>
    </row>
    <row x14ac:dyDescent="0.25" r="240" customHeight="1" ht="17.25">
      <c r="A240" s="3"/>
      <c r="B240" s="3"/>
      <c r="C240" s="3"/>
      <c r="D240" s="3"/>
      <c r="E240" s="138" t="s">
        <v>18</v>
      </c>
      <c r="F240" s="23"/>
      <c r="G240" s="103"/>
      <c r="H240" s="82"/>
      <c r="I240" s="82"/>
      <c r="J240" s="27"/>
    </row>
    <row x14ac:dyDescent="0.25" r="241" customHeight="1" ht="17.25">
      <c r="A241" s="3"/>
      <c r="B241" s="3"/>
      <c r="C241" s="3"/>
      <c r="D241" s="3"/>
      <c r="E241" s="243"/>
      <c r="F241" s="23"/>
      <c r="G241" s="103"/>
      <c r="H241" s="82"/>
      <c r="I241" s="82"/>
      <c r="J241" s="27"/>
    </row>
    <row x14ac:dyDescent="0.25" r="242" customHeight="1" ht="17.25">
      <c r="A242" s="3"/>
      <c r="B242" s="3"/>
      <c r="C242" s="3"/>
      <c r="D242" s="3"/>
      <c r="E242" s="3"/>
      <c r="F242" s="114"/>
      <c r="G242" s="103"/>
      <c r="H242" s="82"/>
      <c r="I242" s="82"/>
      <c r="J242" s="27"/>
    </row>
    <row x14ac:dyDescent="0.25" r="243" customHeight="1" ht="17.25">
      <c r="A243" s="3"/>
      <c r="B243" s="3"/>
      <c r="C243" s="3"/>
      <c r="D243" s="3"/>
      <c r="E243" s="139" t="s">
        <v>505</v>
      </c>
      <c r="F243" s="140"/>
      <c r="G243" s="141"/>
      <c r="H243" s="188">
        <f>ROUNDUP((('Exchange rate'!Eur_per_GBP*('UK-R-Console Tables'!H244/(1+'Exchange rate'!UK_vat_rate))*1.25*0.9165)+1)/10,0)*10</f>
      </c>
      <c r="I243" s="82"/>
      <c r="J243" s="5"/>
    </row>
    <row x14ac:dyDescent="0.25" r="244" customHeight="1" ht="17.25">
      <c r="A244" s="3"/>
      <c r="B244" s="3"/>
      <c r="C244" s="3"/>
      <c r="D244" s="3"/>
      <c r="E244" s="3"/>
      <c r="F244" s="23"/>
      <c r="G244" s="103"/>
      <c r="H244" s="82"/>
      <c r="I244" s="82"/>
      <c r="J244" s="5"/>
    </row>
    <row x14ac:dyDescent="0.25" r="245" customHeight="1" ht="17.25">
      <c r="A245" s="3"/>
      <c r="B245" s="3"/>
      <c r="C245" s="3"/>
      <c r="D245" s="3"/>
      <c r="E245" s="3"/>
      <c r="F245" s="23"/>
      <c r="G245" s="103"/>
      <c r="H245" s="82"/>
      <c r="I245" s="82"/>
      <c r="J245" s="5"/>
    </row>
    <row x14ac:dyDescent="0.25" r="246" customHeight="1" ht="17.25">
      <c r="A246" s="3"/>
      <c r="B246" s="3"/>
      <c r="C246" s="3"/>
      <c r="D246" s="3"/>
      <c r="E246" s="3"/>
      <c r="F246" s="23"/>
      <c r="G246" s="103"/>
      <c r="H246" s="82"/>
      <c r="I246" s="82"/>
      <c r="J246" s="5"/>
    </row>
    <row x14ac:dyDescent="0.25" r="247" customHeight="1" ht="17.25">
      <c r="A247" s="3"/>
      <c r="B247" s="3"/>
      <c r="C247" s="3"/>
      <c r="D247" s="3"/>
      <c r="E247" s="3"/>
      <c r="F247" s="23"/>
      <c r="G247" s="103"/>
      <c r="H247" s="82"/>
      <c r="I247" s="82"/>
      <c r="J247" s="5"/>
    </row>
    <row x14ac:dyDescent="0.25" r="248" customHeight="1" ht="17.25">
      <c r="A248" s="3"/>
      <c r="B248" s="3"/>
      <c r="C248" s="3"/>
      <c r="D248" s="3"/>
      <c r="E248" s="3"/>
      <c r="F248" s="23"/>
      <c r="G248" s="103"/>
      <c r="H248" s="82"/>
      <c r="I248" s="82"/>
      <c r="J248" s="5"/>
    </row>
    <row x14ac:dyDescent="0.25" r="249" customHeight="1" ht="17.25">
      <c r="A249" s="3"/>
      <c r="B249" s="3"/>
      <c r="C249" s="3"/>
      <c r="D249" s="3"/>
      <c r="E249" s="3"/>
      <c r="F249" s="23"/>
      <c r="G249" s="103"/>
      <c r="H249" s="82"/>
      <c r="I249" s="82"/>
      <c r="J249" s="5"/>
    </row>
    <row x14ac:dyDescent="0.25" r="250" customHeight="1" ht="17.25">
      <c r="A250" s="3"/>
      <c r="B250" s="3"/>
      <c r="C250" s="3"/>
      <c r="D250" s="3"/>
      <c r="E250" s="3"/>
      <c r="F250" s="23"/>
      <c r="G250" s="103"/>
      <c r="H250" s="82"/>
      <c r="I250" s="82"/>
      <c r="J250" s="5"/>
    </row>
    <row x14ac:dyDescent="0.25" r="251" customHeight="1" ht="17.25">
      <c r="A251" s="3"/>
      <c r="B251" s="3"/>
      <c r="C251" s="3"/>
      <c r="D251" s="3"/>
      <c r="E251" s="3"/>
      <c r="F251" s="23"/>
      <c r="G251" s="103"/>
      <c r="H251" s="82"/>
      <c r="I251" s="82"/>
      <c r="J251" s="5"/>
    </row>
    <row x14ac:dyDescent="0.25" r="252" customHeight="1" ht="17.25">
      <c r="A252" s="3"/>
      <c r="B252" s="3"/>
      <c r="C252" s="3"/>
      <c r="D252" s="3"/>
      <c r="E252" s="3"/>
      <c r="F252" s="23"/>
      <c r="G252" s="103"/>
      <c r="H252" s="82"/>
      <c r="I252" s="82"/>
      <c r="J252" s="5"/>
    </row>
    <row x14ac:dyDescent="0.25" r="253" customHeight="1" ht="17.25">
      <c r="A253" s="3"/>
      <c r="B253" s="3"/>
      <c r="C253" s="3"/>
      <c r="D253" s="3"/>
      <c r="E253" s="3"/>
      <c r="F253" s="23"/>
      <c r="G253" s="103"/>
      <c r="H253" s="82"/>
      <c r="I253" s="82"/>
      <c r="J253" s="5"/>
    </row>
    <row x14ac:dyDescent="0.25" r="254" customHeight="1" ht="17.25">
      <c r="A254" s="3"/>
      <c r="B254" s="3"/>
      <c r="C254" s="3"/>
      <c r="D254" s="3"/>
      <c r="E254" s="3"/>
      <c r="F254" s="23"/>
      <c r="G254" s="103"/>
      <c r="H254" s="82"/>
      <c r="I254" s="82"/>
      <c r="J254" s="5"/>
    </row>
    <row x14ac:dyDescent="0.25" r="255" customHeight="1" ht="17.25">
      <c r="A255" s="3"/>
      <c r="B255" s="3"/>
      <c r="C255" s="3"/>
      <c r="D255" s="3"/>
      <c r="E255" s="3"/>
      <c r="F255" s="23"/>
      <c r="G255" s="103"/>
      <c r="H255" s="82"/>
      <c r="I255" s="82"/>
      <c r="J255" s="5"/>
    </row>
    <row x14ac:dyDescent="0.25" r="256" customHeight="1" ht="17.25">
      <c r="A256" s="3"/>
      <c r="B256" s="3"/>
      <c r="C256" s="3"/>
      <c r="D256" s="3"/>
      <c r="E256" s="3"/>
      <c r="F256" s="23"/>
      <c r="G256" s="103"/>
      <c r="H256" s="82"/>
      <c r="I256" s="82"/>
      <c r="J256" s="5"/>
    </row>
    <row x14ac:dyDescent="0.25" r="257" customHeight="1" ht="17.25">
      <c r="A257" s="3"/>
      <c r="B257" s="3"/>
      <c r="C257" s="3"/>
      <c r="D257" s="3"/>
      <c r="E257" s="3"/>
      <c r="F257" s="23"/>
      <c r="G257" s="103"/>
      <c r="H257" s="82"/>
      <c r="I257" s="82"/>
      <c r="J257" s="5"/>
    </row>
    <row x14ac:dyDescent="0.25" r="258" customHeight="1" ht="17.25">
      <c r="A258" s="3"/>
      <c r="B258" s="3"/>
      <c r="C258" s="3"/>
      <c r="D258" s="3"/>
      <c r="E258" s="3"/>
      <c r="F258" s="23"/>
      <c r="G258" s="103"/>
      <c r="H258" s="82"/>
      <c r="I258" s="82"/>
      <c r="J258" s="5"/>
    </row>
    <row x14ac:dyDescent="0.25" r="259" customHeight="1" ht="17.25">
      <c r="A259" s="3"/>
      <c r="B259" s="3"/>
      <c r="C259" s="3"/>
      <c r="D259" s="3"/>
      <c r="E259" s="3"/>
      <c r="F259" s="23"/>
      <c r="G259" s="103"/>
      <c r="H259" s="82"/>
      <c r="I259" s="82"/>
      <c r="J259" s="5"/>
    </row>
    <row x14ac:dyDescent="0.25" r="260" customHeight="1" ht="17.25">
      <c r="A260" s="3"/>
      <c r="B260" s="3"/>
      <c r="C260" s="3"/>
      <c r="D260" s="3"/>
      <c r="E260" s="3"/>
      <c r="F260" s="23"/>
      <c r="G260" s="103"/>
      <c r="H260" s="82"/>
      <c r="I260" s="82"/>
      <c r="J260" s="5"/>
    </row>
    <row x14ac:dyDescent="0.25" r="261" customHeight="1" ht="17.25">
      <c r="A261" s="3"/>
      <c r="B261" s="3"/>
      <c r="C261" s="3"/>
      <c r="D261" s="3"/>
      <c r="E261" s="3"/>
      <c r="F261" s="23"/>
      <c r="G261" s="103"/>
      <c r="H261" s="82"/>
      <c r="I261" s="82"/>
      <c r="J261" s="5"/>
    </row>
    <row x14ac:dyDescent="0.25" r="262" customHeight="1" ht="17.25">
      <c r="A262" s="3"/>
      <c r="B262" s="3"/>
      <c r="C262" s="3"/>
      <c r="D262" s="3"/>
      <c r="E262" s="3"/>
      <c r="F262" s="23"/>
      <c r="G262" s="103"/>
      <c r="H262" s="82"/>
      <c r="I262" s="82"/>
      <c r="J262" s="5"/>
    </row>
    <row x14ac:dyDescent="0.25" r="263" customHeight="1" ht="17.25">
      <c r="A263" s="3"/>
      <c r="B263" s="3"/>
      <c r="C263" s="3"/>
      <c r="D263" s="3"/>
      <c r="E263" s="3"/>
      <c r="F263" s="23"/>
      <c r="G263" s="103"/>
      <c r="H263" s="82"/>
      <c r="I263" s="82"/>
      <c r="J263" s="5"/>
    </row>
    <row x14ac:dyDescent="0.25" r="264" customHeight="1" ht="17.25">
      <c r="A264" s="3"/>
      <c r="B264" s="3"/>
      <c r="C264" s="3"/>
      <c r="D264" s="3"/>
      <c r="E264" s="3"/>
      <c r="F264" s="23"/>
      <c r="G264" s="103"/>
      <c r="H264" s="82"/>
      <c r="I264" s="82"/>
      <c r="J264" s="5"/>
    </row>
    <row x14ac:dyDescent="0.25" r="265" customHeight="1" ht="17.25">
      <c r="A265" s="3"/>
      <c r="B265" s="3"/>
      <c r="C265" s="3"/>
      <c r="D265" s="3"/>
      <c r="E265" s="3"/>
      <c r="F265" s="23"/>
      <c r="G265" s="103"/>
      <c r="H265" s="82"/>
      <c r="I265" s="82"/>
      <c r="J265" s="5"/>
    </row>
    <row x14ac:dyDescent="0.25" r="266" customHeight="1" ht="17.25">
      <c r="A266" s="3"/>
      <c r="B266" s="3"/>
      <c r="C266" s="3"/>
      <c r="D266" s="3"/>
      <c r="E266" s="3"/>
      <c r="F266" s="23"/>
      <c r="G266" s="103"/>
      <c r="H266" s="82"/>
      <c r="I266" s="82"/>
      <c r="J266" s="5"/>
    </row>
    <row x14ac:dyDescent="0.25" r="267" customHeight="1" ht="17.25">
      <c r="A267" s="3"/>
      <c r="B267" s="3"/>
      <c r="C267" s="3"/>
      <c r="D267" s="3"/>
      <c r="E267" s="3"/>
      <c r="F267" s="23"/>
      <c r="G267" s="103"/>
      <c r="H267" s="82"/>
      <c r="I267" s="82"/>
      <c r="J267" s="5"/>
    </row>
    <row x14ac:dyDescent="0.25" r="268" customHeight="1" ht="17.25">
      <c r="A268" s="3"/>
      <c r="B268" s="3"/>
      <c r="C268" s="3"/>
      <c r="D268" s="3"/>
      <c r="E268" s="3"/>
      <c r="F268" s="23"/>
      <c r="G268" s="103"/>
      <c r="H268" s="82"/>
      <c r="I268" s="82"/>
      <c r="J268" s="5"/>
    </row>
    <row x14ac:dyDescent="0.25" r="269" customHeight="1" ht="17.25">
      <c r="A269" s="3"/>
      <c r="B269" s="3"/>
      <c r="C269" s="3"/>
      <c r="D269" s="3"/>
      <c r="E269" s="3"/>
      <c r="F269" s="23"/>
      <c r="G269" s="103"/>
      <c r="H269" s="82"/>
      <c r="I269" s="82"/>
      <c r="J269" s="5"/>
    </row>
    <row x14ac:dyDescent="0.25" r="270" customHeight="1" ht="17.25">
      <c r="A270" s="3"/>
      <c r="B270" s="3"/>
      <c r="C270" s="3"/>
      <c r="D270" s="3"/>
      <c r="E270" s="3"/>
      <c r="F270" s="23"/>
      <c r="G270" s="103"/>
      <c r="H270" s="82"/>
      <c r="I270" s="82"/>
      <c r="J270" s="5"/>
    </row>
    <row x14ac:dyDescent="0.25" r="271" customHeight="1" ht="17.25">
      <c r="A271" s="3"/>
      <c r="B271" s="3"/>
      <c r="C271" s="3"/>
      <c r="D271" s="3"/>
      <c r="E271" s="3"/>
      <c r="F271" s="23"/>
      <c r="G271" s="103"/>
      <c r="H271" s="82"/>
      <c r="I271" s="82"/>
      <c r="J271" s="5"/>
    </row>
    <row x14ac:dyDescent="0.25" r="272" customHeight="1" ht="17.25">
      <c r="A272" s="3"/>
      <c r="B272" s="3"/>
      <c r="C272" s="3"/>
      <c r="D272" s="3"/>
      <c r="E272" s="3"/>
      <c r="F272" s="23"/>
      <c r="G272" s="103"/>
      <c r="H272" s="82"/>
      <c r="I272" s="82"/>
      <c r="J272" s="5"/>
    </row>
    <row x14ac:dyDescent="0.25" r="273" customHeight="1" ht="17.25">
      <c r="A273" s="3"/>
      <c r="B273" s="3"/>
      <c r="C273" s="3"/>
      <c r="D273" s="3"/>
      <c r="E273" s="3"/>
      <c r="F273" s="23"/>
      <c r="G273" s="103"/>
      <c r="H273" s="82"/>
      <c r="I273" s="82"/>
      <c r="J273" s="5"/>
    </row>
    <row x14ac:dyDescent="0.25" r="274" customHeight="1" ht="17.25">
      <c r="A274" s="3"/>
      <c r="B274" s="3"/>
      <c r="C274" s="3"/>
      <c r="D274" s="3"/>
      <c r="E274" s="3"/>
      <c r="F274" s="23"/>
      <c r="G274" s="103"/>
      <c r="H274" s="82"/>
      <c r="I274" s="82"/>
      <c r="J274" s="5"/>
    </row>
    <row x14ac:dyDescent="0.25" r="275" customHeight="1" ht="17.25">
      <c r="A275" s="3"/>
      <c r="B275" s="3"/>
      <c r="C275" s="3"/>
      <c r="D275" s="3"/>
      <c r="E275" s="3"/>
      <c r="F275" s="23"/>
      <c r="G275" s="103"/>
      <c r="H275" s="82"/>
      <c r="I275" s="82"/>
      <c r="J275" s="5"/>
    </row>
    <row x14ac:dyDescent="0.25" r="276" customHeight="1" ht="17.25">
      <c r="A276" s="3"/>
      <c r="B276" s="3"/>
      <c r="C276" s="3"/>
      <c r="D276" s="3"/>
      <c r="E276" s="3"/>
      <c r="F276" s="23"/>
      <c r="G276" s="103"/>
      <c r="H276" s="82"/>
      <c r="I276" s="82"/>
      <c r="J276" s="5"/>
    </row>
    <row x14ac:dyDescent="0.25" r="277" customHeight="1" ht="17.25">
      <c r="A277" s="3"/>
      <c r="B277" s="3"/>
      <c r="C277" s="3"/>
      <c r="D277" s="3"/>
      <c r="E277" s="3"/>
      <c r="F277" s="23"/>
      <c r="G277" s="103"/>
      <c r="H277" s="82"/>
      <c r="I277" s="82"/>
      <c r="J277" s="5"/>
    </row>
    <row x14ac:dyDescent="0.25" r="278" customHeight="1" ht="17.25">
      <c r="A278" s="3"/>
      <c r="B278" s="3"/>
      <c r="C278" s="3"/>
      <c r="D278" s="3"/>
      <c r="E278" s="3"/>
      <c r="F278" s="23"/>
      <c r="G278" s="103"/>
      <c r="H278" s="82"/>
      <c r="I278" s="82"/>
      <c r="J278" s="5"/>
    </row>
    <row x14ac:dyDescent="0.25" r="279" customHeight="1" ht="17.25">
      <c r="A279" s="3"/>
      <c r="B279" s="3"/>
      <c r="C279" s="3"/>
      <c r="D279" s="3"/>
      <c r="E279" s="3"/>
      <c r="F279" s="23"/>
      <c r="G279" s="103"/>
      <c r="H279" s="82"/>
      <c r="I279" s="82"/>
      <c r="J279" s="5"/>
    </row>
    <row x14ac:dyDescent="0.25" r="280" customHeight="1" ht="17.25">
      <c r="A280" s="3"/>
      <c r="B280" s="3"/>
      <c r="C280" s="3"/>
      <c r="D280" s="3"/>
      <c r="E280" s="3"/>
      <c r="F280" s="23"/>
      <c r="G280" s="103"/>
      <c r="H280" s="82"/>
      <c r="I280" s="82"/>
      <c r="J280" s="5"/>
    </row>
    <row x14ac:dyDescent="0.25" r="281" customHeight="1" ht="17.25">
      <c r="A281" s="3"/>
      <c r="B281" s="3"/>
      <c r="C281" s="3"/>
      <c r="D281" s="3"/>
      <c r="E281" s="3"/>
      <c r="F281" s="23"/>
      <c r="G281" s="103"/>
      <c r="H281" s="82"/>
      <c r="I281" s="82"/>
      <c r="J281" s="5"/>
    </row>
    <row x14ac:dyDescent="0.25" r="282" customHeight="1" ht="17.25">
      <c r="A282" s="3"/>
      <c r="B282" s="3"/>
      <c r="C282" s="3"/>
      <c r="D282" s="3"/>
      <c r="E282" s="3"/>
      <c r="F282" s="23"/>
      <c r="G282" s="103"/>
      <c r="H282" s="82"/>
      <c r="I282" s="82"/>
      <c r="J282" s="5"/>
    </row>
    <row x14ac:dyDescent="0.25" r="283" customHeight="1" ht="17.25">
      <c r="A283" s="3"/>
      <c r="B283" s="3"/>
      <c r="C283" s="3"/>
      <c r="D283" s="3"/>
      <c r="E283" s="3"/>
      <c r="F283" s="23"/>
      <c r="G283" s="103"/>
      <c r="H283" s="82"/>
      <c r="I283" s="82"/>
      <c r="J283" s="5"/>
    </row>
    <row x14ac:dyDescent="0.25" r="284" customHeight="1" ht="17.25">
      <c r="A284" s="3"/>
      <c r="B284" s="3"/>
      <c r="C284" s="3"/>
      <c r="D284" s="3"/>
      <c r="E284" s="3"/>
      <c r="F284" s="23"/>
      <c r="G284" s="103"/>
      <c r="H284" s="82"/>
      <c r="I284" s="82"/>
      <c r="J284" s="5"/>
    </row>
    <row x14ac:dyDescent="0.25" r="285" customHeight="1" ht="17.25">
      <c r="A285" s="3"/>
      <c r="B285" s="3"/>
      <c r="C285" s="3"/>
      <c r="D285" s="3"/>
      <c r="E285" s="3"/>
      <c r="F285" s="23"/>
      <c r="G285" s="103"/>
      <c r="H285" s="82"/>
      <c r="I285" s="82"/>
      <c r="J285" s="5"/>
    </row>
    <row x14ac:dyDescent="0.25" r="286" customHeight="1" ht="17.25">
      <c r="A286" s="3"/>
      <c r="B286" s="3"/>
      <c r="C286" s="3"/>
      <c r="D286" s="3"/>
      <c r="E286" s="3"/>
      <c r="F286" s="23"/>
      <c r="G286" s="103"/>
      <c r="H286" s="82"/>
      <c r="I286" s="82"/>
      <c r="J286" s="5"/>
    </row>
    <row x14ac:dyDescent="0.25" r="287" customHeight="1" ht="17.25">
      <c r="A287" s="3"/>
      <c r="B287" s="3"/>
      <c r="C287" s="3"/>
      <c r="D287" s="3"/>
      <c r="E287" s="3"/>
      <c r="F287" s="23"/>
      <c r="G287" s="103"/>
      <c r="H287" s="82"/>
      <c r="I287" s="82"/>
      <c r="J287" s="5"/>
    </row>
    <row x14ac:dyDescent="0.25" r="288" customHeight="1" ht="17.25">
      <c r="A288" s="3"/>
      <c r="B288" s="3"/>
      <c r="C288" s="3"/>
      <c r="D288" s="3"/>
      <c r="E288" s="3"/>
      <c r="F288" s="23"/>
      <c r="G288" s="103"/>
      <c r="H288" s="82"/>
      <c r="I288" s="82"/>
      <c r="J288" s="5"/>
    </row>
    <row x14ac:dyDescent="0.25" r="289" customHeight="1" ht="17.25">
      <c r="A289" s="3"/>
      <c r="B289" s="3"/>
      <c r="C289" s="3"/>
      <c r="D289" s="3"/>
      <c r="E289" s="3"/>
      <c r="F289" s="23"/>
      <c r="G289" s="103"/>
      <c r="H289" s="82"/>
      <c r="I289" s="82"/>
      <c r="J289" s="5"/>
    </row>
    <row x14ac:dyDescent="0.25" r="290" customHeight="1" ht="17.25">
      <c r="A290" s="3"/>
      <c r="B290" s="3"/>
      <c r="C290" s="3"/>
      <c r="D290" s="3"/>
      <c r="E290" s="3"/>
      <c r="F290" s="23"/>
      <c r="G290" s="103"/>
      <c r="H290" s="82"/>
      <c r="I290" s="82"/>
      <c r="J290" s="5"/>
    </row>
    <row x14ac:dyDescent="0.25" r="291" customHeight="1" ht="17.25">
      <c r="A291" s="3"/>
      <c r="B291" s="3"/>
      <c r="C291" s="3"/>
      <c r="D291" s="3"/>
      <c r="E291" s="3"/>
      <c r="F291" s="23"/>
      <c r="G291" s="103"/>
      <c r="H291" s="82"/>
      <c r="I291" s="82"/>
      <c r="J291" s="5"/>
    </row>
    <row x14ac:dyDescent="0.25" r="292" customHeight="1" ht="17.25">
      <c r="A292" s="3"/>
      <c r="B292" s="3"/>
      <c r="C292" s="3"/>
      <c r="D292" s="3"/>
      <c r="E292" s="3"/>
      <c r="F292" s="23"/>
      <c r="G292" s="103"/>
      <c r="H292" s="82"/>
      <c r="I292" s="82"/>
      <c r="J292" s="5"/>
    </row>
    <row x14ac:dyDescent="0.25" r="293" customHeight="1" ht="17.25">
      <c r="A293" s="3"/>
      <c r="B293" s="3"/>
      <c r="C293" s="3"/>
      <c r="D293" s="3"/>
      <c r="E293" s="3"/>
      <c r="F293" s="23"/>
      <c r="G293" s="103"/>
      <c r="H293" s="82"/>
      <c r="I293" s="82"/>
      <c r="J293" s="5"/>
    </row>
    <row x14ac:dyDescent="0.25" r="294" customHeight="1" ht="17.25">
      <c r="A294" s="3"/>
      <c r="B294" s="3"/>
      <c r="C294" s="3"/>
      <c r="D294" s="3"/>
      <c r="E294" s="3"/>
      <c r="F294" s="23"/>
      <c r="G294" s="103"/>
      <c r="H294" s="82"/>
      <c r="I294" s="82"/>
      <c r="J294" s="5"/>
    </row>
    <row x14ac:dyDescent="0.25" r="295" customHeight="1" ht="17.25">
      <c r="A295" s="3"/>
      <c r="B295" s="3"/>
      <c r="C295" s="3"/>
      <c r="D295" s="3"/>
      <c r="E295" s="3"/>
      <c r="F295" s="23"/>
      <c r="G295" s="103"/>
      <c r="H295" s="82"/>
      <c r="I295" s="82"/>
      <c r="J295" s="5"/>
    </row>
    <row x14ac:dyDescent="0.25" r="296" customHeight="1" ht="17.25">
      <c r="A296" s="3"/>
      <c r="B296" s="3"/>
      <c r="C296" s="3"/>
      <c r="D296" s="3"/>
      <c r="E296" s="3"/>
      <c r="F296" s="23"/>
      <c r="G296" s="103"/>
      <c r="H296" s="82"/>
      <c r="I296" s="82"/>
      <c r="J296" s="5"/>
    </row>
    <row x14ac:dyDescent="0.25" r="297" customHeight="1" ht="17.25">
      <c r="A297" s="3"/>
      <c r="B297" s="3"/>
      <c r="C297" s="3"/>
      <c r="D297" s="3"/>
      <c r="E297" s="3"/>
      <c r="F297" s="23"/>
      <c r="G297" s="103"/>
      <c r="H297" s="82"/>
      <c r="I297" s="82"/>
      <c r="J297" s="5"/>
    </row>
    <row x14ac:dyDescent="0.25" r="298" customHeight="1" ht="17.25">
      <c r="A298" s="3"/>
      <c r="B298" s="3"/>
      <c r="C298" s="3"/>
      <c r="D298" s="3"/>
      <c r="E298" s="3"/>
      <c r="F298" s="23"/>
      <c r="G298" s="103"/>
      <c r="H298" s="82"/>
      <c r="I298" s="82"/>
      <c r="J298" s="5"/>
    </row>
    <row x14ac:dyDescent="0.25" r="299" customHeight="1" ht="17.25">
      <c r="A299" s="3"/>
      <c r="B299" s="3"/>
      <c r="C299" s="3"/>
      <c r="D299" s="3"/>
      <c r="E299" s="3"/>
      <c r="F299" s="23"/>
      <c r="G299" s="103"/>
      <c r="H299" s="82"/>
      <c r="I299" s="82"/>
      <c r="J299" s="5"/>
    </row>
    <row x14ac:dyDescent="0.25" r="300" customHeight="1" ht="17.25">
      <c r="A300" s="3"/>
      <c r="B300" s="3"/>
      <c r="C300" s="3"/>
      <c r="D300" s="3"/>
      <c r="E300" s="3"/>
      <c r="F300" s="23"/>
      <c r="G300" s="103"/>
      <c r="H300" s="82"/>
      <c r="I300" s="82"/>
      <c r="J300" s="5"/>
    </row>
    <row x14ac:dyDescent="0.25" r="301" customHeight="1" ht="17.25">
      <c r="A301" s="3"/>
      <c r="B301" s="3"/>
      <c r="C301" s="3"/>
      <c r="D301" s="3"/>
      <c r="E301" s="3"/>
      <c r="F301" s="23"/>
      <c r="G301" s="103"/>
      <c r="H301" s="82"/>
      <c r="I301" s="82"/>
      <c r="J301" s="5"/>
    </row>
    <row x14ac:dyDescent="0.25" r="302" customHeight="1" ht="17.25">
      <c r="A302" s="3"/>
      <c r="B302" s="3"/>
      <c r="C302" s="3"/>
      <c r="D302" s="3"/>
      <c r="E302" s="3"/>
      <c r="F302" s="23"/>
      <c r="G302" s="103"/>
      <c r="H302" s="82"/>
      <c r="I302" s="82"/>
      <c r="J302" s="5"/>
    </row>
    <row x14ac:dyDescent="0.25" r="303" customHeight="1" ht="17.25">
      <c r="A303" s="3"/>
      <c r="B303" s="3"/>
      <c r="C303" s="3"/>
      <c r="D303" s="3"/>
      <c r="E303" s="3"/>
      <c r="F303" s="23"/>
      <c r="G303" s="103"/>
      <c r="H303" s="82"/>
      <c r="I303" s="82"/>
      <c r="J303" s="5"/>
    </row>
    <row x14ac:dyDescent="0.25" r="304" customHeight="1" ht="17.25">
      <c r="A304" s="3"/>
      <c r="B304" s="3"/>
      <c r="C304" s="3"/>
      <c r="D304" s="3"/>
      <c r="E304" s="3"/>
      <c r="F304" s="23"/>
      <c r="G304" s="103"/>
      <c r="H304" s="82"/>
      <c r="I304" s="82"/>
      <c r="J304" s="5"/>
    </row>
    <row x14ac:dyDescent="0.25" r="305" customHeight="1" ht="17.25">
      <c r="A305" s="3"/>
      <c r="B305" s="3"/>
      <c r="C305" s="3"/>
      <c r="D305" s="3"/>
      <c r="E305" s="3"/>
      <c r="F305" s="114"/>
      <c r="G305" s="101"/>
      <c r="H305" s="82"/>
      <c r="I305" s="82"/>
      <c r="J305" s="35"/>
    </row>
  </sheetData>
  <mergeCells count="9">
    <mergeCell ref="A1:J1"/>
    <mergeCell ref="H101:I101"/>
    <mergeCell ref="H102:I102"/>
    <mergeCell ref="H119:I119"/>
    <mergeCell ref="H120:I120"/>
    <mergeCell ref="H132:I132"/>
    <mergeCell ref="H133:I133"/>
    <mergeCell ref="H215:I215"/>
    <mergeCell ref="H234:I23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4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22.14785714285714" customWidth="1" bestFit="1"/>
    <col min="4" max="4" style="76" width="23.576428571428572" customWidth="1" bestFit="1"/>
    <col min="5" max="5" style="76" width="12.576428571428572" customWidth="1" bestFit="1"/>
    <col min="6" max="6" style="77" width="25.576428571428572" customWidth="1" bestFit="1"/>
    <col min="7" max="7" style="79" width="37.57642857142857" customWidth="1" bestFit="1"/>
    <col min="8" max="8" style="78" width="33.14785714285715" customWidth="1" bestFit="1"/>
    <col min="9" max="9" style="100" width="30.576428571428572" customWidth="1" bestFit="1"/>
    <col min="10" max="10" style="162" width="12.43357142857143" customWidth="1" bestFit="1" hidden="1"/>
  </cols>
  <sheetData>
    <row x14ac:dyDescent="0.25" r="1" customHeight="1" ht="36">
      <c r="A1" s="1" t="s">
        <v>473</v>
      </c>
      <c r="B1" s="1"/>
      <c r="C1" s="1"/>
      <c r="D1" s="1"/>
      <c r="E1" s="1"/>
      <c r="F1" s="1"/>
      <c r="G1" s="81"/>
      <c r="H1" s="81"/>
      <c r="I1" s="81"/>
      <c r="J1" s="2"/>
    </row>
    <row x14ac:dyDescent="0.25" r="2" customHeight="1" ht="17.25">
      <c r="A2" s="4"/>
      <c r="B2" s="4"/>
      <c r="C2" s="4"/>
      <c r="D2" s="4"/>
      <c r="E2" s="4"/>
      <c r="F2" s="23"/>
      <c r="G2" s="101"/>
      <c r="H2" s="101"/>
      <c r="I2" s="101"/>
      <c r="J2" s="7"/>
    </row>
    <row x14ac:dyDescent="0.25" r="3" customHeight="1" ht="49.35">
      <c r="A3" s="126"/>
      <c r="B3" s="96" t="s">
        <v>474</v>
      </c>
      <c r="C3" s="236"/>
      <c r="D3" s="236"/>
      <c r="E3" s="127"/>
      <c r="F3" s="116"/>
      <c r="G3" s="128"/>
      <c r="H3" s="128"/>
      <c r="I3" s="128"/>
      <c r="J3" s="158"/>
    </row>
    <row x14ac:dyDescent="0.25" r="4" customHeight="1" ht="17.25">
      <c r="A4" s="15"/>
      <c r="B4" s="15" t="s">
        <v>475</v>
      </c>
      <c r="C4" s="15"/>
      <c r="D4" s="15"/>
      <c r="E4" s="112" t="s">
        <v>58</v>
      </c>
      <c r="F4" s="237" t="s">
        <v>319</v>
      </c>
      <c r="G4" s="60" t="s">
        <v>37</v>
      </c>
      <c r="H4" s="147"/>
      <c r="I4" s="238"/>
      <c r="J4" s="27"/>
    </row>
    <row x14ac:dyDescent="0.25" r="5" customHeight="1" ht="17.25">
      <c r="A5" s="3"/>
      <c r="B5" s="3"/>
      <c r="C5" s="3"/>
      <c r="D5" s="3"/>
      <c r="E5" s="74"/>
      <c r="F5" s="119" t="s">
        <v>476</v>
      </c>
      <c r="G5" s="244"/>
      <c r="H5" s="287"/>
      <c r="I5" s="82"/>
      <c r="J5" s="27"/>
    </row>
    <row x14ac:dyDescent="0.25" r="6" customHeight="1" ht="17.25">
      <c r="A6" s="3"/>
      <c r="B6" s="3"/>
      <c r="C6" s="3"/>
      <c r="D6" s="3"/>
      <c r="E6" s="74" t="s">
        <v>11</v>
      </c>
      <c r="F6" s="74" t="s">
        <v>477</v>
      </c>
      <c r="G6" s="62">
        <f>ROUNDUP((((('Exchange rate'!Eur_per_GBP*('UK-R-Console Tables'!G6/(1+'Exchange rate'!UK_vat_rate))*1.25)-('Exchange rate'!Eur_per_GBP*('UK-R-Console Tables'!G6/(1+'Exchange rate'!UK_vat_rate))*1.25)*0.25)+1)*0.9165)/10,0)*10</f>
      </c>
      <c r="H6" s="63"/>
      <c r="I6" s="82"/>
      <c r="J6" s="27"/>
    </row>
    <row x14ac:dyDescent="0.25" r="7" customHeight="1" ht="17.25">
      <c r="A7" s="3"/>
      <c r="B7" s="3"/>
      <c r="C7" s="3"/>
      <c r="D7" s="3"/>
      <c r="E7" s="74" t="s">
        <v>13</v>
      </c>
      <c r="F7" s="74" t="s">
        <v>538</v>
      </c>
      <c r="G7" s="62">
        <f>ROUNDUP((((('Exchange rate'!Eur_per_GBP*('UK-R-Console Tables'!G7/(1+'Exchange rate'!UK_vat_rate))*1.25)-('Exchange rate'!Eur_per_GBP*('UK-R-Console Tables'!G7/(1+'Exchange rate'!UK_vat_rate))*1.25)*0.25)+1)*0.9165)/10,0)*10</f>
      </c>
      <c r="H7" s="63"/>
      <c r="I7" s="82"/>
      <c r="J7" s="27"/>
    </row>
    <row x14ac:dyDescent="0.25" r="8" customHeight="1" ht="17.25">
      <c r="A8" s="3"/>
      <c r="B8" s="3"/>
      <c r="C8" s="3"/>
      <c r="D8" s="3"/>
      <c r="E8" s="4" t="s">
        <v>15</v>
      </c>
      <c r="F8" s="74" t="s">
        <v>481</v>
      </c>
      <c r="G8" s="62">
        <f>ROUNDUP((((('Exchange rate'!Eur_per_GBP*('UK-R-Console Tables'!G8/(1+'Exchange rate'!UK_vat_rate))*1.25)-('Exchange rate'!Eur_per_GBP*('UK-R-Console Tables'!G8/(1+'Exchange rate'!UK_vat_rate))*1.25)*0.25)+1)*0.9165)/10,0)*10</f>
      </c>
      <c r="H8" s="63"/>
      <c r="I8" s="137"/>
      <c r="J8" s="27"/>
    </row>
    <row x14ac:dyDescent="0.25" r="9" customHeight="1" ht="17.25">
      <c r="A9" s="3"/>
      <c r="B9" s="3"/>
      <c r="C9" s="3"/>
      <c r="D9" s="3"/>
      <c r="E9" s="4"/>
      <c r="F9" s="74"/>
      <c r="G9" s="63"/>
      <c r="H9" s="63"/>
      <c r="I9" s="137"/>
      <c r="J9" s="27"/>
    </row>
    <row x14ac:dyDescent="0.25" r="10" customHeight="1" ht="17.25">
      <c r="A10" s="3"/>
      <c r="B10" s="3"/>
      <c r="C10" s="3"/>
      <c r="D10" s="3"/>
      <c r="E10" s="132" t="s">
        <v>167</v>
      </c>
      <c r="F10" s="74"/>
      <c r="G10" s="136"/>
      <c r="H10" s="136"/>
      <c r="I10" s="137"/>
      <c r="J10" s="27"/>
    </row>
    <row x14ac:dyDescent="0.25" r="11" customHeight="1" ht="17.25">
      <c r="A11" s="3"/>
      <c r="B11" s="3"/>
      <c r="C11" s="3"/>
      <c r="D11" s="3"/>
      <c r="E11" s="3"/>
      <c r="F11" s="74"/>
      <c r="G11" s="136"/>
      <c r="H11" s="136"/>
      <c r="I11" s="137"/>
      <c r="J11" s="27"/>
    </row>
    <row x14ac:dyDescent="0.25" r="12" customHeight="1" ht="17.25">
      <c r="A12" s="3"/>
      <c r="B12" s="3"/>
      <c r="C12" s="3"/>
      <c r="D12" s="3"/>
      <c r="E12" s="138" t="s">
        <v>18</v>
      </c>
      <c r="F12" s="23"/>
      <c r="G12" s="103"/>
      <c r="H12" s="82"/>
      <c r="I12" s="82"/>
      <c r="J12" s="27"/>
    </row>
    <row x14ac:dyDescent="0.25" r="13" customHeight="1" ht="17.25">
      <c r="A13" s="3"/>
      <c r="B13" s="3"/>
      <c r="C13" s="3"/>
      <c r="D13" s="3"/>
      <c r="E13" s="243"/>
      <c r="F13" s="23"/>
      <c r="G13" s="103"/>
      <c r="H13" s="82"/>
      <c r="I13" s="82"/>
      <c r="J13" s="27"/>
    </row>
    <row x14ac:dyDescent="0.25" r="14" customHeight="1" ht="17.25">
      <c r="A14" s="3"/>
      <c r="B14" s="3"/>
      <c r="C14" s="3"/>
      <c r="D14" s="3"/>
      <c r="E14" s="3"/>
      <c r="F14" s="23"/>
      <c r="G14" s="103"/>
      <c r="H14" s="82"/>
      <c r="I14" s="82"/>
      <c r="J14" s="27"/>
    </row>
    <row x14ac:dyDescent="0.25" r="15" customHeight="1" ht="17.25">
      <c r="A15" s="3"/>
      <c r="B15" s="3"/>
      <c r="C15" s="3"/>
      <c r="D15" s="3"/>
      <c r="E15" s="139" t="s">
        <v>394</v>
      </c>
      <c r="F15" s="140"/>
      <c r="G15" s="141"/>
      <c r="H15" s="188">
        <f>ROUNDUP(((('Exchange rate'!Eur_per_GBP*('UK-R-Console Tables'!H15/(1+'Exchange rate'!UK_vat_rate))*1.25*0.9165)+1)/1.59)/10,0)*10</f>
      </c>
      <c r="I15" s="82"/>
      <c r="J15" s="27"/>
    </row>
    <row x14ac:dyDescent="0.25" r="16" customHeight="1" ht="17.25">
      <c r="A16" s="3"/>
      <c r="B16" s="3"/>
      <c r="C16" s="3"/>
      <c r="D16" s="3"/>
      <c r="E16" s="243"/>
      <c r="F16" s="23"/>
      <c r="G16" s="103"/>
      <c r="H16" s="82"/>
      <c r="I16" s="82"/>
      <c r="J16" s="27"/>
    </row>
    <row x14ac:dyDescent="0.25" r="17" customHeight="1" ht="17.25">
      <c r="A17" s="3"/>
      <c r="B17" s="3"/>
      <c r="C17" s="3"/>
      <c r="D17" s="3"/>
      <c r="E17" s="243"/>
      <c r="F17" s="23"/>
      <c r="G17" s="103"/>
      <c r="H17" s="82"/>
      <c r="I17" s="82"/>
      <c r="J17" s="27"/>
    </row>
    <row x14ac:dyDescent="0.25" r="18" customHeight="1" ht="17.25">
      <c r="A18" s="3"/>
      <c r="B18" s="3"/>
      <c r="C18" s="3"/>
      <c r="D18" s="3"/>
      <c r="E18" s="3"/>
      <c r="F18" s="23"/>
      <c r="G18" s="103"/>
      <c r="H18" s="82"/>
      <c r="I18" s="82"/>
      <c r="J18" s="27"/>
    </row>
    <row x14ac:dyDescent="0.25" r="19" customHeight="1" ht="49.35">
      <c r="A19" s="126"/>
      <c r="B19" s="96" t="s">
        <v>483</v>
      </c>
      <c r="C19" s="236"/>
      <c r="D19" s="236"/>
      <c r="E19" s="127"/>
      <c r="F19" s="116"/>
      <c r="G19" s="128"/>
      <c r="H19" s="128"/>
      <c r="I19" s="128"/>
      <c r="J19" s="158"/>
    </row>
    <row x14ac:dyDescent="0.25" r="20" customHeight="1" ht="17.25">
      <c r="A20" s="15"/>
      <c r="B20" s="15" t="s">
        <v>484</v>
      </c>
      <c r="C20" s="15"/>
      <c r="D20" s="15"/>
      <c r="E20" s="112" t="s">
        <v>58</v>
      </c>
      <c r="F20" s="237" t="s">
        <v>319</v>
      </c>
      <c r="G20" s="60" t="s">
        <v>362</v>
      </c>
      <c r="H20" s="16" t="s">
        <v>350</v>
      </c>
      <c r="I20" s="238"/>
      <c r="J20" s="27"/>
    </row>
    <row x14ac:dyDescent="0.25" r="21" customHeight="1" ht="17.25">
      <c r="A21" s="3"/>
      <c r="B21" s="3"/>
      <c r="C21" s="3"/>
      <c r="D21" s="3"/>
      <c r="E21" s="74"/>
      <c r="F21" s="119" t="s">
        <v>5</v>
      </c>
      <c r="G21" s="244"/>
      <c r="H21" s="322" t="s">
        <v>471</v>
      </c>
      <c r="I21" s="82"/>
      <c r="J21" s="27"/>
    </row>
    <row x14ac:dyDescent="0.25" r="22" customHeight="1" ht="17.25">
      <c r="A22" s="3"/>
      <c r="B22" s="3"/>
      <c r="C22" s="3"/>
      <c r="D22" s="3"/>
      <c r="E22" s="74" t="s">
        <v>13</v>
      </c>
      <c r="F22" s="74" t="s">
        <v>485</v>
      </c>
      <c r="G22" s="62">
        <f>ROUNDUP((((('Exchange rate'!Eur_per_GBP*('UK-R-Console Tables'!G22/(1+'Exchange rate'!UK_vat_rate))*1.25)-('Exchange rate'!Eur_per_GBP*('UK-R-Console Tables'!G22/(1+'Exchange rate'!UK_vat_rate))*1.25)*0.25)+1)*0.9165)/10,0)*10</f>
      </c>
      <c r="H22" s="62">
        <f>ROUNDUP((((('Exchange rate'!Eur_per_GBP*('UK-R-Console Tables'!H22/(1+'Exchange rate'!UK_vat_rate))*1.25)-('Exchange rate'!Eur_per_GBP*('UK-R-Console Tables'!H22/(1+'Exchange rate'!UK_vat_rate))*1.25)*0.25)+1)*0.9165)/10,0)*10</f>
      </c>
      <c r="I22" s="82"/>
      <c r="J22" s="27"/>
    </row>
    <row x14ac:dyDescent="0.25" r="23" customHeight="1" ht="17.25">
      <c r="A23" s="3"/>
      <c r="B23" s="3"/>
      <c r="C23" s="3"/>
      <c r="D23" s="3"/>
      <c r="E23" s="4" t="s">
        <v>15</v>
      </c>
      <c r="F23" s="74" t="s">
        <v>487</v>
      </c>
      <c r="G23" s="62">
        <f>ROUNDUP((((('Exchange rate'!Eur_per_GBP*('UK-R-Console Tables'!G23/(1+'Exchange rate'!UK_vat_rate))*1.25)-('Exchange rate'!Eur_per_GBP*('UK-R-Console Tables'!G23/(1+'Exchange rate'!UK_vat_rate))*1.25)*0.25)+1)*0.9165)/10,0)*10</f>
      </c>
      <c r="H23" s="62">
        <f>ROUNDUP((((('Exchange rate'!Eur_per_GBP*('UK-R-Console Tables'!H23/(1+'Exchange rate'!UK_vat_rate))*1.25)-('Exchange rate'!Eur_per_GBP*('UK-R-Console Tables'!H23/(1+'Exchange rate'!UK_vat_rate))*1.25)*0.25)+1)*0.9165)/10,0)*10</f>
      </c>
      <c r="I23" s="137"/>
      <c r="J23" s="27"/>
    </row>
    <row x14ac:dyDescent="0.25" r="24" customHeight="1" ht="17.25">
      <c r="A24" s="3"/>
      <c r="B24" s="3"/>
      <c r="C24" s="3"/>
      <c r="D24" s="3"/>
      <c r="E24" s="4"/>
      <c r="F24" s="74"/>
      <c r="G24" s="63"/>
      <c r="H24" s="63"/>
      <c r="I24" s="137"/>
      <c r="J24" s="27"/>
    </row>
    <row x14ac:dyDescent="0.25" r="25" customHeight="1" ht="17.25">
      <c r="A25" s="3"/>
      <c r="B25" s="3"/>
      <c r="C25" s="3"/>
      <c r="D25" s="3"/>
      <c r="E25" s="3"/>
      <c r="F25" s="74"/>
      <c r="G25" s="136"/>
      <c r="H25" s="136"/>
      <c r="I25" s="137"/>
      <c r="J25" s="27"/>
    </row>
    <row x14ac:dyDescent="0.25" r="26" customHeight="1" ht="17.25">
      <c r="A26" s="3"/>
      <c r="B26" s="3"/>
      <c r="C26" s="3"/>
      <c r="D26" s="3"/>
      <c r="E26" s="138" t="s">
        <v>489</v>
      </c>
      <c r="F26" s="23"/>
      <c r="G26" s="103"/>
      <c r="H26" s="82"/>
      <c r="I26" s="82"/>
      <c r="J26" s="27"/>
    </row>
    <row x14ac:dyDescent="0.25" r="27" customHeight="1" ht="17.25">
      <c r="A27" s="3"/>
      <c r="B27" s="3"/>
      <c r="C27" s="3"/>
      <c r="D27" s="3"/>
      <c r="E27" s="243" t="s">
        <v>490</v>
      </c>
      <c r="F27" s="23"/>
      <c r="G27" s="103"/>
      <c r="H27" s="82"/>
      <c r="I27" s="82"/>
      <c r="J27" s="27"/>
    </row>
    <row x14ac:dyDescent="0.25" r="28" customHeight="1" ht="17.25">
      <c r="A28" s="3"/>
      <c r="B28" s="3"/>
      <c r="C28" s="3"/>
      <c r="D28" s="3"/>
      <c r="E28" s="3"/>
      <c r="F28" s="23"/>
      <c r="G28" s="103"/>
      <c r="H28" s="82"/>
      <c r="I28" s="82"/>
      <c r="J28" s="27"/>
    </row>
    <row x14ac:dyDescent="0.25" r="29" customHeight="1" ht="17.25">
      <c r="A29" s="3"/>
      <c r="B29" s="3"/>
      <c r="C29" s="3"/>
      <c r="D29" s="3"/>
      <c r="E29" s="139" t="s">
        <v>394</v>
      </c>
      <c r="F29" s="140"/>
      <c r="G29" s="141"/>
      <c r="H29" s="188">
        <f>ROUNDUP(((('Exchange rate'!Eur_per_GBP*('UK-R-Console Tables'!H29/(1+'Exchange rate'!UK_vat_rate))*1.25*0.9165)+1)/1.59)/10,0)*10</f>
      </c>
      <c r="I29" s="82"/>
      <c r="J29" s="27"/>
    </row>
    <row x14ac:dyDescent="0.25" r="30" customHeight="1" ht="17.25">
      <c r="A30" s="3"/>
      <c r="B30" s="3"/>
      <c r="C30" s="3"/>
      <c r="D30" s="3"/>
      <c r="E30" s="243"/>
      <c r="F30" s="23"/>
      <c r="G30" s="103"/>
      <c r="H30" s="82"/>
      <c r="I30" s="82"/>
      <c r="J30" s="27"/>
    </row>
    <row x14ac:dyDescent="0.25" r="31" customHeight="1" ht="17.25">
      <c r="A31" s="3"/>
      <c r="B31" s="3"/>
      <c r="C31" s="3"/>
      <c r="D31" s="3"/>
      <c r="E31" s="243"/>
      <c r="F31" s="23"/>
      <c r="G31" s="103"/>
      <c r="H31" s="82"/>
      <c r="I31" s="82"/>
      <c r="J31" s="27"/>
    </row>
    <row x14ac:dyDescent="0.25" r="32" customHeight="1" ht="17.25">
      <c r="A32" s="3"/>
      <c r="B32" s="3"/>
      <c r="C32" s="3"/>
      <c r="D32" s="3"/>
      <c r="E32" s="139" t="s">
        <v>491</v>
      </c>
      <c r="F32" s="140"/>
      <c r="G32" s="141"/>
      <c r="H32" s="188">
        <f>ROUNDUP(((('Exchange rate'!Eur_per_GBP*('UK-R-Console Tables'!H32/(1+'Exchange rate'!UK_vat_rate))*1.25*0.9165)+1)/1.59)/10,0)*10</f>
      </c>
      <c r="I32" s="82"/>
      <c r="J32" s="27"/>
    </row>
    <row x14ac:dyDescent="0.25" r="33" customHeight="1" ht="17.25">
      <c r="A33" s="3"/>
      <c r="B33" s="3"/>
      <c r="C33" s="3"/>
      <c r="D33" s="3"/>
      <c r="E33" s="243" t="s">
        <v>492</v>
      </c>
      <c r="F33" s="23"/>
      <c r="G33" s="103"/>
      <c r="H33" s="63"/>
      <c r="I33" s="82"/>
      <c r="J33" s="27"/>
    </row>
    <row x14ac:dyDescent="0.25" r="34" customHeight="1" ht="65.1">
      <c r="A34" s="3"/>
      <c r="B34" s="3"/>
      <c r="C34" s="3"/>
      <c r="D34" s="3"/>
      <c r="E34" s="28"/>
      <c r="F34" s="23"/>
      <c r="G34" s="103"/>
      <c r="H34" s="63"/>
      <c r="I34" s="82"/>
      <c r="J34" s="27"/>
    </row>
    <row x14ac:dyDescent="0.25" r="35" customHeight="1" ht="49.35">
      <c r="A35" s="126"/>
      <c r="B35" s="96" t="s">
        <v>493</v>
      </c>
      <c r="C35" s="236"/>
      <c r="D35" s="236"/>
      <c r="E35" s="127"/>
      <c r="F35" s="116"/>
      <c r="G35" s="128"/>
      <c r="H35" s="128"/>
      <c r="I35" s="128"/>
      <c r="J35" s="158"/>
    </row>
    <row x14ac:dyDescent="0.25" r="36" customHeight="1" ht="17.25">
      <c r="A36" s="15"/>
      <c r="B36" s="15" t="s">
        <v>484</v>
      </c>
      <c r="C36" s="15"/>
      <c r="D36" s="15"/>
      <c r="E36" s="112" t="s">
        <v>58</v>
      </c>
      <c r="F36" s="237" t="s">
        <v>319</v>
      </c>
      <c r="G36" s="60" t="s">
        <v>362</v>
      </c>
      <c r="H36" s="147"/>
      <c r="I36" s="238"/>
      <c r="J36" s="27"/>
    </row>
    <row x14ac:dyDescent="0.25" r="37" customHeight="1" ht="17.25">
      <c r="A37" s="3"/>
      <c r="B37" s="3"/>
      <c r="C37" s="3"/>
      <c r="D37" s="3"/>
      <c r="E37" s="74"/>
      <c r="F37" s="119" t="s">
        <v>5</v>
      </c>
      <c r="G37" s="244"/>
      <c r="H37" s="287"/>
      <c r="I37" s="82"/>
      <c r="J37" s="27"/>
    </row>
    <row x14ac:dyDescent="0.25" r="38" customHeight="1" ht="17.25">
      <c r="A38" s="3"/>
      <c r="B38" s="3"/>
      <c r="C38" s="3"/>
      <c r="D38" s="3"/>
      <c r="E38" s="74" t="s">
        <v>13</v>
      </c>
      <c r="F38" s="74" t="s">
        <v>485</v>
      </c>
      <c r="G38" s="62">
        <f>ROUNDUP((((('Exchange rate'!Eur_per_GBP*('UK-R-Console Tables'!G38/(1+'Exchange rate'!UK_vat_rate))*1.25)-('Exchange rate'!Eur_per_GBP*('UK-R-Console Tables'!G38/(1+'Exchange rate'!UK_vat_rate))*1.25)*0.25)+1)*0.9165)/10,0)*10</f>
      </c>
      <c r="H38" s="63"/>
      <c r="I38" s="82"/>
      <c r="J38" s="27"/>
    </row>
    <row x14ac:dyDescent="0.25" r="39" customHeight="1" ht="17.25">
      <c r="A39" s="3"/>
      <c r="B39" s="3"/>
      <c r="C39" s="3"/>
      <c r="D39" s="3"/>
      <c r="E39" s="4" t="s">
        <v>15</v>
      </c>
      <c r="F39" s="74" t="s">
        <v>487</v>
      </c>
      <c r="G39" s="62">
        <f>ROUNDUP((((('Exchange rate'!Eur_per_GBP*('UK-R-Console Tables'!G39/(1+'Exchange rate'!UK_vat_rate))*1.25)-('Exchange rate'!Eur_per_GBP*('UK-R-Console Tables'!G39/(1+'Exchange rate'!UK_vat_rate))*1.25)*0.25)+1)*0.9165)/10,0)*10</f>
      </c>
      <c r="H39" s="63"/>
      <c r="I39" s="137"/>
      <c r="J39" s="27"/>
    </row>
    <row x14ac:dyDescent="0.25" r="40" customHeight="1" ht="17.25">
      <c r="A40" s="3"/>
      <c r="B40" s="3"/>
      <c r="C40" s="3"/>
      <c r="D40" s="3"/>
      <c r="E40" s="4"/>
      <c r="F40" s="74"/>
      <c r="G40" s="63"/>
      <c r="H40" s="63"/>
      <c r="I40" s="137"/>
      <c r="J40" s="27"/>
    </row>
    <row x14ac:dyDescent="0.25" r="41" customHeight="1" ht="17.25">
      <c r="A41" s="3"/>
      <c r="B41" s="3"/>
      <c r="C41" s="3"/>
      <c r="D41" s="3"/>
      <c r="E41" s="3"/>
      <c r="F41" s="74"/>
      <c r="G41" s="136"/>
      <c r="H41" s="136"/>
      <c r="I41" s="137"/>
      <c r="J41" s="27"/>
    </row>
    <row x14ac:dyDescent="0.25" r="42" customHeight="1" ht="17.25">
      <c r="A42" s="3"/>
      <c r="B42" s="3"/>
      <c r="C42" s="3"/>
      <c r="D42" s="3"/>
      <c r="E42" s="138" t="s">
        <v>489</v>
      </c>
      <c r="F42" s="23"/>
      <c r="G42" s="103"/>
      <c r="H42" s="82"/>
      <c r="I42" s="82"/>
      <c r="J42" s="27"/>
    </row>
    <row x14ac:dyDescent="0.25" r="43" customHeight="1" ht="17.25">
      <c r="A43" s="3"/>
      <c r="B43" s="3"/>
      <c r="C43" s="3"/>
      <c r="D43" s="3"/>
      <c r="E43" s="243" t="s">
        <v>490</v>
      </c>
      <c r="F43" s="23"/>
      <c r="G43" s="103"/>
      <c r="H43" s="82"/>
      <c r="I43" s="82"/>
      <c r="J43" s="27"/>
    </row>
    <row x14ac:dyDescent="0.25" r="44" customHeight="1" ht="17.25">
      <c r="A44" s="3"/>
      <c r="B44" s="3"/>
      <c r="C44" s="3"/>
      <c r="D44" s="3"/>
      <c r="E44" s="3"/>
      <c r="F44" s="23"/>
      <c r="G44" s="103"/>
      <c r="H44" s="82"/>
      <c r="I44" s="82"/>
      <c r="J44" s="27"/>
    </row>
    <row x14ac:dyDescent="0.25" r="45" customHeight="1" ht="17.25">
      <c r="A45" s="3"/>
      <c r="B45" s="3"/>
      <c r="C45" s="3"/>
      <c r="D45" s="3"/>
      <c r="E45" s="139" t="s">
        <v>280</v>
      </c>
      <c r="F45" s="140"/>
      <c r="G45" s="152"/>
      <c r="H45" s="188">
        <f>ROUNDUP(((('Exchange rate'!Eur_per_GBP*('UK-R-Console Tables'!H45/(1+'Exchange rate'!UK_vat_rate))*1.25*0.9165)+1)/1.59)/10,0)*10</f>
      </c>
      <c r="I45" s="82"/>
      <c r="J45" s="27"/>
    </row>
    <row x14ac:dyDescent="0.25" r="46" customHeight="1" ht="17.25">
      <c r="A46" s="3"/>
      <c r="B46" s="3"/>
      <c r="C46" s="3"/>
      <c r="D46" s="3"/>
      <c r="E46" s="243"/>
      <c r="F46" s="4"/>
      <c r="G46" s="101"/>
      <c r="H46" s="92"/>
      <c r="I46" s="82"/>
      <c r="J46" s="27"/>
    </row>
    <row x14ac:dyDescent="0.25" r="47" customHeight="1" ht="17.25">
      <c r="A47" s="3"/>
      <c r="B47" s="3"/>
      <c r="C47" s="3"/>
      <c r="D47" s="3"/>
      <c r="E47" s="243"/>
      <c r="F47" s="23"/>
      <c r="G47" s="103"/>
      <c r="H47" s="82"/>
      <c r="I47" s="82"/>
      <c r="J47" s="27"/>
    </row>
    <row x14ac:dyDescent="0.25" r="48" customHeight="1" ht="17.25">
      <c r="A48" s="3"/>
      <c r="B48" s="3"/>
      <c r="C48" s="3"/>
      <c r="D48" s="3"/>
      <c r="E48" s="139" t="s">
        <v>491</v>
      </c>
      <c r="F48" s="140"/>
      <c r="G48" s="152"/>
      <c r="H48" s="188">
        <f>ROUNDUP(((('Exchange rate'!Eur_per_GBP*('UK-R-Console Tables'!H48/(1+'Exchange rate'!UK_vat_rate))*1.25*0.9165)+1)/1.59)/10,0)*10</f>
      </c>
      <c r="I48" s="82"/>
      <c r="J48" s="27"/>
    </row>
    <row x14ac:dyDescent="0.25" r="49" customHeight="1" ht="17.25">
      <c r="A49" s="3"/>
      <c r="B49" s="3"/>
      <c r="C49" s="3"/>
      <c r="D49" s="3"/>
      <c r="E49" s="243" t="s">
        <v>492</v>
      </c>
      <c r="F49" s="4"/>
      <c r="G49" s="101"/>
      <c r="H49" s="92"/>
      <c r="I49" s="82"/>
      <c r="J49" s="27"/>
    </row>
    <row x14ac:dyDescent="0.25" r="50" customHeight="1" ht="72.75">
      <c r="A50" s="3"/>
      <c r="B50" s="3"/>
      <c r="C50" s="3"/>
      <c r="D50" s="3"/>
      <c r="E50" s="28"/>
      <c r="F50" s="23"/>
      <c r="G50" s="103"/>
      <c r="H50" s="63"/>
      <c r="I50" s="82"/>
      <c r="J50" s="27"/>
    </row>
    <row x14ac:dyDescent="0.25" r="51" customHeight="1" ht="49.35">
      <c r="A51" s="126"/>
      <c r="B51" s="96" t="s">
        <v>317</v>
      </c>
      <c r="C51" s="236"/>
      <c r="D51" s="236"/>
      <c r="E51" s="127"/>
      <c r="F51" s="116"/>
      <c r="G51" s="128"/>
      <c r="H51" s="128"/>
      <c r="I51" s="128"/>
      <c r="J51" s="158"/>
    </row>
    <row x14ac:dyDescent="0.25" r="52" customHeight="1" ht="26.100000000000005">
      <c r="A52" s="15"/>
      <c r="B52" s="15" t="s">
        <v>318</v>
      </c>
      <c r="C52" s="15"/>
      <c r="D52" s="15"/>
      <c r="E52" s="112" t="s">
        <v>58</v>
      </c>
      <c r="F52" s="237" t="s">
        <v>319</v>
      </c>
      <c r="G52" s="60" t="s">
        <v>320</v>
      </c>
      <c r="H52" s="60" t="s">
        <v>508</v>
      </c>
      <c r="I52" s="52" t="s">
        <v>388</v>
      </c>
      <c r="J52" s="72"/>
    </row>
    <row x14ac:dyDescent="0.25" r="53" customHeight="1" ht="17.25">
      <c r="A53" s="3"/>
      <c r="B53" s="3"/>
      <c r="C53" s="3"/>
      <c r="D53" s="3"/>
      <c r="E53" s="74"/>
      <c r="F53" s="262" t="s">
        <v>72</v>
      </c>
      <c r="G53" s="91"/>
      <c r="H53" s="82"/>
      <c r="I53" s="316" t="s">
        <v>336</v>
      </c>
      <c r="J53" s="24"/>
    </row>
    <row x14ac:dyDescent="0.25" r="54" customHeight="1" ht="17.25">
      <c r="A54" s="3"/>
      <c r="B54" s="3"/>
      <c r="C54" s="3"/>
      <c r="D54" s="3"/>
      <c r="E54" s="74" t="s">
        <v>11</v>
      </c>
      <c r="F54" s="74" t="s">
        <v>496</v>
      </c>
      <c r="G54" s="62">
        <f>ROUNDUP((((('Exchange rate'!Eur_per_GBP*('UK-R-Console Tables'!G54/(1+'Exchange rate'!UK_vat_rate))*1.25)-('Exchange rate'!Eur_per_GBP*('UK-R-Console Tables'!G54/(1+'Exchange rate'!UK_vat_rate))*1.25)*0.25)+1)*0.9165)/10,0)*10</f>
      </c>
      <c r="H54" s="63">
        <f>ROUNDUP((((('Exchange rate'!Eur_per_GBP*('UK-R-Console Tables'!H54/(1+'Exchange rate'!UK_vat_rate))*1.25)-('Exchange rate'!Eur_per_GBP*('UK-R-Console Tables'!H54/(1+'Exchange rate'!UK_vat_rate))*1.25)*0.25)+1)*0.9165)/10,0)*10</f>
      </c>
      <c r="I54" s="62">
        <f>ROUNDUP((((('Exchange rate'!Eur_per_GBP*('UK-R-Console Tables'!I54/(1+'Exchange rate'!UK_vat_rate))*1.25)-('Exchange rate'!Eur_per_GBP*('UK-R-Console Tables'!I54/(1+'Exchange rate'!UK_vat_rate))*1.25)*0.25)+1)*0.9165)/10,0)*10</f>
      </c>
      <c r="J54" s="239"/>
    </row>
    <row x14ac:dyDescent="0.25" r="55" customHeight="1" ht="17.25">
      <c r="A55" s="3"/>
      <c r="B55" s="3"/>
      <c r="C55" s="3"/>
      <c r="D55" s="3"/>
      <c r="E55" s="74" t="s">
        <v>13</v>
      </c>
      <c r="F55" s="74" t="s">
        <v>498</v>
      </c>
      <c r="G55" s="62">
        <f>ROUNDUP((((('Exchange rate'!Eur_per_GBP*('UK-R-Console Tables'!G55/(1+'Exchange rate'!UK_vat_rate))*1.25)-('Exchange rate'!Eur_per_GBP*('UK-R-Console Tables'!G55/(1+'Exchange rate'!UK_vat_rate))*1.25)*0.25)+1)*0.9165)/10,0)*10</f>
      </c>
      <c r="H55" s="63">
        <f>ROUNDUP((((('Exchange rate'!Eur_per_GBP*('UK-R-Console Tables'!H55/(1+'Exchange rate'!UK_vat_rate))*1.25)-('Exchange rate'!Eur_per_GBP*('UK-R-Console Tables'!H55/(1+'Exchange rate'!UK_vat_rate))*1.25)*0.25)+1)*0.9165)/10,0)*10</f>
      </c>
      <c r="I55" s="62">
        <f>ROUNDUP((((('Exchange rate'!Eur_per_GBP*('UK-R-Console Tables'!I55/(1+'Exchange rate'!UK_vat_rate))*1.25)-('Exchange rate'!Eur_per_GBP*('UK-R-Console Tables'!I55/(1+'Exchange rate'!UK_vat_rate))*1.25)*0.25)+1)*0.9165)/10,0)*10</f>
      </c>
      <c r="J55" s="239"/>
    </row>
    <row x14ac:dyDescent="0.25" r="56" customHeight="1" ht="17.25">
      <c r="A56" s="3"/>
      <c r="B56" s="3"/>
      <c r="C56" s="3"/>
      <c r="D56" s="3"/>
      <c r="E56" s="74" t="s">
        <v>15</v>
      </c>
      <c r="F56" s="74" t="s">
        <v>500</v>
      </c>
      <c r="G56" s="62">
        <f>ROUNDUP((((('Exchange rate'!Eur_per_GBP*('UK-R-Console Tables'!G56/(1+'Exchange rate'!UK_vat_rate))*1.25)-('Exchange rate'!Eur_per_GBP*('UK-R-Console Tables'!G56/(1+'Exchange rate'!UK_vat_rate))*1.25)*0.25)+1)*0.9165)/10,0)*10</f>
      </c>
      <c r="H56" s="63">
        <f>ROUNDUP((((('Exchange rate'!Eur_per_GBP*('UK-R-Console Tables'!H56/(1+'Exchange rate'!UK_vat_rate))*1.25)-('Exchange rate'!Eur_per_GBP*('UK-R-Console Tables'!H56/(1+'Exchange rate'!UK_vat_rate))*1.25)*0.25)+1)*0.9165)/10,0)*10</f>
      </c>
      <c r="I56" s="62">
        <f>ROUNDUP((((('Exchange rate'!Eur_per_GBP*('UK-R-Console Tables'!I56/(1+'Exchange rate'!UK_vat_rate))*1.25)-('Exchange rate'!Eur_per_GBP*('UK-R-Console Tables'!I56/(1+'Exchange rate'!UK_vat_rate))*1.25)*0.25)+1)*0.9165)/10,0)*10</f>
      </c>
      <c r="J56" s="239"/>
    </row>
    <row x14ac:dyDescent="0.25" r="57" customHeight="1" ht="17.25">
      <c r="A57" s="3"/>
      <c r="B57" s="3"/>
      <c r="C57" s="3"/>
      <c r="D57" s="3"/>
      <c r="E57" s="74"/>
      <c r="F57" s="23"/>
      <c r="G57" s="103"/>
      <c r="H57" s="82"/>
      <c r="I57" s="82"/>
      <c r="J57" s="5"/>
    </row>
    <row x14ac:dyDescent="0.25" r="58" customHeight="1" ht="17.25">
      <c r="A58" s="3"/>
      <c r="B58" s="3"/>
      <c r="C58" s="3"/>
      <c r="D58" s="3"/>
      <c r="E58" s="3"/>
      <c r="F58" s="74"/>
      <c r="G58" s="136"/>
      <c r="H58" s="136"/>
      <c r="I58" s="137"/>
      <c r="J58" s="137"/>
    </row>
    <row x14ac:dyDescent="0.25" r="59" customHeight="1" ht="17.25">
      <c r="A59" s="3"/>
      <c r="B59" s="3"/>
      <c r="C59" s="3"/>
      <c r="D59" s="3"/>
      <c r="E59" s="138" t="s">
        <v>18</v>
      </c>
      <c r="F59" s="23"/>
      <c r="G59" s="103"/>
      <c r="H59" s="82"/>
      <c r="I59" s="82"/>
      <c r="J59" s="5"/>
    </row>
    <row x14ac:dyDescent="0.25" r="60" customHeight="1" ht="17.25">
      <c r="A60" s="3"/>
      <c r="B60" s="3"/>
      <c r="C60" s="3"/>
      <c r="D60" s="3"/>
      <c r="E60" s="243"/>
      <c r="F60" s="23"/>
      <c r="G60" s="103"/>
      <c r="H60" s="82"/>
      <c r="I60" s="82"/>
      <c r="J60" s="5"/>
    </row>
    <row x14ac:dyDescent="0.25" r="61" customHeight="1" ht="17.25">
      <c r="A61" s="3"/>
      <c r="B61" s="3"/>
      <c r="C61" s="3"/>
      <c r="D61" s="3"/>
      <c r="E61" s="3"/>
      <c r="F61" s="23"/>
      <c r="G61" s="103"/>
      <c r="H61" s="82"/>
      <c r="I61" s="82"/>
      <c r="J61" s="5"/>
    </row>
    <row x14ac:dyDescent="0.25" r="62" customHeight="1" ht="17.25">
      <c r="A62" s="3"/>
      <c r="B62" s="3"/>
      <c r="C62" s="3"/>
      <c r="D62" s="3"/>
      <c r="E62" s="139" t="s">
        <v>326</v>
      </c>
      <c r="F62" s="140"/>
      <c r="G62" s="141"/>
      <c r="H62" s="188">
        <f>ROUNDUP(((('Exchange rate'!Eur_per_GBP*('UK-R-Console Tables'!H62/(1+'Exchange rate'!UK_vat_rate))*1.25*0.9165)+1)/1.59)/10,0)*10</f>
      </c>
      <c r="I62" s="82"/>
      <c r="J62" s="5"/>
    </row>
    <row x14ac:dyDescent="0.25" r="63" customHeight="1" ht="17.25">
      <c r="A63" s="3"/>
      <c r="B63" s="3"/>
      <c r="C63" s="3"/>
      <c r="D63" s="3"/>
      <c r="E63" s="243"/>
      <c r="F63" s="59"/>
      <c r="G63" s="103"/>
      <c r="H63" s="82"/>
      <c r="I63" s="34"/>
      <c r="J63" s="5"/>
    </row>
    <row x14ac:dyDescent="0.25" r="64" customHeight="1" ht="17.25">
      <c r="A64" s="3"/>
      <c r="B64" s="3"/>
      <c r="C64" s="3"/>
      <c r="D64" s="3"/>
      <c r="E64" s="243"/>
      <c r="F64" s="23"/>
      <c r="G64" s="103"/>
      <c r="H64" s="82"/>
      <c r="I64" s="34"/>
      <c r="J64" s="5"/>
    </row>
    <row x14ac:dyDescent="0.25" r="65" customHeight="1" ht="17.25">
      <c r="A65" s="3"/>
      <c r="B65" s="3"/>
      <c r="C65" s="3"/>
      <c r="D65" s="3"/>
      <c r="E65" s="139" t="s">
        <v>502</v>
      </c>
      <c r="F65" s="140"/>
      <c r="G65" s="141"/>
      <c r="H65" s="188">
        <f>ROUNDUP(((('Exchange rate'!Eur_per_GBP*('UK-R-Console Tables'!H65/(1+'Exchange rate'!UK_vat_rate))*1.25*0.9165)+1)/1.59)/10,0)*10</f>
      </c>
      <c r="I65" s="34"/>
      <c r="J65" s="5"/>
    </row>
    <row x14ac:dyDescent="0.25" r="66" customHeight="1" ht="49.35">
      <c r="A66" s="126"/>
      <c r="B66" s="96" t="s">
        <v>503</v>
      </c>
      <c r="C66" s="236"/>
      <c r="D66" s="236"/>
      <c r="E66" s="127"/>
      <c r="F66" s="116"/>
      <c r="G66" s="128"/>
      <c r="H66" s="128"/>
      <c r="I66" s="128"/>
      <c r="J66" s="158"/>
    </row>
    <row x14ac:dyDescent="0.25" r="67" customHeight="1" ht="26.100000000000005">
      <c r="A67" s="15"/>
      <c r="B67" s="15" t="s">
        <v>318</v>
      </c>
      <c r="C67" s="15"/>
      <c r="D67" s="15"/>
      <c r="E67" s="112" t="s">
        <v>58</v>
      </c>
      <c r="F67" s="237" t="s">
        <v>319</v>
      </c>
      <c r="G67" s="60" t="s">
        <v>320</v>
      </c>
      <c r="H67" s="57" t="s">
        <v>495</v>
      </c>
      <c r="I67" s="52" t="s">
        <v>388</v>
      </c>
      <c r="J67" s="72"/>
    </row>
    <row x14ac:dyDescent="0.25" r="68" customHeight="1" ht="17.25">
      <c r="A68" s="3"/>
      <c r="B68" s="3"/>
      <c r="C68" s="3"/>
      <c r="D68" s="3"/>
      <c r="E68" s="74"/>
      <c r="F68" s="262" t="s">
        <v>441</v>
      </c>
      <c r="G68" s="91"/>
      <c r="H68" s="91"/>
      <c r="I68" s="287" t="s">
        <v>471</v>
      </c>
      <c r="J68" s="24"/>
    </row>
    <row x14ac:dyDescent="0.25" r="69" customHeight="1" ht="17.25">
      <c r="A69" s="3"/>
      <c r="B69" s="3"/>
      <c r="C69" s="3"/>
      <c r="D69" s="3"/>
      <c r="E69" s="74" t="s">
        <v>11</v>
      </c>
      <c r="F69" s="74" t="s">
        <v>477</v>
      </c>
      <c r="G69" s="62">
        <f>ROUNDUP((((('Exchange rate'!Eur_per_GBP*('UK-R-Console Tables'!G71/(1+'Exchange rate'!UK_vat_rate))*1.25)-('Exchange rate'!Eur_per_GBP*('UK-R-Console Tables'!G71/(1+'Exchange rate'!UK_vat_rate))*1.25)*0.25)+1)*0.9165)/10,0)*10</f>
      </c>
      <c r="H69" s="62">
        <f>ROUNDUP((((('Exchange rate'!Eur_per_GBP*('UK-R-Console Tables'!H71/(1+'Exchange rate'!UK_vat_rate))*1.25)-('Exchange rate'!Eur_per_GBP*('UK-R-Console Tables'!H71/(1+'Exchange rate'!UK_vat_rate))*1.25)*0.25)+1)*0.9165)/10,0)*10</f>
      </c>
      <c r="I69" s="62">
        <f>ROUNDUP((((('Exchange rate'!Eur_per_GBP*('UK-R-Console Tables'!I71/(1+'Exchange rate'!UK_vat_rate))*1.25)-('Exchange rate'!Eur_per_GBP*('UK-R-Console Tables'!I71/(1+'Exchange rate'!UK_vat_rate))*1.25)*0.25)+1)*0.9165)/10,0)*10</f>
      </c>
      <c r="J69" s="239"/>
    </row>
    <row x14ac:dyDescent="0.25" r="70" customHeight="1" ht="17.25">
      <c r="A70" s="3"/>
      <c r="B70" s="3"/>
      <c r="C70" s="3"/>
      <c r="D70" s="3"/>
      <c r="E70" s="74" t="s">
        <v>13</v>
      </c>
      <c r="F70" s="74" t="s">
        <v>479</v>
      </c>
      <c r="G70" s="62">
        <f>ROUNDUP((((('Exchange rate'!Eur_per_GBP*('UK-R-Console Tables'!G72/(1+'Exchange rate'!UK_vat_rate))*1.25)-('Exchange rate'!Eur_per_GBP*('UK-R-Console Tables'!G72/(1+'Exchange rate'!UK_vat_rate))*1.25)*0.25)+1)*0.9165)/10,0)*10</f>
      </c>
      <c r="H70" s="62">
        <f>ROUNDUP((((('Exchange rate'!Eur_per_GBP*('UK-R-Console Tables'!H72/(1+'Exchange rate'!UK_vat_rate))*1.25)-('Exchange rate'!Eur_per_GBP*('UK-R-Console Tables'!H72/(1+'Exchange rate'!UK_vat_rate))*1.25)*0.25)+1)*0.9165)/10,0)*10</f>
      </c>
      <c r="I70" s="62">
        <f>ROUNDUP((((('Exchange rate'!Eur_per_GBP*('UK-R-Console Tables'!I72/(1+'Exchange rate'!UK_vat_rate))*1.25)-('Exchange rate'!Eur_per_GBP*('UK-R-Console Tables'!I72/(1+'Exchange rate'!UK_vat_rate))*1.25)*0.25)+1)*0.9165)/10,0)*10</f>
      </c>
      <c r="J70" s="239"/>
    </row>
    <row x14ac:dyDescent="0.25" r="71" customHeight="1" ht="17.25">
      <c r="A71" s="3"/>
      <c r="B71" s="3"/>
      <c r="C71" s="3"/>
      <c r="D71" s="3"/>
      <c r="E71" s="74" t="s">
        <v>15</v>
      </c>
      <c r="F71" s="74" t="s">
        <v>481</v>
      </c>
      <c r="G71" s="62">
        <f>ROUNDUP((((('Exchange rate'!Eur_per_GBP*('UK-R-Console Tables'!G73/(1+'Exchange rate'!UK_vat_rate))*1.25)-('Exchange rate'!Eur_per_GBP*('UK-R-Console Tables'!G73/(1+'Exchange rate'!UK_vat_rate))*1.25)*0.25)+1)*0.9165)/10,0)*10</f>
      </c>
      <c r="H71" s="62">
        <f>ROUNDUP((((('Exchange rate'!Eur_per_GBP*('UK-R-Console Tables'!H73/(1+'Exchange rate'!UK_vat_rate))*1.25)-('Exchange rate'!Eur_per_GBP*('UK-R-Console Tables'!H73/(1+'Exchange rate'!UK_vat_rate))*1.25)*0.25)+1)*0.9165)/10,0)*10</f>
      </c>
      <c r="I71" s="62">
        <f>ROUNDUP((((('Exchange rate'!Eur_per_GBP*('UK-R-Console Tables'!I73/(1+'Exchange rate'!UK_vat_rate))*1.25)-('Exchange rate'!Eur_per_GBP*('UK-R-Console Tables'!I73/(1+'Exchange rate'!UK_vat_rate))*1.25)*0.25)+1)*0.9165)/10,0)*10</f>
      </c>
      <c r="J71" s="239"/>
    </row>
    <row x14ac:dyDescent="0.25" r="72" customHeight="1" ht="17.25">
      <c r="A72" s="3"/>
      <c r="B72" s="3"/>
      <c r="C72" s="3"/>
      <c r="D72" s="3"/>
      <c r="E72" s="74"/>
      <c r="F72" s="23"/>
      <c r="G72" s="103"/>
      <c r="H72" s="82"/>
      <c r="I72" s="82"/>
      <c r="J72" s="5"/>
    </row>
    <row x14ac:dyDescent="0.25" r="73" customHeight="1" ht="17.25">
      <c r="A73" s="3"/>
      <c r="B73" s="3"/>
      <c r="C73" s="3"/>
      <c r="D73" s="3"/>
      <c r="E73" s="3"/>
      <c r="F73" s="74"/>
      <c r="G73" s="136"/>
      <c r="H73" s="136"/>
      <c r="I73" s="137"/>
      <c r="J73" s="137"/>
    </row>
    <row x14ac:dyDescent="0.25" r="74" customHeight="1" ht="17.25">
      <c r="A74" s="3"/>
      <c r="B74" s="3"/>
      <c r="C74" s="3"/>
      <c r="D74" s="3"/>
      <c r="E74" s="138" t="s">
        <v>18</v>
      </c>
      <c r="F74" s="23"/>
      <c r="G74" s="103"/>
      <c r="H74" s="82"/>
      <c r="I74" s="82"/>
      <c r="J74" s="5"/>
    </row>
    <row x14ac:dyDescent="0.25" r="75" customHeight="1" ht="17.25">
      <c r="A75" s="3"/>
      <c r="B75" s="3"/>
      <c r="C75" s="3"/>
      <c r="D75" s="3"/>
      <c r="E75" s="240"/>
      <c r="F75" s="23"/>
      <c r="G75" s="103"/>
      <c r="H75" s="82"/>
      <c r="I75" s="82"/>
      <c r="J75" s="5"/>
    </row>
    <row x14ac:dyDescent="0.25" r="76" customHeight="1" ht="17.25">
      <c r="A76" s="3"/>
      <c r="B76" s="3"/>
      <c r="C76" s="3"/>
      <c r="D76" s="3"/>
      <c r="E76" s="3"/>
      <c r="F76" s="23"/>
      <c r="G76" s="103"/>
      <c r="H76" s="82"/>
      <c r="I76" s="82"/>
      <c r="J76" s="5"/>
    </row>
    <row x14ac:dyDescent="0.25" r="77" customHeight="1" ht="17.25">
      <c r="A77" s="3"/>
      <c r="B77" s="3"/>
      <c r="C77" s="3"/>
      <c r="D77" s="3"/>
      <c r="E77" s="139" t="s">
        <v>505</v>
      </c>
      <c r="F77" s="140"/>
      <c r="G77" s="141"/>
      <c r="H77" s="188">
        <f>ROUNDUP(((('Exchange rate'!Eur_per_GBP*('UK-R-Console Tables'!H79/(1+'Exchange rate'!UK_vat_rate))*1.25*0.9165)+1)/1.59)/10,0)*10</f>
      </c>
      <c r="I77" s="34"/>
      <c r="J77" s="5"/>
    </row>
    <row x14ac:dyDescent="0.25" r="78" customHeight="1" ht="17.25">
      <c r="A78" s="3"/>
      <c r="B78" s="3"/>
      <c r="C78" s="3"/>
      <c r="D78" s="3"/>
      <c r="E78" s="150"/>
      <c r="F78" s="23"/>
      <c r="G78" s="103"/>
      <c r="H78" s="82"/>
      <c r="I78" s="34"/>
      <c r="J78" s="5"/>
    </row>
    <row x14ac:dyDescent="0.25" r="79" customHeight="1" ht="17.25">
      <c r="A79" s="3"/>
      <c r="B79" s="3"/>
      <c r="C79" s="3"/>
      <c r="D79" s="3"/>
      <c r="E79" s="299"/>
      <c r="F79" s="23"/>
      <c r="G79" s="103"/>
      <c r="H79" s="82"/>
      <c r="I79" s="34"/>
      <c r="J79" s="5"/>
    </row>
    <row x14ac:dyDescent="0.25" r="80" customHeight="1" ht="17.25">
      <c r="A80" s="3"/>
      <c r="B80" s="3"/>
      <c r="C80" s="3"/>
      <c r="D80" s="3"/>
      <c r="E80" s="299"/>
      <c r="F80" s="23"/>
      <c r="G80" s="103"/>
      <c r="H80" s="82"/>
      <c r="I80" s="34"/>
      <c r="J80" s="5"/>
    </row>
    <row x14ac:dyDescent="0.25" r="81" customHeight="1" ht="17.25">
      <c r="A81" s="3"/>
      <c r="B81" s="3"/>
      <c r="C81" s="3"/>
      <c r="D81" s="3"/>
      <c r="E81" s="299"/>
      <c r="F81" s="23"/>
      <c r="G81" s="103"/>
      <c r="H81" s="82"/>
      <c r="I81" s="34"/>
      <c r="J81" s="5"/>
    </row>
    <row x14ac:dyDescent="0.25" r="82" customHeight="1" ht="49.35">
      <c r="A82" s="3"/>
      <c r="B82" s="3"/>
      <c r="C82" s="3"/>
      <c r="D82" s="3"/>
      <c r="E82" s="28"/>
      <c r="F82" s="23"/>
      <c r="G82" s="103"/>
      <c r="H82" s="82"/>
      <c r="I82" s="34"/>
      <c r="J82" s="27"/>
    </row>
    <row x14ac:dyDescent="0.25" r="83" customHeight="1" ht="49.35">
      <c r="A83" s="126"/>
      <c r="B83" s="96" t="s">
        <v>506</v>
      </c>
      <c r="C83" s="236"/>
      <c r="D83" s="236"/>
      <c r="E83" s="127"/>
      <c r="F83" s="116"/>
      <c r="G83" s="128"/>
      <c r="H83" s="128"/>
      <c r="I83" s="128"/>
      <c r="J83" s="158"/>
    </row>
    <row x14ac:dyDescent="0.25" r="84" customHeight="1" ht="26.100000000000005">
      <c r="A84" s="15"/>
      <c r="B84" s="15" t="s">
        <v>318</v>
      </c>
      <c r="C84" s="15"/>
      <c r="D84" s="15"/>
      <c r="E84" s="112" t="s">
        <v>58</v>
      </c>
      <c r="F84" s="237" t="s">
        <v>319</v>
      </c>
      <c r="G84" s="60" t="s">
        <v>507</v>
      </c>
      <c r="H84" s="57" t="s">
        <v>495</v>
      </c>
      <c r="I84" s="263" t="s">
        <v>388</v>
      </c>
      <c r="J84" s="72"/>
    </row>
    <row x14ac:dyDescent="0.25" r="85" customHeight="1" ht="17.25">
      <c r="A85" s="3"/>
      <c r="B85" s="3"/>
      <c r="C85" s="3"/>
      <c r="D85" s="3"/>
      <c r="E85" s="74"/>
      <c r="F85" s="262" t="s">
        <v>170</v>
      </c>
      <c r="G85" s="91"/>
      <c r="H85" s="91"/>
      <c r="I85" s="338" t="s">
        <v>471</v>
      </c>
      <c r="J85" s="24"/>
    </row>
    <row x14ac:dyDescent="0.25" r="86" customHeight="1" ht="17.25">
      <c r="A86" s="3"/>
      <c r="B86" s="3"/>
      <c r="C86" s="3"/>
      <c r="D86" s="3"/>
      <c r="E86" s="74" t="s">
        <v>11</v>
      </c>
      <c r="F86" s="74" t="s">
        <v>477</v>
      </c>
      <c r="G86" s="62">
        <f>ROUNDUP((((('Exchange rate'!Eur_per_GBP*('UK-R-Console Tables'!G88/(1+'Exchange rate'!UK_vat_rate))*1.25)-('Exchange rate'!Eur_per_GBP*('UK-R-Console Tables'!G88/(1+'Exchange rate'!UK_vat_rate))*1.25)*0.25)+1)*0.9165)/10,0)*10</f>
      </c>
      <c r="H86" s="62">
        <f>ROUNDUP((((('Exchange rate'!Eur_per_GBP*('UK-R-Console Tables'!H88/(1+'Exchange rate'!UK_vat_rate))*1.25)-('Exchange rate'!Eur_per_GBP*('UK-R-Console Tables'!H88/(1+'Exchange rate'!UK_vat_rate))*1.25)*0.25)+1)*0.9165)/10,0)*10</f>
      </c>
      <c r="I86" s="62">
        <f>ROUNDUP((((('Exchange rate'!Eur_per_GBP*('UK-R-Console Tables'!I88/(1+'Exchange rate'!UK_vat_rate))*1.25)-('Exchange rate'!Eur_per_GBP*('UK-R-Console Tables'!I88/(1+'Exchange rate'!UK_vat_rate))*1.25)*0.25)+1)*0.9165)/10,0)*10</f>
      </c>
      <c r="J86" s="239"/>
    </row>
    <row x14ac:dyDescent="0.25" r="87" customHeight="1" ht="17.25">
      <c r="A87" s="3"/>
      <c r="B87" s="3"/>
      <c r="C87" s="3"/>
      <c r="D87" s="3"/>
      <c r="E87" s="74" t="s">
        <v>13</v>
      </c>
      <c r="F87" s="74" t="s">
        <v>479</v>
      </c>
      <c r="G87" s="62">
        <f>ROUNDUP((((('Exchange rate'!Eur_per_GBP*('UK-R-Console Tables'!G89/(1+'Exchange rate'!UK_vat_rate))*1.25)-('Exchange rate'!Eur_per_GBP*('UK-R-Console Tables'!G89/(1+'Exchange rate'!UK_vat_rate))*1.25)*0.25)+1)*0.9165)/10,0)*10</f>
      </c>
      <c r="H87" s="62">
        <f>ROUNDUP((((('Exchange rate'!Eur_per_GBP*('UK-R-Console Tables'!H89/(1+'Exchange rate'!UK_vat_rate))*1.25)-('Exchange rate'!Eur_per_GBP*('UK-R-Console Tables'!H89/(1+'Exchange rate'!UK_vat_rate))*1.25)*0.25)+1)*0.9165)/10,0)*10</f>
      </c>
      <c r="I87" s="62">
        <f>ROUNDUP((((('Exchange rate'!Eur_per_GBP*('UK-R-Console Tables'!I89/(1+'Exchange rate'!UK_vat_rate))*1.25)-('Exchange rate'!Eur_per_GBP*('UK-R-Console Tables'!I89/(1+'Exchange rate'!UK_vat_rate))*1.25)*0.25)+1)*0.9165)/10,0)*10</f>
      </c>
      <c r="J87" s="239"/>
    </row>
    <row x14ac:dyDescent="0.25" r="88" customHeight="1" ht="17.25">
      <c r="A88" s="3"/>
      <c r="B88" s="3"/>
      <c r="C88" s="3"/>
      <c r="D88" s="3"/>
      <c r="E88" s="74" t="s">
        <v>15</v>
      </c>
      <c r="F88" s="74" t="s">
        <v>510</v>
      </c>
      <c r="G88" s="62">
        <f>ROUNDUP((((('Exchange rate'!Eur_per_GBP*('UK-R-Console Tables'!G90/(1+'Exchange rate'!UK_vat_rate))*1.25)-('Exchange rate'!Eur_per_GBP*('UK-R-Console Tables'!G90/(1+'Exchange rate'!UK_vat_rate))*1.25)*0.25)+1)*0.9165)/10,0)*10</f>
      </c>
      <c r="H88" s="62">
        <f>ROUNDUP((((('Exchange rate'!Eur_per_GBP*('UK-R-Console Tables'!H90/(1+'Exchange rate'!UK_vat_rate))*1.25)-('Exchange rate'!Eur_per_GBP*('UK-R-Console Tables'!H90/(1+'Exchange rate'!UK_vat_rate))*1.25)*0.25)+1)*0.9165)/10,0)*10</f>
      </c>
      <c r="I88" s="62">
        <f>ROUNDUP((((('Exchange rate'!Eur_per_GBP*('UK-R-Console Tables'!I90/(1+'Exchange rate'!UK_vat_rate))*1.25)-('Exchange rate'!Eur_per_GBP*('UK-R-Console Tables'!I90/(1+'Exchange rate'!UK_vat_rate))*1.25)*0.25)+1)*0.9165)/10,0)*10</f>
      </c>
      <c r="J88" s="239"/>
    </row>
    <row x14ac:dyDescent="0.25" r="89" customHeight="1" ht="17.25">
      <c r="A89" s="3"/>
      <c r="B89" s="3"/>
      <c r="C89" s="3"/>
      <c r="D89" s="3"/>
      <c r="E89" s="74"/>
      <c r="F89" s="23"/>
      <c r="G89" s="103"/>
      <c r="H89" s="82"/>
      <c r="I89" s="82"/>
      <c r="J89" s="5"/>
    </row>
    <row x14ac:dyDescent="0.25" r="90" customHeight="1" ht="17.25">
      <c r="A90" s="3"/>
      <c r="B90" s="3"/>
      <c r="C90" s="3"/>
      <c r="D90" s="3"/>
      <c r="E90" s="3"/>
      <c r="F90" s="74"/>
      <c r="G90" s="136"/>
      <c r="H90" s="136"/>
      <c r="I90" s="137"/>
      <c r="J90" s="137"/>
    </row>
    <row x14ac:dyDescent="0.25" r="91" customHeight="1" ht="17.25">
      <c r="A91" s="3"/>
      <c r="B91" s="3"/>
      <c r="C91" s="3"/>
      <c r="D91" s="3"/>
      <c r="E91" s="138" t="s">
        <v>18</v>
      </c>
      <c r="F91" s="23"/>
      <c r="G91" s="103"/>
      <c r="H91" s="82"/>
      <c r="I91" s="82"/>
      <c r="J91" s="5"/>
    </row>
    <row x14ac:dyDescent="0.25" r="92" customHeight="1" ht="17.25">
      <c r="A92" s="3"/>
      <c r="B92" s="3"/>
      <c r="C92" s="3"/>
      <c r="D92" s="3"/>
      <c r="E92" s="240"/>
      <c r="F92" s="23"/>
      <c r="G92" s="103"/>
      <c r="H92" s="82"/>
      <c r="I92" s="82"/>
      <c r="J92" s="5"/>
    </row>
    <row x14ac:dyDescent="0.25" r="93" customHeight="1" ht="17.25">
      <c r="A93" s="3"/>
      <c r="B93" s="3"/>
      <c r="C93" s="3"/>
      <c r="D93" s="3"/>
      <c r="E93" s="3"/>
      <c r="F93" s="23"/>
      <c r="G93" s="103"/>
      <c r="H93" s="82"/>
      <c r="I93" s="82"/>
      <c r="J93" s="5"/>
    </row>
    <row x14ac:dyDescent="0.25" r="94" customHeight="1" ht="17.25">
      <c r="A94" s="3"/>
      <c r="B94" s="3"/>
      <c r="C94" s="3"/>
      <c r="D94" s="3"/>
      <c r="E94" s="139" t="s">
        <v>505</v>
      </c>
      <c r="F94" s="140"/>
      <c r="G94" s="141"/>
      <c r="H94" s="188">
        <f>ROUNDUP(((('Exchange rate'!Eur_per_GBP*('UK-R-Console Tables'!H96/(1+'Exchange rate'!UK_vat_rate))*1.25*0.9165)+1)/1.59)/10,0)*10</f>
      </c>
      <c r="I94" s="34"/>
      <c r="J94" s="5"/>
    </row>
    <row x14ac:dyDescent="0.25" r="95" customHeight="1" ht="17.25">
      <c r="A95" s="3"/>
      <c r="B95" s="3"/>
      <c r="C95" s="3"/>
      <c r="D95" s="3"/>
      <c r="E95" s="150"/>
      <c r="F95" s="23"/>
      <c r="G95" s="103"/>
      <c r="H95" s="82"/>
      <c r="I95" s="34"/>
      <c r="J95" s="5"/>
    </row>
    <row x14ac:dyDescent="0.25" r="96" customHeight="1" ht="17.25">
      <c r="A96" s="3"/>
      <c r="B96" s="3"/>
      <c r="C96" s="3"/>
      <c r="D96" s="3"/>
      <c r="E96" s="299"/>
      <c r="F96" s="23"/>
      <c r="G96" s="103"/>
      <c r="H96" s="82"/>
      <c r="I96" s="34"/>
      <c r="J96" s="5"/>
    </row>
    <row x14ac:dyDescent="0.25" r="97" customHeight="1" ht="17.25">
      <c r="A97" s="3"/>
      <c r="B97" s="3"/>
      <c r="C97" s="3"/>
      <c r="D97" s="3"/>
      <c r="E97" s="299"/>
      <c r="F97" s="23"/>
      <c r="G97" s="103"/>
      <c r="H97" s="82"/>
      <c r="I97" s="34"/>
      <c r="J97" s="5"/>
    </row>
    <row x14ac:dyDescent="0.25" r="98" customHeight="1" ht="66">
      <c r="A98" s="3"/>
      <c r="B98" s="3"/>
      <c r="C98" s="3"/>
      <c r="D98" s="3"/>
      <c r="E98" s="299"/>
      <c r="F98" s="23"/>
      <c r="G98" s="103"/>
      <c r="H98" s="82"/>
      <c r="I98" s="34"/>
      <c r="J98" s="5"/>
    </row>
    <row x14ac:dyDescent="0.25" r="99" customHeight="1" ht="17.25">
      <c r="A99" s="3"/>
      <c r="B99" s="3"/>
      <c r="C99" s="3"/>
      <c r="D99" s="3"/>
      <c r="E99" s="28"/>
      <c r="F99" s="23"/>
      <c r="G99" s="103"/>
      <c r="H99" s="82"/>
      <c r="I99" s="34"/>
      <c r="J99" s="27"/>
    </row>
    <row x14ac:dyDescent="0.25" r="100" customHeight="1" ht="49.35">
      <c r="A100" s="126"/>
      <c r="B100" s="288" t="s">
        <v>511</v>
      </c>
      <c r="C100" s="236"/>
      <c r="D100" s="236"/>
      <c r="E100" s="127"/>
      <c r="F100" s="116"/>
      <c r="G100" s="128"/>
      <c r="H100" s="128"/>
      <c r="I100" s="128"/>
      <c r="J100" s="158"/>
    </row>
    <row x14ac:dyDescent="0.25" r="101" customHeight="1" ht="26.100000000000005">
      <c r="A101" s="15"/>
      <c r="B101" s="15" t="s">
        <v>318</v>
      </c>
      <c r="C101" s="15"/>
      <c r="D101" s="15"/>
      <c r="E101" s="112" t="s">
        <v>58</v>
      </c>
      <c r="F101" s="237" t="s">
        <v>319</v>
      </c>
      <c r="G101" s="60" t="s">
        <v>362</v>
      </c>
      <c r="H101" s="16" t="s">
        <v>393</v>
      </c>
      <c r="I101" s="146"/>
      <c r="J101" s="72"/>
    </row>
    <row x14ac:dyDescent="0.25" r="102" customHeight="1" ht="17.25">
      <c r="A102" s="114"/>
      <c r="B102" s="114"/>
      <c r="C102" s="114"/>
      <c r="D102" s="114"/>
      <c r="E102" s="4"/>
      <c r="F102" s="119" t="s">
        <v>476</v>
      </c>
      <c r="G102" s="101"/>
      <c r="H102" s="327" t="s">
        <v>471</v>
      </c>
      <c r="I102" s="303"/>
      <c r="J102" s="7"/>
    </row>
    <row x14ac:dyDescent="0.25" r="103" customHeight="1" ht="17.25">
      <c r="A103" s="114"/>
      <c r="B103" s="114"/>
      <c r="C103" s="114"/>
      <c r="D103" s="114"/>
      <c r="E103" s="4" t="s">
        <v>11</v>
      </c>
      <c r="F103" s="4" t="s">
        <v>512</v>
      </c>
      <c r="G103" s="62">
        <f>ROUNDUP((((('Exchange rate'!Eur_per_GBP*('UK-R-Console Tables'!G105/(1+'Exchange rate'!UK_vat_rate))*1.25)-('Exchange rate'!Eur_per_GBP*('UK-R-Console Tables'!G105/(1+'Exchange rate'!UK_vat_rate))*1.25)*0.25)+1)*0.9165)/10,0)*10</f>
      </c>
      <c r="H103" s="177">
        <f>ROUNDUP((((('Exchange rate'!Eur_per_GBP*('UK-R-Console Tables'!H105/(1+'Exchange rate'!UK_vat_rate))*1.25)-('Exchange rate'!Eur_per_GBP*('UK-R-Console Tables'!H105/(1+'Exchange rate'!UK_vat_rate))*1.25)*0.25)+1)*0.9165)/10,0)*10</f>
      </c>
      <c r="I103" s="189"/>
      <c r="J103" s="7"/>
    </row>
    <row x14ac:dyDescent="0.25" r="104" customHeight="1" ht="17.25">
      <c r="A104" s="114"/>
      <c r="B104" s="114"/>
      <c r="C104" s="114"/>
      <c r="D104" s="114"/>
      <c r="E104" s="4" t="s">
        <v>15</v>
      </c>
      <c r="F104" s="4" t="s">
        <v>513</v>
      </c>
      <c r="G104" s="62">
        <f>ROUNDUP((((('Exchange rate'!Eur_per_GBP*('UK-R-Console Tables'!G106/(1+'Exchange rate'!UK_vat_rate))*1.25)-('Exchange rate'!Eur_per_GBP*('UK-R-Console Tables'!G106/(1+'Exchange rate'!UK_vat_rate))*1.25)*0.25)+1)*0.9165)/10,0)*10</f>
      </c>
      <c r="H104" s="177">
        <f>ROUNDUP((((('Exchange rate'!Eur_per_GBP*('UK-R-Console Tables'!H106/(1+'Exchange rate'!UK_vat_rate))*1.25)-('Exchange rate'!Eur_per_GBP*('UK-R-Console Tables'!H106/(1+'Exchange rate'!UK_vat_rate))*1.25)*0.25)+1)*0.9165)/10,0)*10</f>
      </c>
      <c r="I104" s="189"/>
      <c r="J104" s="7"/>
    </row>
    <row x14ac:dyDescent="0.25" r="105" customHeight="1" ht="17.25">
      <c r="A105" s="114"/>
      <c r="B105" s="114"/>
      <c r="C105" s="114"/>
      <c r="D105" s="114"/>
      <c r="E105" s="4"/>
      <c r="F105" s="4"/>
      <c r="G105" s="172"/>
      <c r="H105" s="172"/>
      <c r="I105" s="7"/>
      <c r="J105" s="7"/>
    </row>
    <row x14ac:dyDescent="0.25" r="106" customHeight="1" ht="17.25">
      <c r="A106" s="114"/>
      <c r="B106" s="114"/>
      <c r="C106" s="114"/>
      <c r="D106" s="114"/>
      <c r="E106" s="114"/>
      <c r="F106" s="4"/>
      <c r="G106" s="157"/>
      <c r="H106" s="157"/>
      <c r="I106" s="313"/>
      <c r="J106" s="313"/>
    </row>
    <row x14ac:dyDescent="0.25" r="107" customHeight="1" ht="17.25">
      <c r="A107" s="114"/>
      <c r="B107" s="114"/>
      <c r="C107" s="114"/>
      <c r="D107" s="114"/>
      <c r="E107" s="107" t="s">
        <v>18</v>
      </c>
      <c r="F107" s="4"/>
      <c r="G107" s="172"/>
      <c r="H107" s="172"/>
      <c r="I107" s="172"/>
      <c r="J107" s="26"/>
    </row>
    <row x14ac:dyDescent="0.25" r="108" customHeight="1" ht="17.25">
      <c r="A108" s="114"/>
      <c r="B108" s="114"/>
      <c r="C108" s="114"/>
      <c r="D108" s="114"/>
      <c r="E108" s="243"/>
      <c r="F108" s="59"/>
      <c r="G108" s="172"/>
      <c r="H108" s="172"/>
      <c r="I108" s="172"/>
      <c r="J108" s="26"/>
    </row>
    <row x14ac:dyDescent="0.25" r="109" customHeight="1" ht="17.25">
      <c r="A109" s="114"/>
      <c r="B109" s="114"/>
      <c r="C109" s="114"/>
      <c r="D109" s="114"/>
      <c r="E109" s="3"/>
      <c r="F109" s="23"/>
      <c r="G109" s="103"/>
      <c r="H109" s="82"/>
      <c r="I109" s="172"/>
      <c r="J109" s="26"/>
    </row>
    <row x14ac:dyDescent="0.25" r="110" customHeight="1" ht="27">
      <c r="A110" s="3"/>
      <c r="B110" s="3"/>
      <c r="C110" s="3"/>
      <c r="D110" s="3"/>
      <c r="E110" s="139" t="s">
        <v>280</v>
      </c>
      <c r="F110" s="140"/>
      <c r="G110" s="141"/>
      <c r="H110" s="188">
        <f>ROUNDUP(((('Exchange rate'!Eur_per_GBP*('UK-R-Console Tables'!H112/(1+'Exchange rate'!UK_vat_rate))*1.25*0.9165)+1)/1.59)/10,0)*10</f>
      </c>
      <c r="I110" s="339"/>
      <c r="J110" s="340"/>
    </row>
    <row x14ac:dyDescent="0.25" r="111" customHeight="1" ht="27">
      <c r="A111" s="3"/>
      <c r="B111" s="3"/>
      <c r="C111" s="3"/>
      <c r="D111" s="3"/>
      <c r="E111" s="243"/>
      <c r="F111" s="133"/>
      <c r="G111" s="339"/>
      <c r="H111" s="339"/>
      <c r="I111" s="341"/>
      <c r="J111" s="342"/>
    </row>
    <row x14ac:dyDescent="0.25" r="112" customHeight="1" ht="17.25">
      <c r="A112" s="3"/>
      <c r="B112" s="3"/>
      <c r="C112" s="3"/>
      <c r="D112" s="3"/>
      <c r="E112" s="243"/>
      <c r="F112" s="343"/>
      <c r="G112" s="341"/>
      <c r="H112" s="341"/>
      <c r="I112" s="34"/>
      <c r="J112" s="27"/>
    </row>
    <row x14ac:dyDescent="0.25" r="113" customHeight="1" ht="17.25">
      <c r="A113" s="3"/>
      <c r="B113" s="3"/>
      <c r="C113" s="3"/>
      <c r="D113" s="3"/>
      <c r="E113" s="3"/>
      <c r="F113" s="114"/>
      <c r="G113" s="103"/>
      <c r="H113" s="82"/>
      <c r="I113" s="82"/>
      <c r="J113" s="5"/>
    </row>
    <row x14ac:dyDescent="0.25" r="114" customHeight="1" ht="17.25">
      <c r="A114" s="3"/>
      <c r="B114" s="3"/>
      <c r="C114" s="3"/>
      <c r="D114" s="3"/>
      <c r="E114" s="3"/>
      <c r="F114" s="114"/>
      <c r="G114" s="103"/>
      <c r="H114" s="82"/>
      <c r="I114" s="82"/>
      <c r="J114" s="5"/>
    </row>
    <row x14ac:dyDescent="0.25" r="115" customHeight="1" ht="51">
      <c r="A115" s="3"/>
      <c r="B115" s="3"/>
      <c r="C115" s="3"/>
      <c r="D115" s="3"/>
      <c r="E115" s="3"/>
      <c r="F115" s="114"/>
      <c r="G115" s="103"/>
      <c r="H115" s="82"/>
      <c r="I115" s="82"/>
      <c r="J115" s="5"/>
    </row>
    <row x14ac:dyDescent="0.25" r="116" customHeight="1" ht="17.25">
      <c r="A116" s="3"/>
      <c r="B116" s="3"/>
      <c r="C116" s="3"/>
      <c r="D116" s="3"/>
      <c r="E116" s="3"/>
      <c r="F116" s="114"/>
      <c r="G116" s="103"/>
      <c r="H116" s="82"/>
      <c r="I116" s="82"/>
      <c r="J116" s="5"/>
    </row>
    <row x14ac:dyDescent="0.25" r="117" customHeight="1" ht="49.35">
      <c r="A117" s="126"/>
      <c r="B117" s="288" t="s">
        <v>514</v>
      </c>
      <c r="C117" s="236"/>
      <c r="D117" s="236"/>
      <c r="E117" s="127"/>
      <c r="F117" s="116"/>
      <c r="G117" s="128"/>
      <c r="H117" s="128"/>
      <c r="I117" s="128"/>
      <c r="J117" s="158"/>
    </row>
    <row x14ac:dyDescent="0.25" r="118" customHeight="1" ht="26.100000000000005">
      <c r="A118" s="15"/>
      <c r="B118" s="15" t="s">
        <v>318</v>
      </c>
      <c r="C118" s="15"/>
      <c r="D118" s="15"/>
      <c r="E118" s="112" t="s">
        <v>58</v>
      </c>
      <c r="F118" s="237" t="s">
        <v>319</v>
      </c>
      <c r="G118" s="60" t="s">
        <v>362</v>
      </c>
      <c r="H118" s="16" t="s">
        <v>393</v>
      </c>
      <c r="I118" s="146"/>
      <c r="J118" s="72"/>
    </row>
    <row x14ac:dyDescent="0.25" r="119" customHeight="1" ht="17.25">
      <c r="A119" s="114"/>
      <c r="B119" s="114"/>
      <c r="C119" s="114"/>
      <c r="D119" s="114"/>
      <c r="E119" s="4"/>
      <c r="F119" s="119" t="s">
        <v>476</v>
      </c>
      <c r="G119" s="101"/>
      <c r="H119" s="327" t="s">
        <v>471</v>
      </c>
      <c r="I119" s="303"/>
      <c r="J119" s="7"/>
    </row>
    <row x14ac:dyDescent="0.25" r="120" customHeight="1" ht="17.25">
      <c r="A120" s="114"/>
      <c r="B120" s="114"/>
      <c r="C120" s="114"/>
      <c r="D120" s="114"/>
      <c r="E120" s="74" t="s">
        <v>11</v>
      </c>
      <c r="F120" s="74" t="s">
        <v>512</v>
      </c>
      <c r="G120" s="62">
        <f>ROUNDUP((((('Exchange rate'!Eur_per_GBP*('UK-R-Console Tables'!G122/(1+'Exchange rate'!UK_vat_rate))*1.25)-('Exchange rate'!Eur_per_GBP*('UK-R-Console Tables'!G122/(1+'Exchange rate'!UK_vat_rate))*1.25)*0.25)+1)*0.9165)/10,0)*10</f>
      </c>
      <c r="H120" s="177">
        <f>ROUNDUP((((('Exchange rate'!Eur_per_GBP*('UK-R-Console Tables'!H122/(1+'Exchange rate'!UK_vat_rate))*1.25)-('Exchange rate'!Eur_per_GBP*('UK-R-Console Tables'!H122/(1+'Exchange rate'!UK_vat_rate))*1.25)*0.25)+1)*0.9165)/10,0)*10</f>
      </c>
      <c r="I120" s="189"/>
      <c r="J120" s="7"/>
    </row>
    <row x14ac:dyDescent="0.25" r="121" customHeight="1" ht="17.25">
      <c r="A121" s="114"/>
      <c r="B121" s="114"/>
      <c r="C121" s="114"/>
      <c r="D121" s="114"/>
      <c r="E121" s="74" t="s">
        <v>13</v>
      </c>
      <c r="F121" s="74" t="s">
        <v>513</v>
      </c>
      <c r="G121" s="62">
        <f>ROUNDUP((((('Exchange rate'!Eur_per_GBP*('UK-R-Console Tables'!G123/(1+'Exchange rate'!UK_vat_rate))*1.25)-('Exchange rate'!Eur_per_GBP*('UK-R-Console Tables'!G123/(1+'Exchange rate'!UK_vat_rate))*1.25)*0.25)+1)*0.9165)/10,0)*10</f>
      </c>
      <c r="H121" s="177">
        <f>ROUNDUP((((('Exchange rate'!Eur_per_GBP*('UK-R-Console Tables'!H123/(1+'Exchange rate'!UK_vat_rate))*1.25)-('Exchange rate'!Eur_per_GBP*('UK-R-Console Tables'!H123/(1+'Exchange rate'!UK_vat_rate))*1.25)*0.25)+1)*0.9165)/10,0)*10</f>
      </c>
      <c r="I121" s="189"/>
      <c r="J121" s="7"/>
    </row>
    <row x14ac:dyDescent="0.25" r="122" customHeight="1" ht="17.25">
      <c r="A122" s="114"/>
      <c r="B122" s="114"/>
      <c r="C122" s="114"/>
      <c r="D122" s="114"/>
      <c r="E122" s="74" t="s">
        <v>15</v>
      </c>
      <c r="F122" s="74" t="s">
        <v>510</v>
      </c>
      <c r="G122" s="62">
        <f>ROUNDUP((((('Exchange rate'!Eur_per_GBP*('UK-R-Console Tables'!G124/(1+'Exchange rate'!UK_vat_rate))*1.25)-('Exchange rate'!Eur_per_GBP*('UK-R-Console Tables'!G124/(1+'Exchange rate'!UK_vat_rate))*1.25)*0.25)+1)*0.9165)/10,0)*10</f>
      </c>
      <c r="H122" s="177">
        <f>ROUNDUP((((('Exchange rate'!Eur_per_GBP*('UK-R-Console Tables'!H124/(1+'Exchange rate'!UK_vat_rate))*1.25)-('Exchange rate'!Eur_per_GBP*('UK-R-Console Tables'!H124/(1+'Exchange rate'!UK_vat_rate))*1.25)*0.25)+1)*0.9165)/10,0)*10</f>
      </c>
      <c r="I122" s="189"/>
      <c r="J122" s="7"/>
    </row>
    <row x14ac:dyDescent="0.25" r="123" customHeight="1" ht="17.25">
      <c r="A123" s="114"/>
      <c r="B123" s="114"/>
      <c r="C123" s="114"/>
      <c r="D123" s="114"/>
      <c r="E123" s="114"/>
      <c r="F123" s="4"/>
      <c r="G123" s="63"/>
      <c r="H123" s="157"/>
      <c r="I123" s="313"/>
      <c r="J123" s="313"/>
    </row>
    <row x14ac:dyDescent="0.25" r="124" customHeight="1" ht="17.25">
      <c r="A124" s="114"/>
      <c r="B124" s="114"/>
      <c r="C124" s="114"/>
      <c r="D124" s="114"/>
      <c r="E124" s="107" t="s">
        <v>18</v>
      </c>
      <c r="F124" s="4"/>
      <c r="G124" s="172"/>
      <c r="H124" s="172"/>
      <c r="I124" s="172"/>
      <c r="J124" s="26"/>
    </row>
    <row x14ac:dyDescent="0.25" r="125" customHeight="1" ht="17.25">
      <c r="A125" s="114"/>
      <c r="B125" s="114"/>
      <c r="C125" s="114"/>
      <c r="D125" s="114"/>
      <c r="E125" s="243"/>
      <c r="F125" s="59"/>
      <c r="G125" s="172"/>
      <c r="H125" s="172"/>
      <c r="I125" s="172"/>
      <c r="J125" s="26"/>
    </row>
    <row x14ac:dyDescent="0.25" r="126" customHeight="1" ht="17.25">
      <c r="A126" s="114"/>
      <c r="B126" s="114"/>
      <c r="C126" s="114"/>
      <c r="D126" s="114"/>
      <c r="E126" s="3"/>
      <c r="F126" s="23"/>
      <c r="G126" s="103"/>
      <c r="H126" s="82"/>
      <c r="I126" s="172"/>
      <c r="J126" s="26"/>
    </row>
    <row x14ac:dyDescent="0.25" r="127" customHeight="1" ht="27">
      <c r="A127" s="3"/>
      <c r="B127" s="3"/>
      <c r="C127" s="3"/>
      <c r="D127" s="3"/>
      <c r="E127" s="139" t="s">
        <v>280</v>
      </c>
      <c r="F127" s="140"/>
      <c r="G127" s="141"/>
      <c r="H127" s="188">
        <f>ROUNDUP(((('Exchange rate'!Eur_per_GBP*('UK-R-Console Tables'!H129/(1+'Exchange rate'!UK_vat_rate))*1.25*0.9165)+1)/1.59)/10,0)*10</f>
      </c>
      <c r="I127" s="339"/>
      <c r="J127" s="340"/>
    </row>
    <row x14ac:dyDescent="0.25" r="128" customHeight="1" ht="27">
      <c r="A128" s="3"/>
      <c r="B128" s="3"/>
      <c r="C128" s="3"/>
      <c r="D128" s="3"/>
      <c r="E128" s="243"/>
      <c r="F128" s="133"/>
      <c r="G128" s="339"/>
      <c r="H128" s="339"/>
      <c r="I128" s="341"/>
      <c r="J128" s="342"/>
    </row>
    <row x14ac:dyDescent="0.25" r="129" customHeight="1" ht="17.25">
      <c r="A129" s="3"/>
      <c r="B129" s="3"/>
      <c r="C129" s="3"/>
      <c r="D129" s="3"/>
      <c r="E129" s="243"/>
      <c r="F129" s="343"/>
      <c r="G129" s="341"/>
      <c r="H129" s="341"/>
      <c r="I129" s="34"/>
      <c r="J129" s="27"/>
    </row>
    <row x14ac:dyDescent="0.25" r="130" customHeight="1" ht="17.25">
      <c r="A130" s="3"/>
      <c r="B130" s="3"/>
      <c r="C130" s="3"/>
      <c r="D130" s="3"/>
      <c r="E130" s="3"/>
      <c r="F130" s="114"/>
      <c r="G130" s="103"/>
      <c r="H130" s="82"/>
      <c r="I130" s="82"/>
      <c r="J130" s="5"/>
    </row>
    <row x14ac:dyDescent="0.25" r="131" customHeight="1" ht="17.25">
      <c r="A131" s="3"/>
      <c r="B131" s="3"/>
      <c r="C131" s="3"/>
      <c r="D131" s="3"/>
      <c r="E131" s="3"/>
      <c r="F131" s="114"/>
      <c r="G131" s="103"/>
      <c r="H131" s="82"/>
      <c r="I131" s="82"/>
      <c r="J131" s="5"/>
    </row>
    <row x14ac:dyDescent="0.25" r="132" customHeight="1" ht="49.35">
      <c r="A132" s="126" t="s">
        <v>1</v>
      </c>
      <c r="B132" s="288" t="s">
        <v>515</v>
      </c>
      <c r="C132" s="236"/>
      <c r="D132" s="236"/>
      <c r="E132" s="127"/>
      <c r="F132" s="116"/>
      <c r="G132" s="128"/>
      <c r="H132" s="128"/>
      <c r="I132" s="128"/>
      <c r="J132" s="158"/>
    </row>
    <row x14ac:dyDescent="0.25" r="133" customHeight="1" ht="26.100000000000005">
      <c r="A133" s="15"/>
      <c r="B133" s="15" t="s">
        <v>318</v>
      </c>
      <c r="C133" s="15"/>
      <c r="D133" s="15"/>
      <c r="E133" s="112" t="s">
        <v>58</v>
      </c>
      <c r="F133" s="237" t="s">
        <v>319</v>
      </c>
      <c r="G133" s="60" t="s">
        <v>362</v>
      </c>
      <c r="H133" s="16" t="s">
        <v>393</v>
      </c>
      <c r="I133" s="146"/>
      <c r="J133" s="72"/>
    </row>
    <row x14ac:dyDescent="0.25" r="134" customHeight="1" ht="17.25">
      <c r="A134" s="3"/>
      <c r="B134" s="3"/>
      <c r="C134" s="3"/>
      <c r="D134" s="3"/>
      <c r="E134" s="74"/>
      <c r="F134" s="119" t="s">
        <v>476</v>
      </c>
      <c r="G134" s="91"/>
      <c r="H134" s="327" t="s">
        <v>471</v>
      </c>
      <c r="I134" s="303"/>
      <c r="J134" s="24"/>
    </row>
    <row x14ac:dyDescent="0.25" r="135" customHeight="1" ht="17.25">
      <c r="A135" s="3"/>
      <c r="B135" s="3"/>
      <c r="C135" s="3"/>
      <c r="D135" s="3"/>
      <c r="E135" s="74" t="s">
        <v>11</v>
      </c>
      <c r="F135" s="74" t="s">
        <v>516</v>
      </c>
      <c r="G135" s="62">
        <f>ROUNDUP((((('Exchange rate'!Eur_per_GBP*('UK-R-Console Tables'!G135/(1+'Exchange rate'!UK_vat_rate))*1.25)-('Exchange rate'!Eur_per_GBP*('UK-R-Console Tables'!G135/(1+'Exchange rate'!UK_vat_rate))*1.25)*0.25)+1)*0.9165)/10,0)*10</f>
      </c>
      <c r="H135" s="177">
        <f>ROUNDUP((((('Exchange rate'!Eur_per_GBP*('UK-R-Console Tables'!H135/(1+'Exchange rate'!UK_vat_rate))*1.25)-('Exchange rate'!Eur_per_GBP*('UK-R-Console Tables'!H135/(1+'Exchange rate'!UK_vat_rate))*1.25)*0.25)+1)*0.9165)/10,0)*10</f>
      </c>
      <c r="I135" s="189"/>
      <c r="J135" s="239"/>
    </row>
    <row x14ac:dyDescent="0.25" r="136" customHeight="1" ht="17.25">
      <c r="A136" s="3"/>
      <c r="B136" s="3"/>
      <c r="C136" s="3"/>
      <c r="D136" s="3"/>
      <c r="E136" s="74" t="s">
        <v>13</v>
      </c>
      <c r="F136" s="74" t="s">
        <v>512</v>
      </c>
      <c r="G136" s="62">
        <f>ROUNDUP((((('Exchange rate'!Eur_per_GBP*('UK-R-Console Tables'!G136/(1+'Exchange rate'!UK_vat_rate))*1.25)-('Exchange rate'!Eur_per_GBP*('UK-R-Console Tables'!G136/(1+'Exchange rate'!UK_vat_rate))*1.25)*0.25)+1)*0.9165)/10,0)*10</f>
      </c>
      <c r="H136" s="177">
        <f>ROUNDUP((((('Exchange rate'!Eur_per_GBP*('UK-R-Console Tables'!H136/(1+'Exchange rate'!UK_vat_rate))*1.25)-('Exchange rate'!Eur_per_GBP*('UK-R-Console Tables'!H136/(1+'Exchange rate'!UK_vat_rate))*1.25)*0.25)+1)*0.9165)/10,0)*10</f>
      </c>
      <c r="I136" s="189"/>
      <c r="J136" s="239"/>
    </row>
    <row x14ac:dyDescent="0.25" r="137" customHeight="1" ht="17.25">
      <c r="A137" s="3"/>
      <c r="B137" s="3"/>
      <c r="C137" s="3"/>
      <c r="D137" s="3"/>
      <c r="E137" s="74" t="s">
        <v>15</v>
      </c>
      <c r="F137" s="74" t="s">
        <v>513</v>
      </c>
      <c r="G137" s="62">
        <f>ROUNDUP((((('Exchange rate'!Eur_per_GBP*('UK-R-Console Tables'!G137/(1+'Exchange rate'!UK_vat_rate))*1.25)-('Exchange rate'!Eur_per_GBP*('UK-R-Console Tables'!G137/(1+'Exchange rate'!UK_vat_rate))*1.25)*0.25)+1)*0.9165)/10,0)*10</f>
      </c>
      <c r="H137" s="177">
        <f>ROUNDUP((((('Exchange rate'!Eur_per_GBP*('UK-R-Console Tables'!H137/(1+'Exchange rate'!UK_vat_rate))*1.25)-('Exchange rate'!Eur_per_GBP*('UK-R-Console Tables'!H137/(1+'Exchange rate'!UK_vat_rate))*1.25)*0.25)+1)*0.9165)/10,0)*10</f>
      </c>
      <c r="I137" s="189"/>
      <c r="J137" s="239"/>
    </row>
    <row x14ac:dyDescent="0.25" r="138" customHeight="1" ht="17.25">
      <c r="A138" s="3"/>
      <c r="B138" s="3"/>
      <c r="C138" s="3"/>
      <c r="D138" s="3"/>
      <c r="E138" s="74" t="s">
        <v>120</v>
      </c>
      <c r="F138" s="74" t="s">
        <v>510</v>
      </c>
      <c r="G138" s="62">
        <f>ROUNDUP((((('Exchange rate'!Eur_per_GBP*('UK-R-Console Tables'!G138/(1+'Exchange rate'!UK_vat_rate))*1.25)-('Exchange rate'!Eur_per_GBP*('UK-R-Console Tables'!G138/(1+'Exchange rate'!UK_vat_rate))*1.25)*0.25)+1)*0.9165)/10,0)*10</f>
      </c>
      <c r="H138" s="177">
        <f>ROUNDUP((((('Exchange rate'!Eur_per_GBP*('UK-R-Console Tables'!H138/(1+'Exchange rate'!UK_vat_rate))*1.25)-('Exchange rate'!Eur_per_GBP*('UK-R-Console Tables'!H138/(1+'Exchange rate'!UK_vat_rate))*1.25)*0.25)+1)*0.9165)/10,0)*10</f>
      </c>
      <c r="I138" s="189"/>
      <c r="J138" s="239"/>
    </row>
    <row x14ac:dyDescent="0.25" r="139" customHeight="1" ht="17.25">
      <c r="A139" s="3"/>
      <c r="B139" s="3"/>
      <c r="C139" s="3"/>
      <c r="D139" s="3"/>
      <c r="E139" s="74"/>
      <c r="F139" s="23"/>
      <c r="G139" s="103"/>
      <c r="H139" s="301"/>
      <c r="I139" s="301"/>
      <c r="J139" s="239"/>
    </row>
    <row x14ac:dyDescent="0.25" r="140" customHeight="1" ht="17.25">
      <c r="A140" s="3"/>
      <c r="B140" s="3"/>
      <c r="C140" s="3"/>
      <c r="D140" s="3"/>
      <c r="E140" s="3"/>
      <c r="F140" s="74"/>
      <c r="G140" s="136"/>
      <c r="H140" s="136"/>
      <c r="I140" s="137"/>
      <c r="J140" s="137"/>
    </row>
    <row x14ac:dyDescent="0.25" r="141" customHeight="1" ht="17.25">
      <c r="A141" s="3"/>
      <c r="B141" s="3"/>
      <c r="C141" s="3"/>
      <c r="D141" s="3"/>
      <c r="E141" s="138" t="s">
        <v>18</v>
      </c>
      <c r="F141" s="23"/>
      <c r="G141" s="103"/>
      <c r="H141" s="82"/>
      <c r="I141" s="82"/>
      <c r="J141" s="5"/>
    </row>
    <row x14ac:dyDescent="0.25" r="142" customHeight="1" ht="17.25">
      <c r="A142" s="3"/>
      <c r="B142" s="3"/>
      <c r="C142" s="3"/>
      <c r="D142" s="3"/>
      <c r="E142" s="243"/>
      <c r="F142" s="23"/>
      <c r="G142" s="103"/>
      <c r="H142" s="82"/>
      <c r="I142" s="82"/>
      <c r="J142" s="5"/>
    </row>
    <row x14ac:dyDescent="0.25" r="143" customHeight="1" ht="17.25">
      <c r="A143" s="3"/>
      <c r="B143" s="3"/>
      <c r="C143" s="3"/>
      <c r="D143" s="3"/>
      <c r="E143" s="3"/>
      <c r="F143" s="23"/>
      <c r="G143" s="103"/>
      <c r="H143" s="82"/>
      <c r="I143" s="82"/>
      <c r="J143" s="5"/>
    </row>
    <row x14ac:dyDescent="0.25" r="144" customHeight="1" ht="17.25">
      <c r="A144" s="3"/>
      <c r="B144" s="3"/>
      <c r="C144" s="3"/>
      <c r="D144" s="3"/>
      <c r="E144" s="139" t="s">
        <v>280</v>
      </c>
      <c r="F144" s="140"/>
      <c r="G144" s="141"/>
      <c r="H144" s="188">
        <f>ROUNDUP(((('Exchange rate'!Eur_per_GBP*('UK-R-Console Tables'!H144/(1+'Exchange rate'!UK_vat_rate))*1.25*0.9165)+1)/1.59)/10,0)*10</f>
      </c>
      <c r="I144" s="82"/>
      <c r="J144" s="5"/>
    </row>
    <row x14ac:dyDescent="0.25" r="145" customHeight="1" ht="17.25">
      <c r="A145" s="3"/>
      <c r="B145" s="3"/>
      <c r="C145" s="3"/>
      <c r="D145" s="3"/>
      <c r="E145" s="243"/>
      <c r="F145" s="23"/>
      <c r="G145" s="103"/>
      <c r="H145" s="82"/>
      <c r="I145" s="82"/>
      <c r="J145" s="5"/>
    </row>
    <row x14ac:dyDescent="0.25" r="146" customHeight="1" ht="72">
      <c r="A146" s="3"/>
      <c r="B146" s="3"/>
      <c r="C146" s="3"/>
      <c r="D146" s="3"/>
      <c r="E146" s="243"/>
      <c r="F146" s="23"/>
      <c r="G146" s="103"/>
      <c r="H146" s="82"/>
      <c r="I146" s="34"/>
      <c r="J146" s="5"/>
    </row>
    <row x14ac:dyDescent="0.25" r="147" customHeight="1" ht="49.35">
      <c r="A147" s="126"/>
      <c r="B147" s="288" t="s">
        <v>102</v>
      </c>
      <c r="C147" s="345"/>
      <c r="D147" s="236"/>
      <c r="E147" s="127"/>
      <c r="F147" s="116"/>
      <c r="G147" s="128"/>
      <c r="H147" s="128"/>
      <c r="I147" s="128"/>
      <c r="J147" s="158"/>
    </row>
    <row x14ac:dyDescent="0.25" r="148" customHeight="1" ht="26.100000000000005">
      <c r="A148" s="15"/>
      <c r="B148" s="15" t="s">
        <v>318</v>
      </c>
      <c r="C148" s="15"/>
      <c r="D148" s="15"/>
      <c r="E148" s="112" t="s">
        <v>58</v>
      </c>
      <c r="F148" s="237" t="s">
        <v>319</v>
      </c>
      <c r="G148" s="60" t="s">
        <v>362</v>
      </c>
      <c r="H148" s="60" t="s">
        <v>327</v>
      </c>
      <c r="I148" s="238"/>
      <c r="J148" s="72"/>
    </row>
    <row x14ac:dyDescent="0.25" r="149" customHeight="1" ht="17.25">
      <c r="A149" s="3"/>
      <c r="B149" s="3"/>
      <c r="C149" s="3"/>
      <c r="D149" s="3"/>
      <c r="E149" s="74"/>
      <c r="F149" s="119" t="s">
        <v>476</v>
      </c>
      <c r="G149" s="91"/>
      <c r="H149" s="91"/>
      <c r="I149" s="241"/>
      <c r="J149" s="266"/>
    </row>
    <row x14ac:dyDescent="0.25" r="150" customHeight="1" ht="17.25">
      <c r="A150" s="3"/>
      <c r="B150" s="3"/>
      <c r="C150" s="3"/>
      <c r="D150" s="3"/>
      <c r="E150" s="74" t="s">
        <v>11</v>
      </c>
      <c r="F150" s="74" t="s">
        <v>516</v>
      </c>
      <c r="G150" s="34">
        <v>1320</v>
      </c>
      <c r="H150" s="63">
        <v>2660</v>
      </c>
      <c r="I150" s="24"/>
      <c r="J150" s="27"/>
    </row>
    <row x14ac:dyDescent="0.25" r="151" customHeight="1" ht="17.25">
      <c r="A151" s="3"/>
      <c r="B151" s="3"/>
      <c r="C151" s="3"/>
      <c r="D151" s="3"/>
      <c r="E151" s="74" t="s">
        <v>13</v>
      </c>
      <c r="F151" s="74" t="s">
        <v>518</v>
      </c>
      <c r="G151" s="34">
        <v>1480</v>
      </c>
      <c r="H151" s="63">
        <v>3000</v>
      </c>
      <c r="I151" s="24"/>
      <c r="J151" s="27"/>
    </row>
    <row x14ac:dyDescent="0.25" r="152" customHeight="1" ht="17.25">
      <c r="A152" s="3"/>
      <c r="B152" s="3"/>
      <c r="C152" s="3"/>
      <c r="D152" s="3"/>
      <c r="E152" s="74" t="s">
        <v>15</v>
      </c>
      <c r="F152" s="74" t="s">
        <v>520</v>
      </c>
      <c r="G152" s="34">
        <v>1650</v>
      </c>
      <c r="H152" s="63">
        <v>3330</v>
      </c>
      <c r="I152" s="24"/>
      <c r="J152" s="27"/>
    </row>
    <row x14ac:dyDescent="0.25" r="153" customHeight="1" ht="17.25">
      <c r="A153" s="3"/>
      <c r="B153" s="3"/>
      <c r="C153" s="3"/>
      <c r="D153" s="3"/>
      <c r="E153" s="74" t="s">
        <v>120</v>
      </c>
      <c r="F153" s="74" t="s">
        <v>522</v>
      </c>
      <c r="G153" s="34">
        <v>2020</v>
      </c>
      <c r="H153" s="63">
        <v>4100</v>
      </c>
      <c r="I153" s="24"/>
      <c r="J153" s="27"/>
    </row>
    <row x14ac:dyDescent="0.25" r="154" customHeight="1" ht="17.25">
      <c r="A154" s="3"/>
      <c r="B154" s="3"/>
      <c r="C154" s="3"/>
      <c r="D154" s="3"/>
      <c r="E154" s="74"/>
      <c r="F154" s="23"/>
      <c r="G154" s="103"/>
      <c r="H154" s="82"/>
      <c r="I154" s="137"/>
      <c r="J154" s="27"/>
    </row>
    <row x14ac:dyDescent="0.25" r="155" customHeight="1" ht="17.25">
      <c r="A155" s="3"/>
      <c r="B155" s="3"/>
      <c r="C155" s="3"/>
      <c r="D155" s="3"/>
      <c r="E155" s="3"/>
      <c r="F155" s="74"/>
      <c r="G155" s="136"/>
      <c r="H155" s="136"/>
      <c r="I155" s="82"/>
      <c r="J155" s="27"/>
    </row>
    <row x14ac:dyDescent="0.25" r="156" customHeight="1" ht="17.25">
      <c r="A156" s="3"/>
      <c r="B156" s="3"/>
      <c r="C156" s="3"/>
      <c r="D156" s="3"/>
      <c r="E156" s="138" t="s">
        <v>18</v>
      </c>
      <c r="F156" s="23"/>
      <c r="G156" s="103"/>
      <c r="H156" s="82"/>
      <c r="I156" s="82"/>
      <c r="J156" s="27"/>
    </row>
    <row x14ac:dyDescent="0.25" r="157" customHeight="1" ht="17.25">
      <c r="A157" s="3"/>
      <c r="B157" s="3"/>
      <c r="C157" s="3"/>
      <c r="D157" s="3"/>
      <c r="E157" s="243"/>
      <c r="F157" s="23"/>
      <c r="G157" s="103"/>
      <c r="H157" s="82"/>
      <c r="I157" s="82"/>
      <c r="J157" s="27"/>
    </row>
    <row x14ac:dyDescent="0.25" r="158" customHeight="1" ht="17.25">
      <c r="A158" s="3"/>
      <c r="B158" s="3"/>
      <c r="C158" s="3"/>
      <c r="D158" s="3"/>
      <c r="E158" s="3"/>
      <c r="F158" s="23"/>
      <c r="G158" s="103"/>
      <c r="H158" s="82"/>
      <c r="I158" s="34"/>
      <c r="J158" s="27"/>
    </row>
    <row x14ac:dyDescent="0.25" r="159" customHeight="1" ht="17.25">
      <c r="A159" s="3"/>
      <c r="B159" s="3"/>
      <c r="C159" s="3"/>
      <c r="D159" s="3"/>
      <c r="E159" s="139" t="s">
        <v>280</v>
      </c>
      <c r="F159" s="140"/>
      <c r="G159" s="141"/>
      <c r="H159" s="188">
        <f>ROUNDUP(((('Exchange rate'!Eur_per_GBP*('UK-R-Console Tables'!H159/(1+'Exchange rate'!UK_vat_rate))*1.25*0.9165)+1)/1.59)/10,0)*10</f>
      </c>
      <c r="I159" s="34"/>
      <c r="J159" s="27"/>
    </row>
    <row x14ac:dyDescent="0.25" r="160" customHeight="1" ht="48.75">
      <c r="A160" s="3"/>
      <c r="B160" s="3"/>
      <c r="C160" s="3"/>
      <c r="D160" s="3"/>
      <c r="E160" s="243"/>
      <c r="F160" s="23"/>
      <c r="G160" s="103"/>
      <c r="H160" s="82"/>
      <c r="I160" s="34"/>
      <c r="J160" s="27"/>
    </row>
    <row x14ac:dyDescent="0.25" r="161" customHeight="1" ht="17.25">
      <c r="A161" s="3"/>
      <c r="B161" s="3"/>
      <c r="C161" s="3"/>
      <c r="D161" s="3"/>
      <c r="E161" s="243"/>
      <c r="F161" s="23"/>
      <c r="G161" s="103"/>
      <c r="H161" s="82"/>
      <c r="I161" s="34"/>
      <c r="J161" s="27"/>
    </row>
    <row x14ac:dyDescent="0.25" r="162" customHeight="1" ht="17.25">
      <c r="A162" s="3"/>
      <c r="B162" s="3"/>
      <c r="C162" s="3"/>
      <c r="D162" s="3"/>
      <c r="E162" s="28"/>
      <c r="F162" s="23"/>
      <c r="G162" s="103"/>
      <c r="H162" s="82"/>
      <c r="I162" s="34"/>
      <c r="J162" s="27"/>
    </row>
    <row x14ac:dyDescent="0.25" r="163" customHeight="1" ht="17.25">
      <c r="A163" s="3"/>
      <c r="B163" s="3"/>
      <c r="C163" s="3"/>
      <c r="D163" s="3"/>
      <c r="E163" s="28"/>
      <c r="F163" s="23"/>
      <c r="G163" s="103"/>
      <c r="H163" s="82"/>
      <c r="I163" s="34"/>
      <c r="J163" s="27"/>
    </row>
    <row x14ac:dyDescent="0.25" r="164" customHeight="1" ht="49.35">
      <c r="A164" s="126"/>
      <c r="B164" s="288" t="s">
        <v>148</v>
      </c>
      <c r="C164" s="236"/>
      <c r="D164" s="236"/>
      <c r="E164" s="127"/>
      <c r="F164" s="116"/>
      <c r="G164" s="128"/>
      <c r="H164" s="128"/>
      <c r="I164" s="128"/>
      <c r="J164" s="158"/>
    </row>
    <row x14ac:dyDescent="0.25" r="165" customHeight="1" ht="26.100000000000005">
      <c r="A165" s="15"/>
      <c r="B165" s="15" t="s">
        <v>524</v>
      </c>
      <c r="C165" s="15"/>
      <c r="D165" s="15"/>
      <c r="E165" s="112" t="s">
        <v>58</v>
      </c>
      <c r="F165" s="237" t="s">
        <v>319</v>
      </c>
      <c r="G165" s="60" t="s">
        <v>362</v>
      </c>
      <c r="H165" s="16" t="s">
        <v>327</v>
      </c>
      <c r="I165" s="146" t="s">
        <v>350</v>
      </c>
      <c r="J165" s="72"/>
    </row>
    <row x14ac:dyDescent="0.25" r="166" customHeight="1" ht="17.25">
      <c r="A166" s="3"/>
      <c r="B166" s="3"/>
      <c r="C166" s="3"/>
      <c r="D166" s="3"/>
      <c r="E166" s="74"/>
      <c r="F166" s="119" t="s">
        <v>476</v>
      </c>
      <c r="G166" s="287"/>
      <c r="H166" s="82"/>
      <c r="I166" s="346" t="s">
        <v>471</v>
      </c>
      <c r="J166" s="239"/>
    </row>
    <row x14ac:dyDescent="0.25" r="167" customHeight="1" ht="17.25">
      <c r="A167" s="3"/>
      <c r="B167" s="3"/>
      <c r="C167" s="3"/>
      <c r="D167" s="3"/>
      <c r="E167" s="74" t="s">
        <v>11</v>
      </c>
      <c r="F167" s="74" t="s">
        <v>516</v>
      </c>
      <c r="G167" s="62">
        <f>ROUNDUP((((('Exchange rate'!Eur_per_GBP*('UK-R-Console Tables'!G167/(1+'Exchange rate'!UK_vat_rate))*1.25)-('Exchange rate'!Eur_per_GBP*('UK-R-Console Tables'!G167/(1+'Exchange rate'!UK_vat_rate))*1.25)*0.25)+1)*0.9165)/10,0)*10</f>
      </c>
      <c r="H167" s="62">
        <f>ROUNDUP((((('Exchange rate'!Eur_per_GBP*('UK-R-Console Tables'!H167/(1+'Exchange rate'!UK_vat_rate))*1.25)-('Exchange rate'!Eur_per_GBP*('UK-R-Console Tables'!H167/(1+'Exchange rate'!UK_vat_rate))*1.25)*0.25)+1)*0.9165)/10,0)*10</f>
      </c>
      <c r="I167" s="62">
        <f>ROUNDUP((((('Exchange rate'!Eur_per_GBP*('UK-R-Console Tables'!I167/(1+'Exchange rate'!UK_vat_rate))*1.25)-('Exchange rate'!Eur_per_GBP*('UK-R-Console Tables'!I167/(1+'Exchange rate'!UK_vat_rate))*1.25)*0.25)+1)*0.9165)/10,0)*10</f>
      </c>
      <c r="J167" s="5"/>
    </row>
    <row x14ac:dyDescent="0.25" r="168" customHeight="1" ht="17.25">
      <c r="A168" s="3"/>
      <c r="B168" s="3"/>
      <c r="C168" s="3"/>
      <c r="D168" s="3"/>
      <c r="E168" s="74" t="s">
        <v>13</v>
      </c>
      <c r="F168" s="74" t="s">
        <v>518</v>
      </c>
      <c r="G168" s="62">
        <f>ROUNDUP((((('Exchange rate'!Eur_per_GBP*('UK-R-Console Tables'!G168/(1+'Exchange rate'!UK_vat_rate))*1.25)-('Exchange rate'!Eur_per_GBP*('UK-R-Console Tables'!G168/(1+'Exchange rate'!UK_vat_rate))*1.25)*0.25)+1)*0.9165)/10,0)*10</f>
      </c>
      <c r="H168" s="62">
        <f>ROUNDUP((((('Exchange rate'!Eur_per_GBP*('UK-R-Console Tables'!H168/(1+'Exchange rate'!UK_vat_rate))*1.25)-('Exchange rate'!Eur_per_GBP*('UK-R-Console Tables'!H168/(1+'Exchange rate'!UK_vat_rate))*1.25)*0.25)+1)*0.9165)/10,0)*10</f>
      </c>
      <c r="I168" s="62">
        <f>ROUNDUP((((('Exchange rate'!Eur_per_GBP*('UK-R-Console Tables'!I168/(1+'Exchange rate'!UK_vat_rate))*1.25)-('Exchange rate'!Eur_per_GBP*('UK-R-Console Tables'!I168/(1+'Exchange rate'!UK_vat_rate))*1.25)*0.25)+1)*0.9165)/10,0)*10</f>
      </c>
      <c r="J168" s="5"/>
    </row>
    <row x14ac:dyDescent="0.25" r="169" customHeight="1" ht="17.25">
      <c r="A169" s="3"/>
      <c r="B169" s="3"/>
      <c r="C169" s="3"/>
      <c r="D169" s="3"/>
      <c r="E169" s="74" t="s">
        <v>15</v>
      </c>
      <c r="F169" s="74" t="s">
        <v>520</v>
      </c>
      <c r="G169" s="62">
        <f>ROUNDUP((((('Exchange rate'!Eur_per_GBP*('UK-R-Console Tables'!G169/(1+'Exchange rate'!UK_vat_rate))*1.25)-('Exchange rate'!Eur_per_GBP*('UK-R-Console Tables'!G169/(1+'Exchange rate'!UK_vat_rate))*1.25)*0.25)+1)*0.9165)/10,0)*10</f>
      </c>
      <c r="H169" s="62">
        <f>ROUNDUP((((('Exchange rate'!Eur_per_GBP*('UK-R-Console Tables'!H169/(1+'Exchange rate'!UK_vat_rate))*1.25)-('Exchange rate'!Eur_per_GBP*('UK-R-Console Tables'!H169/(1+'Exchange rate'!UK_vat_rate))*1.25)*0.25)+1)*0.9165)/10,0)*10</f>
      </c>
      <c r="I169" s="62">
        <f>ROUNDUP((((('Exchange rate'!Eur_per_GBP*('UK-R-Console Tables'!I169/(1+'Exchange rate'!UK_vat_rate))*1.25)-('Exchange rate'!Eur_per_GBP*('UK-R-Console Tables'!I169/(1+'Exchange rate'!UK_vat_rate))*1.25)*0.25)+1)*0.9165)/10,0)*10</f>
      </c>
      <c r="J169" s="5"/>
    </row>
    <row x14ac:dyDescent="0.25" r="170" customHeight="1" ht="17.25">
      <c r="A170" s="3"/>
      <c r="B170" s="3"/>
      <c r="C170" s="3"/>
      <c r="D170" s="3"/>
      <c r="E170" s="74" t="s">
        <v>120</v>
      </c>
      <c r="F170" s="74" t="s">
        <v>522</v>
      </c>
      <c r="G170" s="62">
        <f>ROUNDUP((((('Exchange rate'!Eur_per_GBP*('UK-R-Console Tables'!G170/(1+'Exchange rate'!UK_vat_rate))*1.25)-('Exchange rate'!Eur_per_GBP*('UK-R-Console Tables'!G170/(1+'Exchange rate'!UK_vat_rate))*1.25)*0.25)+1)*0.9165)/10,0)*10</f>
      </c>
      <c r="H170" s="62">
        <f>ROUNDUP((((('Exchange rate'!Eur_per_GBP*('UK-R-Console Tables'!H170/(1+'Exchange rate'!UK_vat_rate))*1.25)-('Exchange rate'!Eur_per_GBP*('UK-R-Console Tables'!H170/(1+'Exchange rate'!UK_vat_rate))*1.25)*0.25)+1)*0.9165)/10,0)*10</f>
      </c>
      <c r="I170" s="62">
        <f>ROUNDUP((((('Exchange rate'!Eur_per_GBP*('UK-R-Console Tables'!I170/(1+'Exchange rate'!UK_vat_rate))*1.25)-('Exchange rate'!Eur_per_GBP*('UK-R-Console Tables'!I170/(1+'Exchange rate'!UK_vat_rate))*1.25)*0.25)+1)*0.9165)/10,0)*10</f>
      </c>
      <c r="J170" s="5"/>
    </row>
    <row x14ac:dyDescent="0.25" r="171" customHeight="1" ht="17.25">
      <c r="A171" s="3"/>
      <c r="B171" s="3"/>
      <c r="C171" s="3"/>
      <c r="D171" s="3"/>
      <c r="E171" s="74"/>
      <c r="F171" s="23"/>
      <c r="G171" s="103"/>
      <c r="H171" s="82"/>
      <c r="I171" s="82"/>
      <c r="J171" s="5"/>
    </row>
    <row x14ac:dyDescent="0.25" r="172" customHeight="1" ht="17.25">
      <c r="A172" s="3"/>
      <c r="B172" s="3"/>
      <c r="C172" s="3"/>
      <c r="D172" s="3"/>
      <c r="E172" s="3"/>
      <c r="F172" s="74"/>
      <c r="G172" s="136"/>
      <c r="H172" s="136"/>
      <c r="I172" s="82"/>
      <c r="J172" s="5"/>
    </row>
    <row x14ac:dyDescent="0.25" r="173" customHeight="1" ht="17.25">
      <c r="A173" s="3"/>
      <c r="B173" s="3"/>
      <c r="C173" s="3"/>
      <c r="D173" s="3"/>
      <c r="E173" s="138" t="s">
        <v>18</v>
      </c>
      <c r="F173" s="23"/>
      <c r="G173" s="103"/>
      <c r="H173" s="82"/>
      <c r="I173" s="82"/>
      <c r="J173" s="5"/>
    </row>
    <row x14ac:dyDescent="0.25" r="174" customHeight="1" ht="17.25">
      <c r="A174" s="3"/>
      <c r="B174" s="3"/>
      <c r="C174" s="3"/>
      <c r="D174" s="3"/>
      <c r="E174" s="243"/>
      <c r="F174" s="23"/>
      <c r="G174" s="103"/>
      <c r="H174" s="82"/>
      <c r="I174" s="82"/>
      <c r="J174" s="5"/>
    </row>
    <row x14ac:dyDescent="0.25" r="175" customHeight="1" ht="17.25">
      <c r="A175" s="3"/>
      <c r="B175" s="3"/>
      <c r="C175" s="3"/>
      <c r="D175" s="3"/>
      <c r="E175" s="3"/>
      <c r="F175" s="23"/>
      <c r="G175" s="103"/>
      <c r="H175" s="82"/>
      <c r="I175" s="82"/>
      <c r="J175" s="5"/>
    </row>
    <row x14ac:dyDescent="0.25" r="176" customHeight="1" ht="17.25">
      <c r="A176" s="3"/>
      <c r="B176" s="3"/>
      <c r="C176" s="3"/>
      <c r="D176" s="3"/>
      <c r="E176" s="139" t="s">
        <v>280</v>
      </c>
      <c r="F176" s="140"/>
      <c r="G176" s="141"/>
      <c r="H176" s="188">
        <f>ROUNDUP(((('Exchange rate'!Eur_per_GBP*('UK-R-Console Tables'!H176/(1+'Exchange rate'!UK_vat_rate))*1.25*0.9165)+1)/1.59)/10,0)*10</f>
      </c>
      <c r="I176" s="82"/>
      <c r="J176" s="5"/>
    </row>
    <row x14ac:dyDescent="0.25" r="177" customHeight="1" ht="17.25">
      <c r="A177" s="3"/>
      <c r="B177" s="3"/>
      <c r="C177" s="3"/>
      <c r="D177" s="3"/>
      <c r="E177" s="243"/>
      <c r="F177" s="23"/>
      <c r="G177" s="103"/>
      <c r="H177" s="82"/>
      <c r="I177" s="82"/>
      <c r="J177" s="5"/>
    </row>
    <row x14ac:dyDescent="0.25" r="178" customHeight="1" ht="17.25">
      <c r="A178" s="3"/>
      <c r="B178" s="3"/>
      <c r="C178" s="3"/>
      <c r="D178" s="3"/>
      <c r="E178" s="243"/>
      <c r="F178" s="23"/>
      <c r="G178" s="103"/>
      <c r="H178" s="82"/>
      <c r="I178" s="82"/>
      <c r="J178" s="5"/>
    </row>
    <row x14ac:dyDescent="0.25" r="179" customHeight="1" ht="17.25">
      <c r="A179" s="3"/>
      <c r="B179" s="3"/>
      <c r="C179" s="3"/>
      <c r="D179" s="3"/>
      <c r="E179" s="3"/>
      <c r="F179" s="23"/>
      <c r="G179" s="103"/>
      <c r="H179" s="82"/>
      <c r="I179" s="82"/>
      <c r="J179" s="5"/>
    </row>
    <row x14ac:dyDescent="0.25" r="180" customHeight="1" ht="17.25">
      <c r="A180" s="3"/>
      <c r="B180" s="3"/>
      <c r="C180" s="3"/>
      <c r="D180" s="3"/>
      <c r="E180" s="28"/>
      <c r="F180" s="23"/>
      <c r="G180" s="103"/>
      <c r="H180" s="63"/>
      <c r="I180" s="82"/>
      <c r="J180" s="5"/>
    </row>
    <row x14ac:dyDescent="0.25" r="181" customHeight="1" ht="21.75">
      <c r="A181" s="3"/>
      <c r="B181" s="3"/>
      <c r="C181" s="3"/>
      <c r="D181" s="3"/>
      <c r="E181" s="3"/>
      <c r="F181" s="114"/>
      <c r="G181" s="103"/>
      <c r="H181" s="82"/>
      <c r="I181" s="82"/>
      <c r="J181" s="5"/>
    </row>
    <row x14ac:dyDescent="0.25" r="182" customHeight="1" ht="49.35">
      <c r="A182" s="347"/>
      <c r="B182" s="288" t="s">
        <v>148</v>
      </c>
      <c r="C182" s="345"/>
      <c r="D182" s="9"/>
      <c r="E182" s="348"/>
      <c r="F182" s="116"/>
      <c r="G182" s="128"/>
      <c r="H182" s="128"/>
      <c r="I182" s="128"/>
      <c r="J182" s="5"/>
    </row>
    <row x14ac:dyDescent="0.25" r="183" customHeight="1" ht="17.25">
      <c r="A183" s="15"/>
      <c r="B183" s="15" t="s">
        <v>318</v>
      </c>
      <c r="C183" s="15"/>
      <c r="D183" s="15"/>
      <c r="E183" s="112" t="s">
        <v>58</v>
      </c>
      <c r="F183" s="237" t="s">
        <v>319</v>
      </c>
      <c r="G183" s="60" t="s">
        <v>362</v>
      </c>
      <c r="H183" s="60" t="s">
        <v>327</v>
      </c>
      <c r="I183" s="238"/>
      <c r="J183" s="5"/>
    </row>
    <row x14ac:dyDescent="0.25" r="184" customHeight="1" ht="17.25">
      <c r="A184" s="3"/>
      <c r="B184" s="3"/>
      <c r="C184" s="3"/>
      <c r="D184" s="3"/>
      <c r="E184" s="74"/>
      <c r="F184" s="119" t="s">
        <v>476</v>
      </c>
      <c r="G184" s="91"/>
      <c r="H184" s="91"/>
      <c r="I184" s="244"/>
      <c r="J184" s="5"/>
    </row>
    <row x14ac:dyDescent="0.25" r="185" customHeight="1" ht="17.25">
      <c r="A185" s="3"/>
      <c r="B185" s="3"/>
      <c r="C185" s="3"/>
      <c r="D185" s="3"/>
      <c r="E185" s="74" t="s">
        <v>11</v>
      </c>
      <c r="F185" s="74" t="s">
        <v>516</v>
      </c>
      <c r="G185" s="62">
        <f>ROUNDUP((((('Exchange rate'!Eur_per_GBP*('UK-R-Console Tables'!G186/(1+'Exchange rate'!UK_vat_rate))*1.25)-('Exchange rate'!Eur_per_GBP*('UK-R-Console Tables'!G186/(1+'Exchange rate'!UK_vat_rate))*1.25)*0.25)+1)*0.9165)/10,0)*10</f>
      </c>
      <c r="H185" s="62">
        <f>ROUNDUP((((('Exchange rate'!Eur_per_GBP*('UK-R-Console Tables'!H186/(1+'Exchange rate'!UK_vat_rate))*1.25)-('Exchange rate'!Eur_per_GBP*('UK-R-Console Tables'!H186/(1+'Exchange rate'!UK_vat_rate))*1.25)*0.25)+1)*0.9165)/10,0)*10</f>
      </c>
      <c r="I185" s="82"/>
      <c r="J185" s="5"/>
    </row>
    <row x14ac:dyDescent="0.25" r="186" customHeight="1" ht="17.25">
      <c r="A186" s="3"/>
      <c r="B186" s="3"/>
      <c r="C186" s="3"/>
      <c r="D186" s="3"/>
      <c r="E186" s="74" t="s">
        <v>13</v>
      </c>
      <c r="F186" s="74" t="s">
        <v>518</v>
      </c>
      <c r="G186" s="62">
        <f>ROUNDUP((((('Exchange rate'!Eur_per_GBP*('UK-R-Console Tables'!G187/(1+'Exchange rate'!UK_vat_rate))*1.25)-('Exchange rate'!Eur_per_GBP*('UK-R-Console Tables'!G187/(1+'Exchange rate'!UK_vat_rate))*1.25)*0.25)+1)*0.9165)/10,0)*10</f>
      </c>
      <c r="H186" s="62">
        <f>ROUNDUP((((('Exchange rate'!Eur_per_GBP*('UK-R-Console Tables'!H187/(1+'Exchange rate'!UK_vat_rate))*1.25)-('Exchange rate'!Eur_per_GBP*('UK-R-Console Tables'!H187/(1+'Exchange rate'!UK_vat_rate))*1.25)*0.25)+1)*0.9165)/10,0)*10</f>
      </c>
      <c r="I186" s="82"/>
      <c r="J186" s="5"/>
    </row>
    <row x14ac:dyDescent="0.25" r="187" customHeight="1" ht="17.25">
      <c r="A187" s="3"/>
      <c r="B187" s="3"/>
      <c r="C187" s="3"/>
      <c r="D187" s="3"/>
      <c r="E187" s="74" t="s">
        <v>15</v>
      </c>
      <c r="F187" s="74" t="s">
        <v>520</v>
      </c>
      <c r="G187" s="62">
        <f>ROUNDUP((((('Exchange rate'!Eur_per_GBP*('UK-R-Console Tables'!G188/(1+'Exchange rate'!UK_vat_rate))*1.25)-('Exchange rate'!Eur_per_GBP*('UK-R-Console Tables'!G188/(1+'Exchange rate'!UK_vat_rate))*1.25)*0.25)+1)*0.9165)/10,0)*10</f>
      </c>
      <c r="H187" s="62">
        <f>ROUNDUP((((('Exchange rate'!Eur_per_GBP*('UK-R-Console Tables'!H188/(1+'Exchange rate'!UK_vat_rate))*1.25)-('Exchange rate'!Eur_per_GBP*('UK-R-Console Tables'!H188/(1+'Exchange rate'!UK_vat_rate))*1.25)*0.25)+1)*0.9165)/10,0)*10</f>
      </c>
      <c r="I187" s="82"/>
      <c r="J187" s="5"/>
    </row>
    <row x14ac:dyDescent="0.25" r="188" customHeight="1" ht="17.25">
      <c r="A188" s="3"/>
      <c r="B188" s="3"/>
      <c r="C188" s="3"/>
      <c r="D188" s="3"/>
      <c r="E188" s="74" t="s">
        <v>120</v>
      </c>
      <c r="F188" s="74" t="s">
        <v>522</v>
      </c>
      <c r="G188" s="62">
        <f>ROUNDUP((((('Exchange rate'!Eur_per_GBP*('UK-R-Console Tables'!G189/(1+'Exchange rate'!UK_vat_rate))*1.25)-('Exchange rate'!Eur_per_GBP*('UK-R-Console Tables'!G189/(1+'Exchange rate'!UK_vat_rate))*1.25)*0.25)+1)*0.9165)/10,0)*10</f>
      </c>
      <c r="H188" s="62">
        <f>ROUNDUP((((('Exchange rate'!Eur_per_GBP*('UK-R-Console Tables'!H189/(1+'Exchange rate'!UK_vat_rate))*1.25)-('Exchange rate'!Eur_per_GBP*('UK-R-Console Tables'!H189/(1+'Exchange rate'!UK_vat_rate))*1.25)*0.25)+1)*0.9165)/10,0)*10</f>
      </c>
      <c r="I188" s="82"/>
      <c r="J188" s="5"/>
    </row>
    <row x14ac:dyDescent="0.25" r="189" customHeight="1" ht="17.25">
      <c r="A189" s="3"/>
      <c r="B189" s="3"/>
      <c r="C189" s="3"/>
      <c r="D189" s="3"/>
      <c r="E189" s="74"/>
      <c r="F189" s="23"/>
      <c r="G189" s="103"/>
      <c r="H189" s="82"/>
      <c r="I189" s="82"/>
      <c r="J189" s="5"/>
    </row>
    <row x14ac:dyDescent="0.25" r="190" customHeight="1" ht="17.25">
      <c r="A190" s="3"/>
      <c r="B190" s="3"/>
      <c r="C190" s="3"/>
      <c r="D190" s="3"/>
      <c r="E190" s="3"/>
      <c r="F190" s="74"/>
      <c r="G190" s="136"/>
      <c r="H190" s="136"/>
      <c r="I190" s="82"/>
      <c r="J190" s="5"/>
    </row>
    <row x14ac:dyDescent="0.25" r="191" customHeight="1" ht="17.25">
      <c r="A191" s="3"/>
      <c r="B191" s="3"/>
      <c r="C191" s="3"/>
      <c r="D191" s="3"/>
      <c r="E191" s="138" t="s">
        <v>18</v>
      </c>
      <c r="F191" s="23"/>
      <c r="G191" s="103"/>
      <c r="H191" s="82"/>
      <c r="I191" s="82"/>
      <c r="J191" s="5"/>
    </row>
    <row x14ac:dyDescent="0.25" r="192" customHeight="1" ht="17.25">
      <c r="A192" s="3"/>
      <c r="B192" s="3"/>
      <c r="C192" s="3"/>
      <c r="D192" s="3"/>
      <c r="E192" s="243"/>
      <c r="F192" s="23"/>
      <c r="G192" s="103"/>
      <c r="H192" s="82"/>
      <c r="I192" s="82"/>
      <c r="J192" s="5"/>
    </row>
    <row x14ac:dyDescent="0.25" r="193" customHeight="1" ht="17.25">
      <c r="A193" s="3"/>
      <c r="B193" s="3"/>
      <c r="C193" s="3"/>
      <c r="D193" s="3"/>
      <c r="E193" s="3"/>
      <c r="F193" s="23"/>
      <c r="G193" s="103"/>
      <c r="H193" s="82"/>
      <c r="I193" s="82"/>
      <c r="J193" s="5"/>
    </row>
    <row x14ac:dyDescent="0.25" r="194" customHeight="1" ht="17.25">
      <c r="A194" s="3"/>
      <c r="B194" s="3"/>
      <c r="C194" s="3"/>
      <c r="D194" s="3"/>
      <c r="E194" s="139" t="s">
        <v>280</v>
      </c>
      <c r="F194" s="140"/>
      <c r="G194" s="141"/>
      <c r="H194" s="188">
        <f>ROUNDUP(((('Exchange rate'!Eur_per_GBP*('UK-R-Console Tables'!H195/(1+'Exchange rate'!UK_vat_rate))*1.25*0.9165)+1)/1.59)/10,0)*10</f>
      </c>
      <c r="I194" s="82"/>
      <c r="J194" s="5"/>
    </row>
    <row x14ac:dyDescent="0.25" r="195" customHeight="1" ht="17.25">
      <c r="A195" s="3"/>
      <c r="B195" s="3"/>
      <c r="C195" s="3"/>
      <c r="D195" s="3"/>
      <c r="E195" s="243"/>
      <c r="F195" s="23"/>
      <c r="G195" s="103"/>
      <c r="H195" s="82"/>
      <c r="I195" s="82"/>
      <c r="J195" s="5"/>
    </row>
    <row x14ac:dyDescent="0.25" r="196" customHeight="1" ht="63">
      <c r="A196" s="3"/>
      <c r="B196" s="3"/>
      <c r="C196" s="3"/>
      <c r="D196" s="3"/>
      <c r="E196" s="243"/>
      <c r="F196" s="23"/>
      <c r="G196" s="103"/>
      <c r="H196" s="82"/>
      <c r="I196" s="82"/>
      <c r="J196" s="5"/>
    </row>
    <row x14ac:dyDescent="0.25" r="197" customHeight="1" ht="49.35">
      <c r="A197" s="126"/>
      <c r="B197" s="96" t="s">
        <v>132</v>
      </c>
      <c r="C197" s="236"/>
      <c r="D197" s="236"/>
      <c r="E197" s="127"/>
      <c r="F197" s="116"/>
      <c r="G197" s="128"/>
      <c r="H197" s="128"/>
      <c r="I197" s="128"/>
      <c r="J197" s="158"/>
    </row>
    <row x14ac:dyDescent="0.25" r="198" customHeight="1" ht="17.25">
      <c r="A198" s="15"/>
      <c r="B198" s="15" t="s">
        <v>484</v>
      </c>
      <c r="C198" s="15"/>
      <c r="D198" s="15"/>
      <c r="E198" s="112" t="s">
        <v>58</v>
      </c>
      <c r="F198" s="237" t="s">
        <v>319</v>
      </c>
      <c r="G198" s="60" t="s">
        <v>362</v>
      </c>
      <c r="H198" s="16" t="s">
        <v>388</v>
      </c>
      <c r="I198" s="238"/>
      <c r="J198" s="27"/>
    </row>
    <row x14ac:dyDescent="0.25" r="199" customHeight="1" ht="17.25">
      <c r="A199" s="3"/>
      <c r="B199" s="3"/>
      <c r="C199" s="3"/>
      <c r="D199" s="3"/>
      <c r="E199" s="74"/>
      <c r="F199" s="119" t="s">
        <v>5</v>
      </c>
      <c r="G199" s="244"/>
      <c r="H199" s="322" t="s">
        <v>471</v>
      </c>
      <c r="I199" s="82"/>
      <c r="J199" s="27"/>
    </row>
    <row x14ac:dyDescent="0.25" r="200" customHeight="1" ht="17.25">
      <c r="A200" s="3"/>
      <c r="B200" s="3"/>
      <c r="C200" s="3"/>
      <c r="D200" s="3"/>
      <c r="E200" s="74" t="s">
        <v>11</v>
      </c>
      <c r="F200" s="4" t="s">
        <v>526</v>
      </c>
      <c r="G200" s="62">
        <f>ROUNDUP((((('Exchange rate'!Eur_per_GBP*('UK-R-Console Tables'!G201/(1+'Exchange rate'!UK_vat_rate))*1.25)-('Exchange rate'!Eur_per_GBP*('UK-R-Console Tables'!G201/(1+'Exchange rate'!UK_vat_rate))*1.25)*0.25)+1)*0.9165)/10,0)*10</f>
      </c>
      <c r="H200" s="62">
        <f>ROUNDUP((((('Exchange rate'!Eur_per_GBP*('UK-R-Console Tables'!H201/(1+'Exchange rate'!UK_vat_rate))*1.25)-('Exchange rate'!Eur_per_GBP*('UK-R-Console Tables'!H201/(1+'Exchange rate'!UK_vat_rate))*1.25)*0.25)+1)*0.9165)/10,0)*10</f>
      </c>
      <c r="I200" s="82"/>
      <c r="J200" s="27"/>
    </row>
    <row x14ac:dyDescent="0.25" r="201" customHeight="1" ht="17.25">
      <c r="A201" s="3"/>
      <c r="B201" s="3"/>
      <c r="C201" s="3"/>
      <c r="D201" s="3"/>
      <c r="E201" s="74" t="s">
        <v>13</v>
      </c>
      <c r="F201" s="4" t="s">
        <v>528</v>
      </c>
      <c r="G201" s="62">
        <f>ROUNDUP((((('Exchange rate'!Eur_per_GBP*('UK-R-Console Tables'!G202/(1+'Exchange rate'!UK_vat_rate))*1.25)-('Exchange rate'!Eur_per_GBP*('UK-R-Console Tables'!G202/(1+'Exchange rate'!UK_vat_rate))*1.25)*0.25)+1)*0.9165)/10,0)*10</f>
      </c>
      <c r="H201" s="62">
        <f>ROUNDUP((((('Exchange rate'!Eur_per_GBP*('UK-R-Console Tables'!H202/(1+'Exchange rate'!UK_vat_rate))*1.25)-('Exchange rate'!Eur_per_GBP*('UK-R-Console Tables'!H202/(1+'Exchange rate'!UK_vat_rate))*1.25)*0.25)+1)*0.9165)/10,0)*10</f>
      </c>
      <c r="I201" s="137"/>
      <c r="J201" s="27"/>
    </row>
    <row x14ac:dyDescent="0.25" r="202" customHeight="1" ht="17.25">
      <c r="A202" s="3"/>
      <c r="B202" s="3"/>
      <c r="C202" s="3"/>
      <c r="D202" s="3"/>
      <c r="E202" s="4" t="s">
        <v>15</v>
      </c>
      <c r="F202" s="74" t="s">
        <v>530</v>
      </c>
      <c r="G202" s="62">
        <f>ROUNDUP((((('Exchange rate'!Eur_per_GBP*('UK-R-Console Tables'!G203/(1+'Exchange rate'!UK_vat_rate))*1.25)-('Exchange rate'!Eur_per_GBP*('UK-R-Console Tables'!G203/(1+'Exchange rate'!UK_vat_rate))*1.25)*0.25)+1)*0.9165)/10,0)*10</f>
      </c>
      <c r="H202" s="62">
        <f>ROUNDUP((((('Exchange rate'!Eur_per_GBP*('UK-R-Console Tables'!H203/(1+'Exchange rate'!UK_vat_rate))*1.25)-('Exchange rate'!Eur_per_GBP*('UK-R-Console Tables'!H203/(1+'Exchange rate'!UK_vat_rate))*1.25)*0.25)+1)*0.9165)/10,0)*10</f>
      </c>
      <c r="I202" s="137"/>
      <c r="J202" s="27"/>
    </row>
    <row x14ac:dyDescent="0.25" r="203" customHeight="1" ht="17.25">
      <c r="A203" s="3"/>
      <c r="B203" s="3"/>
      <c r="C203" s="3"/>
      <c r="D203" s="3"/>
      <c r="E203" s="138" t="s">
        <v>18</v>
      </c>
      <c r="F203" s="4"/>
      <c r="G203" s="101"/>
      <c r="H203" s="92"/>
      <c r="I203" s="82"/>
      <c r="J203" s="27"/>
    </row>
    <row x14ac:dyDescent="0.25" r="204" customHeight="1" ht="17.25">
      <c r="A204" s="3"/>
      <c r="B204" s="3"/>
      <c r="C204" s="3"/>
      <c r="D204" s="3"/>
      <c r="E204" s="108"/>
      <c r="F204" s="4"/>
      <c r="G204" s="101"/>
      <c r="H204" s="92"/>
      <c r="I204" s="82"/>
      <c r="J204" s="27"/>
    </row>
    <row x14ac:dyDescent="0.25" r="205" customHeight="1" ht="17.25">
      <c r="A205" s="3"/>
      <c r="B205" s="3"/>
      <c r="C205" s="3"/>
      <c r="D205" s="3"/>
      <c r="E205" s="139" t="s">
        <v>280</v>
      </c>
      <c r="F205" s="140"/>
      <c r="G205" s="152"/>
      <c r="H205" s="188">
        <f>ROUNDUP(((('Exchange rate'!Eur_per_GBP*('UK-R-Console Tables'!H207/(1+'Exchange rate'!UK_vat_rate))*1.25*0.9165)+1)/1.59)/10,0)*10</f>
      </c>
      <c r="I205" s="82"/>
      <c r="J205" s="27"/>
    </row>
    <row x14ac:dyDescent="0.25" r="206" customHeight="1" ht="17.25">
      <c r="A206" s="3"/>
      <c r="B206" s="3"/>
      <c r="C206" s="3"/>
      <c r="D206" s="3"/>
      <c r="E206" s="28"/>
      <c r="F206" s="4"/>
      <c r="G206" s="101"/>
      <c r="H206" s="63"/>
      <c r="I206" s="82"/>
      <c r="J206" s="27"/>
    </row>
    <row x14ac:dyDescent="0.25" r="207" customHeight="1" ht="17.25">
      <c r="A207" s="3"/>
      <c r="B207" s="3"/>
      <c r="C207" s="3"/>
      <c r="D207" s="3"/>
      <c r="E207" s="28" t="s">
        <v>437</v>
      </c>
      <c r="F207" s="4"/>
      <c r="G207" s="101"/>
      <c r="H207" s="62"/>
      <c r="I207" s="82"/>
      <c r="J207" s="27"/>
    </row>
    <row x14ac:dyDescent="0.25" r="208" customHeight="1" ht="17.25">
      <c r="A208" s="3"/>
      <c r="B208" s="3"/>
      <c r="C208" s="3"/>
      <c r="D208" s="3"/>
      <c r="E208" s="139" t="s">
        <v>450</v>
      </c>
      <c r="F208" s="140"/>
      <c r="G208" s="141"/>
      <c r="H208" s="188">
        <f>ROUNDUP(((('Exchange rate'!Eur_per_GBP*('UK-R-Console Tables'!H210/(1+'Exchange rate'!UK_vat_rate))*1.25*0.9165)+1)/1.59)/10,0)*10</f>
      </c>
      <c r="I208" s="82"/>
      <c r="J208" s="27"/>
    </row>
    <row x14ac:dyDescent="0.25" r="209" customHeight="1" ht="17.25">
      <c r="A209" s="3"/>
      <c r="B209" s="3"/>
      <c r="C209" s="3"/>
      <c r="D209" s="3"/>
      <c r="E209" s="28"/>
      <c r="F209" s="23"/>
      <c r="G209" s="103"/>
      <c r="H209" s="63"/>
      <c r="I209" s="82"/>
      <c r="J209" s="27"/>
    </row>
    <row x14ac:dyDescent="0.25" r="210" customHeight="1" ht="97.5">
      <c r="A210" s="3"/>
      <c r="B210" s="3"/>
      <c r="C210" s="3"/>
      <c r="D210" s="3"/>
      <c r="E210" s="243"/>
      <c r="F210" s="23"/>
      <c r="G210" s="103"/>
      <c r="H210" s="63"/>
      <c r="I210" s="82"/>
      <c r="J210" s="27"/>
    </row>
    <row x14ac:dyDescent="0.25" r="211" customHeight="1" ht="17.25">
      <c r="A211" s="3"/>
      <c r="B211" s="3"/>
      <c r="C211" s="3"/>
      <c r="D211" s="3"/>
      <c r="E211" s="28"/>
      <c r="F211" s="23"/>
      <c r="G211" s="103"/>
      <c r="H211" s="63"/>
      <c r="I211" s="82"/>
      <c r="J211" s="27"/>
    </row>
    <row x14ac:dyDescent="0.25" r="212" customHeight="1" ht="49.35">
      <c r="A212" s="126"/>
      <c r="B212" s="96" t="s">
        <v>333</v>
      </c>
      <c r="C212" s="236"/>
      <c r="D212" s="236"/>
      <c r="E212" s="127"/>
      <c r="F212" s="116"/>
      <c r="G212" s="128"/>
      <c r="H212" s="128"/>
      <c r="I212" s="128"/>
      <c r="J212" s="158"/>
    </row>
    <row x14ac:dyDescent="0.25" r="213" customHeight="1" ht="26.100000000000005">
      <c r="A213" s="15"/>
      <c r="B213" s="15" t="s">
        <v>318</v>
      </c>
      <c r="C213" s="15"/>
      <c r="D213" s="15"/>
      <c r="E213" s="112" t="s">
        <v>58</v>
      </c>
      <c r="F213" s="237" t="s">
        <v>319</v>
      </c>
      <c r="G213" s="60" t="s">
        <v>362</v>
      </c>
      <c r="H213" s="159" t="s">
        <v>388</v>
      </c>
      <c r="I213" s="238"/>
      <c r="J213" s="72"/>
    </row>
    <row x14ac:dyDescent="0.25" r="214" customHeight="1" ht="17.25">
      <c r="A214" s="3"/>
      <c r="B214" s="3"/>
      <c r="C214" s="3"/>
      <c r="D214" s="3"/>
      <c r="E214" s="74"/>
      <c r="F214" s="119" t="s">
        <v>476</v>
      </c>
      <c r="G214" s="244"/>
      <c r="H214" s="327" t="s">
        <v>471</v>
      </c>
      <c r="I214" s="303"/>
      <c r="J214" s="239"/>
    </row>
    <row x14ac:dyDescent="0.25" r="215" customHeight="1" ht="17.25">
      <c r="A215" s="3"/>
      <c r="B215" s="3"/>
      <c r="C215" s="3"/>
      <c r="D215" s="3"/>
      <c r="E215" s="74" t="s">
        <v>11</v>
      </c>
      <c r="F215" s="74" t="s">
        <v>516</v>
      </c>
      <c r="G215" s="62">
        <f>ROUNDUP((((('Exchange rate'!Eur_per_GBP*('UK-R-Console Tables'!G217/(1+'Exchange rate'!UK_vat_rate))*1.25)-('Exchange rate'!Eur_per_GBP*('UK-R-Console Tables'!G217/(1+'Exchange rate'!UK_vat_rate))*1.25)*0.25)+1)*0.9165)/10,0)*10</f>
      </c>
      <c r="H215" s="62">
        <f>ROUNDUP((((('Exchange rate'!Eur_per_GBP*('UK-R-Console Tables'!H217/(1+'Exchange rate'!UK_vat_rate))*1.25)-('Exchange rate'!Eur_per_GBP*('UK-R-Console Tables'!H217/(1+'Exchange rate'!UK_vat_rate))*1.25)*0.25)+1)*0.9165)/10,0)*10</f>
      </c>
      <c r="I215" s="82"/>
      <c r="J215" s="300">
        <f>H215-G215</f>
      </c>
    </row>
    <row x14ac:dyDescent="0.25" r="216" customHeight="1" ht="17.25">
      <c r="A216" s="3"/>
      <c r="B216" s="3"/>
      <c r="C216" s="3"/>
      <c r="D216" s="3"/>
      <c r="E216" s="74" t="s">
        <v>13</v>
      </c>
      <c r="F216" s="74" t="s">
        <v>518</v>
      </c>
      <c r="G216" s="62">
        <f>ROUNDUP((((('Exchange rate'!Eur_per_GBP*('UK-R-Console Tables'!G218/(1+'Exchange rate'!UK_vat_rate))*1.25)-('Exchange rate'!Eur_per_GBP*('UK-R-Console Tables'!G218/(1+'Exchange rate'!UK_vat_rate))*1.25)*0.25)+1)*0.9165)/10,0)*10</f>
      </c>
      <c r="H216" s="62">
        <f>ROUNDUP((((('Exchange rate'!Eur_per_GBP*('UK-R-Console Tables'!H218/(1+'Exchange rate'!UK_vat_rate))*1.25)-('Exchange rate'!Eur_per_GBP*('UK-R-Console Tables'!H218/(1+'Exchange rate'!UK_vat_rate))*1.25)*0.25)+1)*0.9165)/10,0)*10</f>
      </c>
      <c r="I216" s="82"/>
      <c r="J216" s="300">
        <f>H216-G216</f>
      </c>
    </row>
    <row x14ac:dyDescent="0.25" r="217" customHeight="1" ht="17.25">
      <c r="A217" s="3"/>
      <c r="B217" s="3"/>
      <c r="C217" s="3"/>
      <c r="D217" s="3"/>
      <c r="E217" s="74" t="s">
        <v>15</v>
      </c>
      <c r="F217" s="74" t="s">
        <v>520</v>
      </c>
      <c r="G217" s="62">
        <f>ROUNDUP((((('Exchange rate'!Eur_per_GBP*('UK-R-Console Tables'!G219/(1+'Exchange rate'!UK_vat_rate))*1.25)-('Exchange rate'!Eur_per_GBP*('UK-R-Console Tables'!G219/(1+'Exchange rate'!UK_vat_rate))*1.25)*0.25)+1)*0.9165)/10,0)*10</f>
      </c>
      <c r="H217" s="62">
        <f>ROUNDUP((((('Exchange rate'!Eur_per_GBP*('UK-R-Console Tables'!H219/(1+'Exchange rate'!UK_vat_rate))*1.25)-('Exchange rate'!Eur_per_GBP*('UK-R-Console Tables'!H219/(1+'Exchange rate'!UK_vat_rate))*1.25)*0.25)+1)*0.9165)/10,0)*10</f>
      </c>
      <c r="I217" s="82"/>
      <c r="J217" s="300">
        <f>H217-G217</f>
      </c>
    </row>
    <row x14ac:dyDescent="0.25" r="218" customHeight="1" ht="17.25">
      <c r="A218" s="3"/>
      <c r="B218" s="3"/>
      <c r="C218" s="3"/>
      <c r="D218" s="3"/>
      <c r="E218" s="74" t="s">
        <v>120</v>
      </c>
      <c r="F218" s="74" t="s">
        <v>522</v>
      </c>
      <c r="G218" s="62">
        <f>ROUNDUP((((('Exchange rate'!Eur_per_GBP*('UK-R-Console Tables'!G220/(1+'Exchange rate'!UK_vat_rate))*1.25)-('Exchange rate'!Eur_per_GBP*('UK-R-Console Tables'!G220/(1+'Exchange rate'!UK_vat_rate))*1.25)*0.25)+1)*0.9165)/10,0)*10</f>
      </c>
      <c r="H218" s="62">
        <f>ROUNDUP((((('Exchange rate'!Eur_per_GBP*('UK-R-Console Tables'!H220/(1+'Exchange rate'!UK_vat_rate))*1.25)-('Exchange rate'!Eur_per_GBP*('UK-R-Console Tables'!H220/(1+'Exchange rate'!UK_vat_rate))*1.25)*0.25)+1)*0.9165)/10,0)*10</f>
      </c>
      <c r="I218" s="82"/>
      <c r="J218" s="300">
        <f>H218-G218</f>
      </c>
    </row>
    <row x14ac:dyDescent="0.25" r="219" customHeight="1" ht="17.25">
      <c r="A219" s="3"/>
      <c r="B219" s="3"/>
      <c r="C219" s="3"/>
      <c r="D219" s="3"/>
      <c r="E219" s="3"/>
      <c r="F219" s="74"/>
      <c r="G219" s="136"/>
      <c r="H219" s="136"/>
      <c r="I219" s="137"/>
      <c r="J219" s="27"/>
    </row>
    <row x14ac:dyDescent="0.25" r="220" customHeight="1" ht="17.25">
      <c r="A220" s="3"/>
      <c r="B220" s="3"/>
      <c r="C220" s="3"/>
      <c r="D220" s="3"/>
      <c r="E220" s="138" t="s">
        <v>18</v>
      </c>
      <c r="F220" s="23"/>
      <c r="G220" s="103"/>
      <c r="H220" s="82"/>
      <c r="I220" s="82"/>
      <c r="J220" s="27"/>
    </row>
    <row x14ac:dyDescent="0.25" r="221" customHeight="1" ht="17.25">
      <c r="A221" s="3"/>
      <c r="B221" s="3"/>
      <c r="C221" s="3"/>
      <c r="D221" s="3"/>
      <c r="E221" s="243"/>
      <c r="F221" s="23"/>
      <c r="G221" s="103"/>
      <c r="H221" s="82"/>
      <c r="I221" s="82"/>
      <c r="J221" s="27"/>
    </row>
    <row x14ac:dyDescent="0.25" r="222" customHeight="1" ht="17.25">
      <c r="A222" s="3"/>
      <c r="B222" s="3"/>
      <c r="C222" s="3"/>
      <c r="D222" s="3"/>
      <c r="E222" s="3"/>
      <c r="F222" s="23"/>
      <c r="G222" s="103"/>
      <c r="H222" s="82"/>
      <c r="I222" s="82"/>
      <c r="J222" s="27"/>
    </row>
    <row x14ac:dyDescent="0.25" r="223" customHeight="1" ht="17.25">
      <c r="A223" s="3"/>
      <c r="B223" s="3"/>
      <c r="C223" s="3"/>
      <c r="D223" s="3"/>
      <c r="E223" s="139" t="s">
        <v>394</v>
      </c>
      <c r="F223" s="140"/>
      <c r="G223" s="141"/>
      <c r="H223" s="188">
        <f>ROUNDUP(((('Exchange rate'!Eur_per_GBP*('UK-R-Console Tables'!H225/(1+'Exchange rate'!UK_vat_rate))*1.25*0.9165)+1)/1.59)/10,0)*10</f>
      </c>
      <c r="I223" s="82"/>
      <c r="J223" s="27"/>
    </row>
    <row x14ac:dyDescent="0.25" r="224" customHeight="1" ht="17.25">
      <c r="A224" s="3"/>
      <c r="B224" s="3"/>
      <c r="C224" s="3"/>
      <c r="D224" s="3"/>
      <c r="E224" s="243"/>
      <c r="F224" s="23"/>
      <c r="G224" s="103"/>
      <c r="H224" s="82"/>
      <c r="I224" s="82"/>
      <c r="J224" s="27"/>
    </row>
    <row x14ac:dyDescent="0.25" r="225" customHeight="1" ht="17.25">
      <c r="A225" s="3"/>
      <c r="B225" s="3"/>
      <c r="C225" s="3"/>
      <c r="D225" s="3"/>
      <c r="E225" s="243"/>
      <c r="F225" s="23"/>
      <c r="G225" s="103"/>
      <c r="H225" s="82"/>
      <c r="I225" s="82"/>
      <c r="J225" s="27"/>
    </row>
    <row x14ac:dyDescent="0.25" r="226" customHeight="1" ht="17.25">
      <c r="A226" s="3"/>
      <c r="B226" s="3"/>
      <c r="C226" s="3"/>
      <c r="D226" s="3"/>
      <c r="E226" s="3"/>
      <c r="F226" s="23"/>
      <c r="G226" s="103"/>
      <c r="H226" s="82"/>
      <c r="I226" s="82"/>
      <c r="J226" s="27"/>
    </row>
    <row x14ac:dyDescent="0.25" r="227" customHeight="1" ht="17.25">
      <c r="A227" s="3"/>
      <c r="B227" s="3"/>
      <c r="C227" s="3"/>
      <c r="D227" s="3"/>
      <c r="E227" s="28"/>
      <c r="F227" s="23"/>
      <c r="G227" s="103"/>
      <c r="H227" s="63"/>
      <c r="I227" s="82"/>
      <c r="J227" s="27"/>
    </row>
    <row x14ac:dyDescent="0.25" r="228" customHeight="1" ht="17.25">
      <c r="A228" s="3"/>
      <c r="B228" s="3"/>
      <c r="C228" s="3"/>
      <c r="D228" s="3"/>
      <c r="E228" s="28"/>
      <c r="F228" s="23"/>
      <c r="G228" s="103"/>
      <c r="H228" s="63"/>
      <c r="I228" s="82"/>
      <c r="J228" s="27"/>
    </row>
    <row x14ac:dyDescent="0.25" r="229" customHeight="1" ht="17.25">
      <c r="A229" s="3"/>
      <c r="B229" s="3"/>
      <c r="C229" s="3"/>
      <c r="D229" s="3"/>
      <c r="E229" s="28"/>
      <c r="F229" s="23"/>
      <c r="G229" s="103"/>
      <c r="H229" s="63"/>
      <c r="I229" s="82"/>
      <c r="J229" s="27"/>
    </row>
    <row x14ac:dyDescent="0.25" r="230" customHeight="1" ht="17.1">
      <c r="A230" s="3"/>
      <c r="B230" s="3"/>
      <c r="C230" s="3"/>
      <c r="D230" s="3"/>
      <c r="E230" s="28"/>
      <c r="F230" s="23"/>
      <c r="G230" s="103"/>
      <c r="H230" s="63"/>
      <c r="I230" s="82"/>
      <c r="J230" s="27"/>
    </row>
    <row x14ac:dyDescent="0.25" r="231" customHeight="1" ht="49.35">
      <c r="A231" s="126"/>
      <c r="B231" s="96" t="s">
        <v>532</v>
      </c>
      <c r="C231" s="236"/>
      <c r="D231" s="236"/>
      <c r="E231" s="127"/>
      <c r="F231" s="116"/>
      <c r="G231" s="128"/>
      <c r="H231" s="128"/>
      <c r="I231" s="128"/>
      <c r="J231" s="158"/>
    </row>
    <row x14ac:dyDescent="0.25" r="232" customHeight="1" ht="26.100000000000005">
      <c r="A232" s="15"/>
      <c r="B232" s="15" t="s">
        <v>318</v>
      </c>
      <c r="C232" s="15"/>
      <c r="D232" s="15"/>
      <c r="E232" s="112" t="s">
        <v>58</v>
      </c>
      <c r="F232" s="237" t="s">
        <v>319</v>
      </c>
      <c r="G232" s="60" t="s">
        <v>362</v>
      </c>
      <c r="H232" s="60" t="s">
        <v>388</v>
      </c>
      <c r="I232" s="238"/>
      <c r="J232" s="72"/>
    </row>
    <row x14ac:dyDescent="0.25" r="233" customHeight="1" ht="17.25">
      <c r="A233" s="3"/>
      <c r="B233" s="3"/>
      <c r="C233" s="3"/>
      <c r="D233" s="3"/>
      <c r="E233" s="74"/>
      <c r="F233" s="119" t="s">
        <v>72</v>
      </c>
      <c r="G233" s="105"/>
      <c r="H233" s="327" t="s">
        <v>471</v>
      </c>
      <c r="I233" s="303"/>
      <c r="J233" s="5"/>
    </row>
    <row x14ac:dyDescent="0.25" r="234" customHeight="1" ht="17.25">
      <c r="A234" s="3"/>
      <c r="B234" s="3"/>
      <c r="C234" s="3"/>
      <c r="D234" s="3"/>
      <c r="E234" s="4" t="s">
        <v>11</v>
      </c>
      <c r="F234" s="74" t="s">
        <v>539</v>
      </c>
      <c r="G234" s="62">
        <f>ROUNDUP((((('Exchange rate'!Eur_per_GBP*('UK-R-Console Tables'!G236/(1+'Exchange rate'!UK_vat_rate))*1.25)-('Exchange rate'!Eur_per_GBP*('UK-R-Console Tables'!G236/(1+'Exchange rate'!UK_vat_rate))*1.25)*0.25)+1)*0.9165)/10,0)*10</f>
      </c>
      <c r="H234" s="62">
        <f>ROUNDUP((((('Exchange rate'!Eur_per_GBP*('UK-R-Console Tables'!H236/(1+'Exchange rate'!UK_vat_rate))*1.25)-('Exchange rate'!Eur_per_GBP*('UK-R-Console Tables'!H236/(1+'Exchange rate'!UK_vat_rate))*1.25)*0.25)+1)*0.9165)/10,0)*10</f>
      </c>
      <c r="I234" s="82"/>
      <c r="J234" s="5"/>
    </row>
    <row x14ac:dyDescent="0.25" r="235" customHeight="1" ht="17.25">
      <c r="A235" s="3"/>
      <c r="B235" s="3"/>
      <c r="C235" s="3"/>
      <c r="D235" s="3"/>
      <c r="E235" s="74" t="s">
        <v>13</v>
      </c>
      <c r="F235" s="74" t="s">
        <v>540</v>
      </c>
      <c r="G235" s="62">
        <f>ROUNDUP((((('Exchange rate'!Eur_per_GBP*('UK-R-Console Tables'!G237/(1+'Exchange rate'!UK_vat_rate))*1.25)-('Exchange rate'!Eur_per_GBP*('UK-R-Console Tables'!G237/(1+'Exchange rate'!UK_vat_rate))*1.25)*0.25)+1)*0.9165)/10,0)*10</f>
      </c>
      <c r="H235" s="62">
        <f>ROUNDUP((((('Exchange rate'!Eur_per_GBP*('UK-R-Console Tables'!H237/(1+'Exchange rate'!UK_vat_rate))*1.25)-('Exchange rate'!Eur_per_GBP*('UK-R-Console Tables'!H237/(1+'Exchange rate'!UK_vat_rate))*1.25)*0.25)+1)*0.9165)/10,0)*10</f>
      </c>
      <c r="I235" s="82"/>
      <c r="J235" s="5"/>
    </row>
    <row x14ac:dyDescent="0.25" r="236" customHeight="1" ht="17.25">
      <c r="A236" s="3"/>
      <c r="B236" s="3"/>
      <c r="C236" s="3"/>
      <c r="D236" s="3"/>
      <c r="E236" s="74" t="s">
        <v>15</v>
      </c>
      <c r="F236" s="74" t="s">
        <v>535</v>
      </c>
      <c r="G236" s="62">
        <f>ROUNDUP((((('Exchange rate'!Eur_per_GBP*('UK-R-Console Tables'!G238/(1+'Exchange rate'!UK_vat_rate))*1.25)-('Exchange rate'!Eur_per_GBP*('UK-R-Console Tables'!G238/(1+'Exchange rate'!UK_vat_rate))*1.25)*0.25)+1)*0.9165)/10,0)*10</f>
      </c>
      <c r="H236" s="62">
        <f>ROUNDUP((((('Exchange rate'!Eur_per_GBP*('UK-R-Console Tables'!H238/(1+'Exchange rate'!UK_vat_rate))*1.25)-('Exchange rate'!Eur_per_GBP*('UK-R-Console Tables'!H238/(1+'Exchange rate'!UK_vat_rate))*1.25)*0.25)+1)*0.9165)/10,0)*10</f>
      </c>
      <c r="I236" s="82"/>
      <c r="J236" s="5"/>
    </row>
    <row x14ac:dyDescent="0.25" r="237" customHeight="1" ht="17.25">
      <c r="A237" s="3"/>
      <c r="B237" s="3"/>
      <c r="C237" s="3"/>
      <c r="D237" s="3"/>
      <c r="E237" s="74"/>
      <c r="F237" s="23"/>
      <c r="G237" s="103"/>
      <c r="H237" s="82"/>
      <c r="I237" s="82"/>
      <c r="J237" s="27"/>
    </row>
    <row x14ac:dyDescent="0.25" r="238" customHeight="1" ht="17.25">
      <c r="A238" s="3"/>
      <c r="B238" s="3"/>
      <c r="C238" s="3"/>
      <c r="D238" s="3"/>
      <c r="E238" s="3"/>
      <c r="F238" s="74"/>
      <c r="G238" s="136"/>
      <c r="H238" s="136"/>
      <c r="I238" s="137"/>
      <c r="J238" s="27"/>
    </row>
    <row x14ac:dyDescent="0.25" r="239" customHeight="1" ht="17.25">
      <c r="A239" s="3"/>
      <c r="B239" s="3"/>
      <c r="C239" s="3"/>
      <c r="D239" s="3"/>
      <c r="E239" s="138" t="s">
        <v>18</v>
      </c>
      <c r="F239" s="23"/>
      <c r="G239" s="103"/>
      <c r="H239" s="82"/>
      <c r="I239" s="82"/>
      <c r="J239" s="27"/>
    </row>
    <row x14ac:dyDescent="0.25" r="240" customHeight="1" ht="17.25">
      <c r="A240" s="3"/>
      <c r="B240" s="3"/>
      <c r="C240" s="3"/>
      <c r="D240" s="3"/>
      <c r="E240" s="243"/>
      <c r="F240" s="23"/>
      <c r="G240" s="103"/>
      <c r="H240" s="82"/>
      <c r="I240" s="82"/>
      <c r="J240" s="27"/>
    </row>
    <row x14ac:dyDescent="0.25" r="241" customHeight="1" ht="17.25">
      <c r="A241" s="3"/>
      <c r="B241" s="3"/>
      <c r="C241" s="3"/>
      <c r="D241" s="3"/>
      <c r="E241" s="3"/>
      <c r="F241" s="114"/>
      <c r="G241" s="103"/>
      <c r="H241" s="82"/>
      <c r="I241" s="82"/>
      <c r="J241" s="27"/>
    </row>
    <row x14ac:dyDescent="0.25" r="242" customHeight="1" ht="17.25">
      <c r="A242" s="3"/>
      <c r="B242" s="3"/>
      <c r="C242" s="3"/>
      <c r="D242" s="3"/>
      <c r="E242" s="139" t="s">
        <v>505</v>
      </c>
      <c r="F242" s="140"/>
      <c r="G242" s="141"/>
      <c r="H242" s="188">
        <f>ROUNDUP(((('Exchange rate'!Eur_per_GBP*('UK-R-Console Tables'!H244/(1+'Exchange rate'!UK_vat_rate))*1.25*0.9165)+1)/1.59)/10,0)*10</f>
      </c>
      <c r="I242" s="82"/>
      <c r="J242" s="5"/>
    </row>
    <row x14ac:dyDescent="0.25" r="243" customHeight="1" ht="17.25">
      <c r="A243" s="3"/>
      <c r="B243" s="3"/>
      <c r="C243" s="3"/>
      <c r="D243" s="3"/>
      <c r="E243" s="3"/>
      <c r="F243" s="23"/>
      <c r="G243" s="103"/>
      <c r="H243" s="82"/>
      <c r="I243" s="82"/>
      <c r="J243" s="5"/>
    </row>
    <row x14ac:dyDescent="0.25" r="244" customHeight="1" ht="17.25">
      <c r="A244" s="3"/>
      <c r="B244" s="3"/>
      <c r="C244" s="3"/>
      <c r="D244" s="3"/>
      <c r="E244" s="3"/>
      <c r="F244" s="23"/>
      <c r="G244" s="103"/>
      <c r="H244" s="82"/>
      <c r="I244" s="82"/>
      <c r="J244" s="5"/>
    </row>
    <row x14ac:dyDescent="0.25" r="245" customHeight="1" ht="17.25">
      <c r="A245" s="3"/>
      <c r="B245" s="3"/>
      <c r="C245" s="3"/>
      <c r="D245" s="3"/>
      <c r="E245" s="3"/>
      <c r="F245" s="23"/>
      <c r="G245" s="103"/>
      <c r="H245" s="82"/>
      <c r="I245" s="82"/>
      <c r="J245" s="5"/>
    </row>
    <row x14ac:dyDescent="0.25" r="246" customHeight="1" ht="17.25">
      <c r="A246" s="3"/>
      <c r="B246" s="3"/>
      <c r="C246" s="3"/>
      <c r="D246" s="3"/>
      <c r="E246" s="3"/>
      <c r="F246" s="23"/>
      <c r="G246" s="103"/>
      <c r="H246" s="82"/>
      <c r="I246" s="82"/>
      <c r="J246" s="5"/>
    </row>
    <row x14ac:dyDescent="0.25" r="247" customHeight="1" ht="17.25">
      <c r="A247" s="3"/>
      <c r="B247" s="3"/>
      <c r="C247" s="3"/>
      <c r="D247" s="3"/>
      <c r="E247" s="3"/>
      <c r="F247" s="23"/>
      <c r="G247" s="103"/>
      <c r="H247" s="82"/>
      <c r="I247" s="82"/>
      <c r="J247" s="5"/>
    </row>
    <row x14ac:dyDescent="0.25" r="248" customHeight="1" ht="17.25">
      <c r="A248" s="3"/>
      <c r="B248" s="3"/>
      <c r="C248" s="3"/>
      <c r="D248" s="3"/>
      <c r="E248" s="3"/>
      <c r="F248" s="23"/>
      <c r="G248" s="103"/>
      <c r="H248" s="82"/>
      <c r="I248" s="82"/>
      <c r="J248" s="5"/>
    </row>
    <row x14ac:dyDescent="0.25" r="249" customHeight="1" ht="17.25">
      <c r="A249" s="3"/>
      <c r="B249" s="3"/>
      <c r="C249" s="3"/>
      <c r="D249" s="3"/>
      <c r="E249" s="3"/>
      <c r="F249" s="23"/>
      <c r="G249" s="103"/>
      <c r="H249" s="82"/>
      <c r="I249" s="82"/>
      <c r="J249" s="5"/>
    </row>
    <row x14ac:dyDescent="0.25" r="250" customHeight="1" ht="17.25">
      <c r="A250" s="3"/>
      <c r="B250" s="3"/>
      <c r="C250" s="3"/>
      <c r="D250" s="3"/>
      <c r="E250" s="3"/>
      <c r="F250" s="23"/>
      <c r="G250" s="103"/>
      <c r="H250" s="82"/>
      <c r="I250" s="82"/>
      <c r="J250" s="5"/>
    </row>
    <row x14ac:dyDescent="0.25" r="251" customHeight="1" ht="17.25">
      <c r="A251" s="3"/>
      <c r="B251" s="3"/>
      <c r="C251" s="3"/>
      <c r="D251" s="3"/>
      <c r="E251" s="3"/>
      <c r="F251" s="23"/>
      <c r="G251" s="103"/>
      <c r="H251" s="82"/>
      <c r="I251" s="82"/>
      <c r="J251" s="5"/>
    </row>
    <row x14ac:dyDescent="0.25" r="252" customHeight="1" ht="17.25">
      <c r="A252" s="3"/>
      <c r="B252" s="3"/>
      <c r="C252" s="3"/>
      <c r="D252" s="3"/>
      <c r="E252" s="3"/>
      <c r="F252" s="23"/>
      <c r="G252" s="103"/>
      <c r="H252" s="82"/>
      <c r="I252" s="82"/>
      <c r="J252" s="5"/>
    </row>
    <row x14ac:dyDescent="0.25" r="253" customHeight="1" ht="17.25">
      <c r="A253" s="3"/>
      <c r="B253" s="3"/>
      <c r="C253" s="3"/>
      <c r="D253" s="3"/>
      <c r="E253" s="3"/>
      <c r="F253" s="23"/>
      <c r="G253" s="103"/>
      <c r="H253" s="82"/>
      <c r="I253" s="82"/>
      <c r="J253" s="5"/>
    </row>
    <row x14ac:dyDescent="0.25" r="254" customHeight="1" ht="17.25">
      <c r="A254" s="3"/>
      <c r="B254" s="3"/>
      <c r="C254" s="3"/>
      <c r="D254" s="3"/>
      <c r="E254" s="3"/>
      <c r="F254" s="23"/>
      <c r="G254" s="103"/>
      <c r="H254" s="82"/>
      <c r="I254" s="82"/>
      <c r="J254" s="5"/>
    </row>
    <row x14ac:dyDescent="0.25" r="255" customHeight="1" ht="17.25">
      <c r="A255" s="3"/>
      <c r="B255" s="3"/>
      <c r="C255" s="3"/>
      <c r="D255" s="3"/>
      <c r="E255" s="3"/>
      <c r="F255" s="23"/>
      <c r="G255" s="103"/>
      <c r="H255" s="82"/>
      <c r="I255" s="82"/>
      <c r="J255" s="5"/>
    </row>
    <row x14ac:dyDescent="0.25" r="256" customHeight="1" ht="17.25">
      <c r="A256" s="3"/>
      <c r="B256" s="3"/>
      <c r="C256" s="3"/>
      <c r="D256" s="3"/>
      <c r="E256" s="3"/>
      <c r="F256" s="23"/>
      <c r="G256" s="103"/>
      <c r="H256" s="82"/>
      <c r="I256" s="82"/>
      <c r="J256" s="5"/>
    </row>
    <row x14ac:dyDescent="0.25" r="257" customHeight="1" ht="17.25">
      <c r="A257" s="3"/>
      <c r="B257" s="3"/>
      <c r="C257" s="3"/>
      <c r="D257" s="3"/>
      <c r="E257" s="3"/>
      <c r="F257" s="23"/>
      <c r="G257" s="103"/>
      <c r="H257" s="82"/>
      <c r="I257" s="82"/>
      <c r="J257" s="5"/>
    </row>
    <row x14ac:dyDescent="0.25" r="258" customHeight="1" ht="17.25">
      <c r="A258" s="3"/>
      <c r="B258" s="3"/>
      <c r="C258" s="3"/>
      <c r="D258" s="3"/>
      <c r="E258" s="3"/>
      <c r="F258" s="23"/>
      <c r="G258" s="103"/>
      <c r="H258" s="82"/>
      <c r="I258" s="82"/>
      <c r="J258" s="5"/>
    </row>
    <row x14ac:dyDescent="0.25" r="259" customHeight="1" ht="17.25">
      <c r="A259" s="3"/>
      <c r="B259" s="3"/>
      <c r="C259" s="3"/>
      <c r="D259" s="3"/>
      <c r="E259" s="3"/>
      <c r="F259" s="23"/>
      <c r="G259" s="103"/>
      <c r="H259" s="82"/>
      <c r="I259" s="82"/>
      <c r="J259" s="5"/>
    </row>
    <row x14ac:dyDescent="0.25" r="260" customHeight="1" ht="17.25">
      <c r="A260" s="3"/>
      <c r="B260" s="3"/>
      <c r="C260" s="3"/>
      <c r="D260" s="3"/>
      <c r="E260" s="3"/>
      <c r="F260" s="23"/>
      <c r="G260" s="103"/>
      <c r="H260" s="82"/>
      <c r="I260" s="82"/>
      <c r="J260" s="5"/>
    </row>
    <row x14ac:dyDescent="0.25" r="261" customHeight="1" ht="17.25">
      <c r="A261" s="3"/>
      <c r="B261" s="3"/>
      <c r="C261" s="3"/>
      <c r="D261" s="3"/>
      <c r="E261" s="3"/>
      <c r="F261" s="23"/>
      <c r="G261" s="103"/>
      <c r="H261" s="82"/>
      <c r="I261" s="82"/>
      <c r="J261" s="5"/>
    </row>
    <row x14ac:dyDescent="0.25" r="262" customHeight="1" ht="17.25">
      <c r="A262" s="3"/>
      <c r="B262" s="3"/>
      <c r="C262" s="3"/>
      <c r="D262" s="3"/>
      <c r="E262" s="3"/>
      <c r="F262" s="23"/>
      <c r="G262" s="103"/>
      <c r="H262" s="82"/>
      <c r="I262" s="82"/>
      <c r="J262" s="5"/>
    </row>
    <row x14ac:dyDescent="0.25" r="263" customHeight="1" ht="17.25">
      <c r="A263" s="3"/>
      <c r="B263" s="3"/>
      <c r="C263" s="3"/>
      <c r="D263" s="3"/>
      <c r="E263" s="3"/>
      <c r="F263" s="23"/>
      <c r="G263" s="103"/>
      <c r="H263" s="82"/>
      <c r="I263" s="82"/>
      <c r="J263" s="5"/>
    </row>
    <row x14ac:dyDescent="0.25" r="264" customHeight="1" ht="17.25">
      <c r="A264" s="3"/>
      <c r="B264" s="3"/>
      <c r="C264" s="3"/>
      <c r="D264" s="3"/>
      <c r="E264" s="3"/>
      <c r="F264" s="23"/>
      <c r="G264" s="103"/>
      <c r="H264" s="82"/>
      <c r="I264" s="82"/>
      <c r="J264" s="5"/>
    </row>
    <row x14ac:dyDescent="0.25" r="265" customHeight="1" ht="17.25">
      <c r="A265" s="3"/>
      <c r="B265" s="3"/>
      <c r="C265" s="3"/>
      <c r="D265" s="3"/>
      <c r="E265" s="3"/>
      <c r="F265" s="23"/>
      <c r="G265" s="103"/>
      <c r="H265" s="82"/>
      <c r="I265" s="82"/>
      <c r="J265" s="5"/>
    </row>
    <row x14ac:dyDescent="0.25" r="266" customHeight="1" ht="17.25">
      <c r="A266" s="3"/>
      <c r="B266" s="3"/>
      <c r="C266" s="3"/>
      <c r="D266" s="3"/>
      <c r="E266" s="3"/>
      <c r="F266" s="23"/>
      <c r="G266" s="103"/>
      <c r="H266" s="82"/>
      <c r="I266" s="82"/>
      <c r="J266" s="5"/>
    </row>
    <row x14ac:dyDescent="0.25" r="267" customHeight="1" ht="17.25">
      <c r="A267" s="3"/>
      <c r="B267" s="3"/>
      <c r="C267" s="3"/>
      <c r="D267" s="3"/>
      <c r="E267" s="3"/>
      <c r="F267" s="23"/>
      <c r="G267" s="103"/>
      <c r="H267" s="82"/>
      <c r="I267" s="82"/>
      <c r="J267" s="5"/>
    </row>
    <row x14ac:dyDescent="0.25" r="268" customHeight="1" ht="17.25">
      <c r="A268" s="3"/>
      <c r="B268" s="3"/>
      <c r="C268" s="3"/>
      <c r="D268" s="3"/>
      <c r="E268" s="3"/>
      <c r="F268" s="23"/>
      <c r="G268" s="103"/>
      <c r="H268" s="82"/>
      <c r="I268" s="82"/>
      <c r="J268" s="5"/>
    </row>
    <row x14ac:dyDescent="0.25" r="269" customHeight="1" ht="17.25">
      <c r="A269" s="3"/>
      <c r="B269" s="3"/>
      <c r="C269" s="3"/>
      <c r="D269" s="3"/>
      <c r="E269" s="3"/>
      <c r="F269" s="23"/>
      <c r="G269" s="103"/>
      <c r="H269" s="82"/>
      <c r="I269" s="82"/>
      <c r="J269" s="5"/>
    </row>
    <row x14ac:dyDescent="0.25" r="270" customHeight="1" ht="17.25">
      <c r="A270" s="3"/>
      <c r="B270" s="3"/>
      <c r="C270" s="3"/>
      <c r="D270" s="3"/>
      <c r="E270" s="3"/>
      <c r="F270" s="23"/>
      <c r="G270" s="103"/>
      <c r="H270" s="82"/>
      <c r="I270" s="82"/>
      <c r="J270" s="5"/>
    </row>
    <row x14ac:dyDescent="0.25" r="271" customHeight="1" ht="17.25">
      <c r="A271" s="3"/>
      <c r="B271" s="3"/>
      <c r="C271" s="3"/>
      <c r="D271" s="3"/>
      <c r="E271" s="3"/>
      <c r="F271" s="23"/>
      <c r="G271" s="103"/>
      <c r="H271" s="82"/>
      <c r="I271" s="82"/>
      <c r="J271" s="5"/>
    </row>
    <row x14ac:dyDescent="0.25" r="272" customHeight="1" ht="17.25">
      <c r="A272" s="3"/>
      <c r="B272" s="3"/>
      <c r="C272" s="3"/>
      <c r="D272" s="3"/>
      <c r="E272" s="3"/>
      <c r="F272" s="23"/>
      <c r="G272" s="103"/>
      <c r="H272" s="82"/>
      <c r="I272" s="82"/>
      <c r="J272" s="5"/>
    </row>
    <row x14ac:dyDescent="0.25" r="273" customHeight="1" ht="17.25">
      <c r="A273" s="3"/>
      <c r="B273" s="3"/>
      <c r="C273" s="3"/>
      <c r="D273" s="3"/>
      <c r="E273" s="3"/>
      <c r="F273" s="23"/>
      <c r="G273" s="103"/>
      <c r="H273" s="82"/>
      <c r="I273" s="82"/>
      <c r="J273" s="5"/>
    </row>
    <row x14ac:dyDescent="0.25" r="274" customHeight="1" ht="17.25">
      <c r="A274" s="3"/>
      <c r="B274" s="3"/>
      <c r="C274" s="3"/>
      <c r="D274" s="3"/>
      <c r="E274" s="3"/>
      <c r="F274" s="23"/>
      <c r="G274" s="103"/>
      <c r="H274" s="82"/>
      <c r="I274" s="82"/>
      <c r="J274" s="5"/>
    </row>
    <row x14ac:dyDescent="0.25" r="275" customHeight="1" ht="17.25">
      <c r="A275" s="3"/>
      <c r="B275" s="3"/>
      <c r="C275" s="3"/>
      <c r="D275" s="3"/>
      <c r="E275" s="3"/>
      <c r="F275" s="23"/>
      <c r="G275" s="103"/>
      <c r="H275" s="82"/>
      <c r="I275" s="82"/>
      <c r="J275" s="5"/>
    </row>
    <row x14ac:dyDescent="0.25" r="276" customHeight="1" ht="17.25">
      <c r="A276" s="3"/>
      <c r="B276" s="3"/>
      <c r="C276" s="3"/>
      <c r="D276" s="3"/>
      <c r="E276" s="3"/>
      <c r="F276" s="23"/>
      <c r="G276" s="103"/>
      <c r="H276" s="82"/>
      <c r="I276" s="82"/>
      <c r="J276" s="5"/>
    </row>
    <row x14ac:dyDescent="0.25" r="277" customHeight="1" ht="17.25">
      <c r="A277" s="3"/>
      <c r="B277" s="3"/>
      <c r="C277" s="3"/>
      <c r="D277" s="3"/>
      <c r="E277" s="3"/>
      <c r="F277" s="23"/>
      <c r="G277" s="103"/>
      <c r="H277" s="82"/>
      <c r="I277" s="82"/>
      <c r="J277" s="5"/>
    </row>
    <row x14ac:dyDescent="0.25" r="278" customHeight="1" ht="17.25">
      <c r="A278" s="3"/>
      <c r="B278" s="3"/>
      <c r="C278" s="3"/>
      <c r="D278" s="3"/>
      <c r="E278" s="3"/>
      <c r="F278" s="23"/>
      <c r="G278" s="103"/>
      <c r="H278" s="82"/>
      <c r="I278" s="82"/>
      <c r="J278" s="5"/>
    </row>
    <row x14ac:dyDescent="0.25" r="279" customHeight="1" ht="17.25">
      <c r="A279" s="3"/>
      <c r="B279" s="3"/>
      <c r="C279" s="3"/>
      <c r="D279" s="3"/>
      <c r="E279" s="3"/>
      <c r="F279" s="23"/>
      <c r="G279" s="103"/>
      <c r="H279" s="82"/>
      <c r="I279" s="82"/>
      <c r="J279" s="5"/>
    </row>
    <row x14ac:dyDescent="0.25" r="280" customHeight="1" ht="17.25">
      <c r="A280" s="3"/>
      <c r="B280" s="3"/>
      <c r="C280" s="3"/>
      <c r="D280" s="3"/>
      <c r="E280" s="3"/>
      <c r="F280" s="23"/>
      <c r="G280" s="103"/>
      <c r="H280" s="82"/>
      <c r="I280" s="82"/>
      <c r="J280" s="5"/>
    </row>
    <row x14ac:dyDescent="0.25" r="281" customHeight="1" ht="17.25">
      <c r="A281" s="3"/>
      <c r="B281" s="3"/>
      <c r="C281" s="3"/>
      <c r="D281" s="3"/>
      <c r="E281" s="3"/>
      <c r="F281" s="23"/>
      <c r="G281" s="103"/>
      <c r="H281" s="82"/>
      <c r="I281" s="82"/>
      <c r="J281" s="5"/>
    </row>
    <row x14ac:dyDescent="0.25" r="282" customHeight="1" ht="17.25">
      <c r="A282" s="3"/>
      <c r="B282" s="3"/>
      <c r="C282" s="3"/>
      <c r="D282" s="3"/>
      <c r="E282" s="3"/>
      <c r="F282" s="23"/>
      <c r="G282" s="103"/>
      <c r="H282" s="82"/>
      <c r="I282" s="82"/>
      <c r="J282" s="5"/>
    </row>
    <row x14ac:dyDescent="0.25" r="283" customHeight="1" ht="17.25">
      <c r="A283" s="3"/>
      <c r="B283" s="3"/>
      <c r="C283" s="3"/>
      <c r="D283" s="3"/>
      <c r="E283" s="3"/>
      <c r="F283" s="23"/>
      <c r="G283" s="103"/>
      <c r="H283" s="82"/>
      <c r="I283" s="82"/>
      <c r="J283" s="5"/>
    </row>
    <row x14ac:dyDescent="0.25" r="284" customHeight="1" ht="17.25">
      <c r="A284" s="3"/>
      <c r="B284" s="3"/>
      <c r="C284" s="3"/>
      <c r="D284" s="3"/>
      <c r="E284" s="3"/>
      <c r="F284" s="23"/>
      <c r="G284" s="103"/>
      <c r="H284" s="82"/>
      <c r="I284" s="82"/>
      <c r="J284" s="5"/>
    </row>
    <row x14ac:dyDescent="0.25" r="285" customHeight="1" ht="17.25">
      <c r="A285" s="3"/>
      <c r="B285" s="3"/>
      <c r="C285" s="3"/>
      <c r="D285" s="3"/>
      <c r="E285" s="3"/>
      <c r="F285" s="23"/>
      <c r="G285" s="103"/>
      <c r="H285" s="82"/>
      <c r="I285" s="82"/>
      <c r="J285" s="5"/>
    </row>
    <row x14ac:dyDescent="0.25" r="286" customHeight="1" ht="17.25">
      <c r="A286" s="3"/>
      <c r="B286" s="3"/>
      <c r="C286" s="3"/>
      <c r="D286" s="3"/>
      <c r="E286" s="3"/>
      <c r="F286" s="23"/>
      <c r="G286" s="103"/>
      <c r="H286" s="82"/>
      <c r="I286" s="82"/>
      <c r="J286" s="5"/>
    </row>
    <row x14ac:dyDescent="0.25" r="287" customHeight="1" ht="17.25">
      <c r="A287" s="3"/>
      <c r="B287" s="3"/>
      <c r="C287" s="3"/>
      <c r="D287" s="3"/>
      <c r="E287" s="3"/>
      <c r="F287" s="23"/>
      <c r="G287" s="103"/>
      <c r="H287" s="82"/>
      <c r="I287" s="82"/>
      <c r="J287" s="5"/>
    </row>
    <row x14ac:dyDescent="0.25" r="288" customHeight="1" ht="17.25">
      <c r="A288" s="3"/>
      <c r="B288" s="3"/>
      <c r="C288" s="3"/>
      <c r="D288" s="3"/>
      <c r="E288" s="3"/>
      <c r="F288" s="23"/>
      <c r="G288" s="103"/>
      <c r="H288" s="82"/>
      <c r="I288" s="82"/>
      <c r="J288" s="5"/>
    </row>
    <row x14ac:dyDescent="0.25" r="289" customHeight="1" ht="17.25">
      <c r="A289" s="3"/>
      <c r="B289" s="3"/>
      <c r="C289" s="3"/>
      <c r="D289" s="3"/>
      <c r="E289" s="3"/>
      <c r="F289" s="23"/>
      <c r="G289" s="103"/>
      <c r="H289" s="82"/>
      <c r="I289" s="82"/>
      <c r="J289" s="5"/>
    </row>
    <row x14ac:dyDescent="0.25" r="290" customHeight="1" ht="17.25">
      <c r="A290" s="3"/>
      <c r="B290" s="3"/>
      <c r="C290" s="3"/>
      <c r="D290" s="3"/>
      <c r="E290" s="3"/>
      <c r="F290" s="23"/>
      <c r="G290" s="103"/>
      <c r="H290" s="82"/>
      <c r="I290" s="82"/>
      <c r="J290" s="5"/>
    </row>
    <row x14ac:dyDescent="0.25" r="291" customHeight="1" ht="17.25">
      <c r="A291" s="3"/>
      <c r="B291" s="3"/>
      <c r="C291" s="3"/>
      <c r="D291" s="3"/>
      <c r="E291" s="3"/>
      <c r="F291" s="23"/>
      <c r="G291" s="103"/>
      <c r="H291" s="82"/>
      <c r="I291" s="82"/>
      <c r="J291" s="5"/>
    </row>
    <row x14ac:dyDescent="0.25" r="292" customHeight="1" ht="17.25">
      <c r="A292" s="3"/>
      <c r="B292" s="3"/>
      <c r="C292" s="3"/>
      <c r="D292" s="3"/>
      <c r="E292" s="3"/>
      <c r="F292" s="23"/>
      <c r="G292" s="103"/>
      <c r="H292" s="82"/>
      <c r="I292" s="82"/>
      <c r="J292" s="5"/>
    </row>
    <row x14ac:dyDescent="0.25" r="293" customHeight="1" ht="17.25">
      <c r="A293" s="3"/>
      <c r="B293" s="3"/>
      <c r="C293" s="3"/>
      <c r="D293" s="3"/>
      <c r="E293" s="3"/>
      <c r="F293" s="23"/>
      <c r="G293" s="103"/>
      <c r="H293" s="82"/>
      <c r="I293" s="82"/>
      <c r="J293" s="5"/>
    </row>
    <row x14ac:dyDescent="0.25" r="294" customHeight="1" ht="17.25">
      <c r="A294" s="3"/>
      <c r="B294" s="3"/>
      <c r="C294" s="3"/>
      <c r="D294" s="3"/>
      <c r="E294" s="3"/>
      <c r="F294" s="23"/>
      <c r="G294" s="103"/>
      <c r="H294" s="82"/>
      <c r="I294" s="82"/>
      <c r="J294" s="5"/>
    </row>
    <row x14ac:dyDescent="0.25" r="295" customHeight="1" ht="17.25">
      <c r="A295" s="3"/>
      <c r="B295" s="3"/>
      <c r="C295" s="3"/>
      <c r="D295" s="3"/>
      <c r="E295" s="3"/>
      <c r="F295" s="23"/>
      <c r="G295" s="103"/>
      <c r="H295" s="82"/>
      <c r="I295" s="82"/>
      <c r="J295" s="5"/>
    </row>
    <row x14ac:dyDescent="0.25" r="296" customHeight="1" ht="17.25">
      <c r="A296" s="3"/>
      <c r="B296" s="3"/>
      <c r="C296" s="3"/>
      <c r="D296" s="3"/>
      <c r="E296" s="3"/>
      <c r="F296" s="23"/>
      <c r="G296" s="103"/>
      <c r="H296" s="82"/>
      <c r="I296" s="82"/>
      <c r="J296" s="5"/>
    </row>
    <row x14ac:dyDescent="0.25" r="297" customHeight="1" ht="17.25">
      <c r="A297" s="3"/>
      <c r="B297" s="3"/>
      <c r="C297" s="3"/>
      <c r="D297" s="3"/>
      <c r="E297" s="3"/>
      <c r="F297" s="23"/>
      <c r="G297" s="103"/>
      <c r="H297" s="82"/>
      <c r="I297" s="82"/>
      <c r="J297" s="5"/>
    </row>
    <row x14ac:dyDescent="0.25" r="298" customHeight="1" ht="17.25">
      <c r="A298" s="3"/>
      <c r="B298" s="3"/>
      <c r="C298" s="3"/>
      <c r="D298" s="3"/>
      <c r="E298" s="3"/>
      <c r="F298" s="23"/>
      <c r="G298" s="103"/>
      <c r="H298" s="82"/>
      <c r="I298" s="82"/>
      <c r="J298" s="5"/>
    </row>
    <row x14ac:dyDescent="0.25" r="299" customHeight="1" ht="17.25">
      <c r="A299" s="3"/>
      <c r="B299" s="3"/>
      <c r="C299" s="3"/>
      <c r="D299" s="3"/>
      <c r="E299" s="3"/>
      <c r="F299" s="23"/>
      <c r="G299" s="103"/>
      <c r="H299" s="82"/>
      <c r="I299" s="82"/>
      <c r="J299" s="5"/>
    </row>
    <row x14ac:dyDescent="0.25" r="300" customHeight="1" ht="17.25">
      <c r="A300" s="3"/>
      <c r="B300" s="3"/>
      <c r="C300" s="3"/>
      <c r="D300" s="3"/>
      <c r="E300" s="3"/>
      <c r="F300" s="23"/>
      <c r="G300" s="103"/>
      <c r="H300" s="82"/>
      <c r="I300" s="82"/>
      <c r="J300" s="5"/>
    </row>
    <row x14ac:dyDescent="0.25" r="301" customHeight="1" ht="17.25">
      <c r="A301" s="3"/>
      <c r="B301" s="3"/>
      <c r="C301" s="3"/>
      <c r="D301" s="3"/>
      <c r="E301" s="3"/>
      <c r="F301" s="23"/>
      <c r="G301" s="103"/>
      <c r="H301" s="82"/>
      <c r="I301" s="82"/>
      <c r="J301" s="5"/>
    </row>
    <row x14ac:dyDescent="0.25" r="302" customHeight="1" ht="17.25">
      <c r="A302" s="3"/>
      <c r="B302" s="3"/>
      <c r="C302" s="3"/>
      <c r="D302" s="3"/>
      <c r="E302" s="3"/>
      <c r="F302" s="23"/>
      <c r="G302" s="103"/>
      <c r="H302" s="82"/>
      <c r="I302" s="82"/>
      <c r="J302" s="5"/>
    </row>
    <row x14ac:dyDescent="0.25" r="303" customHeight="1" ht="17.25">
      <c r="A303" s="3"/>
      <c r="B303" s="3"/>
      <c r="C303" s="3"/>
      <c r="D303" s="3"/>
      <c r="E303" s="3"/>
      <c r="F303" s="23"/>
      <c r="G303" s="103"/>
      <c r="H303" s="82"/>
      <c r="I303" s="82"/>
      <c r="J303" s="5"/>
    </row>
    <row x14ac:dyDescent="0.25" r="304" customHeight="1" ht="17.25">
      <c r="A304" s="3"/>
      <c r="B304" s="3"/>
      <c r="C304" s="3"/>
      <c r="D304" s="3"/>
      <c r="E304" s="3"/>
      <c r="F304" s="114"/>
      <c r="G304" s="101"/>
      <c r="H304" s="82"/>
      <c r="I304" s="82"/>
      <c r="J304" s="35"/>
    </row>
  </sheetData>
  <mergeCells count="9">
    <mergeCell ref="A1:J1"/>
    <mergeCell ref="H101:I101"/>
    <mergeCell ref="H102:I102"/>
    <mergeCell ref="H118:I118"/>
    <mergeCell ref="H119:I119"/>
    <mergeCell ref="H133:I133"/>
    <mergeCell ref="H134:I134"/>
    <mergeCell ref="H214:I214"/>
    <mergeCell ref="H233:I2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22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18.576428571428572" customWidth="1" bestFit="1"/>
    <col min="4" max="4" style="76" width="19.576428571428572" customWidth="1" bestFit="1"/>
    <col min="5" max="5" style="76" width="12.576428571428572" customWidth="1" bestFit="1"/>
    <col min="6" max="6" style="76" width="24.005" customWidth="1" bestFit="1"/>
    <col min="7" max="7" style="77" width="28.14785714285714" customWidth="1" bestFit="1"/>
    <col min="8" max="8" style="80" width="20.576428571428572" customWidth="1" bestFit="1"/>
    <col min="9" max="9" style="100" width="33.14785714285715" customWidth="1" bestFit="1"/>
    <col min="10" max="10" style="100" width="30.576428571428572" customWidth="1" bestFit="1"/>
    <col min="11" max="11" style="162" width="12.43357142857143" customWidth="1" bestFit="1" hidden="1"/>
  </cols>
  <sheetData>
    <row x14ac:dyDescent="0.25" r="1" customHeight="1" ht="36">
      <c r="A1" s="1" t="s">
        <v>473</v>
      </c>
      <c r="B1" s="1"/>
      <c r="C1" s="1"/>
      <c r="D1" s="1"/>
      <c r="E1" s="1"/>
      <c r="F1" s="1"/>
      <c r="G1" s="1"/>
      <c r="H1" s="81"/>
      <c r="I1" s="81"/>
      <c r="J1" s="81"/>
      <c r="K1" s="2"/>
    </row>
    <row x14ac:dyDescent="0.25" r="2" customHeight="1" ht="17.25">
      <c r="A2" s="4"/>
      <c r="B2" s="4"/>
      <c r="C2" s="4"/>
      <c r="D2" s="4"/>
      <c r="E2" s="4"/>
      <c r="F2" s="4"/>
      <c r="G2" s="23"/>
      <c r="H2" s="101"/>
      <c r="I2" s="101"/>
      <c r="J2" s="101"/>
      <c r="K2" s="7"/>
    </row>
    <row x14ac:dyDescent="0.25" r="3" customHeight="1" ht="49.35">
      <c r="A3" s="126"/>
      <c r="B3" s="96" t="s">
        <v>474</v>
      </c>
      <c r="C3" s="236"/>
      <c r="D3" s="236"/>
      <c r="E3" s="127"/>
      <c r="F3" s="127"/>
      <c r="G3" s="116"/>
      <c r="H3" s="128"/>
      <c r="I3" s="128"/>
      <c r="J3" s="128"/>
      <c r="K3" s="158"/>
    </row>
    <row x14ac:dyDescent="0.25" r="4" customHeight="1" ht="17.25">
      <c r="A4" s="15"/>
      <c r="B4" s="15" t="s">
        <v>475</v>
      </c>
      <c r="C4" s="15"/>
      <c r="D4" s="15"/>
      <c r="E4" s="112" t="s">
        <v>58</v>
      </c>
      <c r="F4" s="237" t="s">
        <v>319</v>
      </c>
      <c r="G4" s="217"/>
      <c r="H4" s="73" t="s">
        <v>37</v>
      </c>
      <c r="I4" s="147"/>
      <c r="J4" s="238"/>
      <c r="K4" s="27"/>
    </row>
    <row x14ac:dyDescent="0.25" r="5" customHeight="1" ht="17.25">
      <c r="A5" s="3"/>
      <c r="B5" s="3"/>
      <c r="C5" s="3"/>
      <c r="D5" s="3"/>
      <c r="E5" s="74"/>
      <c r="F5" s="150" t="s">
        <v>476</v>
      </c>
      <c r="G5" s="150" t="s">
        <v>171</v>
      </c>
      <c r="H5" s="244"/>
      <c r="I5" s="287"/>
      <c r="J5" s="82"/>
      <c r="K5" s="27"/>
    </row>
    <row x14ac:dyDescent="0.25" r="6" customHeight="1" ht="17.25">
      <c r="A6" s="3"/>
      <c r="B6" s="3"/>
      <c r="C6" s="3"/>
      <c r="D6" s="3"/>
      <c r="E6" s="74" t="s">
        <v>11</v>
      </c>
      <c r="F6" s="28" t="s">
        <v>477</v>
      </c>
      <c r="G6" s="28" t="s">
        <v>478</v>
      </c>
      <c r="H6" s="62">
        <v>5410</v>
      </c>
      <c r="I6" s="63"/>
      <c r="J6" s="82"/>
      <c r="K6" s="27"/>
    </row>
    <row x14ac:dyDescent="0.25" r="7" customHeight="1" ht="17.25">
      <c r="A7" s="3"/>
      <c r="B7" s="3"/>
      <c r="C7" s="3"/>
      <c r="D7" s="3"/>
      <c r="E7" s="74" t="s">
        <v>13</v>
      </c>
      <c r="F7" s="28" t="s">
        <v>479</v>
      </c>
      <c r="G7" s="28" t="s">
        <v>480</v>
      </c>
      <c r="H7" s="62">
        <v>5860</v>
      </c>
      <c r="I7" s="63"/>
      <c r="J7" s="82"/>
      <c r="K7" s="27"/>
    </row>
    <row x14ac:dyDescent="0.25" r="8" customHeight="1" ht="17.25">
      <c r="A8" s="3"/>
      <c r="B8" s="3"/>
      <c r="C8" s="3"/>
      <c r="D8" s="3"/>
      <c r="E8" s="4" t="s">
        <v>15</v>
      </c>
      <c r="F8" s="28" t="s">
        <v>481</v>
      </c>
      <c r="G8" s="28" t="s">
        <v>482</v>
      </c>
      <c r="H8" s="62">
        <v>6310</v>
      </c>
      <c r="I8" s="63"/>
      <c r="J8" s="137"/>
      <c r="K8" s="27"/>
    </row>
    <row x14ac:dyDescent="0.25" r="9" customHeight="1" ht="17.25">
      <c r="A9" s="3"/>
      <c r="B9" s="3"/>
      <c r="C9" s="3"/>
      <c r="D9" s="3"/>
      <c r="E9" s="4"/>
      <c r="F9" s="4"/>
      <c r="G9" s="74"/>
      <c r="H9" s="63"/>
      <c r="I9" s="63"/>
      <c r="J9" s="137"/>
      <c r="K9" s="27"/>
    </row>
    <row x14ac:dyDescent="0.25" r="10" customHeight="1" ht="17.25">
      <c r="A10" s="3"/>
      <c r="B10" s="3"/>
      <c r="C10" s="3"/>
      <c r="D10" s="3"/>
      <c r="E10" s="132" t="s">
        <v>167</v>
      </c>
      <c r="F10" s="132"/>
      <c r="G10" s="74"/>
      <c r="H10" s="136"/>
      <c r="I10" s="136"/>
      <c r="J10" s="137"/>
      <c r="K10" s="27"/>
    </row>
    <row x14ac:dyDescent="0.25" r="11" customHeight="1" ht="17.25">
      <c r="A11" s="3"/>
      <c r="B11" s="3"/>
      <c r="C11" s="3"/>
      <c r="D11" s="3"/>
      <c r="E11" s="3"/>
      <c r="F11" s="3"/>
      <c r="G11" s="74"/>
      <c r="H11" s="136"/>
      <c r="I11" s="136"/>
      <c r="J11" s="137"/>
      <c r="K11" s="27"/>
    </row>
    <row x14ac:dyDescent="0.25" r="12" customHeight="1" ht="17.25">
      <c r="A12" s="3"/>
      <c r="B12" s="3"/>
      <c r="C12" s="3"/>
      <c r="D12" s="3"/>
      <c r="E12" s="138" t="s">
        <v>18</v>
      </c>
      <c r="F12" s="138"/>
      <c r="G12" s="23"/>
      <c r="H12" s="103"/>
      <c r="I12" s="82"/>
      <c r="J12" s="82"/>
      <c r="K12" s="27"/>
    </row>
    <row x14ac:dyDescent="0.25" r="13" customHeight="1" ht="17.25">
      <c r="A13" s="3"/>
      <c r="B13" s="3"/>
      <c r="C13" s="3"/>
      <c r="D13" s="3"/>
      <c r="E13" s="243"/>
      <c r="F13" s="243"/>
      <c r="G13" s="23"/>
      <c r="H13" s="103"/>
      <c r="I13" s="82"/>
      <c r="J13" s="82"/>
      <c r="K13" s="27"/>
    </row>
    <row x14ac:dyDescent="0.25" r="14" customHeight="1" ht="17.25">
      <c r="A14" s="3"/>
      <c r="B14" s="3"/>
      <c r="C14" s="3"/>
      <c r="D14" s="3"/>
      <c r="E14" s="3"/>
      <c r="F14" s="3"/>
      <c r="G14" s="23"/>
      <c r="H14" s="103"/>
      <c r="I14" s="82"/>
      <c r="J14" s="82"/>
      <c r="K14" s="27"/>
    </row>
    <row x14ac:dyDescent="0.25" r="15" customHeight="1" ht="17.25">
      <c r="A15" s="3"/>
      <c r="B15" s="3"/>
      <c r="C15" s="3"/>
      <c r="D15" s="3"/>
      <c r="E15" s="139" t="s">
        <v>394</v>
      </c>
      <c r="F15" s="139"/>
      <c r="G15" s="140"/>
      <c r="H15" s="141"/>
      <c r="I15" s="188">
        <v>560</v>
      </c>
      <c r="J15" s="82"/>
      <c r="K15" s="27"/>
    </row>
    <row x14ac:dyDescent="0.25" r="16" customHeight="1" ht="17.25">
      <c r="A16" s="3"/>
      <c r="B16" s="3"/>
      <c r="C16" s="3"/>
      <c r="D16" s="3"/>
      <c r="E16" s="243"/>
      <c r="F16" s="243"/>
      <c r="G16" s="23"/>
      <c r="H16" s="103"/>
      <c r="I16" s="82"/>
      <c r="J16" s="82"/>
      <c r="K16" s="27"/>
    </row>
    <row x14ac:dyDescent="0.25" r="17" customHeight="1" ht="17.25">
      <c r="A17" s="3"/>
      <c r="B17" s="3"/>
      <c r="C17" s="3"/>
      <c r="D17" s="3"/>
      <c r="E17" s="243"/>
      <c r="F17" s="243"/>
      <c r="G17" s="23"/>
      <c r="H17" s="103"/>
      <c r="I17" s="82"/>
      <c r="J17" s="82"/>
      <c r="K17" s="27"/>
    </row>
    <row x14ac:dyDescent="0.25" r="18" customHeight="1" ht="17.25">
      <c r="A18" s="3"/>
      <c r="B18" s="3"/>
      <c r="C18" s="3"/>
      <c r="D18" s="3"/>
      <c r="E18" s="3"/>
      <c r="F18" s="3"/>
      <c r="G18" s="23"/>
      <c r="H18" s="103"/>
      <c r="I18" s="82"/>
      <c r="J18" s="82"/>
      <c r="K18" s="27"/>
    </row>
    <row x14ac:dyDescent="0.25" r="19" customHeight="1" ht="49.35">
      <c r="A19" s="126"/>
      <c r="B19" s="96" t="s">
        <v>483</v>
      </c>
      <c r="C19" s="236"/>
      <c r="D19" s="236"/>
      <c r="E19" s="127"/>
      <c r="F19" s="127"/>
      <c r="G19" s="116"/>
      <c r="H19" s="128"/>
      <c r="I19" s="128"/>
      <c r="J19" s="128"/>
      <c r="K19" s="158"/>
    </row>
    <row x14ac:dyDescent="0.25" r="20" customHeight="1" ht="17.25">
      <c r="A20" s="15"/>
      <c r="B20" s="15" t="s">
        <v>484</v>
      </c>
      <c r="C20" s="15"/>
      <c r="D20" s="15"/>
      <c r="E20" s="112" t="s">
        <v>58</v>
      </c>
      <c r="F20" s="237" t="s">
        <v>319</v>
      </c>
      <c r="G20" s="217"/>
      <c r="H20" s="73" t="s">
        <v>362</v>
      </c>
      <c r="I20" s="147"/>
      <c r="J20" s="238"/>
      <c r="K20" s="27"/>
    </row>
    <row x14ac:dyDescent="0.25" r="21" customHeight="1" ht="17.25">
      <c r="A21" s="3"/>
      <c r="B21" s="3"/>
      <c r="C21" s="3"/>
      <c r="D21" s="3"/>
      <c r="E21" s="74"/>
      <c r="F21" s="150" t="s">
        <v>5</v>
      </c>
      <c r="G21" s="150" t="s">
        <v>84</v>
      </c>
      <c r="H21" s="244"/>
      <c r="I21" s="287"/>
      <c r="J21" s="82"/>
      <c r="K21" s="27"/>
    </row>
    <row x14ac:dyDescent="0.25" r="22" customHeight="1" ht="17.25">
      <c r="A22" s="3"/>
      <c r="B22" s="3"/>
      <c r="C22" s="3"/>
      <c r="D22" s="3"/>
      <c r="E22" s="74" t="s">
        <v>13</v>
      </c>
      <c r="F22" s="28" t="s">
        <v>485</v>
      </c>
      <c r="G22" s="28" t="s">
        <v>494</v>
      </c>
      <c r="H22" s="62">
        <v>6290</v>
      </c>
      <c r="I22" s="63"/>
      <c r="J22" s="82"/>
      <c r="K22" s="27"/>
    </row>
    <row x14ac:dyDescent="0.25" r="23" customHeight="1" ht="17.25">
      <c r="A23" s="3"/>
      <c r="B23" s="3"/>
      <c r="C23" s="3"/>
      <c r="D23" s="3"/>
      <c r="E23" s="4" t="s">
        <v>15</v>
      </c>
      <c r="F23" s="28" t="s">
        <v>487</v>
      </c>
      <c r="G23" s="28" t="s">
        <v>488</v>
      </c>
      <c r="H23" s="62">
        <v>6400</v>
      </c>
      <c r="I23" s="63"/>
      <c r="J23" s="137"/>
      <c r="K23" s="27"/>
    </row>
    <row x14ac:dyDescent="0.25" r="24" customHeight="1" ht="17.25">
      <c r="A24" s="3"/>
      <c r="B24" s="3"/>
      <c r="C24" s="3"/>
      <c r="D24" s="3"/>
      <c r="E24" s="4"/>
      <c r="F24" s="4"/>
      <c r="G24" s="74"/>
      <c r="H24" s="63"/>
      <c r="I24" s="63"/>
      <c r="J24" s="137"/>
      <c r="K24" s="27"/>
    </row>
    <row x14ac:dyDescent="0.25" r="25" customHeight="1" ht="17.25">
      <c r="A25" s="3"/>
      <c r="B25" s="3"/>
      <c r="C25" s="3"/>
      <c r="D25" s="3"/>
      <c r="E25" s="3"/>
      <c r="F25" s="3"/>
      <c r="G25" s="74"/>
      <c r="H25" s="136"/>
      <c r="I25" s="136"/>
      <c r="J25" s="137"/>
      <c r="K25" s="27"/>
    </row>
    <row x14ac:dyDescent="0.25" r="26" customHeight="1" ht="17.25">
      <c r="A26" s="3"/>
      <c r="B26" s="3"/>
      <c r="C26" s="3"/>
      <c r="D26" s="3"/>
      <c r="E26" s="138" t="s">
        <v>489</v>
      </c>
      <c r="F26" s="138"/>
      <c r="G26" s="23"/>
      <c r="H26" s="103"/>
      <c r="I26" s="82"/>
      <c r="J26" s="82"/>
      <c r="K26" s="27"/>
    </row>
    <row x14ac:dyDescent="0.25" r="27" customHeight="1" ht="17.25">
      <c r="A27" s="3"/>
      <c r="B27" s="3"/>
      <c r="C27" s="3"/>
      <c r="D27" s="3"/>
      <c r="E27" s="243" t="s">
        <v>490</v>
      </c>
      <c r="F27" s="243"/>
      <c r="G27" s="23"/>
      <c r="H27" s="103"/>
      <c r="I27" s="82"/>
      <c r="J27" s="82"/>
      <c r="K27" s="27"/>
    </row>
    <row x14ac:dyDescent="0.25" r="28" customHeight="1" ht="17.25">
      <c r="A28" s="3"/>
      <c r="B28" s="3"/>
      <c r="C28" s="3"/>
      <c r="D28" s="3"/>
      <c r="E28" s="3"/>
      <c r="F28" s="3"/>
      <c r="G28" s="23"/>
      <c r="H28" s="103"/>
      <c r="I28" s="82"/>
      <c r="J28" s="82"/>
      <c r="K28" s="27"/>
    </row>
    <row x14ac:dyDescent="0.25" r="29" customHeight="1" ht="17.25">
      <c r="A29" s="3"/>
      <c r="B29" s="3"/>
      <c r="C29" s="3"/>
      <c r="D29" s="3"/>
      <c r="E29" s="139" t="s">
        <v>394</v>
      </c>
      <c r="F29" s="139"/>
      <c r="G29" s="140"/>
      <c r="H29" s="141"/>
      <c r="I29" s="188">
        <v>960</v>
      </c>
      <c r="J29" s="82"/>
      <c r="K29" s="27"/>
    </row>
    <row x14ac:dyDescent="0.25" r="30" customHeight="1" ht="17.25">
      <c r="A30" s="3"/>
      <c r="B30" s="3"/>
      <c r="C30" s="3"/>
      <c r="D30" s="3"/>
      <c r="E30" s="243"/>
      <c r="F30" s="243"/>
      <c r="G30" s="23"/>
      <c r="H30" s="103"/>
      <c r="I30" s="82"/>
      <c r="J30" s="82"/>
      <c r="K30" s="27"/>
    </row>
    <row x14ac:dyDescent="0.25" r="31" customHeight="1" ht="17.25">
      <c r="A31" s="3"/>
      <c r="B31" s="3"/>
      <c r="C31" s="3"/>
      <c r="D31" s="3"/>
      <c r="E31" s="243"/>
      <c r="F31" s="243"/>
      <c r="G31" s="23"/>
      <c r="H31" s="103"/>
      <c r="I31" s="82"/>
      <c r="J31" s="82"/>
      <c r="K31" s="27"/>
    </row>
    <row x14ac:dyDescent="0.25" r="32" customHeight="1" ht="17.25">
      <c r="A32" s="3"/>
      <c r="B32" s="3"/>
      <c r="C32" s="3"/>
      <c r="D32" s="3"/>
      <c r="E32" s="139" t="s">
        <v>491</v>
      </c>
      <c r="F32" s="139"/>
      <c r="G32" s="140"/>
      <c r="H32" s="141"/>
      <c r="I32" s="188">
        <v>3940</v>
      </c>
      <c r="J32" s="82"/>
      <c r="K32" s="27"/>
    </row>
    <row x14ac:dyDescent="0.25" r="33" customHeight="1" ht="17.25">
      <c r="A33" s="3"/>
      <c r="B33" s="3"/>
      <c r="C33" s="3"/>
      <c r="D33" s="3"/>
      <c r="E33" s="243" t="s">
        <v>492</v>
      </c>
      <c r="F33" s="243"/>
      <c r="G33" s="23"/>
      <c r="H33" s="103"/>
      <c r="I33" s="63"/>
      <c r="J33" s="82"/>
      <c r="K33" s="27"/>
    </row>
    <row x14ac:dyDescent="0.25" r="34" customHeight="1" ht="65.1">
      <c r="A34" s="3"/>
      <c r="B34" s="3"/>
      <c r="C34" s="3"/>
      <c r="D34" s="3"/>
      <c r="E34" s="28"/>
      <c r="F34" s="28"/>
      <c r="G34" s="23"/>
      <c r="H34" s="103"/>
      <c r="I34" s="63"/>
      <c r="J34" s="82"/>
      <c r="K34" s="27"/>
    </row>
    <row x14ac:dyDescent="0.25" r="35" customHeight="1" ht="49.35">
      <c r="A35" s="126"/>
      <c r="B35" s="96" t="s">
        <v>493</v>
      </c>
      <c r="C35" s="236"/>
      <c r="D35" s="236"/>
      <c r="E35" s="127"/>
      <c r="F35" s="127"/>
      <c r="G35" s="116"/>
      <c r="H35" s="128"/>
      <c r="I35" s="128"/>
      <c r="J35" s="128"/>
      <c r="K35" s="158"/>
    </row>
    <row x14ac:dyDescent="0.25" r="36" customHeight="1" ht="17.25">
      <c r="A36" s="15"/>
      <c r="B36" s="15" t="s">
        <v>484</v>
      </c>
      <c r="C36" s="15"/>
      <c r="D36" s="15"/>
      <c r="E36" s="112" t="s">
        <v>58</v>
      </c>
      <c r="F36" s="237" t="s">
        <v>319</v>
      </c>
      <c r="G36" s="217"/>
      <c r="H36" s="73" t="s">
        <v>362</v>
      </c>
      <c r="I36" s="147"/>
      <c r="J36" s="238"/>
      <c r="K36" s="27"/>
    </row>
    <row x14ac:dyDescent="0.25" r="37" customHeight="1" ht="17.25">
      <c r="A37" s="3"/>
      <c r="B37" s="3"/>
      <c r="C37" s="3"/>
      <c r="D37" s="3"/>
      <c r="E37" s="74"/>
      <c r="F37" s="150" t="s">
        <v>5</v>
      </c>
      <c r="G37" s="150" t="s">
        <v>84</v>
      </c>
      <c r="H37" s="244"/>
      <c r="I37" s="287"/>
      <c r="J37" s="82"/>
      <c r="K37" s="27"/>
    </row>
    <row x14ac:dyDescent="0.25" r="38" customHeight="1" ht="17.25">
      <c r="A38" s="3"/>
      <c r="B38" s="3"/>
      <c r="C38" s="3"/>
      <c r="D38" s="3"/>
      <c r="E38" s="74" t="s">
        <v>13</v>
      </c>
      <c r="F38" s="28" t="s">
        <v>485</v>
      </c>
      <c r="G38" s="28" t="s">
        <v>534</v>
      </c>
      <c r="H38" s="62">
        <v>4670</v>
      </c>
      <c r="I38" s="63"/>
      <c r="J38" s="82"/>
      <c r="K38" s="27"/>
    </row>
    <row x14ac:dyDescent="0.25" r="39" customHeight="1" ht="17.25">
      <c r="A39" s="3"/>
      <c r="B39" s="3"/>
      <c r="C39" s="3"/>
      <c r="D39" s="3"/>
      <c r="E39" s="4" t="s">
        <v>15</v>
      </c>
      <c r="F39" s="28" t="s">
        <v>487</v>
      </c>
      <c r="G39" s="28" t="s">
        <v>501</v>
      </c>
      <c r="H39" s="62">
        <v>4790</v>
      </c>
      <c r="I39" s="63"/>
      <c r="J39" s="137"/>
      <c r="K39" s="27"/>
    </row>
    <row x14ac:dyDescent="0.25" r="40" customHeight="1" ht="17.25">
      <c r="A40" s="3"/>
      <c r="B40" s="3"/>
      <c r="C40" s="3"/>
      <c r="D40" s="3"/>
      <c r="E40" s="4"/>
      <c r="F40" s="4"/>
      <c r="G40" s="74"/>
      <c r="H40" s="63"/>
      <c r="I40" s="63"/>
      <c r="J40" s="137"/>
      <c r="K40" s="27"/>
    </row>
    <row x14ac:dyDescent="0.25" r="41" customHeight="1" ht="17.25">
      <c r="A41" s="3"/>
      <c r="B41" s="3"/>
      <c r="C41" s="3"/>
      <c r="D41" s="3"/>
      <c r="E41" s="3"/>
      <c r="F41" s="3"/>
      <c r="G41" s="74"/>
      <c r="H41" s="136"/>
      <c r="I41" s="136"/>
      <c r="J41" s="137"/>
      <c r="K41" s="27"/>
    </row>
    <row x14ac:dyDescent="0.25" r="42" customHeight="1" ht="17.25">
      <c r="A42" s="3"/>
      <c r="B42" s="3"/>
      <c r="C42" s="3"/>
      <c r="D42" s="3"/>
      <c r="E42" s="138" t="s">
        <v>489</v>
      </c>
      <c r="F42" s="138"/>
      <c r="G42" s="23"/>
      <c r="H42" s="103"/>
      <c r="I42" s="82"/>
      <c r="J42" s="82"/>
      <c r="K42" s="27"/>
    </row>
    <row x14ac:dyDescent="0.25" r="43" customHeight="1" ht="17.25">
      <c r="A43" s="3"/>
      <c r="B43" s="3"/>
      <c r="C43" s="3"/>
      <c r="D43" s="3"/>
      <c r="E43" s="243" t="s">
        <v>490</v>
      </c>
      <c r="F43" s="243"/>
      <c r="G43" s="23"/>
      <c r="H43" s="103"/>
      <c r="I43" s="82"/>
      <c r="J43" s="82"/>
      <c r="K43" s="27"/>
    </row>
    <row x14ac:dyDescent="0.25" r="44" customHeight="1" ht="17.25">
      <c r="A44" s="3"/>
      <c r="B44" s="3"/>
      <c r="C44" s="3"/>
      <c r="D44" s="3"/>
      <c r="E44" s="3"/>
      <c r="F44" s="3"/>
      <c r="G44" s="23"/>
      <c r="H44" s="103"/>
      <c r="I44" s="82"/>
      <c r="J44" s="82"/>
      <c r="K44" s="27"/>
    </row>
    <row x14ac:dyDescent="0.25" r="45" customHeight="1" ht="17.25">
      <c r="A45" s="3"/>
      <c r="B45" s="3"/>
      <c r="C45" s="3"/>
      <c r="D45" s="3"/>
      <c r="E45" s="139" t="s">
        <v>280</v>
      </c>
      <c r="F45" s="139"/>
      <c r="G45" s="140"/>
      <c r="H45" s="152"/>
      <c r="I45" s="188">
        <v>960</v>
      </c>
      <c r="J45" s="82"/>
      <c r="K45" s="27"/>
    </row>
    <row x14ac:dyDescent="0.25" r="46" customHeight="1" ht="17.25">
      <c r="A46" s="3"/>
      <c r="B46" s="3"/>
      <c r="C46" s="3"/>
      <c r="D46" s="3"/>
      <c r="E46" s="243"/>
      <c r="F46" s="243"/>
      <c r="G46" s="4"/>
      <c r="H46" s="101"/>
      <c r="I46" s="92"/>
      <c r="J46" s="82"/>
      <c r="K46" s="27"/>
    </row>
    <row x14ac:dyDescent="0.25" r="47" customHeight="1" ht="17.25">
      <c r="A47" s="3"/>
      <c r="B47" s="3"/>
      <c r="C47" s="3"/>
      <c r="D47" s="3"/>
      <c r="E47" s="243"/>
      <c r="F47" s="243"/>
      <c r="G47" s="23"/>
      <c r="H47" s="103"/>
      <c r="I47" s="82"/>
      <c r="J47" s="82"/>
      <c r="K47" s="27"/>
    </row>
    <row x14ac:dyDescent="0.25" r="48" customHeight="1" ht="17.25">
      <c r="A48" s="3"/>
      <c r="B48" s="3"/>
      <c r="C48" s="3"/>
      <c r="D48" s="3"/>
      <c r="E48" s="139" t="s">
        <v>491</v>
      </c>
      <c r="F48" s="139"/>
      <c r="G48" s="140"/>
      <c r="H48" s="152"/>
      <c r="I48" s="188">
        <v>3380</v>
      </c>
      <c r="J48" s="82"/>
      <c r="K48" s="27"/>
    </row>
    <row x14ac:dyDescent="0.25" r="49" customHeight="1" ht="17.25">
      <c r="A49" s="3"/>
      <c r="B49" s="3"/>
      <c r="C49" s="3"/>
      <c r="D49" s="3"/>
      <c r="E49" s="243" t="s">
        <v>492</v>
      </c>
      <c r="F49" s="243"/>
      <c r="G49" s="4"/>
      <c r="H49" s="101"/>
      <c r="I49" s="92"/>
      <c r="J49" s="82"/>
      <c r="K49" s="27"/>
    </row>
    <row x14ac:dyDescent="0.25" r="50" customHeight="1" ht="72.75">
      <c r="A50" s="3"/>
      <c r="B50" s="3"/>
      <c r="C50" s="3"/>
      <c r="D50" s="3"/>
      <c r="E50" s="28"/>
      <c r="F50" s="28"/>
      <c r="G50" s="23"/>
      <c r="H50" s="103"/>
      <c r="I50" s="63"/>
      <c r="J50" s="82"/>
      <c r="K50" s="27"/>
    </row>
    <row x14ac:dyDescent="0.25" r="51" customHeight="1" ht="49.35">
      <c r="A51" s="126"/>
      <c r="B51" s="96" t="s">
        <v>317</v>
      </c>
      <c r="C51" s="236"/>
      <c r="D51" s="236"/>
      <c r="E51" s="127"/>
      <c r="F51" s="127"/>
      <c r="G51" s="116"/>
      <c r="H51" s="128"/>
      <c r="I51" s="128"/>
      <c r="J51" s="128"/>
      <c r="K51" s="158"/>
    </row>
    <row x14ac:dyDescent="0.25" r="52" customHeight="1" ht="26.100000000000005">
      <c r="A52" s="15"/>
      <c r="B52" s="15" t="s">
        <v>318</v>
      </c>
      <c r="C52" s="15"/>
      <c r="D52" s="15"/>
      <c r="E52" s="112" t="s">
        <v>58</v>
      </c>
      <c r="F52" s="237" t="s">
        <v>319</v>
      </c>
      <c r="G52" s="217"/>
      <c r="H52" s="73" t="s">
        <v>320</v>
      </c>
      <c r="I52" s="73" t="s">
        <v>495</v>
      </c>
      <c r="J52" s="52" t="s">
        <v>388</v>
      </c>
      <c r="K52" s="72"/>
    </row>
    <row x14ac:dyDescent="0.25" r="53" customHeight="1" ht="17.25">
      <c r="A53" s="3"/>
      <c r="B53" s="3"/>
      <c r="C53" s="3"/>
      <c r="D53" s="3"/>
      <c r="E53" s="74"/>
      <c r="F53" s="185" t="s">
        <v>72</v>
      </c>
      <c r="G53" s="150" t="s">
        <v>84</v>
      </c>
      <c r="H53" s="91"/>
      <c r="I53" s="82"/>
      <c r="J53" s="316" t="s">
        <v>336</v>
      </c>
      <c r="K53" s="24"/>
    </row>
    <row x14ac:dyDescent="0.25" r="54" customHeight="1" ht="17.25">
      <c r="A54" s="3"/>
      <c r="B54" s="3"/>
      <c r="C54" s="3"/>
      <c r="D54" s="3"/>
      <c r="E54" s="74" t="s">
        <v>11</v>
      </c>
      <c r="F54" s="28" t="s">
        <v>496</v>
      </c>
      <c r="G54" s="28" t="s">
        <v>497</v>
      </c>
      <c r="H54" s="62">
        <v>3680</v>
      </c>
      <c r="I54" s="62">
        <v>5290</v>
      </c>
      <c r="J54" s="62">
        <v>6270</v>
      </c>
      <c r="K54" s="239"/>
    </row>
    <row x14ac:dyDescent="0.25" r="55" customHeight="1" ht="17.25">
      <c r="A55" s="3"/>
      <c r="B55" s="3"/>
      <c r="C55" s="3"/>
      <c r="D55" s="3"/>
      <c r="E55" s="74" t="s">
        <v>13</v>
      </c>
      <c r="F55" s="28" t="s">
        <v>498</v>
      </c>
      <c r="G55" s="28" t="s">
        <v>499</v>
      </c>
      <c r="H55" s="62">
        <v>4210</v>
      </c>
      <c r="I55" s="62">
        <v>6050</v>
      </c>
      <c r="J55" s="62">
        <v>6980</v>
      </c>
      <c r="K55" s="239"/>
    </row>
    <row x14ac:dyDescent="0.25" r="56" customHeight="1" ht="17.25">
      <c r="A56" s="3"/>
      <c r="B56" s="3"/>
      <c r="C56" s="3"/>
      <c r="D56" s="3"/>
      <c r="E56" s="74" t="s">
        <v>15</v>
      </c>
      <c r="F56" s="28" t="s">
        <v>500</v>
      </c>
      <c r="G56" s="28" t="s">
        <v>501</v>
      </c>
      <c r="H56" s="62">
        <v>4810</v>
      </c>
      <c r="I56" s="62">
        <v>6820</v>
      </c>
      <c r="J56" s="62">
        <v>8230</v>
      </c>
      <c r="K56" s="239"/>
    </row>
    <row x14ac:dyDescent="0.25" r="57" customHeight="1" ht="17.25">
      <c r="A57" s="3"/>
      <c r="B57" s="3"/>
      <c r="C57" s="3"/>
      <c r="D57" s="3"/>
      <c r="E57" s="74"/>
      <c r="F57" s="74"/>
      <c r="G57" s="23"/>
      <c r="H57" s="103"/>
      <c r="I57" s="62"/>
      <c r="J57" s="82"/>
      <c r="K57" s="5"/>
    </row>
    <row x14ac:dyDescent="0.25" r="58" customHeight="1" ht="17.25">
      <c r="A58" s="3"/>
      <c r="B58" s="3"/>
      <c r="C58" s="3"/>
      <c r="D58" s="3"/>
      <c r="E58" s="3"/>
      <c r="F58" s="3"/>
      <c r="G58" s="74"/>
      <c r="H58" s="136"/>
      <c r="I58" s="136"/>
      <c r="J58" s="137"/>
      <c r="K58" s="137"/>
    </row>
    <row x14ac:dyDescent="0.25" r="59" customHeight="1" ht="17.25">
      <c r="A59" s="3"/>
      <c r="B59" s="3"/>
      <c r="C59" s="3"/>
      <c r="D59" s="3"/>
      <c r="E59" s="138" t="s">
        <v>18</v>
      </c>
      <c r="F59" s="138"/>
      <c r="G59" s="23"/>
      <c r="H59" s="103"/>
      <c r="I59" s="82"/>
      <c r="J59" s="82"/>
      <c r="K59" s="5"/>
    </row>
    <row x14ac:dyDescent="0.25" r="60" customHeight="1" ht="17.25">
      <c r="A60" s="3"/>
      <c r="B60" s="3"/>
      <c r="C60" s="3"/>
      <c r="D60" s="3"/>
      <c r="E60" s="243"/>
      <c r="F60" s="243"/>
      <c r="G60" s="23"/>
      <c r="H60" s="103"/>
      <c r="I60" s="82"/>
      <c r="J60" s="82"/>
      <c r="K60" s="5"/>
    </row>
    <row x14ac:dyDescent="0.25" r="61" customHeight="1" ht="17.25">
      <c r="A61" s="3"/>
      <c r="B61" s="3"/>
      <c r="C61" s="3"/>
      <c r="D61" s="3"/>
      <c r="E61" s="3"/>
      <c r="F61" s="3"/>
      <c r="G61" s="23"/>
      <c r="H61" s="103"/>
      <c r="I61" s="82"/>
      <c r="J61" s="82"/>
      <c r="K61" s="5"/>
    </row>
    <row x14ac:dyDescent="0.25" r="62" customHeight="1" ht="17.25">
      <c r="A62" s="3"/>
      <c r="B62" s="3"/>
      <c r="C62" s="3"/>
      <c r="D62" s="3"/>
      <c r="E62" s="139" t="s">
        <v>326</v>
      </c>
      <c r="F62" s="139"/>
      <c r="G62" s="140"/>
      <c r="H62" s="141"/>
      <c r="I62" s="188">
        <v>870</v>
      </c>
      <c r="J62" s="82"/>
      <c r="K62" s="5"/>
    </row>
    <row x14ac:dyDescent="0.25" r="63" customHeight="1" ht="17.25">
      <c r="A63" s="3"/>
      <c r="B63" s="3"/>
      <c r="C63" s="3"/>
      <c r="D63" s="3"/>
      <c r="E63" s="243"/>
      <c r="F63" s="243"/>
      <c r="G63" s="59"/>
      <c r="H63" s="103"/>
      <c r="I63" s="82"/>
      <c r="J63" s="34"/>
      <c r="K63" s="5"/>
    </row>
    <row x14ac:dyDescent="0.25" r="64" customHeight="1" ht="17.25">
      <c r="A64" s="3"/>
      <c r="B64" s="3"/>
      <c r="C64" s="3"/>
      <c r="D64" s="3"/>
      <c r="E64" s="243"/>
      <c r="F64" s="243"/>
      <c r="G64" s="23"/>
      <c r="H64" s="103"/>
      <c r="I64" s="82"/>
      <c r="J64" s="34"/>
      <c r="K64" s="5"/>
    </row>
    <row x14ac:dyDescent="0.25" r="65" customHeight="1" ht="17.25">
      <c r="A65" s="3"/>
      <c r="B65" s="3"/>
      <c r="C65" s="3"/>
      <c r="D65" s="3"/>
      <c r="E65" s="139" t="s">
        <v>502</v>
      </c>
      <c r="F65" s="139"/>
      <c r="G65" s="140"/>
      <c r="H65" s="141"/>
      <c r="I65" s="188">
        <v>3100</v>
      </c>
      <c r="J65" s="34"/>
      <c r="K65" s="5"/>
    </row>
    <row x14ac:dyDescent="0.25" r="66" customHeight="1" ht="49.35">
      <c r="A66" s="126"/>
      <c r="B66" s="96" t="s">
        <v>142</v>
      </c>
      <c r="C66" s="236"/>
      <c r="D66" s="236"/>
      <c r="E66" s="127"/>
      <c r="F66" s="127"/>
      <c r="G66" s="116"/>
      <c r="H66" s="128"/>
      <c r="I66" s="128"/>
      <c r="J66" s="128"/>
      <c r="K66" s="158"/>
    </row>
    <row x14ac:dyDescent="0.25" r="67" customHeight="1" ht="26.100000000000005">
      <c r="A67" s="15"/>
      <c r="B67" s="15"/>
      <c r="C67" s="15"/>
      <c r="D67" s="15"/>
      <c r="E67" s="112" t="s">
        <v>58</v>
      </c>
      <c r="F67" s="237" t="s">
        <v>319</v>
      </c>
      <c r="G67" s="217"/>
      <c r="H67" s="73"/>
      <c r="I67" s="52" t="s">
        <v>388</v>
      </c>
      <c r="J67" s="238"/>
      <c r="K67" s="72"/>
    </row>
    <row x14ac:dyDescent="0.25" r="68" customHeight="1" ht="17.25">
      <c r="A68" s="3"/>
      <c r="B68" s="3"/>
      <c r="C68" s="3"/>
      <c r="D68" s="3"/>
      <c r="E68" s="74"/>
      <c r="F68" s="185" t="s">
        <v>72</v>
      </c>
      <c r="G68" s="150" t="s">
        <v>84</v>
      </c>
      <c r="H68" s="91"/>
      <c r="I68" s="287" t="s">
        <v>336</v>
      </c>
      <c r="J68" s="82"/>
      <c r="K68" s="24"/>
    </row>
    <row x14ac:dyDescent="0.25" r="69" customHeight="1" ht="17.25">
      <c r="A69" s="3"/>
      <c r="B69" s="3"/>
      <c r="C69" s="3"/>
      <c r="D69" s="3"/>
      <c r="E69" s="74"/>
      <c r="F69" s="28" t="s">
        <v>533</v>
      </c>
      <c r="G69" s="28" t="s">
        <v>534</v>
      </c>
      <c r="H69" s="62"/>
      <c r="I69" s="62">
        <v>6630</v>
      </c>
      <c r="J69" s="82"/>
      <c r="K69" s="239"/>
    </row>
    <row x14ac:dyDescent="0.25" r="70" customHeight="1" ht="17.25">
      <c r="A70" s="3"/>
      <c r="B70" s="3"/>
      <c r="C70" s="3"/>
      <c r="D70" s="3"/>
      <c r="E70" s="74"/>
      <c r="F70" s="28"/>
      <c r="G70" s="28"/>
      <c r="H70" s="62"/>
      <c r="I70" s="62"/>
      <c r="J70" s="82"/>
      <c r="K70" s="239"/>
    </row>
    <row x14ac:dyDescent="0.25" r="71" customHeight="1" ht="17.25">
      <c r="A71" s="3"/>
      <c r="B71" s="3"/>
      <c r="C71" s="3"/>
      <c r="D71" s="3"/>
      <c r="E71" s="74"/>
      <c r="F71" s="28"/>
      <c r="G71" s="28"/>
      <c r="H71" s="62"/>
      <c r="I71" s="62"/>
      <c r="J71" s="82"/>
      <c r="K71" s="239"/>
    </row>
    <row x14ac:dyDescent="0.25" r="72" customHeight="1" ht="17.25">
      <c r="A72" s="3"/>
      <c r="B72" s="3"/>
      <c r="C72" s="3"/>
      <c r="D72" s="3"/>
      <c r="E72" s="74"/>
      <c r="F72" s="74"/>
      <c r="G72" s="23"/>
      <c r="H72" s="103"/>
      <c r="I72" s="82"/>
      <c r="J72" s="82"/>
      <c r="K72" s="5"/>
    </row>
    <row x14ac:dyDescent="0.25" r="73" customHeight="1" ht="17.25">
      <c r="A73" s="3"/>
      <c r="B73" s="3"/>
      <c r="C73" s="3"/>
      <c r="D73" s="3"/>
      <c r="E73" s="3"/>
      <c r="F73" s="3"/>
      <c r="G73" s="74"/>
      <c r="H73" s="136"/>
      <c r="I73" s="136"/>
      <c r="J73" s="137"/>
      <c r="K73" s="137"/>
    </row>
    <row x14ac:dyDescent="0.25" r="74" customHeight="1" ht="17.25">
      <c r="A74" s="3"/>
      <c r="B74" s="3"/>
      <c r="C74" s="3"/>
      <c r="D74" s="3"/>
      <c r="E74" s="138" t="s">
        <v>18</v>
      </c>
      <c r="F74" s="138"/>
      <c r="G74" s="23"/>
      <c r="H74" s="103"/>
      <c r="I74" s="82"/>
      <c r="J74" s="82"/>
      <c r="K74" s="5"/>
    </row>
    <row x14ac:dyDescent="0.25" r="75" customHeight="1" ht="17.25">
      <c r="A75" s="3"/>
      <c r="B75" s="3"/>
      <c r="C75" s="3"/>
      <c r="D75" s="3"/>
      <c r="E75" s="243"/>
      <c r="F75" s="243"/>
      <c r="G75" s="23"/>
      <c r="H75" s="103"/>
      <c r="I75" s="82"/>
      <c r="J75" s="82"/>
      <c r="K75" s="5"/>
    </row>
    <row x14ac:dyDescent="0.25" r="76" customHeight="1" ht="17.25">
      <c r="A76" s="3"/>
      <c r="B76" s="3"/>
      <c r="C76" s="3"/>
      <c r="D76" s="3"/>
      <c r="E76" s="3"/>
      <c r="F76" s="3"/>
      <c r="G76" s="23"/>
      <c r="H76" s="103"/>
      <c r="I76" s="82"/>
      <c r="J76" s="82"/>
      <c r="K76" s="5"/>
    </row>
    <row x14ac:dyDescent="0.25" r="77" customHeight="1" ht="17.25">
      <c r="A77" s="3"/>
      <c r="B77" s="3"/>
      <c r="C77" s="3"/>
      <c r="D77" s="3"/>
      <c r="E77" s="139" t="s">
        <v>326</v>
      </c>
      <c r="F77" s="139"/>
      <c r="G77" s="140"/>
      <c r="H77" s="141"/>
      <c r="I77" s="188">
        <v>960</v>
      </c>
      <c r="J77" s="82"/>
      <c r="K77" s="5"/>
    </row>
    <row x14ac:dyDescent="0.25" r="78" customHeight="1" ht="17.25">
      <c r="A78" s="3"/>
      <c r="B78" s="3"/>
      <c r="C78" s="3"/>
      <c r="D78" s="3"/>
      <c r="E78" s="28"/>
      <c r="F78" s="28"/>
      <c r="G78" s="23"/>
      <c r="H78" s="103"/>
      <c r="I78" s="62"/>
      <c r="J78" s="82"/>
      <c r="K78" s="5"/>
    </row>
    <row x14ac:dyDescent="0.25" r="79" customHeight="1" ht="17.25">
      <c r="A79" s="3"/>
      <c r="B79" s="3"/>
      <c r="C79" s="3"/>
      <c r="D79" s="3"/>
      <c r="E79" s="320" t="s">
        <v>537</v>
      </c>
      <c r="F79" s="320"/>
      <c r="G79" s="140"/>
      <c r="H79" s="141"/>
      <c r="I79" s="188">
        <v>1690</v>
      </c>
      <c r="J79" s="34"/>
      <c r="K79" s="5"/>
    </row>
    <row x14ac:dyDescent="0.25" r="80" customHeight="1" ht="17.25">
      <c r="A80" s="3"/>
      <c r="B80" s="3"/>
      <c r="C80" s="3"/>
      <c r="D80" s="3"/>
      <c r="E80" s="243"/>
      <c r="F80" s="243"/>
      <c r="G80" s="23"/>
      <c r="H80" s="103"/>
      <c r="I80" s="82"/>
      <c r="J80" s="34"/>
      <c r="K80" s="5"/>
    </row>
    <row x14ac:dyDescent="0.25" r="81" customHeight="1" ht="49.35">
      <c r="A81" s="126"/>
      <c r="B81" s="96" t="s">
        <v>503</v>
      </c>
      <c r="C81" s="236"/>
      <c r="D81" s="236"/>
      <c r="E81" s="127"/>
      <c r="F81" s="127"/>
      <c r="G81" s="116"/>
      <c r="H81" s="128"/>
      <c r="I81" s="128"/>
      <c r="J81" s="128"/>
      <c r="K81" s="158"/>
    </row>
    <row x14ac:dyDescent="0.25" r="82" customHeight="1" ht="26.100000000000005">
      <c r="A82" s="15"/>
      <c r="B82" s="15" t="s">
        <v>318</v>
      </c>
      <c r="C82" s="15"/>
      <c r="D82" s="15"/>
      <c r="E82" s="112" t="s">
        <v>58</v>
      </c>
      <c r="F82" s="237" t="s">
        <v>319</v>
      </c>
      <c r="G82" s="217"/>
      <c r="H82" s="73" t="s">
        <v>320</v>
      </c>
      <c r="I82" s="52"/>
      <c r="J82" s="238"/>
      <c r="K82" s="72"/>
    </row>
    <row x14ac:dyDescent="0.25" r="83" customHeight="1" ht="17.25">
      <c r="A83" s="3"/>
      <c r="B83" s="3"/>
      <c r="C83" s="3"/>
      <c r="D83" s="3"/>
      <c r="E83" s="74"/>
      <c r="F83" s="185" t="s">
        <v>441</v>
      </c>
      <c r="G83" s="150" t="s">
        <v>504</v>
      </c>
      <c r="H83" s="91"/>
      <c r="I83" s="91"/>
      <c r="J83" s="91"/>
      <c r="K83" s="24"/>
    </row>
    <row x14ac:dyDescent="0.25" r="84" customHeight="1" ht="17.25">
      <c r="A84" s="3"/>
      <c r="B84" s="3"/>
      <c r="C84" s="3"/>
      <c r="D84" s="3"/>
      <c r="E84" s="74" t="s">
        <v>11</v>
      </c>
      <c r="F84" s="28" t="s">
        <v>477</v>
      </c>
      <c r="G84" s="28" t="s">
        <v>478</v>
      </c>
      <c r="H84" s="62">
        <v>4480</v>
      </c>
      <c r="I84" s="63"/>
      <c r="J84" s="24"/>
      <c r="K84" s="239"/>
    </row>
    <row x14ac:dyDescent="0.25" r="85" customHeight="1" ht="17.25">
      <c r="A85" s="3"/>
      <c r="B85" s="3"/>
      <c r="C85" s="3"/>
      <c r="D85" s="3"/>
      <c r="E85" s="74" t="s">
        <v>13</v>
      </c>
      <c r="F85" s="28" t="s">
        <v>479</v>
      </c>
      <c r="G85" s="28" t="s">
        <v>480</v>
      </c>
      <c r="H85" s="62">
        <v>5020</v>
      </c>
      <c r="I85" s="63"/>
      <c r="J85" s="24"/>
      <c r="K85" s="239"/>
    </row>
    <row x14ac:dyDescent="0.25" r="86" customHeight="1" ht="17.25">
      <c r="A86" s="3"/>
      <c r="B86" s="3"/>
      <c r="C86" s="3"/>
      <c r="D86" s="3"/>
      <c r="E86" s="74" t="s">
        <v>15</v>
      </c>
      <c r="F86" s="28" t="s">
        <v>481</v>
      </c>
      <c r="G86" s="28" t="s">
        <v>482</v>
      </c>
      <c r="H86" s="62">
        <v>5730</v>
      </c>
      <c r="I86" s="63"/>
      <c r="J86" s="24"/>
      <c r="K86" s="239"/>
    </row>
    <row x14ac:dyDescent="0.25" r="87" customHeight="1" ht="17.25">
      <c r="A87" s="3"/>
      <c r="B87" s="3"/>
      <c r="C87" s="3"/>
      <c r="D87" s="3"/>
      <c r="E87" s="74"/>
      <c r="F87" s="74"/>
      <c r="G87" s="23"/>
      <c r="H87" s="103"/>
      <c r="I87" s="82"/>
      <c r="J87" s="82"/>
      <c r="K87" s="5"/>
    </row>
    <row x14ac:dyDescent="0.25" r="88" customHeight="1" ht="17.25">
      <c r="A88" s="3"/>
      <c r="B88" s="3"/>
      <c r="C88" s="3"/>
      <c r="D88" s="3"/>
      <c r="E88" s="3"/>
      <c r="F88" s="3"/>
      <c r="G88" s="74"/>
      <c r="H88" s="136"/>
      <c r="I88" s="136"/>
      <c r="J88" s="137"/>
      <c r="K88" s="137"/>
    </row>
    <row x14ac:dyDescent="0.25" r="89" customHeight="1" ht="17.25">
      <c r="A89" s="3"/>
      <c r="B89" s="3"/>
      <c r="C89" s="3"/>
      <c r="D89" s="3"/>
      <c r="E89" s="138" t="s">
        <v>18</v>
      </c>
      <c r="F89" s="138"/>
      <c r="G89" s="23"/>
      <c r="H89" s="103"/>
      <c r="I89" s="82"/>
      <c r="J89" s="82"/>
      <c r="K89" s="5"/>
    </row>
    <row x14ac:dyDescent="0.25" r="90" customHeight="1" ht="17.25">
      <c r="A90" s="3"/>
      <c r="B90" s="3"/>
      <c r="C90" s="3"/>
      <c r="D90" s="3"/>
      <c r="E90" s="240"/>
      <c r="F90" s="240"/>
      <c r="G90" s="23"/>
      <c r="H90" s="103"/>
      <c r="I90" s="82"/>
      <c r="J90" s="82"/>
      <c r="K90" s="5"/>
    </row>
    <row x14ac:dyDescent="0.25" r="91" customHeight="1" ht="17.25">
      <c r="A91" s="3"/>
      <c r="B91" s="3"/>
      <c r="C91" s="3"/>
      <c r="D91" s="3"/>
      <c r="E91" s="3"/>
      <c r="F91" s="3"/>
      <c r="G91" s="23"/>
      <c r="H91" s="103"/>
      <c r="I91" s="82"/>
      <c r="J91" s="82"/>
      <c r="K91" s="5"/>
    </row>
    <row x14ac:dyDescent="0.25" r="92" customHeight="1" ht="17.25">
      <c r="A92" s="3"/>
      <c r="B92" s="3"/>
      <c r="C92" s="3"/>
      <c r="D92" s="3"/>
      <c r="E92" s="139" t="s">
        <v>505</v>
      </c>
      <c r="F92" s="139"/>
      <c r="G92" s="140"/>
      <c r="H92" s="141"/>
      <c r="I92" s="188">
        <v>750</v>
      </c>
      <c r="J92" s="34"/>
      <c r="K92" s="5"/>
    </row>
    <row x14ac:dyDescent="0.25" r="93" customHeight="1" ht="17.25">
      <c r="A93" s="3"/>
      <c r="B93" s="3"/>
      <c r="C93" s="3"/>
      <c r="D93" s="3"/>
      <c r="E93" s="150"/>
      <c r="F93" s="150"/>
      <c r="G93" s="23"/>
      <c r="H93" s="103"/>
      <c r="I93" s="82"/>
      <c r="J93" s="34"/>
      <c r="K93" s="5"/>
    </row>
    <row x14ac:dyDescent="0.25" r="94" customHeight="1" ht="17.25">
      <c r="A94" s="3"/>
      <c r="B94" s="3"/>
      <c r="C94" s="3"/>
      <c r="D94" s="3"/>
      <c r="E94" s="299"/>
      <c r="F94" s="299"/>
      <c r="G94" s="23"/>
      <c r="H94" s="103"/>
      <c r="I94" s="82"/>
      <c r="J94" s="34"/>
      <c r="K94" s="5"/>
    </row>
    <row x14ac:dyDescent="0.25" r="95" customHeight="1" ht="17.25">
      <c r="A95" s="3"/>
      <c r="B95" s="3"/>
      <c r="C95" s="3"/>
      <c r="D95" s="3"/>
      <c r="E95" s="299"/>
      <c r="F95" s="299"/>
      <c r="G95" s="23"/>
      <c r="H95" s="103"/>
      <c r="I95" s="82"/>
      <c r="J95" s="34"/>
      <c r="K95" s="5"/>
    </row>
    <row x14ac:dyDescent="0.25" r="96" customHeight="1" ht="17.25">
      <c r="A96" s="3"/>
      <c r="B96" s="3"/>
      <c r="C96" s="3"/>
      <c r="D96" s="3"/>
      <c r="E96" s="299"/>
      <c r="F96" s="299"/>
      <c r="G96" s="23"/>
      <c r="H96" s="103"/>
      <c r="I96" s="82"/>
      <c r="J96" s="34"/>
      <c r="K96" s="5"/>
    </row>
    <row x14ac:dyDescent="0.25" r="97" customHeight="1" ht="49.35">
      <c r="A97" s="3"/>
      <c r="B97" s="3"/>
      <c r="C97" s="3"/>
      <c r="D97" s="3"/>
      <c r="E97" s="28"/>
      <c r="F97" s="28"/>
      <c r="G97" s="23"/>
      <c r="H97" s="103"/>
      <c r="I97" s="82"/>
      <c r="J97" s="34"/>
      <c r="K97" s="27"/>
    </row>
    <row x14ac:dyDescent="0.25" r="98" customHeight="1" ht="49.35">
      <c r="A98" s="126"/>
      <c r="B98" s="96" t="s">
        <v>506</v>
      </c>
      <c r="C98" s="236"/>
      <c r="D98" s="236"/>
      <c r="E98" s="127"/>
      <c r="F98" s="127"/>
      <c r="G98" s="116"/>
      <c r="H98" s="128"/>
      <c r="I98" s="128"/>
      <c r="J98" s="128"/>
      <c r="K98" s="158"/>
    </row>
    <row x14ac:dyDescent="0.25" r="99" customHeight="1" ht="26.100000000000005">
      <c r="A99" s="15"/>
      <c r="B99" s="15" t="s">
        <v>318</v>
      </c>
      <c r="C99" s="15"/>
      <c r="D99" s="15"/>
      <c r="E99" s="112" t="s">
        <v>58</v>
      </c>
      <c r="F99" s="237" t="s">
        <v>319</v>
      </c>
      <c r="G99" s="217"/>
      <c r="H99" s="73" t="s">
        <v>507</v>
      </c>
      <c r="I99" s="52" t="s">
        <v>378</v>
      </c>
      <c r="J99" s="238"/>
      <c r="K99" s="72"/>
    </row>
    <row x14ac:dyDescent="0.25" r="100" customHeight="1" ht="17.25">
      <c r="A100" s="3"/>
      <c r="B100" s="3"/>
      <c r="C100" s="3"/>
      <c r="D100" s="3"/>
      <c r="E100" s="74"/>
      <c r="F100" s="185" t="s">
        <v>170</v>
      </c>
      <c r="G100" s="150" t="s">
        <v>509</v>
      </c>
      <c r="H100" s="91"/>
      <c r="I100" s="91"/>
      <c r="J100" s="91"/>
      <c r="K100" s="24"/>
    </row>
    <row x14ac:dyDescent="0.25" r="101" customHeight="1" ht="17.25">
      <c r="A101" s="3"/>
      <c r="B101" s="3"/>
      <c r="C101" s="3"/>
      <c r="D101" s="3"/>
      <c r="E101" s="74" t="s">
        <v>11</v>
      </c>
      <c r="F101" s="28" t="s">
        <v>477</v>
      </c>
      <c r="G101" s="28" t="s">
        <v>478</v>
      </c>
      <c r="H101" s="62">
        <f>ROUNDUP(((USD_per_GBP*('UK-R-Console Tables'!G88/(1+'Exchange rate'!UK_vat_rate)))+1)/10,0)*10</f>
      </c>
      <c r="I101" s="62">
        <v>4980</v>
      </c>
      <c r="J101" s="24"/>
      <c r="K101" s="239"/>
    </row>
    <row x14ac:dyDescent="0.25" r="102" customHeight="1" ht="17.25">
      <c r="A102" s="3"/>
      <c r="B102" s="3"/>
      <c r="C102" s="3"/>
      <c r="D102" s="3"/>
      <c r="E102" s="74" t="s">
        <v>13</v>
      </c>
      <c r="F102" s="28" t="s">
        <v>479</v>
      </c>
      <c r="G102" s="28" t="s">
        <v>480</v>
      </c>
      <c r="H102" s="62">
        <f>ROUNDUP(((USD_per_GBP*('UK-R-Console Tables'!G89/(1+'Exchange rate'!UK_vat_rate)))+1)/10,0)*10</f>
      </c>
      <c r="I102" s="62">
        <v>5890</v>
      </c>
      <c r="J102" s="24"/>
      <c r="K102" s="239"/>
    </row>
    <row x14ac:dyDescent="0.25" r="103" customHeight="1" ht="17.25">
      <c r="A103" s="3"/>
      <c r="B103" s="3"/>
      <c r="C103" s="3"/>
      <c r="D103" s="3"/>
      <c r="E103" s="74" t="s">
        <v>15</v>
      </c>
      <c r="F103" s="28" t="s">
        <v>510</v>
      </c>
      <c r="G103" s="28" t="s">
        <v>482</v>
      </c>
      <c r="H103" s="62">
        <f>ROUNDUP(((USD_per_GBP*('UK-R-Console Tables'!G90/(1+'Exchange rate'!UK_vat_rate)))+1)/10,0)*10</f>
      </c>
      <c r="I103" s="62">
        <v>6920</v>
      </c>
      <c r="J103" s="24"/>
      <c r="K103" s="239"/>
    </row>
    <row x14ac:dyDescent="0.25" r="104" customHeight="1" ht="17.25">
      <c r="A104" s="3"/>
      <c r="B104" s="3"/>
      <c r="C104" s="3"/>
      <c r="D104" s="3"/>
      <c r="E104" s="74"/>
      <c r="F104" s="74"/>
      <c r="G104" s="23"/>
      <c r="H104" s="103"/>
      <c r="I104" s="82"/>
      <c r="J104" s="82"/>
      <c r="K104" s="5"/>
    </row>
    <row x14ac:dyDescent="0.25" r="105" customHeight="1" ht="17.25">
      <c r="A105" s="3"/>
      <c r="B105" s="3"/>
      <c r="C105" s="3"/>
      <c r="D105" s="3"/>
      <c r="E105" s="3"/>
      <c r="F105" s="3"/>
      <c r="G105" s="74"/>
      <c r="H105" s="136"/>
      <c r="I105" s="136"/>
      <c r="J105" s="137"/>
      <c r="K105" s="137"/>
    </row>
    <row x14ac:dyDescent="0.25" r="106" customHeight="1" ht="17.25">
      <c r="A106" s="3"/>
      <c r="B106" s="3"/>
      <c r="C106" s="3"/>
      <c r="D106" s="3"/>
      <c r="E106" s="138" t="s">
        <v>18</v>
      </c>
      <c r="F106" s="138"/>
      <c r="G106" s="23"/>
      <c r="H106" s="103"/>
      <c r="I106" s="82"/>
      <c r="J106" s="82"/>
      <c r="K106" s="5"/>
    </row>
    <row x14ac:dyDescent="0.25" r="107" customHeight="1" ht="17.25">
      <c r="A107" s="3"/>
      <c r="B107" s="3"/>
      <c r="C107" s="3"/>
      <c r="D107" s="3"/>
      <c r="E107" s="240"/>
      <c r="F107" s="240"/>
      <c r="G107" s="23"/>
      <c r="H107" s="103"/>
      <c r="I107" s="82"/>
      <c r="J107" s="82"/>
      <c r="K107" s="5"/>
    </row>
    <row x14ac:dyDescent="0.25" r="108" customHeight="1" ht="17.25">
      <c r="A108" s="3"/>
      <c r="B108" s="3"/>
      <c r="C108" s="3"/>
      <c r="D108" s="3"/>
      <c r="E108" s="3"/>
      <c r="F108" s="3"/>
      <c r="G108" s="23"/>
      <c r="H108" s="103"/>
      <c r="I108" s="82"/>
      <c r="J108" s="82"/>
      <c r="K108" s="5"/>
    </row>
    <row x14ac:dyDescent="0.25" r="109" customHeight="1" ht="17.25">
      <c r="A109" s="3"/>
      <c r="B109" s="3"/>
      <c r="C109" s="3"/>
      <c r="D109" s="3"/>
      <c r="E109" s="139" t="s">
        <v>505</v>
      </c>
      <c r="F109" s="139"/>
      <c r="G109" s="140"/>
      <c r="H109" s="141"/>
      <c r="I109" s="188">
        <v>830</v>
      </c>
      <c r="J109" s="34"/>
      <c r="K109" s="5"/>
    </row>
    <row x14ac:dyDescent="0.25" r="110" customHeight="1" ht="17.25">
      <c r="A110" s="3"/>
      <c r="B110" s="3"/>
      <c r="C110" s="3"/>
      <c r="D110" s="3"/>
      <c r="E110" s="150"/>
      <c r="F110" s="150"/>
      <c r="G110" s="23"/>
      <c r="H110" s="103"/>
      <c r="I110" s="82"/>
      <c r="J110" s="34"/>
      <c r="K110" s="5"/>
    </row>
    <row x14ac:dyDescent="0.25" r="111" customHeight="1" ht="17.25">
      <c r="A111" s="3"/>
      <c r="B111" s="3"/>
      <c r="C111" s="3"/>
      <c r="D111" s="3"/>
      <c r="E111" s="299"/>
      <c r="F111" s="299"/>
      <c r="G111" s="23"/>
      <c r="H111" s="103"/>
      <c r="I111" s="82"/>
      <c r="J111" s="34"/>
      <c r="K111" s="5"/>
    </row>
    <row x14ac:dyDescent="0.25" r="112" customHeight="1" ht="17.25">
      <c r="A112" s="3"/>
      <c r="B112" s="3"/>
      <c r="C112" s="3"/>
      <c r="D112" s="3"/>
      <c r="E112" s="299"/>
      <c r="F112" s="299"/>
      <c r="G112" s="23"/>
      <c r="H112" s="103"/>
      <c r="I112" s="82"/>
      <c r="J112" s="34"/>
      <c r="K112" s="5"/>
    </row>
    <row x14ac:dyDescent="0.25" r="113" customHeight="1" ht="66">
      <c r="A113" s="3"/>
      <c r="B113" s="3"/>
      <c r="C113" s="3"/>
      <c r="D113" s="3"/>
      <c r="E113" s="299"/>
      <c r="F113" s="299"/>
      <c r="G113" s="23"/>
      <c r="H113" s="103"/>
      <c r="I113" s="82"/>
      <c r="J113" s="34"/>
      <c r="K113" s="5"/>
    </row>
    <row x14ac:dyDescent="0.25" r="114" customHeight="1" ht="17.25">
      <c r="A114" s="3"/>
      <c r="B114" s="3"/>
      <c r="C114" s="3"/>
      <c r="D114" s="3"/>
      <c r="E114" s="28"/>
      <c r="F114" s="28"/>
      <c r="G114" s="23"/>
      <c r="H114" s="103"/>
      <c r="I114" s="82"/>
      <c r="J114" s="34"/>
      <c r="K114" s="27"/>
    </row>
    <row x14ac:dyDescent="0.25" r="115" customHeight="1" ht="49.35">
      <c r="A115" s="126"/>
      <c r="B115" s="288" t="s">
        <v>511</v>
      </c>
      <c r="C115" s="236"/>
      <c r="D115" s="236"/>
      <c r="E115" s="127"/>
      <c r="F115" s="127"/>
      <c r="G115" s="116"/>
      <c r="H115" s="128"/>
      <c r="I115" s="128"/>
      <c r="J115" s="128"/>
      <c r="K115" s="158"/>
    </row>
    <row x14ac:dyDescent="0.25" r="116" customHeight="1" ht="26.100000000000005">
      <c r="A116" s="15"/>
      <c r="B116" s="15" t="s">
        <v>318</v>
      </c>
      <c r="C116" s="15"/>
      <c r="D116" s="15"/>
      <c r="E116" s="112" t="s">
        <v>58</v>
      </c>
      <c r="F116" s="237" t="s">
        <v>319</v>
      </c>
      <c r="G116" s="217"/>
      <c r="H116" s="73" t="s">
        <v>362</v>
      </c>
      <c r="I116" s="18" t="s">
        <v>393</v>
      </c>
      <c r="J116" s="146"/>
      <c r="K116" s="72"/>
    </row>
    <row x14ac:dyDescent="0.25" r="117" customHeight="1" ht="17.25">
      <c r="A117" s="114"/>
      <c r="B117" s="114"/>
      <c r="C117" s="114"/>
      <c r="D117" s="114"/>
      <c r="E117" s="4"/>
      <c r="F117" s="150" t="s">
        <v>476</v>
      </c>
      <c r="G117" s="150" t="s">
        <v>509</v>
      </c>
      <c r="H117" s="101"/>
      <c r="I117" s="303" t="s">
        <v>336</v>
      </c>
      <c r="J117" s="303"/>
      <c r="K117" s="7"/>
    </row>
    <row x14ac:dyDescent="0.25" r="118" customHeight="1" ht="17.25">
      <c r="A118" s="114"/>
      <c r="B118" s="114"/>
      <c r="C118" s="114"/>
      <c r="D118" s="114"/>
      <c r="E118" s="4" t="s">
        <v>11</v>
      </c>
      <c r="F118" s="114" t="s">
        <v>512</v>
      </c>
      <c r="G118" s="28" t="s">
        <v>478</v>
      </c>
      <c r="H118" s="62">
        <v>3050</v>
      </c>
      <c r="I118" s="62">
        <v>4440</v>
      </c>
      <c r="J118" s="189"/>
      <c r="K118" s="7"/>
    </row>
    <row x14ac:dyDescent="0.25" r="119" customHeight="1" ht="17.25">
      <c r="A119" s="114"/>
      <c r="B119" s="114"/>
      <c r="C119" s="114"/>
      <c r="D119" s="114"/>
      <c r="E119" s="4" t="s">
        <v>15</v>
      </c>
      <c r="F119" s="114" t="s">
        <v>513</v>
      </c>
      <c r="G119" s="28" t="s">
        <v>480</v>
      </c>
      <c r="H119" s="62">
        <v>3450</v>
      </c>
      <c r="I119" s="62">
        <v>5160</v>
      </c>
      <c r="J119" s="189"/>
      <c r="K119" s="7"/>
    </row>
    <row x14ac:dyDescent="0.25" r="120" customHeight="1" ht="17.25">
      <c r="A120" s="114"/>
      <c r="B120" s="114"/>
      <c r="C120" s="114"/>
      <c r="D120" s="114"/>
      <c r="E120" s="4"/>
      <c r="F120" s="4"/>
      <c r="G120" s="4"/>
      <c r="H120" s="172"/>
      <c r="I120" s="172"/>
      <c r="J120" s="7"/>
      <c r="K120" s="7"/>
    </row>
    <row x14ac:dyDescent="0.25" r="121" customHeight="1" ht="17.25">
      <c r="A121" s="114"/>
      <c r="B121" s="114"/>
      <c r="C121" s="114"/>
      <c r="D121" s="114"/>
      <c r="E121" s="114"/>
      <c r="F121" s="114"/>
      <c r="G121" s="4"/>
      <c r="H121" s="157"/>
      <c r="I121" s="157"/>
      <c r="J121" s="313"/>
      <c r="K121" s="313"/>
    </row>
    <row x14ac:dyDescent="0.25" r="122" customHeight="1" ht="17.25">
      <c r="A122" s="114"/>
      <c r="B122" s="114"/>
      <c r="C122" s="114"/>
      <c r="D122" s="114"/>
      <c r="E122" s="107" t="s">
        <v>18</v>
      </c>
      <c r="F122" s="107"/>
      <c r="G122" s="4"/>
      <c r="H122" s="172"/>
      <c r="I122" s="172"/>
      <c r="J122" s="172"/>
      <c r="K122" s="26"/>
    </row>
    <row x14ac:dyDescent="0.25" r="123" customHeight="1" ht="17.25">
      <c r="A123" s="114"/>
      <c r="B123" s="114"/>
      <c r="C123" s="114"/>
      <c r="D123" s="114"/>
      <c r="E123" s="243"/>
      <c r="F123" s="243"/>
      <c r="G123" s="59"/>
      <c r="H123" s="172"/>
      <c r="I123" s="172"/>
      <c r="J123" s="172"/>
      <c r="K123" s="26"/>
    </row>
    <row x14ac:dyDescent="0.25" r="124" customHeight="1" ht="17.25">
      <c r="A124" s="114"/>
      <c r="B124" s="114"/>
      <c r="C124" s="114"/>
      <c r="D124" s="114"/>
      <c r="E124" s="3"/>
      <c r="F124" s="3"/>
      <c r="G124" s="23"/>
      <c r="H124" s="103"/>
      <c r="I124" s="82"/>
      <c r="J124" s="172"/>
      <c r="K124" s="26"/>
    </row>
    <row x14ac:dyDescent="0.25" r="125" customHeight="1" ht="27">
      <c r="A125" s="3"/>
      <c r="B125" s="3"/>
      <c r="C125" s="3"/>
      <c r="D125" s="3"/>
      <c r="E125" s="139" t="s">
        <v>280</v>
      </c>
      <c r="F125" s="139"/>
      <c r="G125" s="140"/>
      <c r="H125" s="141"/>
      <c r="I125" s="188">
        <v>750</v>
      </c>
      <c r="J125" s="339"/>
      <c r="K125" s="340"/>
    </row>
    <row x14ac:dyDescent="0.25" r="126" customHeight="1" ht="27">
      <c r="A126" s="3"/>
      <c r="B126" s="3"/>
      <c r="C126" s="3"/>
      <c r="D126" s="3"/>
      <c r="E126" s="243"/>
      <c r="F126" s="243"/>
      <c r="G126" s="133"/>
      <c r="H126" s="339"/>
      <c r="I126" s="339"/>
      <c r="J126" s="341"/>
      <c r="K126" s="342"/>
    </row>
    <row x14ac:dyDescent="0.25" r="127" customHeight="1" ht="17.25">
      <c r="A127" s="3"/>
      <c r="B127" s="3"/>
      <c r="C127" s="3"/>
      <c r="D127" s="3"/>
      <c r="E127" s="243"/>
      <c r="F127" s="243"/>
      <c r="G127" s="343"/>
      <c r="H127" s="341"/>
      <c r="I127" s="341"/>
      <c r="J127" s="34"/>
      <c r="K127" s="27"/>
    </row>
    <row x14ac:dyDescent="0.25" r="128" customHeight="1" ht="17.25">
      <c r="A128" s="3"/>
      <c r="B128" s="3"/>
      <c r="C128" s="3"/>
      <c r="D128" s="3"/>
      <c r="E128" s="3"/>
      <c r="F128" s="3"/>
      <c r="G128" s="114"/>
      <c r="H128" s="103"/>
      <c r="I128" s="82"/>
      <c r="J128" s="82"/>
      <c r="K128" s="5"/>
    </row>
    <row x14ac:dyDescent="0.25" r="129" customHeight="1" ht="17.25">
      <c r="A129" s="3"/>
      <c r="B129" s="3"/>
      <c r="C129" s="3"/>
      <c r="D129" s="3"/>
      <c r="E129" s="3"/>
      <c r="F129" s="3"/>
      <c r="G129" s="114"/>
      <c r="H129" s="103"/>
      <c r="I129" s="82"/>
      <c r="J129" s="82"/>
      <c r="K129" s="5"/>
    </row>
    <row x14ac:dyDescent="0.25" r="130" customHeight="1" ht="51">
      <c r="A130" s="3"/>
      <c r="B130" s="3"/>
      <c r="C130" s="3"/>
      <c r="D130" s="3"/>
      <c r="E130" s="3"/>
      <c r="F130" s="3"/>
      <c r="G130" s="114"/>
      <c r="H130" s="103"/>
      <c r="I130" s="82"/>
      <c r="J130" s="82"/>
      <c r="K130" s="5"/>
    </row>
    <row x14ac:dyDescent="0.25" r="131" customHeight="1" ht="51">
      <c r="A131" s="3"/>
      <c r="B131" s="3"/>
      <c r="C131" s="3"/>
      <c r="D131" s="3"/>
      <c r="E131" s="3"/>
      <c r="F131" s="3"/>
      <c r="G131" s="114"/>
      <c r="H131" s="103"/>
      <c r="I131" s="82"/>
      <c r="J131" s="82"/>
      <c r="K131" s="5"/>
    </row>
    <row x14ac:dyDescent="0.25" r="132" customHeight="1" ht="17.25">
      <c r="A132" s="3"/>
      <c r="B132" s="3"/>
      <c r="C132" s="3"/>
      <c r="D132" s="3"/>
      <c r="E132" s="3"/>
      <c r="F132" s="3"/>
      <c r="G132" s="114"/>
      <c r="H132" s="103"/>
      <c r="I132" s="82"/>
      <c r="J132" s="82"/>
      <c r="K132" s="5"/>
    </row>
    <row x14ac:dyDescent="0.25" r="133" customHeight="1" ht="49.35">
      <c r="A133" s="126"/>
      <c r="B133" s="288" t="s">
        <v>514</v>
      </c>
      <c r="C133" s="236"/>
      <c r="D133" s="236"/>
      <c r="E133" s="127"/>
      <c r="F133" s="127"/>
      <c r="G133" s="116"/>
      <c r="H133" s="128"/>
      <c r="I133" s="128"/>
      <c r="J133" s="128"/>
      <c r="K133" s="158"/>
    </row>
    <row x14ac:dyDescent="0.25" r="134" customHeight="1" ht="26.100000000000005">
      <c r="A134" s="15"/>
      <c r="B134" s="15" t="s">
        <v>318</v>
      </c>
      <c r="C134" s="15"/>
      <c r="D134" s="15"/>
      <c r="E134" s="112" t="s">
        <v>58</v>
      </c>
      <c r="F134" s="237" t="s">
        <v>319</v>
      </c>
      <c r="G134" s="217"/>
      <c r="H134" s="73" t="s">
        <v>362</v>
      </c>
      <c r="I134" s="18" t="s">
        <v>393</v>
      </c>
      <c r="J134" s="146"/>
      <c r="K134" s="72"/>
    </row>
    <row x14ac:dyDescent="0.25" r="135" customHeight="1" ht="17.25">
      <c r="A135" s="114"/>
      <c r="B135" s="114"/>
      <c r="C135" s="114"/>
      <c r="D135" s="114"/>
      <c r="E135" s="4"/>
      <c r="F135" s="150" t="s">
        <v>476</v>
      </c>
      <c r="G135" s="150" t="s">
        <v>509</v>
      </c>
      <c r="H135" s="101"/>
      <c r="I135" s="303" t="s">
        <v>336</v>
      </c>
      <c r="J135" s="303"/>
      <c r="K135" s="7"/>
    </row>
    <row x14ac:dyDescent="0.25" r="136" customHeight="1" ht="17.25">
      <c r="A136" s="114"/>
      <c r="B136" s="114"/>
      <c r="C136" s="114"/>
      <c r="D136" s="114"/>
      <c r="E136" s="74" t="s">
        <v>11</v>
      </c>
      <c r="F136" s="28" t="s">
        <v>512</v>
      </c>
      <c r="G136" s="28" t="s">
        <v>478</v>
      </c>
      <c r="H136" s="62">
        <v>2720</v>
      </c>
      <c r="I136" s="62">
        <v>4310</v>
      </c>
      <c r="J136" s="189"/>
      <c r="K136" s="7"/>
    </row>
    <row x14ac:dyDescent="0.25" r="137" customHeight="1" ht="17.25">
      <c r="A137" s="114"/>
      <c r="B137" s="114"/>
      <c r="C137" s="114"/>
      <c r="D137" s="114"/>
      <c r="E137" s="74" t="s">
        <v>13</v>
      </c>
      <c r="F137" s="28" t="s">
        <v>513</v>
      </c>
      <c r="G137" s="28" t="s">
        <v>480</v>
      </c>
      <c r="H137" s="62">
        <v>2740</v>
      </c>
      <c r="I137" s="62">
        <v>4540</v>
      </c>
      <c r="J137" s="189"/>
      <c r="K137" s="7"/>
    </row>
    <row x14ac:dyDescent="0.25" r="138" customHeight="1" ht="17.25">
      <c r="A138" s="114"/>
      <c r="B138" s="114"/>
      <c r="C138" s="114"/>
      <c r="D138" s="114"/>
      <c r="E138" s="74" t="s">
        <v>15</v>
      </c>
      <c r="F138" s="28" t="s">
        <v>510</v>
      </c>
      <c r="G138" s="28" t="s">
        <v>482</v>
      </c>
      <c r="H138" s="62">
        <v>2770</v>
      </c>
      <c r="I138" s="62">
        <v>5230</v>
      </c>
      <c r="J138" s="189"/>
      <c r="K138" s="7"/>
    </row>
    <row x14ac:dyDescent="0.25" r="139" customHeight="1" ht="17.25">
      <c r="A139" s="114"/>
      <c r="B139" s="114"/>
      <c r="C139" s="114"/>
      <c r="D139" s="114"/>
      <c r="E139" s="114"/>
      <c r="F139" s="114"/>
      <c r="G139" s="4"/>
      <c r="H139" s="63"/>
      <c r="I139" s="157"/>
      <c r="J139" s="313"/>
      <c r="K139" s="313"/>
    </row>
    <row x14ac:dyDescent="0.25" r="140" customHeight="1" ht="17.25">
      <c r="A140" s="114"/>
      <c r="B140" s="114"/>
      <c r="C140" s="114"/>
      <c r="D140" s="114"/>
      <c r="E140" s="107" t="s">
        <v>18</v>
      </c>
      <c r="F140" s="107"/>
      <c r="G140" s="4"/>
      <c r="H140" s="172"/>
      <c r="I140" s="172"/>
      <c r="J140" s="172"/>
      <c r="K140" s="26"/>
    </row>
    <row x14ac:dyDescent="0.25" r="141" customHeight="1" ht="17.25">
      <c r="A141" s="114"/>
      <c r="B141" s="114"/>
      <c r="C141" s="114"/>
      <c r="D141" s="114"/>
      <c r="E141" s="243"/>
      <c r="F141" s="243"/>
      <c r="G141" s="59"/>
      <c r="H141" s="172"/>
      <c r="I141" s="172"/>
      <c r="J141" s="172"/>
      <c r="K141" s="26"/>
    </row>
    <row x14ac:dyDescent="0.25" r="142" customHeight="1" ht="17.25">
      <c r="A142" s="114"/>
      <c r="B142" s="114"/>
      <c r="C142" s="114"/>
      <c r="D142" s="114"/>
      <c r="E142" s="3"/>
      <c r="F142" s="3"/>
      <c r="G142" s="23"/>
      <c r="H142" s="103"/>
      <c r="I142" s="82"/>
      <c r="J142" s="172"/>
      <c r="K142" s="26"/>
    </row>
    <row x14ac:dyDescent="0.25" r="143" customHeight="1" ht="27">
      <c r="A143" s="3"/>
      <c r="B143" s="3"/>
      <c r="C143" s="3"/>
      <c r="D143" s="3"/>
      <c r="E143" s="139" t="s">
        <v>280</v>
      </c>
      <c r="F143" s="139"/>
      <c r="G143" s="140"/>
      <c r="H143" s="141"/>
      <c r="I143" s="188">
        <v>830</v>
      </c>
      <c r="J143" s="339"/>
      <c r="K143" s="340"/>
    </row>
    <row x14ac:dyDescent="0.25" r="144" customHeight="1" ht="27">
      <c r="A144" s="3"/>
      <c r="B144" s="3"/>
      <c r="C144" s="3"/>
      <c r="D144" s="3"/>
      <c r="E144" s="243"/>
      <c r="F144" s="243"/>
      <c r="G144" s="133"/>
      <c r="H144" s="339"/>
      <c r="I144" s="339"/>
      <c r="J144" s="341"/>
      <c r="K144" s="342"/>
    </row>
    <row x14ac:dyDescent="0.25" r="145" customHeight="1" ht="17.25">
      <c r="A145" s="3"/>
      <c r="B145" s="3"/>
      <c r="C145" s="3"/>
      <c r="D145" s="3"/>
      <c r="E145" s="243"/>
      <c r="F145" s="243"/>
      <c r="G145" s="343"/>
      <c r="H145" s="341"/>
      <c r="I145" s="341"/>
      <c r="J145" s="34"/>
      <c r="K145" s="27"/>
    </row>
    <row x14ac:dyDescent="0.25" r="146" customHeight="1" ht="17.25">
      <c r="A146" s="3"/>
      <c r="B146" s="3"/>
      <c r="C146" s="3"/>
      <c r="D146" s="3"/>
      <c r="E146" s="3"/>
      <c r="F146" s="3"/>
      <c r="G146" s="114"/>
      <c r="H146" s="103"/>
      <c r="I146" s="82"/>
      <c r="J146" s="82"/>
      <c r="K146" s="5"/>
    </row>
    <row x14ac:dyDescent="0.25" r="147" customHeight="1" ht="17.25">
      <c r="A147" s="3"/>
      <c r="B147" s="3"/>
      <c r="C147" s="3"/>
      <c r="D147" s="3"/>
      <c r="E147" s="3"/>
      <c r="F147" s="3"/>
      <c r="G147" s="114"/>
      <c r="H147" s="103"/>
      <c r="I147" s="82"/>
      <c r="J147" s="82"/>
      <c r="K147" s="5"/>
    </row>
    <row x14ac:dyDescent="0.25" r="148" customHeight="1" ht="49.35">
      <c r="A148" s="126" t="s">
        <v>1</v>
      </c>
      <c r="B148" s="288" t="s">
        <v>515</v>
      </c>
      <c r="C148" s="236"/>
      <c r="D148" s="236"/>
      <c r="E148" s="127"/>
      <c r="F148" s="127"/>
      <c r="G148" s="116"/>
      <c r="H148" s="128"/>
      <c r="I148" s="128"/>
      <c r="J148" s="128"/>
      <c r="K148" s="158"/>
    </row>
    <row x14ac:dyDescent="0.25" r="149" customHeight="1" ht="26.100000000000005">
      <c r="A149" s="15"/>
      <c r="B149" s="15" t="s">
        <v>318</v>
      </c>
      <c r="C149" s="15"/>
      <c r="D149" s="15"/>
      <c r="E149" s="112" t="s">
        <v>58</v>
      </c>
      <c r="F149" s="237" t="s">
        <v>319</v>
      </c>
      <c r="G149" s="217"/>
      <c r="H149" s="73" t="s">
        <v>362</v>
      </c>
      <c r="I149" s="18" t="s">
        <v>393</v>
      </c>
      <c r="J149" s="146"/>
      <c r="K149" s="72"/>
    </row>
    <row x14ac:dyDescent="0.25" r="150" customHeight="1" ht="17.25">
      <c r="A150" s="3"/>
      <c r="B150" s="3"/>
      <c r="C150" s="3"/>
      <c r="D150" s="3"/>
      <c r="E150" s="74"/>
      <c r="F150" s="150" t="s">
        <v>476</v>
      </c>
      <c r="G150" s="150" t="s">
        <v>509</v>
      </c>
      <c r="H150" s="91"/>
      <c r="I150" s="303" t="s">
        <v>336</v>
      </c>
      <c r="J150" s="303"/>
      <c r="K150" s="24"/>
    </row>
    <row x14ac:dyDescent="0.25" r="151" customHeight="1" ht="17.25">
      <c r="A151" s="3"/>
      <c r="B151" s="3"/>
      <c r="C151" s="3"/>
      <c r="D151" s="3"/>
      <c r="E151" s="74" t="s">
        <v>11</v>
      </c>
      <c r="F151" s="28" t="s">
        <v>516</v>
      </c>
      <c r="G151" s="114" t="s">
        <v>517</v>
      </c>
      <c r="H151" s="62">
        <v>3500</v>
      </c>
      <c r="I151" s="62">
        <v>5030</v>
      </c>
      <c r="J151" s="189"/>
      <c r="K151" s="239"/>
    </row>
    <row x14ac:dyDescent="0.25" r="152" customHeight="1" ht="17.25">
      <c r="A152" s="3"/>
      <c r="B152" s="3"/>
      <c r="C152" s="3"/>
      <c r="D152" s="3"/>
      <c r="E152" s="74" t="s">
        <v>13</v>
      </c>
      <c r="F152" s="28" t="s">
        <v>512</v>
      </c>
      <c r="G152" s="28" t="s">
        <v>478</v>
      </c>
      <c r="H152" s="62">
        <v>3750</v>
      </c>
      <c r="I152" s="62">
        <v>5860</v>
      </c>
      <c r="J152" s="189"/>
      <c r="K152" s="239"/>
    </row>
    <row x14ac:dyDescent="0.25" r="153" customHeight="1" ht="17.25">
      <c r="A153" s="3"/>
      <c r="B153" s="3"/>
      <c r="C153" s="3"/>
      <c r="D153" s="3"/>
      <c r="E153" s="74" t="s">
        <v>15</v>
      </c>
      <c r="F153" s="28" t="s">
        <v>513</v>
      </c>
      <c r="G153" s="28" t="s">
        <v>480</v>
      </c>
      <c r="H153" s="62">
        <v>4560</v>
      </c>
      <c r="I153" s="62">
        <v>6510</v>
      </c>
      <c r="J153" s="189"/>
      <c r="K153" s="239"/>
    </row>
    <row x14ac:dyDescent="0.25" r="154" customHeight="1" ht="17.25">
      <c r="A154" s="3"/>
      <c r="B154" s="3"/>
      <c r="C154" s="3"/>
      <c r="D154" s="3"/>
      <c r="E154" s="74" t="s">
        <v>120</v>
      </c>
      <c r="F154" s="28" t="s">
        <v>510</v>
      </c>
      <c r="G154" s="28" t="s">
        <v>482</v>
      </c>
      <c r="H154" s="62">
        <v>5170</v>
      </c>
      <c r="I154" s="62">
        <v>8120</v>
      </c>
      <c r="J154" s="189"/>
      <c r="K154" s="239"/>
    </row>
    <row x14ac:dyDescent="0.25" r="155" customHeight="1" ht="17.25">
      <c r="A155" s="3"/>
      <c r="B155" s="3"/>
      <c r="C155" s="3"/>
      <c r="D155" s="3"/>
      <c r="E155" s="74"/>
      <c r="F155" s="74"/>
      <c r="G155" s="23"/>
      <c r="H155" s="103"/>
      <c r="I155" s="301"/>
      <c r="J155" s="301"/>
      <c r="K155" s="239"/>
    </row>
    <row x14ac:dyDescent="0.25" r="156" customHeight="1" ht="17.25">
      <c r="A156" s="3"/>
      <c r="B156" s="3"/>
      <c r="C156" s="3"/>
      <c r="D156" s="3"/>
      <c r="E156" s="3"/>
      <c r="F156" s="3"/>
      <c r="G156" s="74"/>
      <c r="H156" s="136"/>
      <c r="I156" s="136"/>
      <c r="J156" s="137"/>
      <c r="K156" s="137"/>
    </row>
    <row x14ac:dyDescent="0.25" r="157" customHeight="1" ht="17.25">
      <c r="A157" s="3"/>
      <c r="B157" s="3"/>
      <c r="C157" s="3"/>
      <c r="D157" s="3"/>
      <c r="E157" s="138" t="s">
        <v>18</v>
      </c>
      <c r="F157" s="138"/>
      <c r="G157" s="23"/>
      <c r="H157" s="103"/>
      <c r="I157" s="82"/>
      <c r="J157" s="82"/>
      <c r="K157" s="5"/>
    </row>
    <row x14ac:dyDescent="0.25" r="158" customHeight="1" ht="17.25">
      <c r="A158" s="3"/>
      <c r="B158" s="3"/>
      <c r="C158" s="3"/>
      <c r="D158" s="3"/>
      <c r="E158" s="243"/>
      <c r="F158" s="243"/>
      <c r="G158" s="23"/>
      <c r="H158" s="103"/>
      <c r="I158" s="82"/>
      <c r="J158" s="82"/>
      <c r="K158" s="5"/>
    </row>
    <row x14ac:dyDescent="0.25" r="159" customHeight="1" ht="17.25">
      <c r="A159" s="3"/>
      <c r="B159" s="3"/>
      <c r="C159" s="3"/>
      <c r="D159" s="3"/>
      <c r="E159" s="3"/>
      <c r="F159" s="3"/>
      <c r="G159" s="23"/>
      <c r="H159" s="103"/>
      <c r="I159" s="82"/>
      <c r="J159" s="82"/>
      <c r="K159" s="5"/>
    </row>
    <row x14ac:dyDescent="0.25" r="160" customHeight="1" ht="17.25">
      <c r="A160" s="3"/>
      <c r="B160" s="3"/>
      <c r="C160" s="3"/>
      <c r="D160" s="3"/>
      <c r="E160" s="139" t="s">
        <v>280</v>
      </c>
      <c r="F160" s="139"/>
      <c r="G160" s="140"/>
      <c r="H160" s="141"/>
      <c r="I160" s="188">
        <v>830</v>
      </c>
      <c r="J160" s="82"/>
      <c r="K160" s="5"/>
    </row>
    <row x14ac:dyDescent="0.25" r="161" customHeight="1" ht="17.25">
      <c r="A161" s="3"/>
      <c r="B161" s="3"/>
      <c r="C161" s="3"/>
      <c r="D161" s="3"/>
      <c r="E161" s="243"/>
      <c r="F161" s="243"/>
      <c r="G161" s="23"/>
      <c r="H161" s="103"/>
      <c r="I161" s="82"/>
      <c r="J161" s="82"/>
      <c r="K161" s="5"/>
    </row>
    <row x14ac:dyDescent="0.25" r="162" customHeight="1" ht="72">
      <c r="A162" s="3"/>
      <c r="B162" s="3"/>
      <c r="C162" s="3"/>
      <c r="D162" s="3"/>
      <c r="E162" s="243"/>
      <c r="F162" s="243"/>
      <c r="G162" s="23"/>
      <c r="H162" s="103"/>
      <c r="I162" s="82"/>
      <c r="J162" s="34"/>
      <c r="K162" s="5"/>
    </row>
    <row x14ac:dyDescent="0.25" r="163" customHeight="1" ht="49.35">
      <c r="A163" s="126"/>
      <c r="B163" s="288" t="s">
        <v>102</v>
      </c>
      <c r="C163" s="345"/>
      <c r="D163" s="236"/>
      <c r="E163" s="127"/>
      <c r="F163" s="127"/>
      <c r="G163" s="116"/>
      <c r="H163" s="128"/>
      <c r="I163" s="128"/>
      <c r="J163" s="128"/>
      <c r="K163" s="158"/>
    </row>
    <row x14ac:dyDescent="0.25" r="164" customHeight="1" ht="26.100000000000005">
      <c r="A164" s="15"/>
      <c r="B164" s="15" t="s">
        <v>318</v>
      </c>
      <c r="C164" s="15"/>
      <c r="D164" s="15"/>
      <c r="E164" s="112" t="s">
        <v>58</v>
      </c>
      <c r="F164" s="237" t="s">
        <v>319</v>
      </c>
      <c r="G164" s="217"/>
      <c r="H164" s="73" t="s">
        <v>362</v>
      </c>
      <c r="I164" s="73" t="s">
        <v>327</v>
      </c>
      <c r="J164" s="238"/>
      <c r="K164" s="72"/>
    </row>
    <row x14ac:dyDescent="0.25" r="165" customHeight="1" ht="17.25">
      <c r="A165" s="3"/>
      <c r="B165" s="3"/>
      <c r="C165" s="3"/>
      <c r="D165" s="3"/>
      <c r="E165" s="74"/>
      <c r="F165" s="150" t="s">
        <v>476</v>
      </c>
      <c r="G165" s="150" t="s">
        <v>509</v>
      </c>
      <c r="H165" s="91"/>
      <c r="I165" s="91"/>
      <c r="J165" s="241"/>
      <c r="K165" s="266"/>
    </row>
    <row x14ac:dyDescent="0.25" r="166" customHeight="1" ht="17.25">
      <c r="A166" s="3"/>
      <c r="B166" s="3"/>
      <c r="C166" s="3"/>
      <c r="D166" s="3"/>
      <c r="E166" s="74" t="s">
        <v>11</v>
      </c>
      <c r="F166" s="28" t="s">
        <v>516</v>
      </c>
      <c r="G166" s="114" t="s">
        <v>517</v>
      </c>
      <c r="H166" s="62">
        <v>1340</v>
      </c>
      <c r="I166" s="62">
        <v>2720</v>
      </c>
      <c r="J166" s="24"/>
      <c r="K166" s="27"/>
    </row>
    <row x14ac:dyDescent="0.25" r="167" customHeight="1" ht="17.25">
      <c r="A167" s="3"/>
      <c r="B167" s="3"/>
      <c r="C167" s="3"/>
      <c r="D167" s="3"/>
      <c r="E167" s="74" t="s">
        <v>13</v>
      </c>
      <c r="F167" s="28" t="s">
        <v>518</v>
      </c>
      <c r="G167" s="28" t="s">
        <v>519</v>
      </c>
      <c r="H167" s="62">
        <v>1500</v>
      </c>
      <c r="I167" s="62">
        <v>3050</v>
      </c>
      <c r="J167" s="24"/>
      <c r="K167" s="27"/>
    </row>
    <row x14ac:dyDescent="0.25" r="168" customHeight="1" ht="17.25">
      <c r="A168" s="3"/>
      <c r="B168" s="3"/>
      <c r="C168" s="3"/>
      <c r="D168" s="3"/>
      <c r="E168" s="74" t="s">
        <v>15</v>
      </c>
      <c r="F168" s="28" t="s">
        <v>520</v>
      </c>
      <c r="G168" s="28" t="s">
        <v>521</v>
      </c>
      <c r="H168" s="62">
        <v>1680</v>
      </c>
      <c r="I168" s="62">
        <v>3390</v>
      </c>
      <c r="J168" s="24"/>
      <c r="K168" s="27"/>
    </row>
    <row x14ac:dyDescent="0.25" r="169" customHeight="1" ht="17.25">
      <c r="A169" s="3"/>
      <c r="B169" s="3"/>
      <c r="C169" s="3"/>
      <c r="D169" s="3"/>
      <c r="E169" s="74" t="s">
        <v>120</v>
      </c>
      <c r="F169" s="28" t="s">
        <v>522</v>
      </c>
      <c r="G169" s="28" t="s">
        <v>523</v>
      </c>
      <c r="H169" s="62">
        <v>2050</v>
      </c>
      <c r="I169" s="62">
        <v>4180</v>
      </c>
      <c r="J169" s="24"/>
      <c r="K169" s="27"/>
    </row>
    <row x14ac:dyDescent="0.25" r="170" customHeight="1" ht="17.25">
      <c r="A170" s="3"/>
      <c r="B170" s="3"/>
      <c r="C170" s="3"/>
      <c r="D170" s="3"/>
      <c r="E170" s="74"/>
      <c r="F170" s="74"/>
      <c r="G170" s="23"/>
      <c r="H170" s="103"/>
      <c r="I170" s="82"/>
      <c r="J170" s="137"/>
      <c r="K170" s="27"/>
    </row>
    <row x14ac:dyDescent="0.25" r="171" customHeight="1" ht="17.25">
      <c r="A171" s="3"/>
      <c r="B171" s="3"/>
      <c r="C171" s="3"/>
      <c r="D171" s="3"/>
      <c r="E171" s="3"/>
      <c r="F171" s="3"/>
      <c r="G171" s="74"/>
      <c r="H171" s="136"/>
      <c r="I171" s="136"/>
      <c r="J171" s="82"/>
      <c r="K171" s="27"/>
    </row>
    <row x14ac:dyDescent="0.25" r="172" customHeight="1" ht="17.25">
      <c r="A172" s="3"/>
      <c r="B172" s="3"/>
      <c r="C172" s="3"/>
      <c r="D172" s="3"/>
      <c r="E172" s="138" t="s">
        <v>18</v>
      </c>
      <c r="F172" s="138"/>
      <c r="G172" s="23"/>
      <c r="H172" s="103"/>
      <c r="I172" s="82"/>
      <c r="J172" s="82"/>
      <c r="K172" s="27"/>
    </row>
    <row x14ac:dyDescent="0.25" r="173" customHeight="1" ht="17.25">
      <c r="A173" s="3"/>
      <c r="B173" s="3"/>
      <c r="C173" s="3"/>
      <c r="D173" s="3"/>
      <c r="E173" s="243"/>
      <c r="F173" s="243"/>
      <c r="G173" s="23"/>
      <c r="H173" s="103"/>
      <c r="I173" s="82"/>
      <c r="J173" s="82"/>
      <c r="K173" s="27"/>
    </row>
    <row x14ac:dyDescent="0.25" r="174" customHeight="1" ht="17.25">
      <c r="A174" s="3"/>
      <c r="B174" s="3"/>
      <c r="C174" s="3"/>
      <c r="D174" s="3"/>
      <c r="E174" s="3"/>
      <c r="F174" s="3"/>
      <c r="G174" s="23"/>
      <c r="H174" s="103"/>
      <c r="I174" s="82"/>
      <c r="J174" s="34"/>
      <c r="K174" s="27"/>
    </row>
    <row x14ac:dyDescent="0.25" r="175" customHeight="1" ht="17.25">
      <c r="A175" s="3"/>
      <c r="B175" s="3"/>
      <c r="C175" s="3"/>
      <c r="D175" s="3"/>
      <c r="E175" s="139" t="s">
        <v>280</v>
      </c>
      <c r="F175" s="139"/>
      <c r="G175" s="140"/>
      <c r="H175" s="141"/>
      <c r="I175" s="188">
        <v>500</v>
      </c>
      <c r="J175" s="34"/>
      <c r="K175" s="27"/>
    </row>
    <row x14ac:dyDescent="0.25" r="176" customHeight="1" ht="48.75">
      <c r="A176" s="3"/>
      <c r="B176" s="3"/>
      <c r="C176" s="3"/>
      <c r="D176" s="3"/>
      <c r="E176" s="243"/>
      <c r="F176" s="243"/>
      <c r="G176" s="23"/>
      <c r="H176" s="103"/>
      <c r="I176" s="82"/>
      <c r="J176" s="34"/>
      <c r="K176" s="27"/>
    </row>
    <row x14ac:dyDescent="0.25" r="177" customHeight="1" ht="17.25">
      <c r="A177" s="3"/>
      <c r="B177" s="3"/>
      <c r="C177" s="3"/>
      <c r="D177" s="3"/>
      <c r="E177" s="243"/>
      <c r="F177" s="243"/>
      <c r="G177" s="23"/>
      <c r="H177" s="103"/>
      <c r="I177" s="82"/>
      <c r="J177" s="34"/>
      <c r="K177" s="27"/>
    </row>
    <row x14ac:dyDescent="0.25" r="178" customHeight="1" ht="17.25">
      <c r="A178" s="3"/>
      <c r="B178" s="3"/>
      <c r="C178" s="3"/>
      <c r="D178" s="3"/>
      <c r="E178" s="28"/>
      <c r="F178" s="28"/>
      <c r="G178" s="23"/>
      <c r="H178" s="103"/>
      <c r="I178" s="82"/>
      <c r="J178" s="34"/>
      <c r="K178" s="27"/>
    </row>
    <row x14ac:dyDescent="0.25" r="179" customHeight="1" ht="17.25">
      <c r="A179" s="3"/>
      <c r="B179" s="3"/>
      <c r="C179" s="3"/>
      <c r="D179" s="3"/>
      <c r="E179" s="28"/>
      <c r="F179" s="28"/>
      <c r="G179" s="23"/>
      <c r="H179" s="103"/>
      <c r="I179" s="82"/>
      <c r="J179" s="34"/>
      <c r="K179" s="27"/>
    </row>
    <row x14ac:dyDescent="0.25" r="180" customHeight="1" ht="49.35">
      <c r="A180" s="126"/>
      <c r="B180" s="288" t="s">
        <v>148</v>
      </c>
      <c r="C180" s="236"/>
      <c r="D180" s="236"/>
      <c r="E180" s="127"/>
      <c r="F180" s="127"/>
      <c r="G180" s="116"/>
      <c r="H180" s="128"/>
      <c r="I180" s="128"/>
      <c r="J180" s="128"/>
      <c r="K180" s="158"/>
    </row>
    <row x14ac:dyDescent="0.25" r="181" customHeight="1" ht="26.100000000000005">
      <c r="A181" s="15"/>
      <c r="B181" s="15" t="s">
        <v>524</v>
      </c>
      <c r="C181" s="15"/>
      <c r="D181" s="15"/>
      <c r="E181" s="112" t="s">
        <v>58</v>
      </c>
      <c r="F181" s="237" t="s">
        <v>319</v>
      </c>
      <c r="G181" s="217"/>
      <c r="H181" s="73" t="s">
        <v>362</v>
      </c>
      <c r="I181" s="18" t="s">
        <v>393</v>
      </c>
      <c r="J181" s="146"/>
      <c r="K181" s="72"/>
    </row>
    <row x14ac:dyDescent="0.25" r="182" customHeight="1" ht="17.25">
      <c r="A182" s="3"/>
      <c r="B182" s="3"/>
      <c r="C182" s="3"/>
      <c r="D182" s="3"/>
      <c r="E182" s="74"/>
      <c r="F182" s="150" t="s">
        <v>476</v>
      </c>
      <c r="G182" s="150" t="s">
        <v>509</v>
      </c>
      <c r="H182" s="287"/>
      <c r="I182" s="303" t="s">
        <v>336</v>
      </c>
      <c r="J182" s="303"/>
      <c r="K182" s="239"/>
    </row>
    <row x14ac:dyDescent="0.25" r="183" customHeight="1" ht="17.25">
      <c r="A183" s="3"/>
      <c r="B183" s="3"/>
      <c r="C183" s="3"/>
      <c r="D183" s="3"/>
      <c r="E183" s="74" t="s">
        <v>11</v>
      </c>
      <c r="F183" s="28" t="s">
        <v>516</v>
      </c>
      <c r="G183" s="114" t="s">
        <v>517</v>
      </c>
      <c r="H183" s="62">
        <v>1450</v>
      </c>
      <c r="I183" s="62">
        <v>2860</v>
      </c>
      <c r="J183" s="189"/>
      <c r="K183" s="5"/>
    </row>
    <row x14ac:dyDescent="0.25" r="184" customHeight="1" ht="17.25">
      <c r="A184" s="3"/>
      <c r="B184" s="3"/>
      <c r="C184" s="3"/>
      <c r="D184" s="3"/>
      <c r="E184" s="74" t="s">
        <v>13</v>
      </c>
      <c r="F184" s="28" t="s">
        <v>518</v>
      </c>
      <c r="G184" s="28" t="s">
        <v>519</v>
      </c>
      <c r="H184" s="62">
        <v>1610</v>
      </c>
      <c r="I184" s="62">
        <v>3230</v>
      </c>
      <c r="J184" s="189"/>
      <c r="K184" s="5"/>
    </row>
    <row x14ac:dyDescent="0.25" r="185" customHeight="1" ht="17.25">
      <c r="A185" s="3"/>
      <c r="B185" s="3"/>
      <c r="C185" s="3"/>
      <c r="D185" s="3"/>
      <c r="E185" s="74" t="s">
        <v>15</v>
      </c>
      <c r="F185" s="28" t="s">
        <v>520</v>
      </c>
      <c r="G185" s="28" t="s">
        <v>521</v>
      </c>
      <c r="H185" s="62">
        <v>1900</v>
      </c>
      <c r="I185" s="62">
        <v>3760</v>
      </c>
      <c r="J185" s="189"/>
      <c r="K185" s="5"/>
    </row>
    <row x14ac:dyDescent="0.25" r="186" customHeight="1" ht="17.25">
      <c r="A186" s="3"/>
      <c r="B186" s="3"/>
      <c r="C186" s="3"/>
      <c r="D186" s="3"/>
      <c r="E186" s="74" t="s">
        <v>120</v>
      </c>
      <c r="F186" s="28" t="s">
        <v>522</v>
      </c>
      <c r="G186" s="28" t="s">
        <v>523</v>
      </c>
      <c r="H186" s="62">
        <v>2210</v>
      </c>
      <c r="I186" s="62">
        <v>4420</v>
      </c>
      <c r="J186" s="189"/>
      <c r="K186" s="5"/>
    </row>
    <row x14ac:dyDescent="0.25" r="187" customHeight="1" ht="17.25">
      <c r="A187" s="3"/>
      <c r="B187" s="3"/>
      <c r="C187" s="3"/>
      <c r="D187" s="3"/>
      <c r="E187" s="74"/>
      <c r="F187" s="74"/>
      <c r="G187" s="23"/>
      <c r="H187" s="103"/>
      <c r="I187" s="62"/>
      <c r="J187" s="82"/>
      <c r="K187" s="5"/>
    </row>
    <row x14ac:dyDescent="0.25" r="188" customHeight="1" ht="17.25">
      <c r="A188" s="3"/>
      <c r="B188" s="3"/>
      <c r="C188" s="3"/>
      <c r="D188" s="3"/>
      <c r="E188" s="3"/>
      <c r="F188" s="3"/>
      <c r="G188" s="74"/>
      <c r="H188" s="136"/>
      <c r="I188" s="136"/>
      <c r="J188" s="82"/>
      <c r="K188" s="5"/>
    </row>
    <row x14ac:dyDescent="0.25" r="189" customHeight="1" ht="17.25">
      <c r="A189" s="3"/>
      <c r="B189" s="3"/>
      <c r="C189" s="3"/>
      <c r="D189" s="3"/>
      <c r="E189" s="138" t="s">
        <v>18</v>
      </c>
      <c r="F189" s="138"/>
      <c r="G189" s="23"/>
      <c r="H189" s="103"/>
      <c r="I189" s="82"/>
      <c r="J189" s="82"/>
      <c r="K189" s="5"/>
    </row>
    <row x14ac:dyDescent="0.25" r="190" customHeight="1" ht="17.25">
      <c r="A190" s="3"/>
      <c r="B190" s="3"/>
      <c r="C190" s="3"/>
      <c r="D190" s="3"/>
      <c r="E190" s="243"/>
      <c r="F190" s="243"/>
      <c r="G190" s="23"/>
      <c r="H190" s="103"/>
      <c r="I190" s="82"/>
      <c r="J190" s="82"/>
      <c r="K190" s="5"/>
    </row>
    <row x14ac:dyDescent="0.25" r="191" customHeight="1" ht="17.25">
      <c r="A191" s="3"/>
      <c r="B191" s="3"/>
      <c r="C191" s="3"/>
      <c r="D191" s="3"/>
      <c r="E191" s="3"/>
      <c r="F191" s="3"/>
      <c r="G191" s="23"/>
      <c r="H191" s="103"/>
      <c r="I191" s="82"/>
      <c r="J191" s="82"/>
      <c r="K191" s="5"/>
    </row>
    <row x14ac:dyDescent="0.25" r="192" customHeight="1" ht="17.25">
      <c r="A192" s="3"/>
      <c r="B192" s="3"/>
      <c r="C192" s="3"/>
      <c r="D192" s="3"/>
      <c r="E192" s="139" t="s">
        <v>280</v>
      </c>
      <c r="F192" s="139"/>
      <c r="G192" s="140"/>
      <c r="H192" s="141"/>
      <c r="I192" s="188">
        <v>500</v>
      </c>
      <c r="J192" s="82"/>
      <c r="K192" s="5"/>
    </row>
    <row x14ac:dyDescent="0.25" r="193" customHeight="1" ht="17.25">
      <c r="A193" s="3"/>
      <c r="B193" s="3"/>
      <c r="C193" s="3"/>
      <c r="D193" s="3"/>
      <c r="E193" s="243"/>
      <c r="F193" s="243"/>
      <c r="G193" s="23"/>
      <c r="H193" s="103"/>
      <c r="I193" s="82"/>
      <c r="J193" s="82"/>
      <c r="K193" s="5"/>
    </row>
    <row x14ac:dyDescent="0.25" r="194" customHeight="1" ht="17.25">
      <c r="A194" s="3"/>
      <c r="B194" s="3"/>
      <c r="C194" s="3"/>
      <c r="D194" s="3"/>
      <c r="E194" s="243"/>
      <c r="F194" s="243"/>
      <c r="G194" s="23"/>
      <c r="H194" s="103"/>
      <c r="I194" s="82"/>
      <c r="J194" s="82"/>
      <c r="K194" s="5"/>
    </row>
    <row x14ac:dyDescent="0.25" r="195" customHeight="1" ht="17.25">
      <c r="A195" s="3"/>
      <c r="B195" s="3"/>
      <c r="C195" s="3"/>
      <c r="D195" s="3"/>
      <c r="E195" s="3"/>
      <c r="F195" s="3"/>
      <c r="G195" s="23"/>
      <c r="H195" s="103"/>
      <c r="I195" s="82"/>
      <c r="J195" s="82"/>
      <c r="K195" s="5"/>
    </row>
    <row x14ac:dyDescent="0.25" r="196" customHeight="1" ht="17.25">
      <c r="A196" s="3"/>
      <c r="B196" s="3"/>
      <c r="C196" s="3"/>
      <c r="D196" s="3"/>
      <c r="E196" s="28"/>
      <c r="F196" s="28"/>
      <c r="G196" s="23"/>
      <c r="H196" s="103"/>
      <c r="I196" s="63"/>
      <c r="J196" s="82"/>
      <c r="K196" s="5"/>
    </row>
    <row x14ac:dyDescent="0.25" r="197" customHeight="1" ht="17.25">
      <c r="A197" s="3"/>
      <c r="B197" s="3"/>
      <c r="C197" s="3"/>
      <c r="D197" s="3"/>
      <c r="E197" s="28"/>
      <c r="F197" s="28"/>
      <c r="G197" s="23"/>
      <c r="H197" s="103"/>
      <c r="I197" s="63"/>
      <c r="J197" s="82"/>
      <c r="K197" s="5"/>
    </row>
    <row x14ac:dyDescent="0.25" r="198" customHeight="1" ht="17.25">
      <c r="A198" s="3"/>
      <c r="B198" s="3"/>
      <c r="C198" s="3"/>
      <c r="D198" s="3"/>
      <c r="E198" s="28"/>
      <c r="F198" s="28"/>
      <c r="G198" s="23"/>
      <c r="H198" s="103"/>
      <c r="I198" s="63"/>
      <c r="J198" s="82"/>
      <c r="K198" s="5"/>
    </row>
    <row x14ac:dyDescent="0.25" r="199" customHeight="1" ht="21.75">
      <c r="A199" s="3"/>
      <c r="B199" s="3"/>
      <c r="C199" s="3"/>
      <c r="D199" s="3"/>
      <c r="E199" s="3"/>
      <c r="F199" s="3"/>
      <c r="G199" s="114"/>
      <c r="H199" s="103"/>
      <c r="I199" s="82"/>
      <c r="J199" s="82"/>
      <c r="K199" s="5"/>
    </row>
    <row x14ac:dyDescent="0.25" r="200" customHeight="1" ht="49.35">
      <c r="A200" s="347"/>
      <c r="B200" s="288" t="s">
        <v>148</v>
      </c>
      <c r="C200" s="345"/>
      <c r="D200" s="9"/>
      <c r="E200" s="348"/>
      <c r="F200" s="348"/>
      <c r="G200" s="116"/>
      <c r="H200" s="128"/>
      <c r="I200" s="128"/>
      <c r="J200" s="128"/>
      <c r="K200" s="5"/>
    </row>
    <row x14ac:dyDescent="0.25" r="201" customHeight="1" ht="17.25">
      <c r="A201" s="15"/>
      <c r="B201" s="15" t="s">
        <v>318</v>
      </c>
      <c r="C201" s="15"/>
      <c r="D201" s="15"/>
      <c r="E201" s="112" t="s">
        <v>58</v>
      </c>
      <c r="F201" s="237" t="s">
        <v>319</v>
      </c>
      <c r="G201" s="217"/>
      <c r="H201" s="73" t="s">
        <v>362</v>
      </c>
      <c r="I201" s="73" t="s">
        <v>327</v>
      </c>
      <c r="J201" s="238"/>
      <c r="K201" s="5"/>
    </row>
    <row x14ac:dyDescent="0.25" r="202" customHeight="1" ht="17.25">
      <c r="A202" s="3"/>
      <c r="B202" s="3"/>
      <c r="C202" s="3"/>
      <c r="D202" s="3"/>
      <c r="E202" s="74"/>
      <c r="F202" s="150" t="s">
        <v>476</v>
      </c>
      <c r="G202" s="150" t="s">
        <v>509</v>
      </c>
      <c r="H202" s="91"/>
      <c r="I202" s="91"/>
      <c r="J202" s="244"/>
      <c r="K202" s="5"/>
    </row>
    <row x14ac:dyDescent="0.25" r="203" customHeight="1" ht="17.25">
      <c r="A203" s="3"/>
      <c r="B203" s="3"/>
      <c r="C203" s="3"/>
      <c r="D203" s="3"/>
      <c r="E203" s="74" t="s">
        <v>11</v>
      </c>
      <c r="F203" s="28" t="s">
        <v>516</v>
      </c>
      <c r="G203" s="114" t="s">
        <v>517</v>
      </c>
      <c r="H203" s="62">
        <v>1340</v>
      </c>
      <c r="I203" s="62">
        <v>2720</v>
      </c>
      <c r="J203" s="82"/>
      <c r="K203" s="5"/>
    </row>
    <row x14ac:dyDescent="0.25" r="204" customHeight="1" ht="17.25">
      <c r="A204" s="3"/>
      <c r="B204" s="3"/>
      <c r="C204" s="3"/>
      <c r="D204" s="3"/>
      <c r="E204" s="74" t="s">
        <v>13</v>
      </c>
      <c r="F204" s="28" t="s">
        <v>518</v>
      </c>
      <c r="G204" s="28" t="s">
        <v>519</v>
      </c>
      <c r="H204" s="62">
        <v>1500</v>
      </c>
      <c r="I204" s="62">
        <v>3050</v>
      </c>
      <c r="J204" s="82"/>
      <c r="K204" s="5"/>
    </row>
    <row x14ac:dyDescent="0.25" r="205" customHeight="1" ht="17.25">
      <c r="A205" s="3"/>
      <c r="B205" s="3"/>
      <c r="C205" s="3"/>
      <c r="D205" s="3"/>
      <c r="E205" s="74" t="s">
        <v>15</v>
      </c>
      <c r="F205" s="28" t="s">
        <v>520</v>
      </c>
      <c r="G205" s="28" t="s">
        <v>521</v>
      </c>
      <c r="H205" s="62">
        <v>1680</v>
      </c>
      <c r="I205" s="62">
        <v>3390</v>
      </c>
      <c r="J205" s="82"/>
      <c r="K205" s="5"/>
    </row>
    <row x14ac:dyDescent="0.25" r="206" customHeight="1" ht="17.25">
      <c r="A206" s="3"/>
      <c r="B206" s="3"/>
      <c r="C206" s="3"/>
      <c r="D206" s="3"/>
      <c r="E206" s="74" t="s">
        <v>120</v>
      </c>
      <c r="F206" s="28" t="s">
        <v>522</v>
      </c>
      <c r="G206" s="28" t="s">
        <v>523</v>
      </c>
      <c r="H206" s="62">
        <v>2050</v>
      </c>
      <c r="I206" s="62">
        <v>4180</v>
      </c>
      <c r="J206" s="82"/>
      <c r="K206" s="5"/>
    </row>
    <row x14ac:dyDescent="0.25" r="207" customHeight="1" ht="17.25">
      <c r="A207" s="3"/>
      <c r="B207" s="3"/>
      <c r="C207" s="3"/>
      <c r="D207" s="3"/>
      <c r="E207" s="74"/>
      <c r="F207" s="74"/>
      <c r="G207" s="23"/>
      <c r="H207" s="103"/>
      <c r="I207" s="82"/>
      <c r="J207" s="82"/>
      <c r="K207" s="5"/>
    </row>
    <row x14ac:dyDescent="0.25" r="208" customHeight="1" ht="17.25">
      <c r="A208" s="3"/>
      <c r="B208" s="3"/>
      <c r="C208" s="3"/>
      <c r="D208" s="3"/>
      <c r="E208" s="3"/>
      <c r="F208" s="3"/>
      <c r="G208" s="74"/>
      <c r="H208" s="136"/>
      <c r="I208" s="136"/>
      <c r="J208" s="82"/>
      <c r="K208" s="5"/>
    </row>
    <row x14ac:dyDescent="0.25" r="209" customHeight="1" ht="17.25">
      <c r="A209" s="3"/>
      <c r="B209" s="3"/>
      <c r="C209" s="3"/>
      <c r="D209" s="3"/>
      <c r="E209" s="138" t="s">
        <v>18</v>
      </c>
      <c r="F209" s="138"/>
      <c r="G209" s="23"/>
      <c r="H209" s="103"/>
      <c r="I209" s="82"/>
      <c r="J209" s="82"/>
      <c r="K209" s="5"/>
    </row>
    <row x14ac:dyDescent="0.25" r="210" customHeight="1" ht="17.25">
      <c r="A210" s="3"/>
      <c r="B210" s="3"/>
      <c r="C210" s="3"/>
      <c r="D210" s="3"/>
      <c r="E210" s="243"/>
      <c r="F210" s="243"/>
      <c r="G210" s="23"/>
      <c r="H210" s="103"/>
      <c r="I210" s="82"/>
      <c r="J210" s="82"/>
      <c r="K210" s="5"/>
    </row>
    <row x14ac:dyDescent="0.25" r="211" customHeight="1" ht="17.25">
      <c r="A211" s="3"/>
      <c r="B211" s="3"/>
      <c r="C211" s="3"/>
      <c r="D211" s="3"/>
      <c r="E211" s="3"/>
      <c r="F211" s="3"/>
      <c r="G211" s="23"/>
      <c r="H211" s="103"/>
      <c r="I211" s="82"/>
      <c r="J211" s="82"/>
      <c r="K211" s="5"/>
    </row>
    <row x14ac:dyDescent="0.25" r="212" customHeight="1" ht="17.25">
      <c r="A212" s="3"/>
      <c r="B212" s="3"/>
      <c r="C212" s="3"/>
      <c r="D212" s="3"/>
      <c r="E212" s="139" t="s">
        <v>280</v>
      </c>
      <c r="F212" s="139"/>
      <c r="G212" s="140"/>
      <c r="H212" s="141"/>
      <c r="I212" s="188">
        <v>500</v>
      </c>
      <c r="J212" s="82"/>
      <c r="K212" s="5"/>
    </row>
    <row x14ac:dyDescent="0.25" r="213" customHeight="1" ht="17.25">
      <c r="A213" s="3"/>
      <c r="B213" s="3"/>
      <c r="C213" s="3"/>
      <c r="D213" s="3"/>
      <c r="E213" s="243"/>
      <c r="F213" s="243"/>
      <c r="G213" s="23"/>
      <c r="H213" s="103"/>
      <c r="I213" s="82"/>
      <c r="J213" s="82"/>
      <c r="K213" s="5"/>
    </row>
    <row x14ac:dyDescent="0.25" r="214" customHeight="1" ht="63">
      <c r="A214" s="3"/>
      <c r="B214" s="3"/>
      <c r="C214" s="3"/>
      <c r="D214" s="3"/>
      <c r="E214" s="243"/>
      <c r="F214" s="243"/>
      <c r="G214" s="23"/>
      <c r="H214" s="103"/>
      <c r="I214" s="82"/>
      <c r="J214" s="82"/>
      <c r="K214" s="5"/>
    </row>
    <row x14ac:dyDescent="0.25" r="215" customHeight="1" ht="49.35">
      <c r="A215" s="126"/>
      <c r="B215" s="96" t="s">
        <v>132</v>
      </c>
      <c r="C215" s="236"/>
      <c r="D215" s="236"/>
      <c r="E215" s="127"/>
      <c r="F215" s="127"/>
      <c r="G215" s="116"/>
      <c r="H215" s="128"/>
      <c r="I215" s="128"/>
      <c r="J215" s="128"/>
      <c r="K215" s="158"/>
    </row>
    <row x14ac:dyDescent="0.25" r="216" customHeight="1" ht="17.25">
      <c r="A216" s="15"/>
      <c r="B216" s="15" t="s">
        <v>484</v>
      </c>
      <c r="C216" s="15"/>
      <c r="D216" s="15"/>
      <c r="E216" s="112" t="s">
        <v>58</v>
      </c>
      <c r="F216" s="237" t="s">
        <v>319</v>
      </c>
      <c r="G216" s="217"/>
      <c r="H216" s="73" t="s">
        <v>362</v>
      </c>
      <c r="I216" s="147"/>
      <c r="J216" s="238"/>
      <c r="K216" s="27"/>
    </row>
    <row x14ac:dyDescent="0.25" r="217" customHeight="1" ht="17.25">
      <c r="A217" s="3"/>
      <c r="B217" s="3"/>
      <c r="C217" s="3"/>
      <c r="D217" s="3"/>
      <c r="E217" s="74"/>
      <c r="F217" s="119" t="s">
        <v>5</v>
      </c>
      <c r="G217" s="150" t="s">
        <v>84</v>
      </c>
      <c r="H217" s="244"/>
      <c r="I217" s="287"/>
      <c r="J217" s="82"/>
      <c r="K217" s="27"/>
    </row>
    <row x14ac:dyDescent="0.25" r="218" customHeight="1" ht="17.25">
      <c r="A218" s="3"/>
      <c r="B218" s="3"/>
      <c r="C218" s="3"/>
      <c r="D218" s="3"/>
      <c r="E218" s="74"/>
      <c r="F218" s="74" t="s">
        <v>530</v>
      </c>
      <c r="G218" s="114" t="s">
        <v>531</v>
      </c>
      <c r="H218" s="62">
        <v>5020</v>
      </c>
      <c r="I218" s="63"/>
      <c r="J218" s="82"/>
      <c r="K218" s="27"/>
    </row>
    <row x14ac:dyDescent="0.25" r="219" customHeight="1" ht="17.25">
      <c r="A219" s="3"/>
      <c r="B219" s="3"/>
      <c r="C219" s="3"/>
      <c r="D219" s="3"/>
      <c r="E219" s="4"/>
      <c r="F219" s="4"/>
      <c r="G219" s="74"/>
      <c r="H219" s="63"/>
      <c r="I219" s="63"/>
      <c r="J219" s="137"/>
      <c r="K219" s="27"/>
    </row>
    <row x14ac:dyDescent="0.25" r="220" customHeight="1" ht="17.25">
      <c r="A220" s="3"/>
      <c r="B220" s="3"/>
      <c r="C220" s="3"/>
      <c r="D220" s="3"/>
      <c r="E220" s="4"/>
      <c r="F220" s="4"/>
      <c r="G220" s="74"/>
      <c r="H220" s="63"/>
      <c r="I220" s="63"/>
      <c r="J220" s="137"/>
      <c r="K220" s="27"/>
    </row>
    <row x14ac:dyDescent="0.25" r="221" customHeight="1" ht="17.25">
      <c r="A221" s="3"/>
      <c r="B221" s="3"/>
      <c r="C221" s="3"/>
      <c r="D221" s="3"/>
      <c r="E221" s="138" t="s">
        <v>18</v>
      </c>
      <c r="F221" s="138"/>
      <c r="G221" s="4"/>
      <c r="H221" s="101"/>
      <c r="I221" s="92"/>
      <c r="J221" s="82"/>
      <c r="K221" s="27"/>
    </row>
    <row x14ac:dyDescent="0.25" r="222" customHeight="1" ht="17.25">
      <c r="A222" s="3"/>
      <c r="B222" s="3"/>
      <c r="C222" s="3"/>
      <c r="D222" s="3"/>
      <c r="E222" s="108"/>
      <c r="F222" s="108"/>
      <c r="G222" s="4"/>
      <c r="H222" s="101"/>
      <c r="I222" s="92"/>
      <c r="J222" s="82"/>
      <c r="K222" s="27"/>
    </row>
    <row x14ac:dyDescent="0.25" r="223" customHeight="1" ht="17.25">
      <c r="A223" s="3"/>
      <c r="B223" s="3"/>
      <c r="C223" s="3"/>
      <c r="D223" s="3"/>
      <c r="E223" s="139" t="s">
        <v>280</v>
      </c>
      <c r="F223" s="139"/>
      <c r="G223" s="140"/>
      <c r="H223" s="152"/>
      <c r="I223" s="188">
        <v>740</v>
      </c>
      <c r="J223" s="82"/>
      <c r="K223" s="27"/>
    </row>
    <row x14ac:dyDescent="0.25" r="224" customHeight="1" ht="17.25">
      <c r="A224" s="3"/>
      <c r="B224" s="3"/>
      <c r="C224" s="3"/>
      <c r="D224" s="3"/>
      <c r="E224" s="28"/>
      <c r="F224" s="28"/>
      <c r="G224" s="4"/>
      <c r="H224" s="101"/>
      <c r="I224" s="63"/>
      <c r="J224" s="82"/>
      <c r="K224" s="27"/>
    </row>
    <row x14ac:dyDescent="0.25" r="225" customHeight="1" ht="17.25">
      <c r="A225" s="3"/>
      <c r="B225" s="3"/>
      <c r="C225" s="3"/>
      <c r="D225" s="3"/>
      <c r="E225" s="28" t="s">
        <v>437</v>
      </c>
      <c r="F225" s="28"/>
      <c r="G225" s="4"/>
      <c r="H225" s="101"/>
      <c r="I225" s="62"/>
      <c r="J225" s="82"/>
      <c r="K225" s="27"/>
    </row>
    <row x14ac:dyDescent="0.25" r="226" customHeight="1" ht="17.25">
      <c r="A226" s="3"/>
      <c r="B226" s="3"/>
      <c r="C226" s="3"/>
      <c r="D226" s="3"/>
      <c r="E226" s="139" t="s">
        <v>450</v>
      </c>
      <c r="F226" s="349"/>
      <c r="G226" s="140"/>
      <c r="H226" s="141"/>
      <c r="I226" s="188">
        <v>1720</v>
      </c>
      <c r="J226" s="82"/>
      <c r="K226" s="27"/>
    </row>
    <row x14ac:dyDescent="0.25" r="227" customHeight="1" ht="17.25">
      <c r="A227" s="3"/>
      <c r="B227" s="3"/>
      <c r="C227" s="3"/>
      <c r="D227" s="3"/>
      <c r="E227" s="28"/>
      <c r="F227" s="28"/>
      <c r="G227" s="23"/>
      <c r="H227" s="103"/>
      <c r="I227" s="63"/>
      <c r="J227" s="82"/>
      <c r="K227" s="27"/>
    </row>
    <row x14ac:dyDescent="0.25" r="228" customHeight="1" ht="97.5">
      <c r="A228" s="3"/>
      <c r="B228" s="3"/>
      <c r="C228" s="3"/>
      <c r="D228" s="3"/>
      <c r="E228" s="243"/>
      <c r="F228" s="243"/>
      <c r="G228" s="23"/>
      <c r="H228" s="103"/>
      <c r="I228" s="63"/>
      <c r="J228" s="82"/>
      <c r="K228" s="27"/>
    </row>
    <row x14ac:dyDescent="0.25" r="229" customHeight="1" ht="17.25">
      <c r="A229" s="3"/>
      <c r="B229" s="3"/>
      <c r="C229" s="3"/>
      <c r="D229" s="3"/>
      <c r="E229" s="28"/>
      <c r="F229" s="28"/>
      <c r="G229" s="23"/>
      <c r="H229" s="103"/>
      <c r="I229" s="63"/>
      <c r="J229" s="82"/>
      <c r="K229" s="27"/>
    </row>
    <row x14ac:dyDescent="0.25" r="230" customHeight="1" ht="49.35">
      <c r="A230" s="126"/>
      <c r="B230" s="96" t="s">
        <v>333</v>
      </c>
      <c r="C230" s="236"/>
      <c r="D230" s="236"/>
      <c r="E230" s="127"/>
      <c r="F230" s="127"/>
      <c r="G230" s="116"/>
      <c r="H230" s="128"/>
      <c r="I230" s="128"/>
      <c r="J230" s="128"/>
      <c r="K230" s="158"/>
    </row>
    <row x14ac:dyDescent="0.25" r="231" customHeight="1" ht="26.100000000000005">
      <c r="A231" s="15"/>
      <c r="B231" s="15" t="s">
        <v>318</v>
      </c>
      <c r="C231" s="15"/>
      <c r="D231" s="15"/>
      <c r="E231" s="112" t="s">
        <v>58</v>
      </c>
      <c r="F231" s="237" t="s">
        <v>319</v>
      </c>
      <c r="G231" s="217"/>
      <c r="H231" s="73" t="s">
        <v>362</v>
      </c>
      <c r="I231" s="131" t="s">
        <v>388</v>
      </c>
      <c r="J231" s="238"/>
      <c r="K231" s="72"/>
    </row>
    <row x14ac:dyDescent="0.25" r="232" customHeight="1" ht="17.25">
      <c r="A232" s="3"/>
      <c r="B232" s="3"/>
      <c r="C232" s="3"/>
      <c r="D232" s="3"/>
      <c r="E232" s="74"/>
      <c r="F232" s="150" t="s">
        <v>476</v>
      </c>
      <c r="G232" s="150" t="s">
        <v>509</v>
      </c>
      <c r="H232" s="244"/>
      <c r="I232" s="287" t="s">
        <v>336</v>
      </c>
      <c r="J232" s="82"/>
      <c r="K232" s="239"/>
    </row>
    <row x14ac:dyDescent="0.25" r="233" customHeight="1" ht="17.25">
      <c r="A233" s="3"/>
      <c r="B233" s="3"/>
      <c r="C233" s="3"/>
      <c r="D233" s="3"/>
      <c r="E233" s="74" t="s">
        <v>11</v>
      </c>
      <c r="F233" s="28" t="s">
        <v>516</v>
      </c>
      <c r="G233" s="114" t="s">
        <v>517</v>
      </c>
      <c r="H233" s="62">
        <v>1340</v>
      </c>
      <c r="I233" s="62">
        <v>2720</v>
      </c>
      <c r="J233" s="82"/>
      <c r="K233" s="300">
        <f>I233-H233</f>
      </c>
    </row>
    <row x14ac:dyDescent="0.25" r="234" customHeight="1" ht="17.25">
      <c r="A234" s="3"/>
      <c r="B234" s="3"/>
      <c r="C234" s="3"/>
      <c r="D234" s="3"/>
      <c r="E234" s="74" t="s">
        <v>13</v>
      </c>
      <c r="F234" s="28" t="s">
        <v>518</v>
      </c>
      <c r="G234" s="28" t="s">
        <v>519</v>
      </c>
      <c r="H234" s="62">
        <v>1500</v>
      </c>
      <c r="I234" s="62">
        <v>3050</v>
      </c>
      <c r="J234" s="82"/>
      <c r="K234" s="300">
        <f>I234-H234</f>
      </c>
    </row>
    <row x14ac:dyDescent="0.25" r="235" customHeight="1" ht="17.25">
      <c r="A235" s="3"/>
      <c r="B235" s="3"/>
      <c r="C235" s="3"/>
      <c r="D235" s="3"/>
      <c r="E235" s="74" t="s">
        <v>15</v>
      </c>
      <c r="F235" s="28" t="s">
        <v>520</v>
      </c>
      <c r="G235" s="28" t="s">
        <v>521</v>
      </c>
      <c r="H235" s="62">
        <v>1680</v>
      </c>
      <c r="I235" s="62">
        <v>3390</v>
      </c>
      <c r="J235" s="82"/>
      <c r="K235" s="300">
        <f>I235-H235</f>
      </c>
    </row>
    <row x14ac:dyDescent="0.25" r="236" customHeight="1" ht="17.25">
      <c r="A236" s="3"/>
      <c r="B236" s="3"/>
      <c r="C236" s="3"/>
      <c r="D236" s="3"/>
      <c r="E236" s="74" t="s">
        <v>120</v>
      </c>
      <c r="F236" s="28" t="s">
        <v>522</v>
      </c>
      <c r="G236" s="28" t="s">
        <v>523</v>
      </c>
      <c r="H236" s="62">
        <v>2050</v>
      </c>
      <c r="I236" s="62">
        <v>4180</v>
      </c>
      <c r="J236" s="82"/>
      <c r="K236" s="300">
        <f>I236-H236</f>
      </c>
    </row>
    <row x14ac:dyDescent="0.25" r="237" customHeight="1" ht="17.25">
      <c r="A237" s="3"/>
      <c r="B237" s="3"/>
      <c r="C237" s="3"/>
      <c r="D237" s="3"/>
      <c r="E237" s="3"/>
      <c r="F237" s="3"/>
      <c r="G237" s="74"/>
      <c r="H237" s="136"/>
      <c r="I237" s="136"/>
      <c r="J237" s="137"/>
      <c r="K237" s="27"/>
    </row>
    <row x14ac:dyDescent="0.25" r="238" customHeight="1" ht="17.25">
      <c r="A238" s="3"/>
      <c r="B238" s="3"/>
      <c r="C238" s="3"/>
      <c r="D238" s="3"/>
      <c r="E238" s="138" t="s">
        <v>18</v>
      </c>
      <c r="F238" s="138"/>
      <c r="G238" s="23"/>
      <c r="H238" s="103"/>
      <c r="I238" s="82"/>
      <c r="J238" s="82"/>
      <c r="K238" s="27"/>
    </row>
    <row x14ac:dyDescent="0.25" r="239" customHeight="1" ht="17.25">
      <c r="A239" s="3"/>
      <c r="B239" s="3"/>
      <c r="C239" s="3"/>
      <c r="D239" s="3"/>
      <c r="E239" s="243"/>
      <c r="F239" s="243"/>
      <c r="G239" s="23"/>
      <c r="H239" s="103"/>
      <c r="I239" s="82"/>
      <c r="J239" s="82"/>
      <c r="K239" s="27"/>
    </row>
    <row x14ac:dyDescent="0.25" r="240" customHeight="1" ht="17.25">
      <c r="A240" s="3"/>
      <c r="B240" s="3"/>
      <c r="C240" s="3"/>
      <c r="D240" s="3"/>
      <c r="E240" s="3"/>
      <c r="F240" s="3"/>
      <c r="G240" s="23"/>
      <c r="H240" s="103"/>
      <c r="I240" s="82"/>
      <c r="J240" s="82"/>
      <c r="K240" s="27"/>
    </row>
    <row x14ac:dyDescent="0.25" r="241" customHeight="1" ht="17.25">
      <c r="A241" s="3"/>
      <c r="B241" s="3"/>
      <c r="C241" s="3"/>
      <c r="D241" s="3"/>
      <c r="E241" s="139" t="s">
        <v>394</v>
      </c>
      <c r="F241" s="139"/>
      <c r="G241" s="140"/>
      <c r="H241" s="141"/>
      <c r="I241" s="188">
        <v>500</v>
      </c>
      <c r="J241" s="82"/>
      <c r="K241" s="27"/>
    </row>
    <row x14ac:dyDescent="0.25" r="242" customHeight="1" ht="17.25">
      <c r="A242" s="3"/>
      <c r="B242" s="3"/>
      <c r="C242" s="3"/>
      <c r="D242" s="3"/>
      <c r="E242" s="243"/>
      <c r="F242" s="243"/>
      <c r="G242" s="23"/>
      <c r="H242" s="103"/>
      <c r="I242" s="82"/>
      <c r="J242" s="82"/>
      <c r="K242" s="27"/>
    </row>
    <row x14ac:dyDescent="0.25" r="243" customHeight="1" ht="17.25">
      <c r="A243" s="3"/>
      <c r="B243" s="3"/>
      <c r="C243" s="3"/>
      <c r="D243" s="3"/>
      <c r="E243" s="243"/>
      <c r="F243" s="243"/>
      <c r="G243" s="23"/>
      <c r="H243" s="103"/>
      <c r="I243" s="82"/>
      <c r="J243" s="82"/>
      <c r="K243" s="27"/>
    </row>
    <row x14ac:dyDescent="0.25" r="244" customHeight="1" ht="17.25">
      <c r="A244" s="3"/>
      <c r="B244" s="3"/>
      <c r="C244" s="3"/>
      <c r="D244" s="3"/>
      <c r="E244" s="3"/>
      <c r="F244" s="3"/>
      <c r="G244" s="23"/>
      <c r="H244" s="103"/>
      <c r="I244" s="82"/>
      <c r="J244" s="82"/>
      <c r="K244" s="27"/>
    </row>
    <row x14ac:dyDescent="0.25" r="245" customHeight="1" ht="17.25">
      <c r="A245" s="3"/>
      <c r="B245" s="3"/>
      <c r="C245" s="3"/>
      <c r="D245" s="3"/>
      <c r="E245" s="28"/>
      <c r="F245" s="28"/>
      <c r="G245" s="23"/>
      <c r="H245" s="103"/>
      <c r="I245" s="63"/>
      <c r="J245" s="82"/>
      <c r="K245" s="27"/>
    </row>
    <row x14ac:dyDescent="0.25" r="246" customHeight="1" ht="17.25">
      <c r="A246" s="3"/>
      <c r="B246" s="3"/>
      <c r="C246" s="3"/>
      <c r="D246" s="3"/>
      <c r="E246" s="28"/>
      <c r="F246" s="28"/>
      <c r="G246" s="23"/>
      <c r="H246" s="103"/>
      <c r="I246" s="63"/>
      <c r="J246" s="82"/>
      <c r="K246" s="27"/>
    </row>
    <row x14ac:dyDescent="0.25" r="247" customHeight="1" ht="17.25">
      <c r="A247" s="3"/>
      <c r="B247" s="3"/>
      <c r="C247" s="3"/>
      <c r="D247" s="3"/>
      <c r="E247" s="28"/>
      <c r="F247" s="28"/>
      <c r="G247" s="23"/>
      <c r="H247" s="103"/>
      <c r="I247" s="63"/>
      <c r="J247" s="82"/>
      <c r="K247" s="27"/>
    </row>
    <row x14ac:dyDescent="0.25" r="248" customHeight="1" ht="17.1">
      <c r="A248" s="3"/>
      <c r="B248" s="3"/>
      <c r="C248" s="3"/>
      <c r="D248" s="3"/>
      <c r="E248" s="28"/>
      <c r="F248" s="28"/>
      <c r="G248" s="23"/>
      <c r="H248" s="103"/>
      <c r="I248" s="63"/>
      <c r="J248" s="82"/>
      <c r="K248" s="27"/>
    </row>
    <row x14ac:dyDescent="0.25" r="249" customHeight="1" ht="49.35">
      <c r="A249" s="126"/>
      <c r="B249" s="96" t="s">
        <v>532</v>
      </c>
      <c r="C249" s="236"/>
      <c r="D249" s="236"/>
      <c r="E249" s="127"/>
      <c r="F249" s="127"/>
      <c r="G249" s="116"/>
      <c r="H249" s="128"/>
      <c r="I249" s="128"/>
      <c r="J249" s="128"/>
      <c r="K249" s="158"/>
    </row>
    <row x14ac:dyDescent="0.25" r="250" customHeight="1" ht="26.100000000000005">
      <c r="A250" s="15"/>
      <c r="B250" s="15" t="s">
        <v>318</v>
      </c>
      <c r="C250" s="15"/>
      <c r="D250" s="15"/>
      <c r="E250" s="112" t="s">
        <v>58</v>
      </c>
      <c r="F250" s="237" t="s">
        <v>319</v>
      </c>
      <c r="G250" s="217"/>
      <c r="H250" s="73" t="s">
        <v>362</v>
      </c>
      <c r="I250" s="73" t="s">
        <v>388</v>
      </c>
      <c r="J250" s="238"/>
      <c r="K250" s="72"/>
    </row>
    <row x14ac:dyDescent="0.25" r="251" customHeight="1" ht="17.25">
      <c r="A251" s="3"/>
      <c r="B251" s="3"/>
      <c r="C251" s="3"/>
      <c r="D251" s="3"/>
      <c r="E251" s="74"/>
      <c r="F251" s="185" t="s">
        <v>72</v>
      </c>
      <c r="G251" s="150" t="s">
        <v>84</v>
      </c>
      <c r="H251" s="105"/>
      <c r="I251" s="287" t="s">
        <v>336</v>
      </c>
      <c r="J251" s="82"/>
      <c r="K251" s="5"/>
    </row>
    <row x14ac:dyDescent="0.25" r="252" customHeight="1" ht="17.25">
      <c r="A252" s="3"/>
      <c r="B252" s="3"/>
      <c r="C252" s="3"/>
      <c r="D252" s="3"/>
      <c r="E252" s="4" t="s">
        <v>11</v>
      </c>
      <c r="F252" s="28" t="s">
        <v>496</v>
      </c>
      <c r="G252" s="28" t="s">
        <v>497</v>
      </c>
      <c r="H252" s="62">
        <v>4480</v>
      </c>
      <c r="I252" s="62">
        <v>7620</v>
      </c>
      <c r="J252" s="82"/>
      <c r="K252" s="5"/>
    </row>
    <row x14ac:dyDescent="0.25" r="253" customHeight="1" ht="17.25">
      <c r="A253" s="3"/>
      <c r="B253" s="3"/>
      <c r="C253" s="3"/>
      <c r="D253" s="3"/>
      <c r="E253" s="74" t="s">
        <v>13</v>
      </c>
      <c r="F253" s="28" t="s">
        <v>498</v>
      </c>
      <c r="G253" s="28" t="s">
        <v>499</v>
      </c>
      <c r="H253" s="62">
        <v>4960</v>
      </c>
      <c r="I253" s="62">
        <v>8470</v>
      </c>
      <c r="J253" s="82"/>
      <c r="K253" s="5"/>
    </row>
    <row x14ac:dyDescent="0.25" r="254" customHeight="1" ht="17.25">
      <c r="A254" s="3"/>
      <c r="B254" s="3"/>
      <c r="C254" s="3"/>
      <c r="D254" s="3"/>
      <c r="E254" s="74" t="s">
        <v>15</v>
      </c>
      <c r="F254" s="28" t="s">
        <v>500</v>
      </c>
      <c r="G254" s="28" t="s">
        <v>501</v>
      </c>
      <c r="H254" s="62">
        <v>5280</v>
      </c>
      <c r="I254" s="62">
        <v>8980</v>
      </c>
      <c r="J254" s="82"/>
      <c r="K254" s="5"/>
    </row>
    <row x14ac:dyDescent="0.25" r="255" customHeight="1" ht="17.25">
      <c r="A255" s="3"/>
      <c r="B255" s="3"/>
      <c r="C255" s="3"/>
      <c r="D255" s="3"/>
      <c r="E255" s="74"/>
      <c r="F255" s="74"/>
      <c r="G255" s="23"/>
      <c r="H255" s="103"/>
      <c r="I255" s="82"/>
      <c r="J255" s="82"/>
      <c r="K255" s="27"/>
    </row>
    <row x14ac:dyDescent="0.25" r="256" customHeight="1" ht="17.25">
      <c r="A256" s="3"/>
      <c r="B256" s="3"/>
      <c r="C256" s="3"/>
      <c r="D256" s="3"/>
      <c r="E256" s="3"/>
      <c r="F256" s="3"/>
      <c r="G256" s="74"/>
      <c r="H256" s="136"/>
      <c r="I256" s="136"/>
      <c r="J256" s="137"/>
      <c r="K256" s="27"/>
    </row>
    <row x14ac:dyDescent="0.25" r="257" customHeight="1" ht="17.25">
      <c r="A257" s="3"/>
      <c r="B257" s="3"/>
      <c r="C257" s="3"/>
      <c r="D257" s="3"/>
      <c r="E257" s="138" t="s">
        <v>18</v>
      </c>
      <c r="F257" s="138"/>
      <c r="G257" s="23"/>
      <c r="H257" s="103"/>
      <c r="I257" s="82"/>
      <c r="J257" s="82"/>
      <c r="K257" s="27"/>
    </row>
    <row x14ac:dyDescent="0.25" r="258" customHeight="1" ht="17.25">
      <c r="A258" s="3"/>
      <c r="B258" s="3"/>
      <c r="C258" s="3"/>
      <c r="D258" s="3"/>
      <c r="E258" s="243"/>
      <c r="F258" s="243"/>
      <c r="G258" s="23"/>
      <c r="H258" s="103"/>
      <c r="I258" s="82"/>
      <c r="J258" s="82"/>
      <c r="K258" s="27"/>
    </row>
    <row x14ac:dyDescent="0.25" r="259" customHeight="1" ht="17.25">
      <c r="A259" s="3"/>
      <c r="B259" s="3"/>
      <c r="C259" s="3"/>
      <c r="D259" s="3"/>
      <c r="E259" s="3"/>
      <c r="F259" s="3"/>
      <c r="G259" s="114"/>
      <c r="H259" s="103"/>
      <c r="I259" s="82"/>
      <c r="J259" s="82"/>
      <c r="K259" s="27"/>
    </row>
    <row x14ac:dyDescent="0.25" r="260" customHeight="1" ht="17.25">
      <c r="A260" s="3"/>
      <c r="B260" s="3"/>
      <c r="C260" s="3"/>
      <c r="D260" s="3"/>
      <c r="E260" s="139" t="s">
        <v>505</v>
      </c>
      <c r="F260" s="139"/>
      <c r="G260" s="140"/>
      <c r="H260" s="141"/>
      <c r="I260" s="188">
        <v>870</v>
      </c>
      <c r="J260" s="82"/>
      <c r="K260" s="5"/>
    </row>
    <row x14ac:dyDescent="0.25" r="261" customHeight="1" ht="17.25">
      <c r="A261" s="3"/>
      <c r="B261" s="3"/>
      <c r="C261" s="3"/>
      <c r="D261" s="3"/>
      <c r="E261" s="3"/>
      <c r="F261" s="3"/>
      <c r="G261" s="23"/>
      <c r="H261" s="103"/>
      <c r="I261" s="82"/>
      <c r="J261" s="82"/>
      <c r="K261" s="5"/>
    </row>
    <row x14ac:dyDescent="0.25" r="262" customHeight="1" ht="17.25">
      <c r="A262" s="3"/>
      <c r="B262" s="3"/>
      <c r="C262" s="3"/>
      <c r="D262" s="3"/>
      <c r="E262" s="3"/>
      <c r="F262" s="3"/>
      <c r="G262" s="23"/>
      <c r="H262" s="103"/>
      <c r="I262" s="82"/>
      <c r="J262" s="82"/>
      <c r="K262" s="5"/>
    </row>
    <row x14ac:dyDescent="0.25" r="263" customHeight="1" ht="17.25">
      <c r="A263" s="3"/>
      <c r="B263" s="3"/>
      <c r="C263" s="3"/>
      <c r="D263" s="3"/>
      <c r="E263" s="3"/>
      <c r="F263" s="3"/>
      <c r="G263" s="23"/>
      <c r="H263" s="103"/>
      <c r="I263" s="82"/>
      <c r="J263" s="82"/>
      <c r="K263" s="5"/>
    </row>
    <row x14ac:dyDescent="0.25" r="264" customHeight="1" ht="17.25">
      <c r="A264" s="3"/>
      <c r="B264" s="3"/>
      <c r="C264" s="3"/>
      <c r="D264" s="3"/>
      <c r="E264" s="3"/>
      <c r="F264" s="3"/>
      <c r="G264" s="23"/>
      <c r="H264" s="103"/>
      <c r="I264" s="82"/>
      <c r="J264" s="82"/>
      <c r="K264" s="5"/>
    </row>
    <row x14ac:dyDescent="0.25" r="265" customHeight="1" ht="17.25">
      <c r="A265" s="3"/>
      <c r="B265" s="3"/>
      <c r="C265" s="3"/>
      <c r="D265" s="3"/>
      <c r="E265" s="3"/>
      <c r="F265" s="3"/>
      <c r="G265" s="23"/>
      <c r="H265" s="103"/>
      <c r="I265" s="82"/>
      <c r="J265" s="82"/>
      <c r="K265" s="5"/>
    </row>
    <row x14ac:dyDescent="0.25" r="266" customHeight="1" ht="17.25">
      <c r="A266" s="3"/>
      <c r="B266" s="3"/>
      <c r="C266" s="3"/>
      <c r="D266" s="3"/>
      <c r="E266" s="3"/>
      <c r="F266" s="3"/>
      <c r="G266" s="23"/>
      <c r="H266" s="103"/>
      <c r="I266" s="82"/>
      <c r="J266" s="82"/>
      <c r="K266" s="5"/>
    </row>
    <row x14ac:dyDescent="0.25" r="267" customHeight="1" ht="17.25">
      <c r="A267" s="3"/>
      <c r="B267" s="3"/>
      <c r="C267" s="3"/>
      <c r="D267" s="3"/>
      <c r="E267" s="3"/>
      <c r="F267" s="3"/>
      <c r="G267" s="23"/>
      <c r="H267" s="103"/>
      <c r="I267" s="82"/>
      <c r="J267" s="82"/>
      <c r="K267" s="5"/>
    </row>
    <row x14ac:dyDescent="0.25" r="268" customHeight="1" ht="17.25">
      <c r="A268" s="3"/>
      <c r="B268" s="3"/>
      <c r="C268" s="3"/>
      <c r="D268" s="3"/>
      <c r="E268" s="3"/>
      <c r="F268" s="3"/>
      <c r="G268" s="23"/>
      <c r="H268" s="103"/>
      <c r="I268" s="82"/>
      <c r="J268" s="82"/>
      <c r="K268" s="5"/>
    </row>
    <row x14ac:dyDescent="0.25" r="269" customHeight="1" ht="17.25">
      <c r="A269" s="3"/>
      <c r="B269" s="3"/>
      <c r="C269" s="3"/>
      <c r="D269" s="3"/>
      <c r="E269" s="3"/>
      <c r="F269" s="3"/>
      <c r="G269" s="23"/>
      <c r="H269" s="103"/>
      <c r="I269" s="82"/>
      <c r="J269" s="82"/>
      <c r="K269" s="5"/>
    </row>
    <row x14ac:dyDescent="0.25" r="270" customHeight="1" ht="17.25">
      <c r="A270" s="3"/>
      <c r="B270" s="3"/>
      <c r="C270" s="3"/>
      <c r="D270" s="3"/>
      <c r="E270" s="3"/>
      <c r="F270" s="3"/>
      <c r="G270" s="23"/>
      <c r="H270" s="103"/>
      <c r="I270" s="82"/>
      <c r="J270" s="82"/>
      <c r="K270" s="5"/>
    </row>
    <row x14ac:dyDescent="0.25" r="271" customHeight="1" ht="17.25">
      <c r="A271" s="3"/>
      <c r="B271" s="3"/>
      <c r="C271" s="3"/>
      <c r="D271" s="3"/>
      <c r="E271" s="3"/>
      <c r="F271" s="3"/>
      <c r="G271" s="23"/>
      <c r="H271" s="103"/>
      <c r="I271" s="82"/>
      <c r="J271" s="82"/>
      <c r="K271" s="5"/>
    </row>
    <row x14ac:dyDescent="0.25" r="272" customHeight="1" ht="17.25">
      <c r="A272" s="3"/>
      <c r="B272" s="3"/>
      <c r="C272" s="3"/>
      <c r="D272" s="3"/>
      <c r="E272" s="3"/>
      <c r="F272" s="3"/>
      <c r="G272" s="23"/>
      <c r="H272" s="103"/>
      <c r="I272" s="82"/>
      <c r="J272" s="82"/>
      <c r="K272" s="5"/>
    </row>
    <row x14ac:dyDescent="0.25" r="273" customHeight="1" ht="17.25">
      <c r="A273" s="3"/>
      <c r="B273" s="3"/>
      <c r="C273" s="3"/>
      <c r="D273" s="3"/>
      <c r="E273" s="3"/>
      <c r="F273" s="3"/>
      <c r="G273" s="23"/>
      <c r="H273" s="103"/>
      <c r="I273" s="82"/>
      <c r="J273" s="82"/>
      <c r="K273" s="5"/>
    </row>
    <row x14ac:dyDescent="0.25" r="274" customHeight="1" ht="17.25">
      <c r="A274" s="3"/>
      <c r="B274" s="3"/>
      <c r="C274" s="3"/>
      <c r="D274" s="3"/>
      <c r="E274" s="3"/>
      <c r="F274" s="3"/>
      <c r="G274" s="23"/>
      <c r="H274" s="103"/>
      <c r="I274" s="82"/>
      <c r="J274" s="82"/>
      <c r="K274" s="5"/>
    </row>
    <row x14ac:dyDescent="0.25" r="275" customHeight="1" ht="17.25">
      <c r="A275" s="3"/>
      <c r="B275" s="3"/>
      <c r="C275" s="3"/>
      <c r="D275" s="3"/>
      <c r="E275" s="3"/>
      <c r="F275" s="3"/>
      <c r="G275" s="23"/>
      <c r="H275" s="103"/>
      <c r="I275" s="82"/>
      <c r="J275" s="82"/>
      <c r="K275" s="5"/>
    </row>
    <row x14ac:dyDescent="0.25" r="276" customHeight="1" ht="17.25">
      <c r="A276" s="3"/>
      <c r="B276" s="3"/>
      <c r="C276" s="3"/>
      <c r="D276" s="3"/>
      <c r="E276" s="3"/>
      <c r="F276" s="3"/>
      <c r="G276" s="23"/>
      <c r="H276" s="103"/>
      <c r="I276" s="82"/>
      <c r="J276" s="82"/>
      <c r="K276" s="5"/>
    </row>
    <row x14ac:dyDescent="0.25" r="277" customHeight="1" ht="17.25">
      <c r="A277" s="3"/>
      <c r="B277" s="3"/>
      <c r="C277" s="3"/>
      <c r="D277" s="3"/>
      <c r="E277" s="3"/>
      <c r="F277" s="3"/>
      <c r="G277" s="23"/>
      <c r="H277" s="103"/>
      <c r="I277" s="82"/>
      <c r="J277" s="82"/>
      <c r="K277" s="5"/>
    </row>
    <row x14ac:dyDescent="0.25" r="278" customHeight="1" ht="17.25">
      <c r="A278" s="3"/>
      <c r="B278" s="3"/>
      <c r="C278" s="3"/>
      <c r="D278" s="3"/>
      <c r="E278" s="3"/>
      <c r="F278" s="3"/>
      <c r="G278" s="23"/>
      <c r="H278" s="103"/>
      <c r="I278" s="82"/>
      <c r="J278" s="82"/>
      <c r="K278" s="5"/>
    </row>
    <row x14ac:dyDescent="0.25" r="279" customHeight="1" ht="17.25">
      <c r="A279" s="3"/>
      <c r="B279" s="3"/>
      <c r="C279" s="3"/>
      <c r="D279" s="3"/>
      <c r="E279" s="3"/>
      <c r="F279" s="3"/>
      <c r="G279" s="23"/>
      <c r="H279" s="103"/>
      <c r="I279" s="82"/>
      <c r="J279" s="82"/>
      <c r="K279" s="5"/>
    </row>
    <row x14ac:dyDescent="0.25" r="280" customHeight="1" ht="17.25">
      <c r="A280" s="3"/>
      <c r="B280" s="3"/>
      <c r="C280" s="3"/>
      <c r="D280" s="3"/>
      <c r="E280" s="3"/>
      <c r="F280" s="3"/>
      <c r="G280" s="23"/>
      <c r="H280" s="103"/>
      <c r="I280" s="82"/>
      <c r="J280" s="82"/>
      <c r="K280" s="5"/>
    </row>
    <row x14ac:dyDescent="0.25" r="281" customHeight="1" ht="17.25">
      <c r="A281" s="3"/>
      <c r="B281" s="3"/>
      <c r="C281" s="3"/>
      <c r="D281" s="3"/>
      <c r="E281" s="3"/>
      <c r="F281" s="3"/>
      <c r="G281" s="23"/>
      <c r="H281" s="103"/>
      <c r="I281" s="82"/>
      <c r="J281" s="82"/>
      <c r="K281" s="5"/>
    </row>
    <row x14ac:dyDescent="0.25" r="282" customHeight="1" ht="17.25">
      <c r="A282" s="3"/>
      <c r="B282" s="3"/>
      <c r="C282" s="3"/>
      <c r="D282" s="3"/>
      <c r="E282" s="3"/>
      <c r="F282" s="3"/>
      <c r="G282" s="23"/>
      <c r="H282" s="103"/>
      <c r="I282" s="82"/>
      <c r="J282" s="82"/>
      <c r="K282" s="5"/>
    </row>
    <row x14ac:dyDescent="0.25" r="283" customHeight="1" ht="17.25">
      <c r="A283" s="3"/>
      <c r="B283" s="3"/>
      <c r="C283" s="3"/>
      <c r="D283" s="3"/>
      <c r="E283" s="3"/>
      <c r="F283" s="3"/>
      <c r="G283" s="23"/>
      <c r="H283" s="103"/>
      <c r="I283" s="82"/>
      <c r="J283" s="82"/>
      <c r="K283" s="5"/>
    </row>
    <row x14ac:dyDescent="0.25" r="284" customHeight="1" ht="17.25">
      <c r="A284" s="3"/>
      <c r="B284" s="3"/>
      <c r="C284" s="3"/>
      <c r="D284" s="3"/>
      <c r="E284" s="3"/>
      <c r="F284" s="3"/>
      <c r="G284" s="23"/>
      <c r="H284" s="103"/>
      <c r="I284" s="82"/>
      <c r="J284" s="82"/>
      <c r="K284" s="5"/>
    </row>
    <row x14ac:dyDescent="0.25" r="285" customHeight="1" ht="17.25">
      <c r="A285" s="3"/>
      <c r="B285" s="3"/>
      <c r="C285" s="3"/>
      <c r="D285" s="3"/>
      <c r="E285" s="3"/>
      <c r="F285" s="3"/>
      <c r="G285" s="23"/>
      <c r="H285" s="103"/>
      <c r="I285" s="82"/>
      <c r="J285" s="82"/>
      <c r="K285" s="5"/>
    </row>
    <row x14ac:dyDescent="0.25" r="286" customHeight="1" ht="17.25">
      <c r="A286" s="3"/>
      <c r="B286" s="3"/>
      <c r="C286" s="3"/>
      <c r="D286" s="3"/>
      <c r="E286" s="3"/>
      <c r="F286" s="3"/>
      <c r="G286" s="23"/>
      <c r="H286" s="103"/>
      <c r="I286" s="82"/>
      <c r="J286" s="82"/>
      <c r="K286" s="5"/>
    </row>
    <row x14ac:dyDescent="0.25" r="287" customHeight="1" ht="17.25">
      <c r="A287" s="3"/>
      <c r="B287" s="3"/>
      <c r="C287" s="3"/>
      <c r="D287" s="3"/>
      <c r="E287" s="3"/>
      <c r="F287" s="3"/>
      <c r="G287" s="23"/>
      <c r="H287" s="103"/>
      <c r="I287" s="82"/>
      <c r="J287" s="82"/>
      <c r="K287" s="5"/>
    </row>
    <row x14ac:dyDescent="0.25" r="288" customHeight="1" ht="17.25">
      <c r="A288" s="3"/>
      <c r="B288" s="3"/>
      <c r="C288" s="3"/>
      <c r="D288" s="3"/>
      <c r="E288" s="3"/>
      <c r="F288" s="3"/>
      <c r="G288" s="23"/>
      <c r="H288" s="103"/>
      <c r="I288" s="82"/>
      <c r="J288" s="82"/>
      <c r="K288" s="5"/>
    </row>
    <row x14ac:dyDescent="0.25" r="289" customHeight="1" ht="17.25">
      <c r="A289" s="3"/>
      <c r="B289" s="3"/>
      <c r="C289" s="3"/>
      <c r="D289" s="3"/>
      <c r="E289" s="3"/>
      <c r="F289" s="3"/>
      <c r="G289" s="23"/>
      <c r="H289" s="103"/>
      <c r="I289" s="82"/>
      <c r="J289" s="82"/>
      <c r="K289" s="5"/>
    </row>
    <row x14ac:dyDescent="0.25" r="290" customHeight="1" ht="17.25">
      <c r="A290" s="3"/>
      <c r="B290" s="3"/>
      <c r="C290" s="3"/>
      <c r="D290" s="3"/>
      <c r="E290" s="3"/>
      <c r="F290" s="3"/>
      <c r="G290" s="23"/>
      <c r="H290" s="103"/>
      <c r="I290" s="82"/>
      <c r="J290" s="82"/>
      <c r="K290" s="5"/>
    </row>
    <row x14ac:dyDescent="0.25" r="291" customHeight="1" ht="17.25">
      <c r="A291" s="3"/>
      <c r="B291" s="3"/>
      <c r="C291" s="3"/>
      <c r="D291" s="3"/>
      <c r="E291" s="3"/>
      <c r="F291" s="3"/>
      <c r="G291" s="23"/>
      <c r="H291" s="103"/>
      <c r="I291" s="82"/>
      <c r="J291" s="82"/>
      <c r="K291" s="5"/>
    </row>
    <row x14ac:dyDescent="0.25" r="292" customHeight="1" ht="17.25">
      <c r="A292" s="3"/>
      <c r="B292" s="3"/>
      <c r="C292" s="3"/>
      <c r="D292" s="3"/>
      <c r="E292" s="3"/>
      <c r="F292" s="3"/>
      <c r="G292" s="23"/>
      <c r="H292" s="103"/>
      <c r="I292" s="82"/>
      <c r="J292" s="82"/>
      <c r="K292" s="5"/>
    </row>
    <row x14ac:dyDescent="0.25" r="293" customHeight="1" ht="17.25">
      <c r="A293" s="3"/>
      <c r="B293" s="3"/>
      <c r="C293" s="3"/>
      <c r="D293" s="3"/>
      <c r="E293" s="3"/>
      <c r="F293" s="3"/>
      <c r="G293" s="23"/>
      <c r="H293" s="103"/>
      <c r="I293" s="82"/>
      <c r="J293" s="82"/>
      <c r="K293" s="5"/>
    </row>
    <row x14ac:dyDescent="0.25" r="294" customHeight="1" ht="17.25">
      <c r="A294" s="3"/>
      <c r="B294" s="3"/>
      <c r="C294" s="3"/>
      <c r="D294" s="3"/>
      <c r="E294" s="3"/>
      <c r="F294" s="3"/>
      <c r="G294" s="23"/>
      <c r="H294" s="103"/>
      <c r="I294" s="82"/>
      <c r="J294" s="82"/>
      <c r="K294" s="5"/>
    </row>
    <row x14ac:dyDescent="0.25" r="295" customHeight="1" ht="17.25">
      <c r="A295" s="3"/>
      <c r="B295" s="3"/>
      <c r="C295" s="3"/>
      <c r="D295" s="3"/>
      <c r="E295" s="3"/>
      <c r="F295" s="3"/>
      <c r="G295" s="23"/>
      <c r="H295" s="103"/>
      <c r="I295" s="82"/>
      <c r="J295" s="82"/>
      <c r="K295" s="5"/>
    </row>
    <row x14ac:dyDescent="0.25" r="296" customHeight="1" ht="17.25">
      <c r="A296" s="3"/>
      <c r="B296" s="3"/>
      <c r="C296" s="3"/>
      <c r="D296" s="3"/>
      <c r="E296" s="3"/>
      <c r="F296" s="3"/>
      <c r="G296" s="23"/>
      <c r="H296" s="103"/>
      <c r="I296" s="82"/>
      <c r="J296" s="82"/>
      <c r="K296" s="5"/>
    </row>
    <row x14ac:dyDescent="0.25" r="297" customHeight="1" ht="17.25">
      <c r="A297" s="3"/>
      <c r="B297" s="3"/>
      <c r="C297" s="3"/>
      <c r="D297" s="3"/>
      <c r="E297" s="3"/>
      <c r="F297" s="3"/>
      <c r="G297" s="23"/>
      <c r="H297" s="103"/>
      <c r="I297" s="82"/>
      <c r="J297" s="82"/>
      <c r="K297" s="5"/>
    </row>
    <row x14ac:dyDescent="0.25" r="298" customHeight="1" ht="17.25">
      <c r="A298" s="3"/>
      <c r="B298" s="3"/>
      <c r="C298" s="3"/>
      <c r="D298" s="3"/>
      <c r="E298" s="3"/>
      <c r="F298" s="3"/>
      <c r="G298" s="23"/>
      <c r="H298" s="103"/>
      <c r="I298" s="82"/>
      <c r="J298" s="82"/>
      <c r="K298" s="5"/>
    </row>
    <row x14ac:dyDescent="0.25" r="299" customHeight="1" ht="17.25">
      <c r="A299" s="3"/>
      <c r="B299" s="3"/>
      <c r="C299" s="3"/>
      <c r="D299" s="3"/>
      <c r="E299" s="3"/>
      <c r="F299" s="3"/>
      <c r="G299" s="23"/>
      <c r="H299" s="103"/>
      <c r="I299" s="82"/>
      <c r="J299" s="82"/>
      <c r="K299" s="5"/>
    </row>
    <row x14ac:dyDescent="0.25" r="300" customHeight="1" ht="17.25">
      <c r="A300" s="3"/>
      <c r="B300" s="3"/>
      <c r="C300" s="3"/>
      <c r="D300" s="3"/>
      <c r="E300" s="3"/>
      <c r="F300" s="3"/>
      <c r="G300" s="23"/>
      <c r="H300" s="103"/>
      <c r="I300" s="82"/>
      <c r="J300" s="82"/>
      <c r="K300" s="5"/>
    </row>
    <row x14ac:dyDescent="0.25" r="301" customHeight="1" ht="17.25">
      <c r="A301" s="3"/>
      <c r="B301" s="3"/>
      <c r="C301" s="3"/>
      <c r="D301" s="3"/>
      <c r="E301" s="3"/>
      <c r="F301" s="3"/>
      <c r="G301" s="23"/>
      <c r="H301" s="103"/>
      <c r="I301" s="82"/>
      <c r="J301" s="82"/>
      <c r="K301" s="5"/>
    </row>
    <row x14ac:dyDescent="0.25" r="302" customHeight="1" ht="17.25">
      <c r="A302" s="3"/>
      <c r="B302" s="3"/>
      <c r="C302" s="3"/>
      <c r="D302" s="3"/>
      <c r="E302" s="3"/>
      <c r="F302" s="3"/>
      <c r="G302" s="23"/>
      <c r="H302" s="103"/>
      <c r="I302" s="82"/>
      <c r="J302" s="82"/>
      <c r="K302" s="5"/>
    </row>
    <row x14ac:dyDescent="0.25" r="303" customHeight="1" ht="17.25">
      <c r="A303" s="3"/>
      <c r="B303" s="3"/>
      <c r="C303" s="3"/>
      <c r="D303" s="3"/>
      <c r="E303" s="3"/>
      <c r="F303" s="3"/>
      <c r="G303" s="23"/>
      <c r="H303" s="103"/>
      <c r="I303" s="82"/>
      <c r="J303" s="82"/>
      <c r="K303" s="5"/>
    </row>
    <row x14ac:dyDescent="0.25" r="304" customHeight="1" ht="17.25">
      <c r="A304" s="3"/>
      <c r="B304" s="3"/>
      <c r="C304" s="3"/>
      <c r="D304" s="3"/>
      <c r="E304" s="3"/>
      <c r="F304" s="3"/>
      <c r="G304" s="23"/>
      <c r="H304" s="103"/>
      <c r="I304" s="82"/>
      <c r="J304" s="82"/>
      <c r="K304" s="5"/>
    </row>
    <row x14ac:dyDescent="0.25" r="305" customHeight="1" ht="17.25">
      <c r="A305" s="3"/>
      <c r="B305" s="3"/>
      <c r="C305" s="3"/>
      <c r="D305" s="3"/>
      <c r="E305" s="3"/>
      <c r="F305" s="3"/>
      <c r="G305" s="23"/>
      <c r="H305" s="103"/>
      <c r="I305" s="82"/>
      <c r="J305" s="82"/>
      <c r="K305" s="5"/>
    </row>
    <row x14ac:dyDescent="0.25" r="306" customHeight="1" ht="17.25">
      <c r="A306" s="3"/>
      <c r="B306" s="3"/>
      <c r="C306" s="3"/>
      <c r="D306" s="3"/>
      <c r="E306" s="3"/>
      <c r="F306" s="3"/>
      <c r="G306" s="23"/>
      <c r="H306" s="103"/>
      <c r="I306" s="82"/>
      <c r="J306" s="82"/>
      <c r="K306" s="5"/>
    </row>
    <row x14ac:dyDescent="0.25" r="307" customHeight="1" ht="17.25">
      <c r="A307" s="3"/>
      <c r="B307" s="3"/>
      <c r="C307" s="3"/>
      <c r="D307" s="3"/>
      <c r="E307" s="3"/>
      <c r="F307" s="3"/>
      <c r="G307" s="23"/>
      <c r="H307" s="103"/>
      <c r="I307" s="82"/>
      <c r="J307" s="82"/>
      <c r="K307" s="5"/>
    </row>
    <row x14ac:dyDescent="0.25" r="308" customHeight="1" ht="17.25">
      <c r="A308" s="3"/>
      <c r="B308" s="3"/>
      <c r="C308" s="3"/>
      <c r="D308" s="3"/>
      <c r="E308" s="3"/>
      <c r="F308" s="3"/>
      <c r="G308" s="23"/>
      <c r="H308" s="103"/>
      <c r="I308" s="82"/>
      <c r="J308" s="82"/>
      <c r="K308" s="5"/>
    </row>
    <row x14ac:dyDescent="0.25" r="309" customHeight="1" ht="17.25">
      <c r="A309" s="3"/>
      <c r="B309" s="3"/>
      <c r="C309" s="3"/>
      <c r="D309" s="3"/>
      <c r="E309" s="3"/>
      <c r="F309" s="3"/>
      <c r="G309" s="23"/>
      <c r="H309" s="103"/>
      <c r="I309" s="82"/>
      <c r="J309" s="82"/>
      <c r="K309" s="5"/>
    </row>
    <row x14ac:dyDescent="0.25" r="310" customHeight="1" ht="17.25">
      <c r="A310" s="3"/>
      <c r="B310" s="3"/>
      <c r="C310" s="3"/>
      <c r="D310" s="3"/>
      <c r="E310" s="3"/>
      <c r="F310" s="3"/>
      <c r="G310" s="23"/>
      <c r="H310" s="103"/>
      <c r="I310" s="82"/>
      <c r="J310" s="82"/>
      <c r="K310" s="5"/>
    </row>
    <row x14ac:dyDescent="0.25" r="311" customHeight="1" ht="17.25">
      <c r="A311" s="3"/>
      <c r="B311" s="3"/>
      <c r="C311" s="3"/>
      <c r="D311" s="3"/>
      <c r="E311" s="3"/>
      <c r="F311" s="3"/>
      <c r="G311" s="23"/>
      <c r="H311" s="103"/>
      <c r="I311" s="82"/>
      <c r="J311" s="82"/>
      <c r="K311" s="5"/>
    </row>
    <row x14ac:dyDescent="0.25" r="312" customHeight="1" ht="17.25">
      <c r="A312" s="3"/>
      <c r="B312" s="3"/>
      <c r="C312" s="3"/>
      <c r="D312" s="3"/>
      <c r="E312" s="3"/>
      <c r="F312" s="3"/>
      <c r="G312" s="23"/>
      <c r="H312" s="103"/>
      <c r="I312" s="82"/>
      <c r="J312" s="82"/>
      <c r="K312" s="5"/>
    </row>
    <row x14ac:dyDescent="0.25" r="313" customHeight="1" ht="17.25">
      <c r="A313" s="3"/>
      <c r="B313" s="3"/>
      <c r="C313" s="3"/>
      <c r="D313" s="3"/>
      <c r="E313" s="3"/>
      <c r="F313" s="3"/>
      <c r="G313" s="23"/>
      <c r="H313" s="103"/>
      <c r="I313" s="82"/>
      <c r="J313" s="82"/>
      <c r="K313" s="5"/>
    </row>
    <row x14ac:dyDescent="0.25" r="314" customHeight="1" ht="17.25">
      <c r="A314" s="3"/>
      <c r="B314" s="3"/>
      <c r="C314" s="3"/>
      <c r="D314" s="3"/>
      <c r="E314" s="3"/>
      <c r="F314" s="3"/>
      <c r="G314" s="23"/>
      <c r="H314" s="103"/>
      <c r="I314" s="82"/>
      <c r="J314" s="82"/>
      <c r="K314" s="5"/>
    </row>
    <row x14ac:dyDescent="0.25" r="315" customHeight="1" ht="17.25">
      <c r="A315" s="3"/>
      <c r="B315" s="3"/>
      <c r="C315" s="3"/>
      <c r="D315" s="3"/>
      <c r="E315" s="3"/>
      <c r="F315" s="3"/>
      <c r="G315" s="23"/>
      <c r="H315" s="103"/>
      <c r="I315" s="82"/>
      <c r="J315" s="82"/>
      <c r="K315" s="5"/>
    </row>
    <row x14ac:dyDescent="0.25" r="316" customHeight="1" ht="17.25">
      <c r="A316" s="3"/>
      <c r="B316" s="3"/>
      <c r="C316" s="3"/>
      <c r="D316" s="3"/>
      <c r="E316" s="3"/>
      <c r="F316" s="3"/>
      <c r="G316" s="23"/>
      <c r="H316" s="103"/>
      <c r="I316" s="82"/>
      <c r="J316" s="82"/>
      <c r="K316" s="5"/>
    </row>
    <row x14ac:dyDescent="0.25" r="317" customHeight="1" ht="17.25">
      <c r="A317" s="3"/>
      <c r="B317" s="3"/>
      <c r="C317" s="3"/>
      <c r="D317" s="3"/>
      <c r="E317" s="3"/>
      <c r="F317" s="3"/>
      <c r="G317" s="23"/>
      <c r="H317" s="103"/>
      <c r="I317" s="82"/>
      <c r="J317" s="82"/>
      <c r="K317" s="5"/>
    </row>
    <row x14ac:dyDescent="0.25" r="318" customHeight="1" ht="17.25">
      <c r="A318" s="3"/>
      <c r="B318" s="3"/>
      <c r="C318" s="3"/>
      <c r="D318" s="3"/>
      <c r="E318" s="3"/>
      <c r="F318" s="3"/>
      <c r="G318" s="23"/>
      <c r="H318" s="103"/>
      <c r="I318" s="82"/>
      <c r="J318" s="82"/>
      <c r="K318" s="5"/>
    </row>
    <row x14ac:dyDescent="0.25" r="319" customHeight="1" ht="17.25">
      <c r="A319" s="3"/>
      <c r="B319" s="3"/>
      <c r="C319" s="3"/>
      <c r="D319" s="3"/>
      <c r="E319" s="3"/>
      <c r="F319" s="3"/>
      <c r="G319" s="23"/>
      <c r="H319" s="103"/>
      <c r="I319" s="82"/>
      <c r="J319" s="82"/>
      <c r="K319" s="5"/>
    </row>
    <row x14ac:dyDescent="0.25" r="320" customHeight="1" ht="17.25">
      <c r="A320" s="3"/>
      <c r="B320" s="3"/>
      <c r="C320" s="3"/>
      <c r="D320" s="3"/>
      <c r="E320" s="3"/>
      <c r="F320" s="3"/>
      <c r="G320" s="23"/>
      <c r="H320" s="103"/>
      <c r="I320" s="82"/>
      <c r="J320" s="82"/>
      <c r="K320" s="5"/>
    </row>
    <row x14ac:dyDescent="0.25" r="321" customHeight="1" ht="17.25">
      <c r="A321" s="3"/>
      <c r="B321" s="3"/>
      <c r="C321" s="3"/>
      <c r="D321" s="3"/>
      <c r="E321" s="3"/>
      <c r="F321" s="3"/>
      <c r="G321" s="23"/>
      <c r="H321" s="103"/>
      <c r="I321" s="82"/>
      <c r="J321" s="82"/>
      <c r="K321" s="5"/>
    </row>
    <row x14ac:dyDescent="0.25" r="322" customHeight="1" ht="17.25">
      <c r="A322" s="3"/>
      <c r="B322" s="3"/>
      <c r="C322" s="3"/>
      <c r="D322" s="3"/>
      <c r="E322" s="3"/>
      <c r="F322" s="3"/>
      <c r="G322" s="114"/>
      <c r="H322" s="101"/>
      <c r="I322" s="82"/>
      <c r="J322" s="82"/>
      <c r="K322" s="35"/>
    </row>
  </sheetData>
  <mergeCells count="25">
    <mergeCell ref="A1:K1"/>
    <mergeCell ref="F4:G4"/>
    <mergeCell ref="F20:G20"/>
    <mergeCell ref="F36:G36"/>
    <mergeCell ref="F52:G52"/>
    <mergeCell ref="F67:G67"/>
    <mergeCell ref="F82:G82"/>
    <mergeCell ref="F99:G99"/>
    <mergeCell ref="F116:G116"/>
    <mergeCell ref="I116:J116"/>
    <mergeCell ref="I117:J117"/>
    <mergeCell ref="F134:G134"/>
    <mergeCell ref="I134:J134"/>
    <mergeCell ref="I135:J135"/>
    <mergeCell ref="F149:G149"/>
    <mergeCell ref="I149:J149"/>
    <mergeCell ref="I150:J150"/>
    <mergeCell ref="F164:G164"/>
    <mergeCell ref="F181:G181"/>
    <mergeCell ref="I181:J181"/>
    <mergeCell ref="I182:J182"/>
    <mergeCell ref="F201:G201"/>
    <mergeCell ref="F216:G216"/>
    <mergeCell ref="F231:G231"/>
    <mergeCell ref="F250:G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5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18.576428571428572" customWidth="1" bestFit="1"/>
    <col min="4" max="4" style="76" width="19.576428571428572" customWidth="1" bestFit="1"/>
    <col min="5" max="5" style="76" width="12.576428571428572" customWidth="1" bestFit="1"/>
    <col min="6" max="6" style="76" width="24.005" customWidth="1" bestFit="1"/>
    <col min="7" max="7" style="77" width="28.14785714285714" customWidth="1" bestFit="1"/>
    <col min="8" max="8" style="80" width="20.576428571428572" customWidth="1" bestFit="1"/>
    <col min="9" max="9" style="100" width="33.14785714285715" customWidth="1" bestFit="1"/>
    <col min="10" max="10" style="100" width="30.576428571428572" customWidth="1" bestFit="1"/>
    <col min="11" max="11" style="162" width="12.43357142857143" customWidth="1" bestFit="1" hidden="1"/>
  </cols>
  <sheetData>
    <row x14ac:dyDescent="0.25" r="1" customHeight="1" ht="36">
      <c r="A1" s="1" t="s">
        <v>473</v>
      </c>
      <c r="B1" s="1"/>
      <c r="C1" s="1"/>
      <c r="D1" s="1"/>
      <c r="E1" s="1"/>
      <c r="F1" s="1"/>
      <c r="G1" s="1"/>
      <c r="H1" s="81"/>
      <c r="I1" s="81"/>
      <c r="J1" s="81"/>
      <c r="K1" s="2"/>
    </row>
    <row x14ac:dyDescent="0.25" r="2" customHeight="1" ht="17.25">
      <c r="A2" s="4"/>
      <c r="B2" s="4"/>
      <c r="C2" s="4"/>
      <c r="D2" s="4"/>
      <c r="E2" s="4"/>
      <c r="F2" s="4"/>
      <c r="G2" s="23"/>
      <c r="H2" s="101"/>
      <c r="I2" s="101"/>
      <c r="J2" s="101"/>
      <c r="K2" s="7"/>
    </row>
    <row x14ac:dyDescent="0.25" r="3" customHeight="1" ht="49.35">
      <c r="A3" s="126"/>
      <c r="B3" s="96" t="s">
        <v>474</v>
      </c>
      <c r="C3" s="236"/>
      <c r="D3" s="236"/>
      <c r="E3" s="127"/>
      <c r="F3" s="127"/>
      <c r="G3" s="116"/>
      <c r="H3" s="128"/>
      <c r="I3" s="128"/>
      <c r="J3" s="128"/>
      <c r="K3" s="158"/>
    </row>
    <row x14ac:dyDescent="0.25" r="4" customHeight="1" ht="17.25">
      <c r="A4" s="15"/>
      <c r="B4" s="15" t="s">
        <v>475</v>
      </c>
      <c r="C4" s="15"/>
      <c r="D4" s="15"/>
      <c r="E4" s="112" t="s">
        <v>58</v>
      </c>
      <c r="F4" s="237" t="s">
        <v>319</v>
      </c>
      <c r="G4" s="217"/>
      <c r="H4" s="73" t="s">
        <v>37</v>
      </c>
      <c r="I4" s="147"/>
      <c r="J4" s="238"/>
      <c r="K4" s="27"/>
    </row>
    <row x14ac:dyDescent="0.25" r="5" customHeight="1" ht="17.25">
      <c r="A5" s="3"/>
      <c r="B5" s="3"/>
      <c r="C5" s="3"/>
      <c r="D5" s="3"/>
      <c r="E5" s="74"/>
      <c r="F5" s="150" t="s">
        <v>476</v>
      </c>
      <c r="G5" s="150" t="s">
        <v>171</v>
      </c>
      <c r="H5" s="244"/>
      <c r="I5" s="287"/>
      <c r="J5" s="82"/>
      <c r="K5" s="27"/>
    </row>
    <row x14ac:dyDescent="0.25" r="6" customHeight="1" ht="17.25">
      <c r="A6" s="3"/>
      <c r="B6" s="3"/>
      <c r="C6" s="3"/>
      <c r="D6" s="3"/>
      <c r="E6" s="74" t="s">
        <v>11</v>
      </c>
      <c r="F6" s="28" t="s">
        <v>477</v>
      </c>
      <c r="G6" s="28" t="s">
        <v>478</v>
      </c>
      <c r="H6" s="62">
        <f>ROUNDUP((('UK-R-Console Tables'!G6)*USD_per_GBP)*(1-UK_VAT),-1)</f>
      </c>
      <c r="I6" s="63"/>
      <c r="J6" s="82"/>
      <c r="K6" s="27"/>
    </row>
    <row x14ac:dyDescent="0.25" r="7" customHeight="1" ht="17.25">
      <c r="A7" s="3"/>
      <c r="B7" s="3"/>
      <c r="C7" s="3"/>
      <c r="D7" s="3"/>
      <c r="E7" s="74" t="s">
        <v>13</v>
      </c>
      <c r="F7" s="28" t="s">
        <v>479</v>
      </c>
      <c r="G7" s="28" t="s">
        <v>480</v>
      </c>
      <c r="H7" s="62">
        <f>ROUNDUP((('UK-R-Console Tables'!G7)*USD_per_GBP)*(1-UK_VAT),-1)</f>
      </c>
      <c r="I7" s="63"/>
      <c r="J7" s="82"/>
      <c r="K7" s="27"/>
    </row>
    <row x14ac:dyDescent="0.25" r="8" customHeight="1" ht="17.25">
      <c r="A8" s="3"/>
      <c r="B8" s="3"/>
      <c r="C8" s="3"/>
      <c r="D8" s="3"/>
      <c r="E8" s="4" t="s">
        <v>15</v>
      </c>
      <c r="F8" s="28" t="s">
        <v>481</v>
      </c>
      <c r="G8" s="28" t="s">
        <v>482</v>
      </c>
      <c r="H8" s="62">
        <f>ROUNDUP((('UK-R-Console Tables'!G8)*USD_per_GBP)*(1-UK_VAT),-1)</f>
      </c>
      <c r="I8" s="63"/>
      <c r="J8" s="137"/>
      <c r="K8" s="27"/>
    </row>
    <row x14ac:dyDescent="0.25" r="9" customHeight="1" ht="17.25">
      <c r="A9" s="3"/>
      <c r="B9" s="3"/>
      <c r="C9" s="3"/>
      <c r="D9" s="3"/>
      <c r="E9" s="4"/>
      <c r="F9" s="4"/>
      <c r="G9" s="74"/>
      <c r="H9" s="63"/>
      <c r="I9" s="63"/>
      <c r="J9" s="137"/>
      <c r="K9" s="27"/>
    </row>
    <row x14ac:dyDescent="0.25" r="10" customHeight="1" ht="17.25">
      <c r="A10" s="3"/>
      <c r="B10" s="3"/>
      <c r="C10" s="3"/>
      <c r="D10" s="3"/>
      <c r="E10" s="132" t="s">
        <v>167</v>
      </c>
      <c r="F10" s="132"/>
      <c r="G10" s="74"/>
      <c r="H10" s="136"/>
      <c r="I10" s="136"/>
      <c r="J10" s="137"/>
      <c r="K10" s="27"/>
    </row>
    <row x14ac:dyDescent="0.25" r="11" customHeight="1" ht="17.25">
      <c r="A11" s="3"/>
      <c r="B11" s="3"/>
      <c r="C11" s="3"/>
      <c r="D11" s="3"/>
      <c r="E11" s="3"/>
      <c r="F11" s="3"/>
      <c r="G11" s="74"/>
      <c r="H11" s="136"/>
      <c r="I11" s="136"/>
      <c r="J11" s="137"/>
      <c r="K11" s="27"/>
    </row>
    <row x14ac:dyDescent="0.25" r="12" customHeight="1" ht="17.25">
      <c r="A12" s="3"/>
      <c r="B12" s="3"/>
      <c r="C12" s="3"/>
      <c r="D12" s="3"/>
      <c r="E12" s="138" t="s">
        <v>18</v>
      </c>
      <c r="F12" s="138"/>
      <c r="G12" s="23"/>
      <c r="H12" s="103"/>
      <c r="I12" s="82"/>
      <c r="J12" s="82"/>
      <c r="K12" s="27"/>
    </row>
    <row x14ac:dyDescent="0.25" r="13" customHeight="1" ht="17.25">
      <c r="A13" s="3"/>
      <c r="B13" s="3"/>
      <c r="C13" s="3"/>
      <c r="D13" s="3"/>
      <c r="E13" s="243"/>
      <c r="F13" s="243"/>
      <c r="G13" s="23"/>
      <c r="H13" s="103"/>
      <c r="I13" s="82"/>
      <c r="J13" s="82"/>
      <c r="K13" s="27"/>
    </row>
    <row x14ac:dyDescent="0.25" r="14" customHeight="1" ht="17.25">
      <c r="A14" s="3"/>
      <c r="B14" s="3"/>
      <c r="C14" s="3"/>
      <c r="D14" s="3"/>
      <c r="E14" s="3"/>
      <c r="F14" s="3"/>
      <c r="G14" s="23"/>
      <c r="H14" s="103"/>
      <c r="I14" s="82"/>
      <c r="J14" s="82"/>
      <c r="K14" s="27"/>
    </row>
    <row x14ac:dyDescent="0.25" r="15" customHeight="1" ht="17.25">
      <c r="A15" s="3"/>
      <c r="B15" s="3"/>
      <c r="C15" s="3"/>
      <c r="D15" s="3"/>
      <c r="E15" s="139" t="s">
        <v>394</v>
      </c>
      <c r="F15" s="139"/>
      <c r="G15" s="140"/>
      <c r="H15" s="141"/>
      <c r="I15" s="188">
        <f>ROUNDUP((('UK-R-Console Tables'!H15)*USD_per_GBP)*(1-UK_VAT),-1)</f>
      </c>
      <c r="J15" s="82"/>
      <c r="K15" s="27"/>
    </row>
    <row x14ac:dyDescent="0.25" r="16" customHeight="1" ht="17.25">
      <c r="A16" s="3"/>
      <c r="B16" s="3"/>
      <c r="C16" s="3"/>
      <c r="D16" s="3"/>
      <c r="E16" s="243"/>
      <c r="F16" s="243"/>
      <c r="G16" s="23"/>
      <c r="H16" s="103"/>
      <c r="I16" s="82"/>
      <c r="J16" s="82"/>
      <c r="K16" s="27"/>
    </row>
    <row x14ac:dyDescent="0.25" r="17" customHeight="1" ht="17.25">
      <c r="A17" s="3"/>
      <c r="B17" s="3"/>
      <c r="C17" s="3"/>
      <c r="D17" s="3"/>
      <c r="E17" s="243"/>
      <c r="F17" s="243"/>
      <c r="G17" s="23"/>
      <c r="H17" s="103"/>
      <c r="I17" s="82"/>
      <c r="J17" s="82"/>
      <c r="K17" s="27"/>
    </row>
    <row x14ac:dyDescent="0.25" r="18" customHeight="1" ht="17.25">
      <c r="A18" s="3"/>
      <c r="B18" s="3"/>
      <c r="C18" s="3"/>
      <c r="D18" s="3"/>
      <c r="E18" s="3"/>
      <c r="F18" s="3"/>
      <c r="G18" s="23"/>
      <c r="H18" s="103"/>
      <c r="I18" s="82"/>
      <c r="J18" s="82"/>
      <c r="K18" s="27"/>
    </row>
    <row x14ac:dyDescent="0.25" r="19" customHeight="1" ht="49.35">
      <c r="A19" s="126"/>
      <c r="B19" s="96" t="s">
        <v>483</v>
      </c>
      <c r="C19" s="236"/>
      <c r="D19" s="236"/>
      <c r="E19" s="127"/>
      <c r="F19" s="127"/>
      <c r="G19" s="116"/>
      <c r="H19" s="128"/>
      <c r="I19" s="128"/>
      <c r="J19" s="128"/>
      <c r="K19" s="158"/>
    </row>
    <row x14ac:dyDescent="0.25" r="20" customHeight="1" ht="17.25">
      <c r="A20" s="15"/>
      <c r="B20" s="15" t="s">
        <v>484</v>
      </c>
      <c r="C20" s="15"/>
      <c r="D20" s="15"/>
      <c r="E20" s="112" t="s">
        <v>58</v>
      </c>
      <c r="F20" s="237" t="s">
        <v>319</v>
      </c>
      <c r="G20" s="217"/>
      <c r="H20" s="73" t="s">
        <v>362</v>
      </c>
      <c r="I20" s="18" t="s">
        <v>350</v>
      </c>
      <c r="J20" s="238"/>
      <c r="K20" s="27"/>
    </row>
    <row x14ac:dyDescent="0.25" r="21" customHeight="1" ht="17.25">
      <c r="A21" s="3"/>
      <c r="B21" s="3"/>
      <c r="C21" s="3"/>
      <c r="D21" s="3"/>
      <c r="E21" s="74"/>
      <c r="F21" s="150" t="s">
        <v>5</v>
      </c>
      <c r="G21" s="150" t="s">
        <v>84</v>
      </c>
      <c r="H21" s="244"/>
      <c r="I21" s="287" t="s">
        <v>471</v>
      </c>
      <c r="J21" s="82"/>
      <c r="K21" s="27"/>
    </row>
    <row x14ac:dyDescent="0.25" r="22" customHeight="1" ht="17.25">
      <c r="A22" s="3"/>
      <c r="B22" s="3"/>
      <c r="C22" s="3"/>
      <c r="D22" s="3"/>
      <c r="E22" s="74" t="s">
        <v>13</v>
      </c>
      <c r="F22" s="28" t="s">
        <v>533</v>
      </c>
      <c r="G22" s="28" t="s">
        <v>534</v>
      </c>
      <c r="H22" s="62">
        <f>ROUNDUP((('UK-R-Console Tables'!G22)*USD_per_GBP)*(1-UK_VAT),-1)</f>
      </c>
      <c r="I22" s="62">
        <f>ROUNDUP((('UK-R-Console Tables'!H22)*USD_per_GBP)*(1-UK_VAT),-1)</f>
      </c>
      <c r="J22" s="82"/>
      <c r="K22" s="27"/>
    </row>
    <row x14ac:dyDescent="0.25" r="23" customHeight="1" ht="17.25">
      <c r="A23" s="3"/>
      <c r="B23" s="3"/>
      <c r="C23" s="3"/>
      <c r="D23" s="3"/>
      <c r="E23" s="4" t="s">
        <v>15</v>
      </c>
      <c r="F23" s="28" t="s">
        <v>535</v>
      </c>
      <c r="G23" s="28" t="s">
        <v>501</v>
      </c>
      <c r="H23" s="62">
        <f>ROUNDUP((('UK-R-Console Tables'!G23)*USD_per_GBP)*(1-UK_VAT),-1)</f>
      </c>
      <c r="I23" s="62">
        <f>ROUNDUP((('UK-R-Console Tables'!H23)*USD_per_GBP)*(1-UK_VAT),-1)</f>
      </c>
      <c r="J23" s="137"/>
      <c r="K23" s="27"/>
    </row>
    <row x14ac:dyDescent="0.25" r="24" customHeight="1" ht="17.25">
      <c r="A24" s="3"/>
      <c r="B24" s="3"/>
      <c r="C24" s="3"/>
      <c r="D24" s="3"/>
      <c r="E24" s="4"/>
      <c r="F24" s="4"/>
      <c r="G24" s="74"/>
      <c r="H24" s="63"/>
      <c r="I24" s="63"/>
      <c r="J24" s="137"/>
      <c r="K24" s="27"/>
    </row>
    <row x14ac:dyDescent="0.25" r="25" customHeight="1" ht="17.25">
      <c r="A25" s="3"/>
      <c r="B25" s="3"/>
      <c r="C25" s="3"/>
      <c r="D25" s="3"/>
      <c r="E25" s="3"/>
      <c r="F25" s="3"/>
      <c r="G25" s="74"/>
      <c r="H25" s="136"/>
      <c r="I25" s="136"/>
      <c r="J25" s="137"/>
      <c r="K25" s="27"/>
    </row>
    <row x14ac:dyDescent="0.25" r="26" customHeight="1" ht="17.25">
      <c r="A26" s="3"/>
      <c r="B26" s="3"/>
      <c r="C26" s="3"/>
      <c r="D26" s="3"/>
      <c r="E26" s="138" t="s">
        <v>489</v>
      </c>
      <c r="F26" s="138"/>
      <c r="G26" s="23"/>
      <c r="H26" s="103"/>
      <c r="I26" s="82"/>
      <c r="J26" s="82"/>
      <c r="K26" s="27"/>
    </row>
    <row x14ac:dyDescent="0.25" r="27" customHeight="1" ht="17.25">
      <c r="A27" s="3"/>
      <c r="B27" s="3"/>
      <c r="C27" s="3"/>
      <c r="D27" s="3"/>
      <c r="E27" s="243" t="s">
        <v>490</v>
      </c>
      <c r="F27" s="243"/>
      <c r="G27" s="23"/>
      <c r="H27" s="103"/>
      <c r="I27" s="82"/>
      <c r="J27" s="82"/>
      <c r="K27" s="27"/>
    </row>
    <row x14ac:dyDescent="0.25" r="28" customHeight="1" ht="17.25">
      <c r="A28" s="3"/>
      <c r="B28" s="3"/>
      <c r="C28" s="3"/>
      <c r="D28" s="3"/>
      <c r="E28" s="3"/>
      <c r="F28" s="3"/>
      <c r="G28" s="23"/>
      <c r="H28" s="103"/>
      <c r="I28" s="82"/>
      <c r="J28" s="82"/>
      <c r="K28" s="27"/>
    </row>
    <row x14ac:dyDescent="0.25" r="29" customHeight="1" ht="17.25">
      <c r="A29" s="3"/>
      <c r="B29" s="3"/>
      <c r="C29" s="3"/>
      <c r="D29" s="3"/>
      <c r="E29" s="139" t="s">
        <v>394</v>
      </c>
      <c r="F29" s="139"/>
      <c r="G29" s="140"/>
      <c r="H29" s="141"/>
      <c r="I29" s="188">
        <f>ROUNDUP((('UK-R-Console Tables'!H29)*USD_per_GBP)*(1-UK_VAT),-1)</f>
      </c>
      <c r="J29" s="82"/>
      <c r="K29" s="27"/>
    </row>
    <row x14ac:dyDescent="0.25" r="30" customHeight="1" ht="17.25">
      <c r="A30" s="3"/>
      <c r="B30" s="3"/>
      <c r="C30" s="3"/>
      <c r="D30" s="3"/>
      <c r="E30" s="243"/>
      <c r="F30" s="243"/>
      <c r="G30" s="23"/>
      <c r="H30" s="103"/>
      <c r="I30" s="82"/>
      <c r="J30" s="82"/>
      <c r="K30" s="27"/>
    </row>
    <row x14ac:dyDescent="0.25" r="31" customHeight="1" ht="17.25">
      <c r="A31" s="3"/>
      <c r="B31" s="3"/>
      <c r="C31" s="3"/>
      <c r="D31" s="3"/>
      <c r="E31" s="243"/>
      <c r="F31" s="243"/>
      <c r="G31" s="23"/>
      <c r="H31" s="103"/>
      <c r="I31" s="82"/>
      <c r="J31" s="82"/>
      <c r="K31" s="27"/>
    </row>
    <row x14ac:dyDescent="0.25" r="32" customHeight="1" ht="17.25">
      <c r="A32" s="3"/>
      <c r="B32" s="3"/>
      <c r="C32" s="3"/>
      <c r="D32" s="3"/>
      <c r="E32" s="139" t="s">
        <v>491</v>
      </c>
      <c r="F32" s="139"/>
      <c r="G32" s="140"/>
      <c r="H32" s="141"/>
      <c r="I32" s="188">
        <f>ROUNDUP((('UK-R-Console Tables'!H32)*USD_per_GBP)*(1-UK_VAT),-1)</f>
      </c>
      <c r="J32" s="82"/>
      <c r="K32" s="27"/>
    </row>
    <row x14ac:dyDescent="0.25" r="33" customHeight="1" ht="17.25">
      <c r="A33" s="3"/>
      <c r="B33" s="3"/>
      <c r="C33" s="3"/>
      <c r="D33" s="3"/>
      <c r="E33" s="243" t="s">
        <v>492</v>
      </c>
      <c r="F33" s="243"/>
      <c r="G33" s="23"/>
      <c r="H33" s="103"/>
      <c r="I33" s="63"/>
      <c r="J33" s="82"/>
      <c r="K33" s="27"/>
    </row>
    <row x14ac:dyDescent="0.25" r="34" customHeight="1" ht="65.1">
      <c r="A34" s="3"/>
      <c r="B34" s="3"/>
      <c r="C34" s="3"/>
      <c r="D34" s="3"/>
      <c r="E34" s="28"/>
      <c r="F34" s="28"/>
      <c r="G34" s="23"/>
      <c r="H34" s="103"/>
      <c r="I34" s="63"/>
      <c r="J34" s="82"/>
      <c r="K34" s="27"/>
    </row>
    <row x14ac:dyDescent="0.25" r="35" customHeight="1" ht="49.35">
      <c r="A35" s="126"/>
      <c r="B35" s="96" t="s">
        <v>493</v>
      </c>
      <c r="C35" s="236"/>
      <c r="D35" s="236"/>
      <c r="E35" s="127"/>
      <c r="F35" s="127"/>
      <c r="G35" s="116"/>
      <c r="H35" s="128"/>
      <c r="I35" s="128"/>
      <c r="J35" s="128"/>
      <c r="K35" s="158"/>
    </row>
    <row x14ac:dyDescent="0.25" r="36" customHeight="1" ht="17.25">
      <c r="A36" s="15"/>
      <c r="B36" s="15" t="s">
        <v>484</v>
      </c>
      <c r="C36" s="15"/>
      <c r="D36" s="15"/>
      <c r="E36" s="112" t="s">
        <v>58</v>
      </c>
      <c r="F36" s="237" t="s">
        <v>319</v>
      </c>
      <c r="G36" s="217"/>
      <c r="H36" s="73" t="s">
        <v>362</v>
      </c>
      <c r="I36" s="147"/>
      <c r="J36" s="238"/>
      <c r="K36" s="27"/>
    </row>
    <row x14ac:dyDescent="0.25" r="37" customHeight="1" ht="17.25">
      <c r="A37" s="3"/>
      <c r="B37" s="3"/>
      <c r="C37" s="3"/>
      <c r="D37" s="3"/>
      <c r="E37" s="74"/>
      <c r="F37" s="150" t="s">
        <v>5</v>
      </c>
      <c r="G37" s="150" t="s">
        <v>84</v>
      </c>
      <c r="H37" s="244"/>
      <c r="I37" s="287"/>
      <c r="J37" s="82"/>
      <c r="K37" s="27"/>
    </row>
    <row x14ac:dyDescent="0.25" r="38" customHeight="1" ht="17.25">
      <c r="A38" s="3"/>
      <c r="B38" s="3"/>
      <c r="C38" s="3"/>
      <c r="D38" s="3"/>
      <c r="E38" s="74" t="s">
        <v>13</v>
      </c>
      <c r="F38" s="28" t="s">
        <v>533</v>
      </c>
      <c r="G38" s="28" t="s">
        <v>534</v>
      </c>
      <c r="H38" s="62">
        <f>ROUNDUP((('UK-R-Console Tables'!G38)*USD_per_GBP)*(1-UK_VAT),-1)</f>
      </c>
      <c r="I38" s="63"/>
      <c r="J38" s="82"/>
      <c r="K38" s="27"/>
    </row>
    <row x14ac:dyDescent="0.25" r="39" customHeight="1" ht="17.25">
      <c r="A39" s="3"/>
      <c r="B39" s="3"/>
      <c r="C39" s="3"/>
      <c r="D39" s="3"/>
      <c r="E39" s="4" t="s">
        <v>15</v>
      </c>
      <c r="F39" s="28" t="s">
        <v>535</v>
      </c>
      <c r="G39" s="28" t="s">
        <v>501</v>
      </c>
      <c r="H39" s="62">
        <f>ROUNDUP((('UK-R-Console Tables'!G39)*USD_per_GBP)*(1-UK_VAT),-1)</f>
      </c>
      <c r="I39" s="63"/>
      <c r="J39" s="137"/>
      <c r="K39" s="27"/>
    </row>
    <row x14ac:dyDescent="0.25" r="40" customHeight="1" ht="17.25">
      <c r="A40" s="3"/>
      <c r="B40" s="3"/>
      <c r="C40" s="3"/>
      <c r="D40" s="3"/>
      <c r="E40" s="4"/>
      <c r="F40" s="4"/>
      <c r="G40" s="74"/>
      <c r="H40" s="63"/>
      <c r="I40" s="63"/>
      <c r="J40" s="137"/>
      <c r="K40" s="27"/>
    </row>
    <row x14ac:dyDescent="0.25" r="41" customHeight="1" ht="17.25">
      <c r="A41" s="3"/>
      <c r="B41" s="3"/>
      <c r="C41" s="3"/>
      <c r="D41" s="3"/>
      <c r="E41" s="3"/>
      <c r="F41" s="3"/>
      <c r="G41" s="74"/>
      <c r="H41" s="136"/>
      <c r="I41" s="136"/>
      <c r="J41" s="137"/>
      <c r="K41" s="27"/>
    </row>
    <row x14ac:dyDescent="0.25" r="42" customHeight="1" ht="17.25">
      <c r="A42" s="3"/>
      <c r="B42" s="3"/>
      <c r="C42" s="3"/>
      <c r="D42" s="3"/>
      <c r="E42" s="138" t="s">
        <v>489</v>
      </c>
      <c r="F42" s="138"/>
      <c r="G42" s="23"/>
      <c r="H42" s="103"/>
      <c r="I42" s="82"/>
      <c r="J42" s="82"/>
      <c r="K42" s="27"/>
    </row>
    <row x14ac:dyDescent="0.25" r="43" customHeight="1" ht="17.25">
      <c r="A43" s="3"/>
      <c r="B43" s="3"/>
      <c r="C43" s="3"/>
      <c r="D43" s="3"/>
      <c r="E43" s="243" t="s">
        <v>490</v>
      </c>
      <c r="F43" s="243"/>
      <c r="G43" s="23"/>
      <c r="H43" s="103"/>
      <c r="I43" s="82"/>
      <c r="J43" s="82"/>
      <c r="K43" s="27"/>
    </row>
    <row x14ac:dyDescent="0.25" r="44" customHeight="1" ht="17.25">
      <c r="A44" s="3"/>
      <c r="B44" s="3"/>
      <c r="C44" s="3"/>
      <c r="D44" s="3"/>
      <c r="E44" s="3"/>
      <c r="F44" s="3"/>
      <c r="G44" s="23"/>
      <c r="H44" s="103"/>
      <c r="I44" s="82"/>
      <c r="J44" s="82"/>
      <c r="K44" s="27"/>
    </row>
    <row x14ac:dyDescent="0.25" r="45" customHeight="1" ht="17.25">
      <c r="A45" s="3"/>
      <c r="B45" s="3"/>
      <c r="C45" s="3"/>
      <c r="D45" s="3"/>
      <c r="E45" s="139" t="s">
        <v>280</v>
      </c>
      <c r="F45" s="139"/>
      <c r="G45" s="140"/>
      <c r="H45" s="152"/>
      <c r="I45" s="188">
        <f>ROUNDUP((('UK-R-Console Tables'!H45)*USD_per_GBP)*(1-UK_VAT),-1)</f>
      </c>
      <c r="J45" s="82"/>
      <c r="K45" s="27"/>
    </row>
    <row x14ac:dyDescent="0.25" r="46" customHeight="1" ht="17.25">
      <c r="A46" s="3"/>
      <c r="B46" s="3"/>
      <c r="C46" s="3"/>
      <c r="D46" s="3"/>
      <c r="E46" s="243"/>
      <c r="F46" s="243"/>
      <c r="G46" s="4"/>
      <c r="H46" s="101"/>
      <c r="I46" s="92"/>
      <c r="J46" s="82"/>
      <c r="K46" s="27"/>
    </row>
    <row x14ac:dyDescent="0.25" r="47" customHeight="1" ht="17.25">
      <c r="A47" s="3"/>
      <c r="B47" s="3"/>
      <c r="C47" s="3"/>
      <c r="D47" s="3"/>
      <c r="E47" s="243"/>
      <c r="F47" s="243"/>
      <c r="G47" s="23"/>
      <c r="H47" s="103"/>
      <c r="I47" s="82"/>
      <c r="J47" s="82"/>
      <c r="K47" s="27"/>
    </row>
    <row x14ac:dyDescent="0.25" r="48" customHeight="1" ht="17.25">
      <c r="A48" s="3"/>
      <c r="B48" s="3"/>
      <c r="C48" s="3"/>
      <c r="D48" s="3"/>
      <c r="E48" s="139" t="s">
        <v>491</v>
      </c>
      <c r="F48" s="139"/>
      <c r="G48" s="140"/>
      <c r="H48" s="152"/>
      <c r="I48" s="188">
        <f>ROUNDUP((('UK-R-Console Tables'!H48)*USD_per_GBP)*(1-UK_VAT),-1)</f>
      </c>
      <c r="J48" s="82"/>
      <c r="K48" s="27"/>
    </row>
    <row x14ac:dyDescent="0.25" r="49" customHeight="1" ht="17.25">
      <c r="A49" s="3"/>
      <c r="B49" s="3"/>
      <c r="C49" s="3"/>
      <c r="D49" s="3"/>
      <c r="E49" s="243" t="s">
        <v>492</v>
      </c>
      <c r="F49" s="243"/>
      <c r="G49" s="4"/>
      <c r="H49" s="101"/>
      <c r="I49" s="92"/>
      <c r="J49" s="82"/>
      <c r="K49" s="27"/>
    </row>
    <row x14ac:dyDescent="0.25" r="50" customHeight="1" ht="72.75">
      <c r="A50" s="3"/>
      <c r="B50" s="3"/>
      <c r="C50" s="3"/>
      <c r="D50" s="3"/>
      <c r="E50" s="28"/>
      <c r="F50" s="28"/>
      <c r="G50" s="23"/>
      <c r="H50" s="103"/>
      <c r="I50" s="63"/>
      <c r="J50" s="82"/>
      <c r="K50" s="27"/>
    </row>
    <row x14ac:dyDescent="0.25" r="51" customHeight="1" ht="49.35">
      <c r="A51" s="126"/>
      <c r="B51" s="96" t="s">
        <v>317</v>
      </c>
      <c r="C51" s="236"/>
      <c r="D51" s="236"/>
      <c r="E51" s="127"/>
      <c r="F51" s="127"/>
      <c r="G51" s="116"/>
      <c r="H51" s="128"/>
      <c r="I51" s="128"/>
      <c r="J51" s="128"/>
      <c r="K51" s="158"/>
    </row>
    <row x14ac:dyDescent="0.25" r="52" customHeight="1" ht="26.100000000000005">
      <c r="A52" s="15"/>
      <c r="B52" s="15" t="s">
        <v>318</v>
      </c>
      <c r="C52" s="15"/>
      <c r="D52" s="15"/>
      <c r="E52" s="112" t="s">
        <v>58</v>
      </c>
      <c r="F52" s="237" t="s">
        <v>319</v>
      </c>
      <c r="G52" s="217"/>
      <c r="H52" s="73" t="s">
        <v>320</v>
      </c>
      <c r="I52" s="73" t="s">
        <v>495</v>
      </c>
      <c r="J52" s="52" t="s">
        <v>388</v>
      </c>
      <c r="K52" s="72"/>
    </row>
    <row x14ac:dyDescent="0.25" r="53" customHeight="1" ht="17.25">
      <c r="A53" s="3"/>
      <c r="B53" s="3"/>
      <c r="C53" s="3"/>
      <c r="D53" s="3"/>
      <c r="E53" s="74"/>
      <c r="F53" s="185" t="s">
        <v>72</v>
      </c>
      <c r="G53" s="150" t="s">
        <v>84</v>
      </c>
      <c r="H53" s="91"/>
      <c r="I53" s="82"/>
      <c r="J53" s="316" t="s">
        <v>336</v>
      </c>
      <c r="K53" s="24"/>
    </row>
    <row x14ac:dyDescent="0.25" r="54" customHeight="1" ht="17.25">
      <c r="A54" s="3"/>
      <c r="B54" s="3"/>
      <c r="C54" s="3"/>
      <c r="D54" s="3"/>
      <c r="E54" s="74" t="s">
        <v>11</v>
      </c>
      <c r="F54" s="28" t="s">
        <v>496</v>
      </c>
      <c r="G54" s="28" t="s">
        <v>497</v>
      </c>
      <c r="H54" s="62">
        <f>ROUNDUP((('UK-R-Console Tables'!G54)*USD_per_GBP)*(1-UK_VAT),-1)</f>
      </c>
      <c r="I54" s="62">
        <f>ROUNDUP((('UK-R-Console Tables'!H54)*USD_per_GBP)*(1-UK_VAT),-1)</f>
      </c>
      <c r="J54" s="62">
        <f>ROUNDUP((('UK-R-Console Tables'!I54)*USD_per_GBP)*(1-UK_VAT),-1)</f>
      </c>
      <c r="K54" s="239"/>
    </row>
    <row x14ac:dyDescent="0.25" r="55" customHeight="1" ht="17.25">
      <c r="A55" s="3"/>
      <c r="B55" s="3"/>
      <c r="C55" s="3"/>
      <c r="D55" s="3"/>
      <c r="E55" s="74" t="s">
        <v>13</v>
      </c>
      <c r="F55" s="28" t="s">
        <v>498</v>
      </c>
      <c r="G55" s="28" t="s">
        <v>499</v>
      </c>
      <c r="H55" s="62">
        <f>ROUNDUP((('UK-R-Console Tables'!G55)*USD_per_GBP)*(1-UK_VAT),-1)</f>
      </c>
      <c r="I55" s="62">
        <f>ROUNDUP((('UK-R-Console Tables'!H55)*USD_per_GBP)*(1-UK_VAT),-1)</f>
      </c>
      <c r="J55" s="62">
        <f>ROUNDUP((('UK-R-Console Tables'!I55)*USD_per_GBP)*(1-UK_VAT),-1)</f>
      </c>
      <c r="K55" s="239"/>
    </row>
    <row x14ac:dyDescent="0.25" r="56" customHeight="1" ht="17.25">
      <c r="A56" s="3"/>
      <c r="B56" s="3"/>
      <c r="C56" s="3"/>
      <c r="D56" s="3"/>
      <c r="E56" s="74" t="s">
        <v>15</v>
      </c>
      <c r="F56" s="28" t="s">
        <v>500</v>
      </c>
      <c r="G56" s="28" t="s">
        <v>501</v>
      </c>
      <c r="H56" s="62">
        <f>ROUNDUP((('UK-R-Console Tables'!G56)*USD_per_GBP)*(1-UK_VAT),-1)</f>
      </c>
      <c r="I56" s="62">
        <f>ROUNDUP((('UK-R-Console Tables'!H56)*USD_per_GBP)*(1-UK_VAT),-1)</f>
      </c>
      <c r="J56" s="62">
        <f>ROUNDUP((('UK-R-Console Tables'!I56)*USD_per_GBP)*(1-UK_VAT),-1)</f>
      </c>
      <c r="K56" s="239"/>
    </row>
    <row x14ac:dyDescent="0.25" r="57" customHeight="1" ht="17.25">
      <c r="A57" s="3"/>
      <c r="B57" s="3"/>
      <c r="C57" s="3"/>
      <c r="D57" s="3"/>
      <c r="E57" s="74"/>
      <c r="F57" s="74"/>
      <c r="G57" s="23"/>
      <c r="H57" s="103"/>
      <c r="I57" s="82"/>
      <c r="J57" s="82"/>
      <c r="K57" s="5"/>
    </row>
    <row x14ac:dyDescent="0.25" r="58" customHeight="1" ht="17.25">
      <c r="A58" s="3"/>
      <c r="B58" s="3"/>
      <c r="C58" s="3"/>
      <c r="D58" s="3"/>
      <c r="E58" s="3"/>
      <c r="F58" s="3"/>
      <c r="G58" s="74"/>
      <c r="H58" s="136"/>
      <c r="I58" s="136"/>
      <c r="J58" s="137"/>
      <c r="K58" s="137"/>
    </row>
    <row x14ac:dyDescent="0.25" r="59" customHeight="1" ht="17.25">
      <c r="A59" s="3"/>
      <c r="B59" s="3"/>
      <c r="C59" s="3"/>
      <c r="D59" s="3"/>
      <c r="E59" s="138" t="s">
        <v>18</v>
      </c>
      <c r="F59" s="138"/>
      <c r="G59" s="23"/>
      <c r="H59" s="103"/>
      <c r="I59" s="82"/>
      <c r="J59" s="82"/>
      <c r="K59" s="5"/>
    </row>
    <row x14ac:dyDescent="0.25" r="60" customHeight="1" ht="17.25">
      <c r="A60" s="3"/>
      <c r="B60" s="3"/>
      <c r="C60" s="3"/>
      <c r="D60" s="3"/>
      <c r="E60" s="243"/>
      <c r="F60" s="243"/>
      <c r="G60" s="23"/>
      <c r="H60" s="103"/>
      <c r="I60" s="82"/>
      <c r="J60" s="82"/>
      <c r="K60" s="5"/>
    </row>
    <row x14ac:dyDescent="0.25" r="61" customHeight="1" ht="17.25">
      <c r="A61" s="3"/>
      <c r="B61" s="3"/>
      <c r="C61" s="3"/>
      <c r="D61" s="3"/>
      <c r="E61" s="3"/>
      <c r="F61" s="3"/>
      <c r="G61" s="23"/>
      <c r="H61" s="103"/>
      <c r="I61" s="82"/>
      <c r="J61" s="82"/>
      <c r="K61" s="5"/>
    </row>
    <row x14ac:dyDescent="0.25" r="62" customHeight="1" ht="17.25">
      <c r="A62" s="3"/>
      <c r="B62" s="3"/>
      <c r="C62" s="3"/>
      <c r="D62" s="3"/>
      <c r="E62" s="139" t="s">
        <v>326</v>
      </c>
      <c r="F62" s="139"/>
      <c r="G62" s="140"/>
      <c r="H62" s="141"/>
      <c r="I62" s="188">
        <f>ROUNDUP((('UK-R-Console Tables'!H62)*USD_per_GBP)*(1-UK_VAT),-1)</f>
      </c>
      <c r="J62" s="82"/>
      <c r="K62" s="5"/>
    </row>
    <row x14ac:dyDescent="0.25" r="63" customHeight="1" ht="17.25">
      <c r="A63" s="3"/>
      <c r="B63" s="3"/>
      <c r="C63" s="3"/>
      <c r="D63" s="3"/>
      <c r="E63" s="243"/>
      <c r="F63" s="243"/>
      <c r="G63" s="59"/>
      <c r="H63" s="103"/>
      <c r="I63" s="82"/>
      <c r="J63" s="34"/>
      <c r="K63" s="5"/>
    </row>
    <row x14ac:dyDescent="0.25" r="64" customHeight="1" ht="17.25">
      <c r="A64" s="3"/>
      <c r="B64" s="3"/>
      <c r="C64" s="3"/>
      <c r="D64" s="3"/>
      <c r="E64" s="243"/>
      <c r="F64" s="243"/>
      <c r="G64" s="23"/>
      <c r="H64" s="103"/>
      <c r="I64" s="82"/>
      <c r="J64" s="34"/>
      <c r="K64" s="5"/>
    </row>
    <row x14ac:dyDescent="0.25" r="65" customHeight="1" ht="17.25">
      <c r="A65" s="3"/>
      <c r="B65" s="3"/>
      <c r="C65" s="3"/>
      <c r="D65" s="3"/>
      <c r="E65" s="139" t="s">
        <v>502</v>
      </c>
      <c r="F65" s="139"/>
      <c r="G65" s="140"/>
      <c r="H65" s="141"/>
      <c r="I65" s="188">
        <f>ROUNDUP((('UK-R-Console Tables'!H65)*USD_per_GBP)*(1-UK_VAT),-1)</f>
      </c>
      <c r="J65" s="34"/>
      <c r="K65" s="5"/>
    </row>
    <row x14ac:dyDescent="0.25" r="66" customHeight="1" ht="49.35">
      <c r="A66" s="126"/>
      <c r="B66" s="96" t="s">
        <v>503</v>
      </c>
      <c r="C66" s="236"/>
      <c r="D66" s="236"/>
      <c r="E66" s="127"/>
      <c r="F66" s="127"/>
      <c r="G66" s="116"/>
      <c r="H66" s="128"/>
      <c r="I66" s="128"/>
      <c r="J66" s="128"/>
      <c r="K66" s="158"/>
    </row>
    <row x14ac:dyDescent="0.25" r="67" customHeight="1" ht="26.100000000000005">
      <c r="A67" s="15"/>
      <c r="B67" s="15" t="s">
        <v>318</v>
      </c>
      <c r="C67" s="15"/>
      <c r="D67" s="15"/>
      <c r="E67" s="112" t="s">
        <v>58</v>
      </c>
      <c r="F67" s="237" t="s">
        <v>319</v>
      </c>
      <c r="G67" s="217"/>
      <c r="H67" s="73" t="s">
        <v>320</v>
      </c>
      <c r="I67" s="52" t="s">
        <v>495</v>
      </c>
      <c r="J67" s="52" t="s">
        <v>388</v>
      </c>
      <c r="K67" s="72"/>
    </row>
    <row x14ac:dyDescent="0.25" r="68" customHeight="1" ht="17.25">
      <c r="A68" s="3"/>
      <c r="B68" s="3"/>
      <c r="C68" s="3"/>
      <c r="D68" s="3"/>
      <c r="E68" s="74"/>
      <c r="F68" s="185" t="s">
        <v>441</v>
      </c>
      <c r="G68" s="150" t="s">
        <v>504</v>
      </c>
      <c r="H68" s="91"/>
      <c r="I68" s="91"/>
      <c r="J68" s="338" t="s">
        <v>471</v>
      </c>
      <c r="K68" s="24"/>
    </row>
    <row x14ac:dyDescent="0.25" r="69" customHeight="1" ht="17.25">
      <c r="A69" s="3"/>
      <c r="B69" s="3"/>
      <c r="C69" s="3"/>
      <c r="D69" s="3"/>
      <c r="E69" s="74" t="s">
        <v>11</v>
      </c>
      <c r="F69" s="28" t="s">
        <v>477</v>
      </c>
      <c r="G69" s="28" t="s">
        <v>478</v>
      </c>
      <c r="H69" s="62">
        <f>ROUNDUP((('UK-R-Console Tables'!G71)*USD_per_GBP)*(1-UK_VAT),-1)</f>
      </c>
      <c r="I69" s="62">
        <f>ROUNDUP((('UK-R-Console Tables'!H71)*USD_per_GBP)*(1-UK_VAT),-1)</f>
      </c>
      <c r="J69" s="62">
        <f>ROUNDUP((('UK-R-Console Tables'!I71)*USD_per_GBP)*(1-UK_VAT),-1)</f>
      </c>
      <c r="K69" s="239"/>
    </row>
    <row x14ac:dyDescent="0.25" r="70" customHeight="1" ht="17.25">
      <c r="A70" s="3"/>
      <c r="B70" s="3"/>
      <c r="C70" s="3"/>
      <c r="D70" s="3"/>
      <c r="E70" s="74" t="s">
        <v>13</v>
      </c>
      <c r="F70" s="28" t="s">
        <v>479</v>
      </c>
      <c r="G70" s="28" t="s">
        <v>480</v>
      </c>
      <c r="H70" s="62">
        <f>ROUNDUP((('UK-R-Console Tables'!G72)*USD_per_GBP)*(1-UK_VAT),-1)</f>
      </c>
      <c r="I70" s="62">
        <f>ROUNDUP((('UK-R-Console Tables'!H72)*USD_per_GBP)*(1-UK_VAT),-1)</f>
      </c>
      <c r="J70" s="62">
        <f>ROUNDUP((('UK-R-Console Tables'!I72)*USD_per_GBP)*(1-UK_VAT),-1)</f>
      </c>
      <c r="K70" s="239"/>
    </row>
    <row x14ac:dyDescent="0.25" r="71" customHeight="1" ht="17.25">
      <c r="A71" s="3"/>
      <c r="B71" s="3"/>
      <c r="C71" s="3"/>
      <c r="D71" s="3"/>
      <c r="E71" s="74" t="s">
        <v>15</v>
      </c>
      <c r="F71" s="28" t="s">
        <v>481</v>
      </c>
      <c r="G71" s="28" t="s">
        <v>482</v>
      </c>
      <c r="H71" s="62">
        <f>ROUNDUP((('UK-R-Console Tables'!G73)*USD_per_GBP)*(1-UK_VAT),-1)</f>
      </c>
      <c r="I71" s="62">
        <f>ROUNDUP((('UK-R-Console Tables'!H73)*USD_per_GBP)*(1-UK_VAT),-1)</f>
      </c>
      <c r="J71" s="62">
        <f>ROUNDUP((('UK-R-Console Tables'!I73)*USD_per_GBP)*(1-UK_VAT),-1)</f>
      </c>
      <c r="K71" s="239"/>
    </row>
    <row x14ac:dyDescent="0.25" r="72" customHeight="1" ht="17.25">
      <c r="A72" s="3"/>
      <c r="B72" s="3"/>
      <c r="C72" s="3"/>
      <c r="D72" s="3"/>
      <c r="E72" s="74"/>
      <c r="F72" s="74"/>
      <c r="G72" s="23"/>
      <c r="H72" s="103"/>
      <c r="I72" s="82"/>
      <c r="J72" s="82"/>
      <c r="K72" s="5"/>
    </row>
    <row x14ac:dyDescent="0.25" r="73" customHeight="1" ht="17.25">
      <c r="A73" s="3"/>
      <c r="B73" s="3"/>
      <c r="C73" s="3"/>
      <c r="D73" s="3"/>
      <c r="E73" s="3"/>
      <c r="F73" s="3"/>
      <c r="G73" s="74"/>
      <c r="H73" s="136"/>
      <c r="I73" s="136"/>
      <c r="J73" s="137"/>
      <c r="K73" s="137"/>
    </row>
    <row x14ac:dyDescent="0.25" r="74" customHeight="1" ht="17.25">
      <c r="A74" s="3"/>
      <c r="B74" s="3"/>
      <c r="C74" s="3"/>
      <c r="D74" s="3"/>
      <c r="E74" s="138" t="s">
        <v>18</v>
      </c>
      <c r="F74" s="138"/>
      <c r="G74" s="23"/>
      <c r="H74" s="103"/>
      <c r="I74" s="82"/>
      <c r="J74" s="82"/>
      <c r="K74" s="5"/>
    </row>
    <row x14ac:dyDescent="0.25" r="75" customHeight="1" ht="17.25">
      <c r="A75" s="3"/>
      <c r="B75" s="3"/>
      <c r="C75" s="3"/>
      <c r="D75" s="3"/>
      <c r="E75" s="240"/>
      <c r="F75" s="240"/>
      <c r="G75" s="23"/>
      <c r="H75" s="103"/>
      <c r="I75" s="82"/>
      <c r="J75" s="82"/>
      <c r="K75" s="5"/>
    </row>
    <row x14ac:dyDescent="0.25" r="76" customHeight="1" ht="17.25">
      <c r="A76" s="3"/>
      <c r="B76" s="3"/>
      <c r="C76" s="3"/>
      <c r="D76" s="3"/>
      <c r="E76" s="3"/>
      <c r="F76" s="3"/>
      <c r="G76" s="23"/>
      <c r="H76" s="103"/>
      <c r="I76" s="82"/>
      <c r="J76" s="82"/>
      <c r="K76" s="5"/>
    </row>
    <row x14ac:dyDescent="0.25" r="77" customHeight="1" ht="17.25">
      <c r="A77" s="3"/>
      <c r="B77" s="3"/>
      <c r="C77" s="3"/>
      <c r="D77" s="3"/>
      <c r="E77" s="139" t="s">
        <v>505</v>
      </c>
      <c r="F77" s="139"/>
      <c r="G77" s="140"/>
      <c r="H77" s="141"/>
      <c r="I77" s="188">
        <f>ROUNDUP((('UK-R-Console Tables'!H79)*USD_per_GBP)*(1-UK_VAT),-1)</f>
      </c>
      <c r="J77" s="34"/>
      <c r="K77" s="5"/>
    </row>
    <row x14ac:dyDescent="0.25" r="78" customHeight="1" ht="17.25">
      <c r="A78" s="3"/>
      <c r="B78" s="3"/>
      <c r="C78" s="3"/>
      <c r="D78" s="3"/>
      <c r="E78" s="150"/>
      <c r="F78" s="150"/>
      <c r="G78" s="23"/>
      <c r="H78" s="103"/>
      <c r="I78" s="82"/>
      <c r="J78" s="34"/>
      <c r="K78" s="5"/>
    </row>
    <row x14ac:dyDescent="0.25" r="79" customHeight="1" ht="17.25">
      <c r="A79" s="3"/>
      <c r="B79" s="3"/>
      <c r="C79" s="3"/>
      <c r="D79" s="3"/>
      <c r="E79" s="299"/>
      <c r="F79" s="299"/>
      <c r="G79" s="23"/>
      <c r="H79" s="103"/>
      <c r="I79" s="82"/>
      <c r="J79" s="34"/>
      <c r="K79" s="5"/>
    </row>
    <row x14ac:dyDescent="0.25" r="80" customHeight="1" ht="17.25">
      <c r="A80" s="3"/>
      <c r="B80" s="3"/>
      <c r="C80" s="3"/>
      <c r="D80" s="3"/>
      <c r="E80" s="299"/>
      <c r="F80" s="299"/>
      <c r="G80" s="23"/>
      <c r="H80" s="103"/>
      <c r="I80" s="82"/>
      <c r="J80" s="34"/>
      <c r="K80" s="5"/>
    </row>
    <row x14ac:dyDescent="0.25" r="81" customHeight="1" ht="17.25">
      <c r="A81" s="3"/>
      <c r="B81" s="3"/>
      <c r="C81" s="3"/>
      <c r="D81" s="3"/>
      <c r="E81" s="299"/>
      <c r="F81" s="299"/>
      <c r="G81" s="23"/>
      <c r="H81" s="103"/>
      <c r="I81" s="82"/>
      <c r="J81" s="34"/>
      <c r="K81" s="5"/>
    </row>
    <row x14ac:dyDescent="0.25" r="82" customHeight="1" ht="49.35">
      <c r="A82" s="3"/>
      <c r="B82" s="3"/>
      <c r="C82" s="3"/>
      <c r="D82" s="3"/>
      <c r="E82" s="28"/>
      <c r="F82" s="28"/>
      <c r="G82" s="23"/>
      <c r="H82" s="103"/>
      <c r="I82" s="82"/>
      <c r="J82" s="34"/>
      <c r="K82" s="27"/>
    </row>
    <row x14ac:dyDescent="0.25" r="83" customHeight="1" ht="49.35">
      <c r="A83" s="126"/>
      <c r="B83" s="96" t="s">
        <v>506</v>
      </c>
      <c r="C83" s="236"/>
      <c r="D83" s="236"/>
      <c r="E83" s="127"/>
      <c r="F83" s="127"/>
      <c r="G83" s="116"/>
      <c r="H83" s="128"/>
      <c r="I83" s="128"/>
      <c r="J83" s="128"/>
      <c r="K83" s="158"/>
    </row>
    <row x14ac:dyDescent="0.25" r="84" customHeight="1" ht="26.100000000000005">
      <c r="A84" s="15"/>
      <c r="B84" s="15" t="s">
        <v>318</v>
      </c>
      <c r="C84" s="15"/>
      <c r="D84" s="15"/>
      <c r="E84" s="112" t="s">
        <v>58</v>
      </c>
      <c r="F84" s="237" t="s">
        <v>319</v>
      </c>
      <c r="G84" s="217"/>
      <c r="H84" s="73" t="s">
        <v>536</v>
      </c>
      <c r="I84" s="52" t="s">
        <v>508</v>
      </c>
      <c r="J84" s="263" t="s">
        <v>388</v>
      </c>
      <c r="K84" s="72"/>
    </row>
    <row x14ac:dyDescent="0.25" r="85" customHeight="1" ht="17.25">
      <c r="A85" s="3"/>
      <c r="B85" s="3"/>
      <c r="C85" s="3"/>
      <c r="D85" s="3"/>
      <c r="E85" s="74"/>
      <c r="F85" s="185" t="s">
        <v>170</v>
      </c>
      <c r="G85" s="150" t="s">
        <v>509</v>
      </c>
      <c r="H85" s="91"/>
      <c r="I85" s="91"/>
      <c r="J85" s="338" t="s">
        <v>471</v>
      </c>
      <c r="K85" s="24"/>
    </row>
    <row x14ac:dyDescent="0.25" r="86" customHeight="1" ht="17.25">
      <c r="A86" s="3"/>
      <c r="B86" s="3"/>
      <c r="C86" s="3"/>
      <c r="D86" s="3"/>
      <c r="E86" s="74" t="s">
        <v>11</v>
      </c>
      <c r="F86" s="28" t="s">
        <v>477</v>
      </c>
      <c r="G86" s="28" t="s">
        <v>478</v>
      </c>
      <c r="H86" s="62">
        <f>ROUNDUP((('UK-R-Console Tables'!G88)*USD_per_GBP)*(1-UK_VAT),-1)</f>
      </c>
      <c r="I86" s="62">
        <f>ROUNDUP((('UK-R-Console Tables'!H88)*USD_per_GBP)*(1-UK_VAT),-1)</f>
      </c>
      <c r="J86" s="62">
        <f>ROUNDUP((('UK-R-Console Tables'!I88)*USD_per_GBP)*(1-UK_VAT),-1)</f>
      </c>
      <c r="K86" s="239"/>
    </row>
    <row x14ac:dyDescent="0.25" r="87" customHeight="1" ht="17.25">
      <c r="A87" s="3"/>
      <c r="B87" s="3"/>
      <c r="C87" s="3"/>
      <c r="D87" s="3"/>
      <c r="E87" s="74" t="s">
        <v>13</v>
      </c>
      <c r="F87" s="28" t="s">
        <v>479</v>
      </c>
      <c r="G87" s="28" t="s">
        <v>480</v>
      </c>
      <c r="H87" s="62">
        <f>ROUNDUP((('UK-R-Console Tables'!G89)*USD_per_GBP)*(1-UK_VAT),-1)</f>
      </c>
      <c r="I87" s="62">
        <f>ROUNDUP((('UK-R-Console Tables'!H89)*USD_per_GBP)*(1-UK_VAT),-1)</f>
      </c>
      <c r="J87" s="62">
        <f>ROUNDUP((('UK-R-Console Tables'!I89)*USD_per_GBP)*(1-UK_VAT),-1)</f>
      </c>
      <c r="K87" s="239"/>
    </row>
    <row x14ac:dyDescent="0.25" r="88" customHeight="1" ht="17.25">
      <c r="A88" s="3"/>
      <c r="B88" s="3"/>
      <c r="C88" s="3"/>
      <c r="D88" s="3"/>
      <c r="E88" s="74" t="s">
        <v>15</v>
      </c>
      <c r="F88" s="28" t="s">
        <v>510</v>
      </c>
      <c r="G88" s="28" t="s">
        <v>482</v>
      </c>
      <c r="H88" s="62">
        <f>ROUNDUP((('UK-R-Console Tables'!G90)*USD_per_GBP)*(1-UK_VAT),-1)</f>
      </c>
      <c r="I88" s="62">
        <f>ROUNDUP((('UK-R-Console Tables'!H90)*USD_per_GBP)*(1-UK_VAT),-1)</f>
      </c>
      <c r="J88" s="62">
        <f>ROUNDUP((('UK-R-Console Tables'!I90)*USD_per_GBP)*(1-UK_VAT),-1)</f>
      </c>
      <c r="K88" s="239"/>
    </row>
    <row x14ac:dyDescent="0.25" r="89" customHeight="1" ht="17.25">
      <c r="A89" s="3"/>
      <c r="B89" s="3"/>
      <c r="C89" s="3"/>
      <c r="D89" s="3"/>
      <c r="E89" s="74"/>
      <c r="F89" s="74"/>
      <c r="G89" s="23"/>
      <c r="H89" s="103"/>
      <c r="I89" s="82"/>
      <c r="J89" s="82"/>
      <c r="K89" s="5"/>
    </row>
    <row x14ac:dyDescent="0.25" r="90" customHeight="1" ht="17.25">
      <c r="A90" s="3"/>
      <c r="B90" s="3"/>
      <c r="C90" s="3"/>
      <c r="D90" s="3"/>
      <c r="E90" s="3"/>
      <c r="F90" s="3"/>
      <c r="G90" s="74"/>
      <c r="H90" s="136"/>
      <c r="I90" s="136"/>
      <c r="J90" s="137"/>
      <c r="K90" s="137"/>
    </row>
    <row x14ac:dyDescent="0.25" r="91" customHeight="1" ht="17.25">
      <c r="A91" s="3"/>
      <c r="B91" s="3"/>
      <c r="C91" s="3"/>
      <c r="D91" s="3"/>
      <c r="E91" s="138" t="s">
        <v>18</v>
      </c>
      <c r="F91" s="138"/>
      <c r="G91" s="23"/>
      <c r="H91" s="103"/>
      <c r="I91" s="82"/>
      <c r="J91" s="82"/>
      <c r="K91" s="5"/>
    </row>
    <row x14ac:dyDescent="0.25" r="92" customHeight="1" ht="17.25">
      <c r="A92" s="3"/>
      <c r="B92" s="3"/>
      <c r="C92" s="3"/>
      <c r="D92" s="3"/>
      <c r="E92" s="240"/>
      <c r="F92" s="240"/>
      <c r="G92" s="23"/>
      <c r="H92" s="103"/>
      <c r="I92" s="82"/>
      <c r="J92" s="82"/>
      <c r="K92" s="5"/>
    </row>
    <row x14ac:dyDescent="0.25" r="93" customHeight="1" ht="17.25">
      <c r="A93" s="3"/>
      <c r="B93" s="3"/>
      <c r="C93" s="3"/>
      <c r="D93" s="3"/>
      <c r="E93" s="3"/>
      <c r="F93" s="3"/>
      <c r="G93" s="23"/>
      <c r="H93" s="103"/>
      <c r="I93" s="82"/>
      <c r="J93" s="82"/>
      <c r="K93" s="5"/>
    </row>
    <row x14ac:dyDescent="0.25" r="94" customHeight="1" ht="17.25">
      <c r="A94" s="3"/>
      <c r="B94" s="3"/>
      <c r="C94" s="3"/>
      <c r="D94" s="3"/>
      <c r="E94" s="139" t="s">
        <v>505</v>
      </c>
      <c r="F94" s="139"/>
      <c r="G94" s="140"/>
      <c r="H94" s="141"/>
      <c r="I94" s="188">
        <f>ROUNDUP((('UK-R-Console Tables'!H96)*USD_per_GBP)*(1-UK_VAT),-1)</f>
      </c>
      <c r="J94" s="34"/>
      <c r="K94" s="5"/>
    </row>
    <row x14ac:dyDescent="0.25" r="95" customHeight="1" ht="17.25">
      <c r="A95" s="3"/>
      <c r="B95" s="3"/>
      <c r="C95" s="3"/>
      <c r="D95" s="3"/>
      <c r="E95" s="150"/>
      <c r="F95" s="150"/>
      <c r="G95" s="23"/>
      <c r="H95" s="103"/>
      <c r="I95" s="82"/>
      <c r="J95" s="34"/>
      <c r="K95" s="5"/>
    </row>
    <row x14ac:dyDescent="0.25" r="96" customHeight="1" ht="17.25">
      <c r="A96" s="3"/>
      <c r="B96" s="3"/>
      <c r="C96" s="3"/>
      <c r="D96" s="3"/>
      <c r="E96" s="299"/>
      <c r="F96" s="299"/>
      <c r="G96" s="23"/>
      <c r="H96" s="103"/>
      <c r="I96" s="82"/>
      <c r="J96" s="34"/>
      <c r="K96" s="5"/>
    </row>
    <row x14ac:dyDescent="0.25" r="97" customHeight="1" ht="17.25">
      <c r="A97" s="3"/>
      <c r="B97" s="3"/>
      <c r="C97" s="3"/>
      <c r="D97" s="3"/>
      <c r="E97" s="299"/>
      <c r="F97" s="299"/>
      <c r="G97" s="23"/>
      <c r="H97" s="103"/>
      <c r="I97" s="82"/>
      <c r="J97" s="34"/>
      <c r="K97" s="5"/>
    </row>
    <row x14ac:dyDescent="0.25" r="98" customHeight="1" ht="66">
      <c r="A98" s="3"/>
      <c r="B98" s="3"/>
      <c r="C98" s="3"/>
      <c r="D98" s="3"/>
      <c r="E98" s="299"/>
      <c r="F98" s="299"/>
      <c r="G98" s="23"/>
      <c r="H98" s="103"/>
      <c r="I98" s="82"/>
      <c r="J98" s="34"/>
      <c r="K98" s="5"/>
    </row>
    <row x14ac:dyDescent="0.25" r="99" customHeight="1" ht="17.25">
      <c r="A99" s="3"/>
      <c r="B99" s="3"/>
      <c r="C99" s="3"/>
      <c r="D99" s="3"/>
      <c r="E99" s="28"/>
      <c r="F99" s="28"/>
      <c r="G99" s="23"/>
      <c r="H99" s="103"/>
      <c r="I99" s="82"/>
      <c r="J99" s="34"/>
      <c r="K99" s="27"/>
    </row>
    <row x14ac:dyDescent="0.25" r="100" customHeight="1" ht="49.35">
      <c r="A100" s="126"/>
      <c r="B100" s="288" t="s">
        <v>511</v>
      </c>
      <c r="C100" s="236"/>
      <c r="D100" s="236"/>
      <c r="E100" s="127"/>
      <c r="F100" s="127"/>
      <c r="G100" s="116"/>
      <c r="H100" s="128"/>
      <c r="I100" s="128"/>
      <c r="J100" s="128"/>
      <c r="K100" s="158"/>
    </row>
    <row x14ac:dyDescent="0.25" r="101" customHeight="1" ht="26.100000000000005">
      <c r="A101" s="15"/>
      <c r="B101" s="15" t="s">
        <v>318</v>
      </c>
      <c r="C101" s="15"/>
      <c r="D101" s="15"/>
      <c r="E101" s="112" t="s">
        <v>58</v>
      </c>
      <c r="F101" s="237" t="s">
        <v>319</v>
      </c>
      <c r="G101" s="217"/>
      <c r="H101" s="73" t="s">
        <v>362</v>
      </c>
      <c r="I101" s="18" t="s">
        <v>393</v>
      </c>
      <c r="J101" s="146"/>
      <c r="K101" s="72"/>
    </row>
    <row x14ac:dyDescent="0.25" r="102" customHeight="1" ht="17.25">
      <c r="A102" s="114"/>
      <c r="B102" s="114"/>
      <c r="C102" s="114"/>
      <c r="D102" s="114"/>
      <c r="E102" s="4"/>
      <c r="F102" s="150" t="s">
        <v>476</v>
      </c>
      <c r="G102" s="150" t="s">
        <v>509</v>
      </c>
      <c r="H102" s="101"/>
      <c r="I102" s="303" t="s">
        <v>471</v>
      </c>
      <c r="J102" s="303"/>
      <c r="K102" s="7"/>
    </row>
    <row x14ac:dyDescent="0.25" r="103" customHeight="1" ht="17.25">
      <c r="A103" s="114"/>
      <c r="B103" s="114"/>
      <c r="C103" s="114"/>
      <c r="D103" s="114"/>
      <c r="E103" s="4" t="s">
        <v>11</v>
      </c>
      <c r="F103" s="114" t="s">
        <v>512</v>
      </c>
      <c r="G103" s="28" t="s">
        <v>478</v>
      </c>
      <c r="H103" s="62">
        <f>ROUNDUP((('UK-R-Console Tables'!G105)*USD_per_GBP)*(1-UK_VAT),-1)</f>
      </c>
      <c r="I103" s="177">
        <f>ROUNDUP((('UK-R-Console Tables'!H105)*USD_per_GBP)*(1-UK_VAT),-1)</f>
      </c>
      <c r="J103" s="189"/>
      <c r="K103" s="7"/>
    </row>
    <row x14ac:dyDescent="0.25" r="104" customHeight="1" ht="17.25">
      <c r="A104" s="114"/>
      <c r="B104" s="114"/>
      <c r="C104" s="114"/>
      <c r="D104" s="114"/>
      <c r="E104" s="4" t="s">
        <v>15</v>
      </c>
      <c r="F104" s="114" t="s">
        <v>513</v>
      </c>
      <c r="G104" s="28" t="s">
        <v>480</v>
      </c>
      <c r="H104" s="62">
        <f>ROUNDUP((('UK-R-Console Tables'!G106)*USD_per_GBP)*(1-UK_VAT),-1)</f>
      </c>
      <c r="I104" s="177">
        <f>ROUNDUP((('UK-R-Console Tables'!H106)*USD_per_GBP)*(1-UK_VAT),-1)</f>
      </c>
      <c r="J104" s="189"/>
      <c r="K104" s="7"/>
    </row>
    <row x14ac:dyDescent="0.25" r="105" customHeight="1" ht="17.25">
      <c r="A105" s="114"/>
      <c r="B105" s="114"/>
      <c r="C105" s="114"/>
      <c r="D105" s="114"/>
      <c r="E105" s="4"/>
      <c r="F105" s="4"/>
      <c r="G105" s="4"/>
      <c r="H105" s="172"/>
      <c r="I105" s="172"/>
      <c r="J105" s="7"/>
      <c r="K105" s="7"/>
    </row>
    <row x14ac:dyDescent="0.25" r="106" customHeight="1" ht="17.25">
      <c r="A106" s="114"/>
      <c r="B106" s="114"/>
      <c r="C106" s="114"/>
      <c r="D106" s="114"/>
      <c r="E106" s="114"/>
      <c r="F106" s="114"/>
      <c r="G106" s="4"/>
      <c r="H106" s="157"/>
      <c r="I106" s="157"/>
      <c r="J106" s="313"/>
      <c r="K106" s="313"/>
    </row>
    <row x14ac:dyDescent="0.25" r="107" customHeight="1" ht="17.25">
      <c r="A107" s="114"/>
      <c r="B107" s="114"/>
      <c r="C107" s="114"/>
      <c r="D107" s="114"/>
      <c r="E107" s="107" t="s">
        <v>18</v>
      </c>
      <c r="F107" s="107"/>
      <c r="G107" s="4"/>
      <c r="H107" s="172"/>
      <c r="I107" s="172"/>
      <c r="J107" s="172"/>
      <c r="K107" s="26"/>
    </row>
    <row x14ac:dyDescent="0.25" r="108" customHeight="1" ht="17.25">
      <c r="A108" s="114"/>
      <c r="B108" s="114"/>
      <c r="C108" s="114"/>
      <c r="D108" s="114"/>
      <c r="E108" s="243"/>
      <c r="F108" s="243"/>
      <c r="G108" s="59"/>
      <c r="H108" s="172"/>
      <c r="I108" s="172"/>
      <c r="J108" s="172"/>
      <c r="K108" s="26"/>
    </row>
    <row x14ac:dyDescent="0.25" r="109" customHeight="1" ht="17.25">
      <c r="A109" s="114"/>
      <c r="B109" s="114"/>
      <c r="C109" s="114"/>
      <c r="D109" s="114"/>
      <c r="E109" s="3"/>
      <c r="F109" s="3"/>
      <c r="G109" s="23"/>
      <c r="H109" s="103"/>
      <c r="I109" s="82"/>
      <c r="J109" s="172"/>
      <c r="K109" s="26"/>
    </row>
    <row x14ac:dyDescent="0.25" r="110" customHeight="1" ht="27">
      <c r="A110" s="3"/>
      <c r="B110" s="3"/>
      <c r="C110" s="3"/>
      <c r="D110" s="3"/>
      <c r="E110" s="139" t="s">
        <v>280</v>
      </c>
      <c r="F110" s="139"/>
      <c r="G110" s="140"/>
      <c r="H110" s="141"/>
      <c r="I110" s="188">
        <f>ROUNDUP((('UK-R-Console Tables'!H112)*USD_per_GBP)*(1-UK_VAT),-1)</f>
      </c>
      <c r="J110" s="339"/>
      <c r="K110" s="340"/>
    </row>
    <row x14ac:dyDescent="0.25" r="111" customHeight="1" ht="27">
      <c r="A111" s="3"/>
      <c r="B111" s="3"/>
      <c r="C111" s="3"/>
      <c r="D111" s="3"/>
      <c r="E111" s="243"/>
      <c r="F111" s="243"/>
      <c r="G111" s="133"/>
      <c r="H111" s="339"/>
      <c r="I111" s="339"/>
      <c r="J111" s="341"/>
      <c r="K111" s="342"/>
    </row>
    <row x14ac:dyDescent="0.25" r="112" customHeight="1" ht="17.25">
      <c r="A112" s="3"/>
      <c r="B112" s="3"/>
      <c r="C112" s="3"/>
      <c r="D112" s="3"/>
      <c r="E112" s="243"/>
      <c r="F112" s="243"/>
      <c r="G112" s="343"/>
      <c r="H112" s="341"/>
      <c r="I112" s="341"/>
      <c r="J112" s="34"/>
      <c r="K112" s="27"/>
    </row>
    <row x14ac:dyDescent="0.25" r="113" customHeight="1" ht="17.25">
      <c r="A113" s="3"/>
      <c r="B113" s="3"/>
      <c r="C113" s="3"/>
      <c r="D113" s="3"/>
      <c r="E113" s="3"/>
      <c r="F113" s="3"/>
      <c r="G113" s="114"/>
      <c r="H113" s="103"/>
      <c r="I113" s="82"/>
      <c r="J113" s="82"/>
      <c r="K113" s="5"/>
    </row>
    <row x14ac:dyDescent="0.25" r="114" customHeight="1" ht="17.25">
      <c r="A114" s="3"/>
      <c r="B114" s="3"/>
      <c r="C114" s="3"/>
      <c r="D114" s="3"/>
      <c r="E114" s="3"/>
      <c r="F114" s="3"/>
      <c r="G114" s="114"/>
      <c r="H114" s="103"/>
      <c r="I114" s="82"/>
      <c r="J114" s="82"/>
      <c r="K114" s="5"/>
    </row>
    <row x14ac:dyDescent="0.25" r="115" customHeight="1" ht="51">
      <c r="A115" s="3"/>
      <c r="B115" s="3"/>
      <c r="C115" s="3"/>
      <c r="D115" s="3"/>
      <c r="E115" s="3"/>
      <c r="F115" s="3"/>
      <c r="G115" s="114"/>
      <c r="H115" s="103"/>
      <c r="I115" s="82"/>
      <c r="J115" s="82"/>
      <c r="K115" s="5"/>
    </row>
    <row x14ac:dyDescent="0.25" r="116" customHeight="1" ht="49.35">
      <c r="A116" s="126"/>
      <c r="B116" s="288" t="s">
        <v>514</v>
      </c>
      <c r="C116" s="236"/>
      <c r="D116" s="236"/>
      <c r="E116" s="127"/>
      <c r="F116" s="127"/>
      <c r="G116" s="116"/>
      <c r="H116" s="128"/>
      <c r="I116" s="128"/>
      <c r="J116" s="128"/>
      <c r="K116" s="158"/>
    </row>
    <row x14ac:dyDescent="0.25" r="117" customHeight="1" ht="26.100000000000005">
      <c r="A117" s="15"/>
      <c r="B117" s="15" t="s">
        <v>318</v>
      </c>
      <c r="C117" s="15"/>
      <c r="D117" s="15"/>
      <c r="E117" s="112" t="s">
        <v>58</v>
      </c>
      <c r="F117" s="237" t="s">
        <v>319</v>
      </c>
      <c r="G117" s="217"/>
      <c r="H117" s="73" t="s">
        <v>362</v>
      </c>
      <c r="I117" s="18" t="s">
        <v>393</v>
      </c>
      <c r="J117" s="146"/>
      <c r="K117" s="72"/>
    </row>
    <row x14ac:dyDescent="0.25" r="118" customHeight="1" ht="17.25">
      <c r="A118" s="114"/>
      <c r="B118" s="114"/>
      <c r="C118" s="114"/>
      <c r="D118" s="114"/>
      <c r="E118" s="4"/>
      <c r="F118" s="150" t="s">
        <v>476</v>
      </c>
      <c r="G118" s="150" t="s">
        <v>509</v>
      </c>
      <c r="H118" s="101"/>
      <c r="I118" s="303" t="s">
        <v>471</v>
      </c>
      <c r="J118" s="303"/>
      <c r="K118" s="7"/>
    </row>
    <row x14ac:dyDescent="0.25" r="119" customHeight="1" ht="17.25">
      <c r="A119" s="114"/>
      <c r="B119" s="114"/>
      <c r="C119" s="114"/>
      <c r="D119" s="114"/>
      <c r="E119" s="74" t="s">
        <v>11</v>
      </c>
      <c r="F119" s="28" t="s">
        <v>512</v>
      </c>
      <c r="G119" s="28" t="s">
        <v>478</v>
      </c>
      <c r="H119" s="62">
        <f>ROUNDUP((('UK-R-Console Tables'!G122)*USD_per_GBP)*(1-UK_VAT),-1)</f>
      </c>
      <c r="I119" s="177">
        <f>ROUNDUP((('UK-R-Console Tables'!H122)*USD_per_GBP)*(1-UK_VAT),-1)</f>
      </c>
      <c r="J119" s="189"/>
      <c r="K119" s="7"/>
    </row>
    <row x14ac:dyDescent="0.25" r="120" customHeight="1" ht="17.25">
      <c r="A120" s="114"/>
      <c r="B120" s="114"/>
      <c r="C120" s="114"/>
      <c r="D120" s="114"/>
      <c r="E120" s="74" t="s">
        <v>13</v>
      </c>
      <c r="F120" s="28" t="s">
        <v>513</v>
      </c>
      <c r="G120" s="28" t="s">
        <v>480</v>
      </c>
      <c r="H120" s="62">
        <f>ROUNDUP((('UK-R-Console Tables'!G123)*USD_per_GBP)*(1-UK_VAT),-1)</f>
      </c>
      <c r="I120" s="177">
        <f>ROUNDUP((('UK-R-Console Tables'!H123)*USD_per_GBP)*(1-UK_VAT),-1)</f>
      </c>
      <c r="J120" s="189"/>
      <c r="K120" s="7"/>
    </row>
    <row x14ac:dyDescent="0.25" r="121" customHeight="1" ht="17.25">
      <c r="A121" s="114"/>
      <c r="B121" s="114"/>
      <c r="C121" s="114"/>
      <c r="D121" s="114"/>
      <c r="E121" s="74" t="s">
        <v>15</v>
      </c>
      <c r="F121" s="28" t="s">
        <v>510</v>
      </c>
      <c r="G121" s="28" t="s">
        <v>482</v>
      </c>
      <c r="H121" s="62">
        <f>ROUNDUP((('UK-R-Console Tables'!G124)*USD_per_GBP)*(1-UK_VAT),-1)</f>
      </c>
      <c r="I121" s="177">
        <f>ROUNDUP((('UK-R-Console Tables'!H124)*USD_per_GBP)*(1-UK_VAT),-1)</f>
      </c>
      <c r="J121" s="189"/>
      <c r="K121" s="7"/>
    </row>
    <row x14ac:dyDescent="0.25" r="122" customHeight="1" ht="17.25">
      <c r="A122" s="114"/>
      <c r="B122" s="114"/>
      <c r="C122" s="114"/>
      <c r="D122" s="114"/>
      <c r="E122" s="114"/>
      <c r="F122" s="114"/>
      <c r="G122" s="4"/>
      <c r="H122" s="63"/>
      <c r="I122" s="157"/>
      <c r="J122" s="313"/>
      <c r="K122" s="313"/>
    </row>
    <row x14ac:dyDescent="0.25" r="123" customHeight="1" ht="17.25">
      <c r="A123" s="114"/>
      <c r="B123" s="114"/>
      <c r="C123" s="114"/>
      <c r="D123" s="114"/>
      <c r="E123" s="107" t="s">
        <v>18</v>
      </c>
      <c r="F123" s="107"/>
      <c r="G123" s="4"/>
      <c r="H123" s="172"/>
      <c r="I123" s="172"/>
      <c r="J123" s="172"/>
      <c r="K123" s="26"/>
    </row>
    <row x14ac:dyDescent="0.25" r="124" customHeight="1" ht="17.25">
      <c r="A124" s="114"/>
      <c r="B124" s="114"/>
      <c r="C124" s="114"/>
      <c r="D124" s="114"/>
      <c r="E124" s="243"/>
      <c r="F124" s="243"/>
      <c r="G124" s="59"/>
      <c r="H124" s="172"/>
      <c r="I124" s="172"/>
      <c r="J124" s="172"/>
      <c r="K124" s="26"/>
    </row>
    <row x14ac:dyDescent="0.25" r="125" customHeight="1" ht="17.25">
      <c r="A125" s="114"/>
      <c r="B125" s="114"/>
      <c r="C125" s="114"/>
      <c r="D125" s="114"/>
      <c r="E125" s="3"/>
      <c r="F125" s="3"/>
      <c r="G125" s="23"/>
      <c r="H125" s="103"/>
      <c r="I125" s="82"/>
      <c r="J125" s="172"/>
      <c r="K125" s="26"/>
    </row>
    <row x14ac:dyDescent="0.25" r="126" customHeight="1" ht="27">
      <c r="A126" s="3"/>
      <c r="B126" s="3"/>
      <c r="C126" s="3"/>
      <c r="D126" s="3"/>
      <c r="E126" s="139" t="s">
        <v>280</v>
      </c>
      <c r="F126" s="139"/>
      <c r="G126" s="140"/>
      <c r="H126" s="141"/>
      <c r="I126" s="188">
        <f>ROUNDUP((('UK-R-Console Tables'!H129)*USD_per_GBP)*(1-UK_VAT),-1)</f>
      </c>
      <c r="J126" s="339"/>
      <c r="K126" s="340"/>
    </row>
    <row x14ac:dyDescent="0.25" r="127" customHeight="1" ht="27">
      <c r="A127" s="3"/>
      <c r="B127" s="3"/>
      <c r="C127" s="3"/>
      <c r="D127" s="3"/>
      <c r="E127" s="243"/>
      <c r="F127" s="243"/>
      <c r="G127" s="133"/>
      <c r="H127" s="339"/>
      <c r="I127" s="339"/>
      <c r="J127" s="341"/>
      <c r="K127" s="342"/>
    </row>
    <row x14ac:dyDescent="0.25" r="128" customHeight="1" ht="17.25">
      <c r="A128" s="3"/>
      <c r="B128" s="3"/>
      <c r="C128" s="3"/>
      <c r="D128" s="3"/>
      <c r="E128" s="243"/>
      <c r="F128" s="243"/>
      <c r="G128" s="343"/>
      <c r="H128" s="341"/>
      <c r="I128" s="341"/>
      <c r="J128" s="34"/>
      <c r="K128" s="27"/>
    </row>
    <row x14ac:dyDescent="0.25" r="129" customHeight="1" ht="17.25">
      <c r="A129" s="3"/>
      <c r="B129" s="3"/>
      <c r="C129" s="3"/>
      <c r="D129" s="3"/>
      <c r="E129" s="3"/>
      <c r="F129" s="3"/>
      <c r="G129" s="114"/>
      <c r="H129" s="103"/>
      <c r="I129" s="82"/>
      <c r="J129" s="82"/>
      <c r="K129" s="5"/>
    </row>
    <row x14ac:dyDescent="0.25" r="130" customHeight="1" ht="17.25">
      <c r="A130" s="3"/>
      <c r="B130" s="3"/>
      <c r="C130" s="3"/>
      <c r="D130" s="3"/>
      <c r="E130" s="3"/>
      <c r="F130" s="3"/>
      <c r="G130" s="114"/>
      <c r="H130" s="103"/>
      <c r="I130" s="82"/>
      <c r="J130" s="82"/>
      <c r="K130" s="5"/>
    </row>
    <row x14ac:dyDescent="0.25" r="131" customHeight="1" ht="49.35">
      <c r="A131" s="126" t="s">
        <v>1</v>
      </c>
      <c r="B131" s="288" t="s">
        <v>515</v>
      </c>
      <c r="C131" s="236"/>
      <c r="D131" s="236"/>
      <c r="E131" s="127"/>
      <c r="F131" s="127"/>
      <c r="G131" s="116"/>
      <c r="H131" s="128"/>
      <c r="I131" s="128"/>
      <c r="J131" s="128"/>
      <c r="K131" s="158"/>
    </row>
    <row x14ac:dyDescent="0.25" r="132" customHeight="1" ht="26.100000000000005">
      <c r="A132" s="15"/>
      <c r="B132" s="15" t="s">
        <v>318</v>
      </c>
      <c r="C132" s="15"/>
      <c r="D132" s="15"/>
      <c r="E132" s="112" t="s">
        <v>58</v>
      </c>
      <c r="F132" s="237" t="s">
        <v>319</v>
      </c>
      <c r="G132" s="217"/>
      <c r="H132" s="73" t="s">
        <v>362</v>
      </c>
      <c r="I132" s="18" t="s">
        <v>393</v>
      </c>
      <c r="J132" s="146"/>
      <c r="K132" s="72"/>
    </row>
    <row x14ac:dyDescent="0.25" r="133" customHeight="1" ht="17.25">
      <c r="A133" s="3"/>
      <c r="B133" s="3"/>
      <c r="C133" s="3"/>
      <c r="D133" s="3"/>
      <c r="E133" s="74"/>
      <c r="F133" s="150" t="s">
        <v>476</v>
      </c>
      <c r="G133" s="150" t="s">
        <v>509</v>
      </c>
      <c r="H133" s="91"/>
      <c r="I133" s="303" t="s">
        <v>471</v>
      </c>
      <c r="J133" s="303"/>
      <c r="K133" s="24"/>
    </row>
    <row x14ac:dyDescent="0.25" r="134" customHeight="1" ht="17.25">
      <c r="A134" s="3"/>
      <c r="B134" s="3"/>
      <c r="C134" s="3"/>
      <c r="D134" s="3"/>
      <c r="E134" s="74" t="s">
        <v>11</v>
      </c>
      <c r="F134" s="28" t="s">
        <v>516</v>
      </c>
      <c r="G134" s="114" t="s">
        <v>517</v>
      </c>
      <c r="H134" s="62">
        <f>ROUNDUP((('UK-R-Console Tables'!G135)*USD_per_GBP)*(1-UK_VAT),-1)</f>
      </c>
      <c r="I134" s="177">
        <f>ROUNDUP((('UK-R-Console Tables'!H135)*USD_per_GBP)*(1-UK_VAT),-1)</f>
      </c>
      <c r="J134" s="189"/>
      <c r="K134" s="239"/>
    </row>
    <row x14ac:dyDescent="0.25" r="135" customHeight="1" ht="17.25">
      <c r="A135" s="3"/>
      <c r="B135" s="3"/>
      <c r="C135" s="3"/>
      <c r="D135" s="3"/>
      <c r="E135" s="74" t="s">
        <v>13</v>
      </c>
      <c r="F135" s="28" t="s">
        <v>512</v>
      </c>
      <c r="G135" s="28" t="s">
        <v>478</v>
      </c>
      <c r="H135" s="62">
        <f>ROUNDUP((('UK-R-Console Tables'!G136)*USD_per_GBP)*(1-UK_VAT),-1)</f>
      </c>
      <c r="I135" s="177">
        <f>ROUNDUP((('UK-R-Console Tables'!H136)*USD_per_GBP)*(1-UK_VAT),-1)</f>
      </c>
      <c r="J135" s="189"/>
      <c r="K135" s="239"/>
    </row>
    <row x14ac:dyDescent="0.25" r="136" customHeight="1" ht="17.25">
      <c r="A136" s="3"/>
      <c r="B136" s="3"/>
      <c r="C136" s="3"/>
      <c r="D136" s="3"/>
      <c r="E136" s="74" t="s">
        <v>15</v>
      </c>
      <c r="F136" s="28" t="s">
        <v>513</v>
      </c>
      <c r="G136" s="28" t="s">
        <v>480</v>
      </c>
      <c r="H136" s="62">
        <f>ROUNDUP((('UK-R-Console Tables'!G137)*USD_per_GBP)*(1-UK_VAT),-1)</f>
      </c>
      <c r="I136" s="177">
        <f>ROUNDUP((('UK-R-Console Tables'!H137)*USD_per_GBP)*(1-UK_VAT),-1)</f>
      </c>
      <c r="J136" s="189"/>
      <c r="K136" s="239"/>
    </row>
    <row x14ac:dyDescent="0.25" r="137" customHeight="1" ht="17.25">
      <c r="A137" s="3"/>
      <c r="B137" s="3"/>
      <c r="C137" s="3"/>
      <c r="D137" s="3"/>
      <c r="E137" s="74" t="s">
        <v>120</v>
      </c>
      <c r="F137" s="28" t="s">
        <v>510</v>
      </c>
      <c r="G137" s="28" t="s">
        <v>482</v>
      </c>
      <c r="H137" s="62">
        <f>ROUNDUP((('UK-R-Console Tables'!G138)*USD_per_GBP)*(1-UK_VAT),-1)</f>
      </c>
      <c r="I137" s="177">
        <f>ROUNDUP((('UK-R-Console Tables'!H138)*USD_per_GBP)*(1-UK_VAT),-1)</f>
      </c>
      <c r="J137" s="189"/>
      <c r="K137" s="239"/>
    </row>
    <row x14ac:dyDescent="0.25" r="138" customHeight="1" ht="17.25">
      <c r="A138" s="3"/>
      <c r="B138" s="3"/>
      <c r="C138" s="3"/>
      <c r="D138" s="3"/>
      <c r="E138" s="74"/>
      <c r="F138" s="74"/>
      <c r="G138" s="23"/>
      <c r="H138" s="103"/>
      <c r="I138" s="301"/>
      <c r="J138" s="301"/>
      <c r="K138" s="239"/>
    </row>
    <row x14ac:dyDescent="0.25" r="139" customHeight="1" ht="17.25">
      <c r="A139" s="3"/>
      <c r="B139" s="3"/>
      <c r="C139" s="3"/>
      <c r="D139" s="3"/>
      <c r="E139" s="3"/>
      <c r="F139" s="3"/>
      <c r="G139" s="74"/>
      <c r="H139" s="136"/>
      <c r="I139" s="136"/>
      <c r="J139" s="137"/>
      <c r="K139" s="137"/>
    </row>
    <row x14ac:dyDescent="0.25" r="140" customHeight="1" ht="17.25">
      <c r="A140" s="3"/>
      <c r="B140" s="3"/>
      <c r="C140" s="3"/>
      <c r="D140" s="3"/>
      <c r="E140" s="138" t="s">
        <v>18</v>
      </c>
      <c r="F140" s="138"/>
      <c r="G140" s="23"/>
      <c r="H140" s="103"/>
      <c r="I140" s="82"/>
      <c r="J140" s="82"/>
      <c r="K140" s="5"/>
    </row>
    <row x14ac:dyDescent="0.25" r="141" customHeight="1" ht="17.25">
      <c r="A141" s="3"/>
      <c r="B141" s="3"/>
      <c r="C141" s="3"/>
      <c r="D141" s="3"/>
      <c r="E141" s="243"/>
      <c r="F141" s="243"/>
      <c r="G141" s="23"/>
      <c r="H141" s="103"/>
      <c r="I141" s="82"/>
      <c r="J141" s="82"/>
      <c r="K141" s="5"/>
    </row>
    <row x14ac:dyDescent="0.25" r="142" customHeight="1" ht="17.25">
      <c r="A142" s="3"/>
      <c r="B142" s="3"/>
      <c r="C142" s="3"/>
      <c r="D142" s="3"/>
      <c r="E142" s="3"/>
      <c r="F142" s="3"/>
      <c r="G142" s="23"/>
      <c r="H142" s="103"/>
      <c r="I142" s="82"/>
      <c r="J142" s="82"/>
      <c r="K142" s="5"/>
    </row>
    <row x14ac:dyDescent="0.25" r="143" customHeight="1" ht="17.25">
      <c r="A143" s="3"/>
      <c r="B143" s="3"/>
      <c r="C143" s="3"/>
      <c r="D143" s="3"/>
      <c r="E143" s="139" t="s">
        <v>280</v>
      </c>
      <c r="F143" s="139"/>
      <c r="G143" s="140"/>
      <c r="H143" s="141"/>
      <c r="I143" s="188">
        <f>ROUNDUP((('UK-R-Console Tables'!H144)*USD_per_GBP)*(1-UK_VAT),-1)</f>
      </c>
      <c r="J143" s="82"/>
      <c r="K143" s="5"/>
    </row>
    <row x14ac:dyDescent="0.25" r="144" customHeight="1" ht="17.25">
      <c r="A144" s="3"/>
      <c r="B144" s="3"/>
      <c r="C144" s="3"/>
      <c r="D144" s="3"/>
      <c r="E144" s="243"/>
      <c r="F144" s="243"/>
      <c r="G144" s="23"/>
      <c r="H144" s="103"/>
      <c r="I144" s="82"/>
      <c r="J144" s="82"/>
      <c r="K144" s="5"/>
    </row>
    <row x14ac:dyDescent="0.25" r="145" customHeight="1" ht="72">
      <c r="A145" s="3"/>
      <c r="B145" s="3"/>
      <c r="C145" s="3"/>
      <c r="D145" s="3"/>
      <c r="E145" s="243"/>
      <c r="F145" s="243"/>
      <c r="G145" s="23"/>
      <c r="H145" s="103"/>
      <c r="I145" s="82"/>
      <c r="J145" s="34"/>
      <c r="K145" s="5"/>
    </row>
    <row x14ac:dyDescent="0.25" r="146" customHeight="1" ht="49.35">
      <c r="A146" s="126"/>
      <c r="B146" s="288" t="s">
        <v>102</v>
      </c>
      <c r="C146" s="345"/>
      <c r="D146" s="236"/>
      <c r="E146" s="127"/>
      <c r="F146" s="127"/>
      <c r="G146" s="116"/>
      <c r="H146" s="128"/>
      <c r="I146" s="128"/>
      <c r="J146" s="128"/>
      <c r="K146" s="158"/>
    </row>
    <row x14ac:dyDescent="0.25" r="147" customHeight="1" ht="26.100000000000005">
      <c r="A147" s="15"/>
      <c r="B147" s="15" t="s">
        <v>318</v>
      </c>
      <c r="C147" s="15"/>
      <c r="D147" s="15"/>
      <c r="E147" s="112" t="s">
        <v>58</v>
      </c>
      <c r="F147" s="237" t="s">
        <v>319</v>
      </c>
      <c r="G147" s="217"/>
      <c r="H147" s="73" t="s">
        <v>362</v>
      </c>
      <c r="I147" s="73" t="s">
        <v>327</v>
      </c>
      <c r="J147" s="238"/>
      <c r="K147" s="72"/>
    </row>
    <row x14ac:dyDescent="0.25" r="148" customHeight="1" ht="17.25">
      <c r="A148" s="3"/>
      <c r="B148" s="3"/>
      <c r="C148" s="3"/>
      <c r="D148" s="3"/>
      <c r="E148" s="74"/>
      <c r="F148" s="150" t="s">
        <v>476</v>
      </c>
      <c r="G148" s="150" t="s">
        <v>509</v>
      </c>
      <c r="H148" s="91"/>
      <c r="I148" s="91"/>
      <c r="J148" s="241"/>
      <c r="K148" s="266"/>
    </row>
    <row x14ac:dyDescent="0.25" r="149" customHeight="1" ht="17.25">
      <c r="A149" s="3"/>
      <c r="B149" s="3"/>
      <c r="C149" s="3"/>
      <c r="D149" s="3"/>
      <c r="E149" s="74" t="s">
        <v>11</v>
      </c>
      <c r="F149" s="28" t="s">
        <v>516</v>
      </c>
      <c r="G149" s="114" t="s">
        <v>517</v>
      </c>
      <c r="H149" s="62">
        <f>ROUNDUP((('UK-R-Console Tables'!G150)*USD_per_GBP)*(1-UK_VAT),-1)</f>
      </c>
      <c r="I149" s="62">
        <f>ROUNDUP((('UK-R-Console Tables'!H150)*USD_per_GBP)*(1-UK_VAT),-1)</f>
      </c>
      <c r="J149" s="24"/>
      <c r="K149" s="27"/>
    </row>
    <row x14ac:dyDescent="0.25" r="150" customHeight="1" ht="17.25">
      <c r="A150" s="3"/>
      <c r="B150" s="3"/>
      <c r="C150" s="3"/>
      <c r="D150" s="3"/>
      <c r="E150" s="74" t="s">
        <v>13</v>
      </c>
      <c r="F150" s="28" t="s">
        <v>518</v>
      </c>
      <c r="G150" s="28" t="s">
        <v>519</v>
      </c>
      <c r="H150" s="62">
        <f>ROUNDUP((('UK-R-Console Tables'!G151)*USD_per_GBP)*(1-UK_VAT),-1)</f>
      </c>
      <c r="I150" s="62">
        <f>ROUNDUP((('UK-R-Console Tables'!H151)*USD_per_GBP)*(1-UK_VAT),-1)</f>
      </c>
      <c r="J150" s="24"/>
      <c r="K150" s="27"/>
    </row>
    <row x14ac:dyDescent="0.25" r="151" customHeight="1" ht="17.25">
      <c r="A151" s="3"/>
      <c r="B151" s="3"/>
      <c r="C151" s="3"/>
      <c r="D151" s="3"/>
      <c r="E151" s="74" t="s">
        <v>15</v>
      </c>
      <c r="F151" s="28" t="s">
        <v>520</v>
      </c>
      <c r="G151" s="28" t="s">
        <v>521</v>
      </c>
      <c r="H151" s="62">
        <f>ROUNDUP((('UK-R-Console Tables'!G152)*USD_per_GBP)*(1-UK_VAT),-1)</f>
      </c>
      <c r="I151" s="62">
        <f>ROUNDUP((('UK-R-Console Tables'!H152)*USD_per_GBP)*(1-UK_VAT),-1)</f>
      </c>
      <c r="J151" s="24"/>
      <c r="K151" s="27"/>
    </row>
    <row x14ac:dyDescent="0.25" r="152" customHeight="1" ht="17.25">
      <c r="A152" s="3"/>
      <c r="B152" s="3"/>
      <c r="C152" s="3"/>
      <c r="D152" s="3"/>
      <c r="E152" s="74" t="s">
        <v>120</v>
      </c>
      <c r="F152" s="28" t="s">
        <v>522</v>
      </c>
      <c r="G152" s="28" t="s">
        <v>523</v>
      </c>
      <c r="H152" s="62">
        <f>ROUNDUP((('UK-R-Console Tables'!G153)*USD_per_GBP)*(1-UK_VAT),-1)</f>
      </c>
      <c r="I152" s="62">
        <f>ROUNDUP((('UK-R-Console Tables'!H153)*USD_per_GBP)*(1-UK_VAT),-1)</f>
      </c>
      <c r="J152" s="24"/>
      <c r="K152" s="27"/>
    </row>
    <row x14ac:dyDescent="0.25" r="153" customHeight="1" ht="17.25">
      <c r="A153" s="3"/>
      <c r="B153" s="3"/>
      <c r="C153" s="3"/>
      <c r="D153" s="3"/>
      <c r="E153" s="74"/>
      <c r="F153" s="74"/>
      <c r="G153" s="23"/>
      <c r="H153" s="103"/>
      <c r="I153" s="82"/>
      <c r="J153" s="137"/>
      <c r="K153" s="27"/>
    </row>
    <row x14ac:dyDescent="0.25" r="154" customHeight="1" ht="17.25">
      <c r="A154" s="3"/>
      <c r="B154" s="3"/>
      <c r="C154" s="3"/>
      <c r="D154" s="3"/>
      <c r="E154" s="3"/>
      <c r="F154" s="3"/>
      <c r="G154" s="74"/>
      <c r="H154" s="136"/>
      <c r="I154" s="136"/>
      <c r="J154" s="82"/>
      <c r="K154" s="27"/>
    </row>
    <row x14ac:dyDescent="0.25" r="155" customHeight="1" ht="17.25">
      <c r="A155" s="3"/>
      <c r="B155" s="3"/>
      <c r="C155" s="3"/>
      <c r="D155" s="3"/>
      <c r="E155" s="138" t="s">
        <v>18</v>
      </c>
      <c r="F155" s="138"/>
      <c r="G155" s="23"/>
      <c r="H155" s="103"/>
      <c r="I155" s="82"/>
      <c r="J155" s="82"/>
      <c r="K155" s="27"/>
    </row>
    <row x14ac:dyDescent="0.25" r="156" customHeight="1" ht="17.25">
      <c r="A156" s="3"/>
      <c r="B156" s="3"/>
      <c r="C156" s="3"/>
      <c r="D156" s="3"/>
      <c r="E156" s="243"/>
      <c r="F156" s="243"/>
      <c r="G156" s="23"/>
      <c r="H156" s="103"/>
      <c r="I156" s="82"/>
      <c r="J156" s="82"/>
      <c r="K156" s="27"/>
    </row>
    <row x14ac:dyDescent="0.25" r="157" customHeight="1" ht="17.25">
      <c r="A157" s="3"/>
      <c r="B157" s="3"/>
      <c r="C157" s="3"/>
      <c r="D157" s="3"/>
      <c r="E157" s="3"/>
      <c r="F157" s="3"/>
      <c r="G157" s="23"/>
      <c r="H157" s="103"/>
      <c r="I157" s="82"/>
      <c r="J157" s="34"/>
      <c r="K157" s="27"/>
    </row>
    <row x14ac:dyDescent="0.25" r="158" customHeight="1" ht="17.25">
      <c r="A158" s="3"/>
      <c r="B158" s="3"/>
      <c r="C158" s="3"/>
      <c r="D158" s="3"/>
      <c r="E158" s="139" t="s">
        <v>280</v>
      </c>
      <c r="F158" s="139"/>
      <c r="G158" s="140"/>
      <c r="H158" s="141"/>
      <c r="I158" s="188">
        <f>ROUNDUP((('UK-R-Console Tables'!H159)*USD_per_GBP)*(1-UK_VAT),-1)</f>
      </c>
      <c r="J158" s="34"/>
      <c r="K158" s="27"/>
    </row>
    <row x14ac:dyDescent="0.25" r="159" customHeight="1" ht="48.75">
      <c r="A159" s="3"/>
      <c r="B159" s="3"/>
      <c r="C159" s="3"/>
      <c r="D159" s="3"/>
      <c r="E159" s="243"/>
      <c r="F159" s="243"/>
      <c r="G159" s="23"/>
      <c r="H159" s="103"/>
      <c r="I159" s="82"/>
      <c r="J159" s="34"/>
      <c r="K159" s="27"/>
    </row>
    <row x14ac:dyDescent="0.25" r="160" customHeight="1" ht="17.25">
      <c r="A160" s="3"/>
      <c r="B160" s="3"/>
      <c r="C160" s="3"/>
      <c r="D160" s="3"/>
      <c r="E160" s="243"/>
      <c r="F160" s="243"/>
      <c r="G160" s="23"/>
      <c r="H160" s="103"/>
      <c r="I160" s="82"/>
      <c r="J160" s="34"/>
      <c r="K160" s="27"/>
    </row>
    <row x14ac:dyDescent="0.25" r="161" customHeight="1" ht="17.25">
      <c r="A161" s="3"/>
      <c r="B161" s="3"/>
      <c r="C161" s="3"/>
      <c r="D161" s="3"/>
      <c r="E161" s="28"/>
      <c r="F161" s="28"/>
      <c r="G161" s="23"/>
      <c r="H161" s="103"/>
      <c r="I161" s="82"/>
      <c r="J161" s="34"/>
      <c r="K161" s="27"/>
    </row>
    <row x14ac:dyDescent="0.25" r="162" customHeight="1" ht="17.25">
      <c r="A162" s="3"/>
      <c r="B162" s="3"/>
      <c r="C162" s="3"/>
      <c r="D162" s="3"/>
      <c r="E162" s="28"/>
      <c r="F162" s="28"/>
      <c r="G162" s="23"/>
      <c r="H162" s="103"/>
      <c r="I162" s="82"/>
      <c r="J162" s="34"/>
      <c r="K162" s="27"/>
    </row>
    <row x14ac:dyDescent="0.25" r="163" customHeight="1" ht="49.35">
      <c r="A163" s="126"/>
      <c r="B163" s="288" t="s">
        <v>148</v>
      </c>
      <c r="C163" s="236"/>
      <c r="D163" s="236"/>
      <c r="E163" s="127"/>
      <c r="F163" s="127"/>
      <c r="G163" s="116"/>
      <c r="H163" s="128"/>
      <c r="I163" s="128"/>
      <c r="J163" s="128"/>
      <c r="K163" s="158"/>
    </row>
    <row x14ac:dyDescent="0.25" r="164" customHeight="1" ht="26.100000000000005">
      <c r="A164" s="15"/>
      <c r="B164" s="15" t="s">
        <v>524</v>
      </c>
      <c r="C164" s="15"/>
      <c r="D164" s="15"/>
      <c r="E164" s="112" t="s">
        <v>58</v>
      </c>
      <c r="F164" s="237" t="s">
        <v>319</v>
      </c>
      <c r="G164" s="217"/>
      <c r="H164" s="73" t="s">
        <v>362</v>
      </c>
      <c r="I164" s="18" t="s">
        <v>327</v>
      </c>
      <c r="J164" s="146" t="s">
        <v>388</v>
      </c>
      <c r="K164" s="72"/>
    </row>
    <row x14ac:dyDescent="0.25" r="165" customHeight="1" ht="17.25">
      <c r="A165" s="3"/>
      <c r="B165" s="3"/>
      <c r="C165" s="3"/>
      <c r="D165" s="3"/>
      <c r="E165" s="74"/>
      <c r="F165" s="150" t="s">
        <v>476</v>
      </c>
      <c r="G165" s="150" t="s">
        <v>509</v>
      </c>
      <c r="H165" s="287"/>
      <c r="I165" s="82"/>
      <c r="J165" s="346" t="s">
        <v>471</v>
      </c>
      <c r="K165" s="239"/>
    </row>
    <row x14ac:dyDescent="0.25" r="166" customHeight="1" ht="17.25">
      <c r="A166" s="3"/>
      <c r="B166" s="3"/>
      <c r="C166" s="3"/>
      <c r="D166" s="3"/>
      <c r="E166" s="74" t="s">
        <v>11</v>
      </c>
      <c r="F166" s="28" t="s">
        <v>516</v>
      </c>
      <c r="G166" s="114" t="s">
        <v>517</v>
      </c>
      <c r="H166" s="62">
        <f>ROUNDUP((('UK-R-Console Tables'!G167)*USD_per_GBP)*(1-UK_VAT),-1)</f>
      </c>
      <c r="I166" s="62">
        <f>ROUNDUP((('UK-R-Console Tables'!H167)*USD_per_GBP)*(1-UK_VAT),-1)</f>
      </c>
      <c r="J166" s="62">
        <f>ROUNDUP((('UK-R-Console Tables'!I167)*USD_per_GBP)*(1-UK_VAT),-1)</f>
      </c>
      <c r="K166" s="5"/>
    </row>
    <row x14ac:dyDescent="0.25" r="167" customHeight="1" ht="17.25">
      <c r="A167" s="3"/>
      <c r="B167" s="3"/>
      <c r="C167" s="3"/>
      <c r="D167" s="3"/>
      <c r="E167" s="74" t="s">
        <v>13</v>
      </c>
      <c r="F167" s="28" t="s">
        <v>518</v>
      </c>
      <c r="G167" s="28" t="s">
        <v>519</v>
      </c>
      <c r="H167" s="62">
        <f>ROUNDUP((('UK-R-Console Tables'!G168)*USD_per_GBP)*(1-UK_VAT),-1)</f>
      </c>
      <c r="I167" s="62">
        <f>ROUNDUP((('UK-R-Console Tables'!H168)*USD_per_GBP)*(1-UK_VAT),-1)</f>
      </c>
      <c r="J167" s="62">
        <f>ROUNDUP((('UK-R-Console Tables'!I168)*USD_per_GBP)*(1-UK_VAT),-1)</f>
      </c>
      <c r="K167" s="5"/>
    </row>
    <row x14ac:dyDescent="0.25" r="168" customHeight="1" ht="17.25">
      <c r="A168" s="3"/>
      <c r="B168" s="3"/>
      <c r="C168" s="3"/>
      <c r="D168" s="3"/>
      <c r="E168" s="74" t="s">
        <v>15</v>
      </c>
      <c r="F168" s="28" t="s">
        <v>520</v>
      </c>
      <c r="G168" s="28" t="s">
        <v>521</v>
      </c>
      <c r="H168" s="62">
        <f>ROUNDUP((('UK-R-Console Tables'!G169)*USD_per_GBP)*(1-UK_VAT),-1)</f>
      </c>
      <c r="I168" s="62">
        <f>ROUNDUP((('UK-R-Console Tables'!H169)*USD_per_GBP)*(1-UK_VAT),-1)</f>
      </c>
      <c r="J168" s="62">
        <f>ROUNDUP((('UK-R-Console Tables'!I169)*USD_per_GBP)*(1-UK_VAT),-1)</f>
      </c>
      <c r="K168" s="5"/>
    </row>
    <row x14ac:dyDescent="0.25" r="169" customHeight="1" ht="17.25">
      <c r="A169" s="3"/>
      <c r="B169" s="3"/>
      <c r="C169" s="3"/>
      <c r="D169" s="3"/>
      <c r="E169" s="74" t="s">
        <v>120</v>
      </c>
      <c r="F169" s="28" t="s">
        <v>522</v>
      </c>
      <c r="G169" s="28" t="s">
        <v>523</v>
      </c>
      <c r="H169" s="62">
        <f>ROUNDUP((('UK-R-Console Tables'!G170)*USD_per_GBP)*(1-UK_VAT),-1)</f>
      </c>
      <c r="I169" s="62">
        <f>ROUNDUP((('UK-R-Console Tables'!H170)*USD_per_GBP)*(1-UK_VAT),-1)</f>
      </c>
      <c r="J169" s="62">
        <f>ROUNDUP((('UK-R-Console Tables'!I170)*USD_per_GBP)*(1-UK_VAT),-1)</f>
      </c>
      <c r="K169" s="5"/>
    </row>
    <row x14ac:dyDescent="0.25" r="170" customHeight="1" ht="17.25">
      <c r="A170" s="3"/>
      <c r="B170" s="3"/>
      <c r="C170" s="3"/>
      <c r="D170" s="3"/>
      <c r="E170" s="74"/>
      <c r="F170" s="74"/>
      <c r="G170" s="23"/>
      <c r="H170" s="103"/>
      <c r="I170" s="62"/>
      <c r="J170" s="82"/>
      <c r="K170" s="5"/>
    </row>
    <row x14ac:dyDescent="0.25" r="171" customHeight="1" ht="17.25">
      <c r="A171" s="3"/>
      <c r="B171" s="3"/>
      <c r="C171" s="3"/>
      <c r="D171" s="3"/>
      <c r="E171" s="3"/>
      <c r="F171" s="3"/>
      <c r="G171" s="74"/>
      <c r="H171" s="136"/>
      <c r="I171" s="136"/>
      <c r="J171" s="82"/>
      <c r="K171" s="5"/>
    </row>
    <row x14ac:dyDescent="0.25" r="172" customHeight="1" ht="17.25">
      <c r="A172" s="3"/>
      <c r="B172" s="3"/>
      <c r="C172" s="3"/>
      <c r="D172" s="3"/>
      <c r="E172" s="138" t="s">
        <v>18</v>
      </c>
      <c r="F172" s="138"/>
      <c r="G172" s="23"/>
      <c r="H172" s="103"/>
      <c r="I172" s="82"/>
      <c r="J172" s="82"/>
      <c r="K172" s="5"/>
    </row>
    <row x14ac:dyDescent="0.25" r="173" customHeight="1" ht="17.25">
      <c r="A173" s="3"/>
      <c r="B173" s="3"/>
      <c r="C173" s="3"/>
      <c r="D173" s="3"/>
      <c r="E173" s="243"/>
      <c r="F173" s="243"/>
      <c r="G173" s="23"/>
      <c r="H173" s="103"/>
      <c r="I173" s="82"/>
      <c r="J173" s="82"/>
      <c r="K173" s="5"/>
    </row>
    <row x14ac:dyDescent="0.25" r="174" customHeight="1" ht="17.25">
      <c r="A174" s="3"/>
      <c r="B174" s="3"/>
      <c r="C174" s="3"/>
      <c r="D174" s="3"/>
      <c r="E174" s="3"/>
      <c r="F174" s="3"/>
      <c r="G174" s="23"/>
      <c r="H174" s="103"/>
      <c r="I174" s="82"/>
      <c r="J174" s="82"/>
      <c r="K174" s="5"/>
    </row>
    <row x14ac:dyDescent="0.25" r="175" customHeight="1" ht="17.25">
      <c r="A175" s="3"/>
      <c r="B175" s="3"/>
      <c r="C175" s="3"/>
      <c r="D175" s="3"/>
      <c r="E175" s="139" t="s">
        <v>280</v>
      </c>
      <c r="F175" s="139"/>
      <c r="G175" s="140"/>
      <c r="H175" s="141"/>
      <c r="I175" s="188">
        <f>ROUNDUP((('UK-R-Console Tables'!H176)*USD_per_GBP)*(1-UK_VAT),-1)</f>
      </c>
      <c r="J175" s="82"/>
      <c r="K175" s="5"/>
    </row>
    <row x14ac:dyDescent="0.25" r="176" customHeight="1" ht="17.25">
      <c r="A176" s="3"/>
      <c r="B176" s="3"/>
      <c r="C176" s="3"/>
      <c r="D176" s="3"/>
      <c r="E176" s="243"/>
      <c r="F176" s="243"/>
      <c r="G176" s="23"/>
      <c r="H176" s="103"/>
      <c r="I176" s="82"/>
      <c r="J176" s="82"/>
      <c r="K176" s="5"/>
    </row>
    <row x14ac:dyDescent="0.25" r="177" customHeight="1" ht="17.25">
      <c r="A177" s="3"/>
      <c r="B177" s="3"/>
      <c r="C177" s="3"/>
      <c r="D177" s="3"/>
      <c r="E177" s="243"/>
      <c r="F177" s="243"/>
      <c r="G177" s="23"/>
      <c r="H177" s="103"/>
      <c r="I177" s="82"/>
      <c r="J177" s="82"/>
      <c r="K177" s="5"/>
    </row>
    <row x14ac:dyDescent="0.25" r="178" customHeight="1" ht="17.25">
      <c r="A178" s="3"/>
      <c r="B178" s="3"/>
      <c r="C178" s="3"/>
      <c r="D178" s="3"/>
      <c r="E178" s="3"/>
      <c r="F178" s="3"/>
      <c r="G178" s="23"/>
      <c r="H178" s="103"/>
      <c r="I178" s="82"/>
      <c r="J178" s="82"/>
      <c r="K178" s="5"/>
    </row>
    <row x14ac:dyDescent="0.25" r="179" customHeight="1" ht="17.25">
      <c r="A179" s="3"/>
      <c r="B179" s="3"/>
      <c r="C179" s="3"/>
      <c r="D179" s="3"/>
      <c r="E179" s="28"/>
      <c r="F179" s="28"/>
      <c r="G179" s="23"/>
      <c r="H179" s="103"/>
      <c r="I179" s="63"/>
      <c r="J179" s="82"/>
      <c r="K179" s="5"/>
    </row>
    <row x14ac:dyDescent="0.25" r="180" customHeight="1" ht="17.25">
      <c r="A180" s="3"/>
      <c r="B180" s="3"/>
      <c r="C180" s="3"/>
      <c r="D180" s="3"/>
      <c r="E180" s="28"/>
      <c r="F180" s="28"/>
      <c r="G180" s="23"/>
      <c r="H180" s="103"/>
      <c r="I180" s="63"/>
      <c r="J180" s="82"/>
      <c r="K180" s="5"/>
    </row>
    <row x14ac:dyDescent="0.25" r="181" customHeight="1" ht="17.25">
      <c r="A181" s="3"/>
      <c r="B181" s="3"/>
      <c r="C181" s="3"/>
      <c r="D181" s="3"/>
      <c r="E181" s="28"/>
      <c r="F181" s="28"/>
      <c r="G181" s="23"/>
      <c r="H181" s="103"/>
      <c r="I181" s="63"/>
      <c r="J181" s="82"/>
      <c r="K181" s="5"/>
    </row>
    <row x14ac:dyDescent="0.25" r="182" customHeight="1" ht="21.75">
      <c r="A182" s="3"/>
      <c r="B182" s="3"/>
      <c r="C182" s="3"/>
      <c r="D182" s="3"/>
      <c r="E182" s="3"/>
      <c r="F182" s="3"/>
      <c r="G182" s="114"/>
      <c r="H182" s="103"/>
      <c r="I182" s="82"/>
      <c r="J182" s="82"/>
      <c r="K182" s="5"/>
    </row>
    <row x14ac:dyDescent="0.25" r="183" customHeight="1" ht="49.35">
      <c r="A183" s="347"/>
      <c r="B183" s="288" t="s">
        <v>148</v>
      </c>
      <c r="C183" s="345"/>
      <c r="D183" s="9"/>
      <c r="E183" s="348"/>
      <c r="F183" s="348"/>
      <c r="G183" s="116"/>
      <c r="H183" s="128"/>
      <c r="I183" s="128"/>
      <c r="J183" s="128"/>
      <c r="K183" s="5"/>
    </row>
    <row x14ac:dyDescent="0.25" r="184" customHeight="1" ht="17.25">
      <c r="A184" s="15"/>
      <c r="B184" s="15" t="s">
        <v>318</v>
      </c>
      <c r="C184" s="15"/>
      <c r="D184" s="15"/>
      <c r="E184" s="112" t="s">
        <v>58</v>
      </c>
      <c r="F184" s="237" t="s">
        <v>319</v>
      </c>
      <c r="G184" s="217"/>
      <c r="H184" s="73" t="s">
        <v>362</v>
      </c>
      <c r="I184" s="73" t="s">
        <v>327</v>
      </c>
      <c r="J184" s="238"/>
      <c r="K184" s="5"/>
    </row>
    <row x14ac:dyDescent="0.25" r="185" customHeight="1" ht="17.25">
      <c r="A185" s="3"/>
      <c r="B185" s="3"/>
      <c r="C185" s="3"/>
      <c r="D185" s="3"/>
      <c r="E185" s="74"/>
      <c r="F185" s="150" t="s">
        <v>476</v>
      </c>
      <c r="G185" s="150" t="s">
        <v>509</v>
      </c>
      <c r="H185" s="91"/>
      <c r="I185" s="91"/>
      <c r="J185" s="244"/>
      <c r="K185" s="5"/>
    </row>
    <row x14ac:dyDescent="0.25" r="186" customHeight="1" ht="17.25">
      <c r="A186" s="3"/>
      <c r="B186" s="3"/>
      <c r="C186" s="3"/>
      <c r="D186" s="3"/>
      <c r="E186" s="74" t="s">
        <v>11</v>
      </c>
      <c r="F186" s="28" t="s">
        <v>516</v>
      </c>
      <c r="G186" s="114" t="s">
        <v>517</v>
      </c>
      <c r="H186" s="62">
        <f>ROUNDUP((('UK-R-Console Tables'!G186)*USD_per_GBP)*(1-UK_VAT),-1)</f>
      </c>
      <c r="I186" s="62">
        <f>ROUNDUP((('UK-R-Console Tables'!H186)*USD_per_GBP)*(1-UK_VAT),-1)</f>
      </c>
      <c r="J186" s="82"/>
      <c r="K186" s="5"/>
    </row>
    <row x14ac:dyDescent="0.25" r="187" customHeight="1" ht="17.25">
      <c r="A187" s="3"/>
      <c r="B187" s="3"/>
      <c r="C187" s="3"/>
      <c r="D187" s="3"/>
      <c r="E187" s="74" t="s">
        <v>13</v>
      </c>
      <c r="F187" s="28" t="s">
        <v>518</v>
      </c>
      <c r="G187" s="28" t="s">
        <v>519</v>
      </c>
      <c r="H187" s="62">
        <f>ROUNDUP((('UK-R-Console Tables'!G187)*USD_per_GBP)*(1-UK_VAT),-1)</f>
      </c>
      <c r="I187" s="62">
        <f>ROUNDUP((('UK-R-Console Tables'!H187)*USD_per_GBP)*(1-UK_VAT),-1)</f>
      </c>
      <c r="J187" s="82"/>
      <c r="K187" s="5"/>
    </row>
    <row x14ac:dyDescent="0.25" r="188" customHeight="1" ht="17.25">
      <c r="A188" s="3"/>
      <c r="B188" s="3"/>
      <c r="C188" s="3"/>
      <c r="D188" s="3"/>
      <c r="E188" s="74" t="s">
        <v>15</v>
      </c>
      <c r="F188" s="28" t="s">
        <v>520</v>
      </c>
      <c r="G188" s="28" t="s">
        <v>521</v>
      </c>
      <c r="H188" s="62">
        <f>ROUNDUP((('UK-R-Console Tables'!G188)*USD_per_GBP)*(1-UK_VAT),-1)</f>
      </c>
      <c r="I188" s="62">
        <f>ROUNDUP((('UK-R-Console Tables'!H188)*USD_per_GBP)*(1-UK_VAT),-1)</f>
      </c>
      <c r="J188" s="82"/>
      <c r="K188" s="5"/>
    </row>
    <row x14ac:dyDescent="0.25" r="189" customHeight="1" ht="17.25">
      <c r="A189" s="3"/>
      <c r="B189" s="3"/>
      <c r="C189" s="3"/>
      <c r="D189" s="3"/>
      <c r="E189" s="74" t="s">
        <v>120</v>
      </c>
      <c r="F189" s="28" t="s">
        <v>522</v>
      </c>
      <c r="G189" s="28" t="s">
        <v>523</v>
      </c>
      <c r="H189" s="62">
        <f>ROUNDUP((('UK-R-Console Tables'!G189)*USD_per_GBP)*(1-UK_VAT),-1)</f>
      </c>
      <c r="I189" s="62">
        <f>ROUNDUP((('UK-R-Console Tables'!H189)*USD_per_GBP)*(1-UK_VAT),-1)</f>
      </c>
      <c r="J189" s="82"/>
      <c r="K189" s="5"/>
    </row>
    <row x14ac:dyDescent="0.25" r="190" customHeight="1" ht="17.25">
      <c r="A190" s="3"/>
      <c r="B190" s="3"/>
      <c r="C190" s="3"/>
      <c r="D190" s="3"/>
      <c r="E190" s="74"/>
      <c r="F190" s="74"/>
      <c r="G190" s="23"/>
      <c r="H190" s="103"/>
      <c r="I190" s="82"/>
      <c r="J190" s="82"/>
      <c r="K190" s="5"/>
    </row>
    <row x14ac:dyDescent="0.25" r="191" customHeight="1" ht="17.25">
      <c r="A191" s="3"/>
      <c r="B191" s="3"/>
      <c r="C191" s="3"/>
      <c r="D191" s="3"/>
      <c r="E191" s="3"/>
      <c r="F191" s="3"/>
      <c r="G191" s="74"/>
      <c r="H191" s="136"/>
      <c r="I191" s="136"/>
      <c r="J191" s="82"/>
      <c r="K191" s="5"/>
    </row>
    <row x14ac:dyDescent="0.25" r="192" customHeight="1" ht="17.25">
      <c r="A192" s="3"/>
      <c r="B192" s="3"/>
      <c r="C192" s="3"/>
      <c r="D192" s="3"/>
      <c r="E192" s="138" t="s">
        <v>18</v>
      </c>
      <c r="F192" s="138"/>
      <c r="G192" s="23"/>
      <c r="H192" s="103"/>
      <c r="I192" s="82"/>
      <c r="J192" s="82"/>
      <c r="K192" s="5"/>
    </row>
    <row x14ac:dyDescent="0.25" r="193" customHeight="1" ht="17.25">
      <c r="A193" s="3"/>
      <c r="B193" s="3"/>
      <c r="C193" s="3"/>
      <c r="D193" s="3"/>
      <c r="E193" s="243"/>
      <c r="F193" s="243"/>
      <c r="G193" s="23"/>
      <c r="H193" s="103"/>
      <c r="I193" s="82"/>
      <c r="J193" s="82"/>
      <c r="K193" s="5"/>
    </row>
    <row x14ac:dyDescent="0.25" r="194" customHeight="1" ht="17.25">
      <c r="A194" s="3"/>
      <c r="B194" s="3"/>
      <c r="C194" s="3"/>
      <c r="D194" s="3"/>
      <c r="E194" s="3"/>
      <c r="F194" s="3"/>
      <c r="G194" s="23"/>
      <c r="H194" s="103"/>
      <c r="I194" s="82"/>
      <c r="J194" s="82"/>
      <c r="K194" s="5"/>
    </row>
    <row x14ac:dyDescent="0.25" r="195" customHeight="1" ht="17.25">
      <c r="A195" s="3"/>
      <c r="B195" s="3"/>
      <c r="C195" s="3"/>
      <c r="D195" s="3"/>
      <c r="E195" s="139" t="s">
        <v>280</v>
      </c>
      <c r="F195" s="139"/>
      <c r="G195" s="140"/>
      <c r="H195" s="141"/>
      <c r="I195" s="188">
        <f>ROUNDUP((('UK-R-Console Tables'!H195)*USD_per_GBP)*(1-UK_VAT),-1)</f>
      </c>
      <c r="J195" s="82"/>
      <c r="K195" s="5"/>
    </row>
    <row x14ac:dyDescent="0.25" r="196" customHeight="1" ht="17.25">
      <c r="A196" s="3"/>
      <c r="B196" s="3"/>
      <c r="C196" s="3"/>
      <c r="D196" s="3"/>
      <c r="E196" s="28"/>
      <c r="F196" s="28"/>
      <c r="G196" s="23"/>
      <c r="H196" s="103"/>
      <c r="I196" s="62"/>
      <c r="J196" s="82"/>
      <c r="K196" s="5"/>
    </row>
    <row x14ac:dyDescent="0.25" r="197" customHeight="1" ht="17.25">
      <c r="A197" s="3"/>
      <c r="B197" s="3"/>
      <c r="C197" s="3"/>
      <c r="D197" s="3"/>
      <c r="E197" s="243"/>
      <c r="F197" s="243"/>
      <c r="G197" s="23"/>
      <c r="H197" s="103"/>
      <c r="I197" s="82"/>
      <c r="J197" s="82"/>
      <c r="K197" s="5"/>
    </row>
    <row x14ac:dyDescent="0.25" r="198" customHeight="1" ht="49.35">
      <c r="A198" s="126"/>
      <c r="B198" s="96" t="s">
        <v>132</v>
      </c>
      <c r="C198" s="236"/>
      <c r="D198" s="236"/>
      <c r="E198" s="127"/>
      <c r="F198" s="127"/>
      <c r="G198" s="116"/>
      <c r="H198" s="128"/>
      <c r="I198" s="128"/>
      <c r="J198" s="128"/>
      <c r="K198" s="158"/>
    </row>
    <row x14ac:dyDescent="0.25" r="199" customHeight="1" ht="17.25">
      <c r="A199" s="15"/>
      <c r="B199" s="15" t="s">
        <v>484</v>
      </c>
      <c r="C199" s="15"/>
      <c r="D199" s="15"/>
      <c r="E199" s="112" t="s">
        <v>58</v>
      </c>
      <c r="F199" s="237" t="s">
        <v>319</v>
      </c>
      <c r="G199" s="217"/>
      <c r="H199" s="73" t="s">
        <v>362</v>
      </c>
      <c r="I199" s="18" t="s">
        <v>350</v>
      </c>
      <c r="J199" s="238"/>
      <c r="K199" s="27"/>
    </row>
    <row x14ac:dyDescent="0.25" r="200" customHeight="1" ht="17.25">
      <c r="A200" s="3"/>
      <c r="B200" s="3"/>
      <c r="C200" s="3"/>
      <c r="D200" s="3"/>
      <c r="E200" s="74"/>
      <c r="F200" s="119" t="s">
        <v>5</v>
      </c>
      <c r="G200" s="150" t="s">
        <v>84</v>
      </c>
      <c r="H200" s="244"/>
      <c r="I200" s="287" t="s">
        <v>471</v>
      </c>
      <c r="J200" s="82"/>
      <c r="K200" s="27"/>
    </row>
    <row x14ac:dyDescent="0.25" r="201" customHeight="1" ht="17.25">
      <c r="A201" s="3"/>
      <c r="B201" s="3"/>
      <c r="C201" s="3"/>
      <c r="D201" s="3"/>
      <c r="E201" s="74" t="s">
        <v>11</v>
      </c>
      <c r="F201" s="4" t="s">
        <v>526</v>
      </c>
      <c r="G201" s="114" t="s">
        <v>527</v>
      </c>
      <c r="H201" s="62">
        <f>ROUNDUP((('UK-R-Console Tables'!G201)*USD_per_GBP)*(1-UK_VAT),-1)</f>
      </c>
      <c r="I201" s="62">
        <f>ROUNDUP((('UK-R-Console Tables'!H201)*USD_per_GBP)*(1-UK_VAT),-1)</f>
      </c>
      <c r="J201" s="82"/>
      <c r="K201" s="27"/>
    </row>
    <row x14ac:dyDescent="0.25" r="202" customHeight="1" ht="17.25">
      <c r="A202" s="3"/>
      <c r="B202" s="3"/>
      <c r="C202" s="3"/>
      <c r="D202" s="3"/>
      <c r="E202" s="74" t="s">
        <v>13</v>
      </c>
      <c r="F202" s="4" t="s">
        <v>528</v>
      </c>
      <c r="G202" s="4" t="s">
        <v>529</v>
      </c>
      <c r="H202" s="62">
        <f>ROUNDUP((('UK-R-Console Tables'!G202)*USD_per_GBP)*(1-UK_VAT),-1)</f>
      </c>
      <c r="I202" s="62">
        <f>ROUNDUP((('UK-R-Console Tables'!H202)*USD_per_GBP)*(1-UK_VAT),-1)</f>
      </c>
      <c r="J202" s="137"/>
      <c r="K202" s="27"/>
    </row>
    <row x14ac:dyDescent="0.25" r="203" customHeight="1" ht="17.25">
      <c r="A203" s="3"/>
      <c r="B203" s="3"/>
      <c r="C203" s="3"/>
      <c r="D203" s="3"/>
      <c r="E203" s="4" t="s">
        <v>15</v>
      </c>
      <c r="F203" s="74" t="s">
        <v>530</v>
      </c>
      <c r="G203" s="114" t="s">
        <v>531</v>
      </c>
      <c r="H203" s="62">
        <f>ROUNDUP((('UK-R-Console Tables'!G203)*USD_per_GBP)*(1-UK_VAT),-1)</f>
      </c>
      <c r="I203" s="62">
        <f>ROUNDUP((('UK-R-Console Tables'!H203)*USD_per_GBP)*(1-UK_VAT),-1)</f>
      </c>
      <c r="J203" s="137"/>
      <c r="K203" s="27"/>
    </row>
    <row x14ac:dyDescent="0.25" r="204" customHeight="1" ht="17.25">
      <c r="A204" s="3"/>
      <c r="B204" s="3"/>
      <c r="C204" s="3"/>
      <c r="D204" s="3"/>
      <c r="E204" s="138" t="s">
        <v>18</v>
      </c>
      <c r="F204" s="138"/>
      <c r="G204" s="4"/>
      <c r="H204" s="101"/>
      <c r="I204" s="92"/>
      <c r="J204" s="82"/>
      <c r="K204" s="27"/>
    </row>
    <row x14ac:dyDescent="0.25" r="205" customHeight="1" ht="17.25">
      <c r="A205" s="3"/>
      <c r="B205" s="3"/>
      <c r="C205" s="3"/>
      <c r="D205" s="3"/>
      <c r="E205" s="108"/>
      <c r="F205" s="108"/>
      <c r="G205" s="4"/>
      <c r="H205" s="101"/>
      <c r="I205" s="92"/>
      <c r="J205" s="82"/>
      <c r="K205" s="27"/>
    </row>
    <row x14ac:dyDescent="0.25" r="206" customHeight="1" ht="17.25">
      <c r="A206" s="3"/>
      <c r="B206" s="3"/>
      <c r="C206" s="3"/>
      <c r="D206" s="3"/>
      <c r="E206" s="139" t="s">
        <v>280</v>
      </c>
      <c r="F206" s="139"/>
      <c r="G206" s="140"/>
      <c r="H206" s="152"/>
      <c r="I206" s="188">
        <f>ROUNDUP((('UK-R-Console Tables'!H207)*USD_per_GBP)*(1-UK_VAT),-1)</f>
      </c>
      <c r="J206" s="82"/>
      <c r="K206" s="27"/>
    </row>
    <row x14ac:dyDescent="0.25" r="207" customHeight="1" ht="17.25">
      <c r="A207" s="3"/>
      <c r="B207" s="3"/>
      <c r="C207" s="3"/>
      <c r="D207" s="3"/>
      <c r="E207" s="28"/>
      <c r="F207" s="28"/>
      <c r="G207" s="4"/>
      <c r="H207" s="101"/>
      <c r="I207" s="63"/>
      <c r="J207" s="82"/>
      <c r="K207" s="27"/>
    </row>
    <row x14ac:dyDescent="0.25" r="208" customHeight="1" ht="17.25">
      <c r="A208" s="3"/>
      <c r="B208" s="3"/>
      <c r="C208" s="3"/>
      <c r="D208" s="3"/>
      <c r="E208" s="28" t="s">
        <v>437</v>
      </c>
      <c r="F208" s="28"/>
      <c r="G208" s="4"/>
      <c r="H208" s="101"/>
      <c r="I208" s="62"/>
      <c r="J208" s="82"/>
      <c r="K208" s="27"/>
    </row>
    <row x14ac:dyDescent="0.25" r="209" customHeight="1" ht="17.25">
      <c r="A209" s="3"/>
      <c r="B209" s="3"/>
      <c r="C209" s="3"/>
      <c r="D209" s="3"/>
      <c r="E209" s="139" t="s">
        <v>450</v>
      </c>
      <c r="F209" s="349"/>
      <c r="G209" s="140"/>
      <c r="H209" s="141"/>
      <c r="I209" s="188">
        <f>ROUNDUP((('UK-R-Console Tables'!H210)*USD_per_GBP)*(1-UK_VAT),-1)</f>
      </c>
      <c r="J209" s="82"/>
      <c r="K209" s="27"/>
    </row>
    <row x14ac:dyDescent="0.25" r="210" customHeight="1" ht="17.25">
      <c r="A210" s="3"/>
      <c r="B210" s="3"/>
      <c r="C210" s="3"/>
      <c r="D210" s="3"/>
      <c r="E210" s="28"/>
      <c r="F210" s="28"/>
      <c r="G210" s="23"/>
      <c r="H210" s="103"/>
      <c r="I210" s="63"/>
      <c r="J210" s="82"/>
      <c r="K210" s="27"/>
    </row>
    <row x14ac:dyDescent="0.25" r="211" customHeight="1" ht="97.5">
      <c r="A211" s="3"/>
      <c r="B211" s="3"/>
      <c r="C211" s="3"/>
      <c r="D211" s="3"/>
      <c r="E211" s="243"/>
      <c r="F211" s="243"/>
      <c r="G211" s="23"/>
      <c r="H211" s="103"/>
      <c r="I211" s="63"/>
      <c r="J211" s="82"/>
      <c r="K211" s="27"/>
    </row>
    <row x14ac:dyDescent="0.25" r="212" customHeight="1" ht="17.25">
      <c r="A212" s="3"/>
      <c r="B212" s="3"/>
      <c r="C212" s="3"/>
      <c r="D212" s="3"/>
      <c r="E212" s="28"/>
      <c r="F212" s="28"/>
      <c r="G212" s="23"/>
      <c r="H212" s="103"/>
      <c r="I212" s="63"/>
      <c r="J212" s="82"/>
      <c r="K212" s="27"/>
    </row>
    <row x14ac:dyDescent="0.25" r="213" customHeight="1" ht="49.35">
      <c r="A213" s="126"/>
      <c r="B213" s="96" t="s">
        <v>333</v>
      </c>
      <c r="C213" s="236"/>
      <c r="D213" s="236"/>
      <c r="E213" s="127"/>
      <c r="F213" s="127"/>
      <c r="G213" s="116"/>
      <c r="H213" s="128"/>
      <c r="I213" s="128"/>
      <c r="J213" s="128"/>
      <c r="K213" s="158"/>
    </row>
    <row x14ac:dyDescent="0.25" r="214" customHeight="1" ht="26.100000000000005">
      <c r="A214" s="15"/>
      <c r="B214" s="15" t="s">
        <v>318</v>
      </c>
      <c r="C214" s="15"/>
      <c r="D214" s="15"/>
      <c r="E214" s="112" t="s">
        <v>58</v>
      </c>
      <c r="F214" s="237" t="s">
        <v>319</v>
      </c>
      <c r="G214" s="217"/>
      <c r="H214" s="73" t="s">
        <v>362</v>
      </c>
      <c r="I214" s="131" t="s">
        <v>388</v>
      </c>
      <c r="J214" s="238"/>
      <c r="K214" s="72"/>
    </row>
    <row x14ac:dyDescent="0.25" r="215" customHeight="1" ht="17.25">
      <c r="A215" s="3"/>
      <c r="B215" s="3"/>
      <c r="C215" s="3"/>
      <c r="D215" s="3"/>
      <c r="E215" s="74"/>
      <c r="F215" s="150" t="s">
        <v>476</v>
      </c>
      <c r="G215" s="150" t="s">
        <v>509</v>
      </c>
      <c r="H215" s="244"/>
      <c r="I215" s="303" t="s">
        <v>471</v>
      </c>
      <c r="J215" s="303"/>
      <c r="K215" s="239"/>
    </row>
    <row x14ac:dyDescent="0.25" r="216" customHeight="1" ht="17.25">
      <c r="A216" s="3"/>
      <c r="B216" s="3"/>
      <c r="C216" s="3"/>
      <c r="D216" s="3"/>
      <c r="E216" s="74" t="s">
        <v>11</v>
      </c>
      <c r="F216" s="28" t="s">
        <v>516</v>
      </c>
      <c r="G216" s="114" t="s">
        <v>517</v>
      </c>
      <c r="H216" s="62">
        <f>ROUNDUP((('UK-R-Console Tables'!G217)*USD_per_GBP)*(1-UK_VAT),-1)</f>
      </c>
      <c r="I216" s="62">
        <f>ROUNDUP((('UK-R-Console Tables'!H217)*USD_per_GBP)*(1-UK_VAT),-1)</f>
      </c>
      <c r="J216" s="82"/>
      <c r="K216" s="300">
        <f>I216-H216</f>
      </c>
    </row>
    <row x14ac:dyDescent="0.25" r="217" customHeight="1" ht="17.25">
      <c r="A217" s="3"/>
      <c r="B217" s="3"/>
      <c r="C217" s="3"/>
      <c r="D217" s="3"/>
      <c r="E217" s="74" t="s">
        <v>13</v>
      </c>
      <c r="F217" s="28" t="s">
        <v>518</v>
      </c>
      <c r="G217" s="28" t="s">
        <v>519</v>
      </c>
      <c r="H217" s="62">
        <f>ROUNDUP((('UK-R-Console Tables'!G218)*USD_per_GBP)*(1-UK_VAT),-1)</f>
      </c>
      <c r="I217" s="62">
        <f>ROUNDUP((('UK-R-Console Tables'!H218)*USD_per_GBP)*(1-UK_VAT),-1)</f>
      </c>
      <c r="J217" s="82"/>
      <c r="K217" s="300">
        <f>I217-H217</f>
      </c>
    </row>
    <row x14ac:dyDescent="0.25" r="218" customHeight="1" ht="17.25">
      <c r="A218" s="3"/>
      <c r="B218" s="3"/>
      <c r="C218" s="3"/>
      <c r="D218" s="3"/>
      <c r="E218" s="74" t="s">
        <v>15</v>
      </c>
      <c r="F218" s="28" t="s">
        <v>520</v>
      </c>
      <c r="G218" s="28" t="s">
        <v>521</v>
      </c>
      <c r="H218" s="62">
        <f>ROUNDUP((('UK-R-Console Tables'!G219)*USD_per_GBP)*(1-UK_VAT),-1)</f>
      </c>
      <c r="I218" s="62">
        <f>ROUNDUP((('UK-R-Console Tables'!H219)*USD_per_GBP)*(1-UK_VAT),-1)</f>
      </c>
      <c r="J218" s="82"/>
      <c r="K218" s="300">
        <f>I218-H218</f>
      </c>
    </row>
    <row x14ac:dyDescent="0.25" r="219" customHeight="1" ht="17.25">
      <c r="A219" s="3"/>
      <c r="B219" s="3"/>
      <c r="C219" s="3"/>
      <c r="D219" s="3"/>
      <c r="E219" s="74" t="s">
        <v>120</v>
      </c>
      <c r="F219" s="28" t="s">
        <v>522</v>
      </c>
      <c r="G219" s="28" t="s">
        <v>523</v>
      </c>
      <c r="H219" s="62">
        <f>ROUNDUP((('UK-R-Console Tables'!G220)*USD_per_GBP)*(1-UK_VAT),-1)</f>
      </c>
      <c r="I219" s="62">
        <f>ROUNDUP((('UK-R-Console Tables'!H220)*USD_per_GBP)*(1-UK_VAT),-1)</f>
      </c>
      <c r="J219" s="82"/>
      <c r="K219" s="300">
        <f>I219-H219</f>
      </c>
    </row>
    <row x14ac:dyDescent="0.25" r="220" customHeight="1" ht="17.25">
      <c r="A220" s="3"/>
      <c r="B220" s="3"/>
      <c r="C220" s="3"/>
      <c r="D220" s="3"/>
      <c r="E220" s="3"/>
      <c r="F220" s="3"/>
      <c r="G220" s="74"/>
      <c r="H220" s="136"/>
      <c r="I220" s="136"/>
      <c r="J220" s="137"/>
      <c r="K220" s="27"/>
    </row>
    <row x14ac:dyDescent="0.25" r="221" customHeight="1" ht="17.25">
      <c r="A221" s="3"/>
      <c r="B221" s="3"/>
      <c r="C221" s="3"/>
      <c r="D221" s="3"/>
      <c r="E221" s="138" t="s">
        <v>18</v>
      </c>
      <c r="F221" s="138"/>
      <c r="G221" s="23"/>
      <c r="H221" s="103"/>
      <c r="I221" s="82"/>
      <c r="J221" s="82"/>
      <c r="K221" s="27"/>
    </row>
    <row x14ac:dyDescent="0.25" r="222" customHeight="1" ht="17.25">
      <c r="A222" s="3"/>
      <c r="B222" s="3"/>
      <c r="C222" s="3"/>
      <c r="D222" s="3"/>
      <c r="E222" s="243"/>
      <c r="F222" s="243"/>
      <c r="G222" s="23"/>
      <c r="H222" s="103"/>
      <c r="I222" s="82"/>
      <c r="J222" s="82"/>
      <c r="K222" s="27"/>
    </row>
    <row x14ac:dyDescent="0.25" r="223" customHeight="1" ht="17.25">
      <c r="A223" s="3"/>
      <c r="B223" s="3"/>
      <c r="C223" s="3"/>
      <c r="D223" s="3"/>
      <c r="E223" s="3"/>
      <c r="F223" s="3"/>
      <c r="G223" s="23"/>
      <c r="H223" s="103"/>
      <c r="I223" s="82"/>
      <c r="J223" s="82"/>
      <c r="K223" s="27"/>
    </row>
    <row x14ac:dyDescent="0.25" r="224" customHeight="1" ht="17.25">
      <c r="A224" s="3"/>
      <c r="B224" s="3"/>
      <c r="C224" s="3"/>
      <c r="D224" s="3"/>
      <c r="E224" s="139" t="s">
        <v>394</v>
      </c>
      <c r="F224" s="139"/>
      <c r="G224" s="140"/>
      <c r="H224" s="141"/>
      <c r="I224" s="188">
        <f>ROUNDUP((('UK-R-Console Tables'!H225)*USD_per_GBP)*(1-UK_VAT),-1)</f>
      </c>
      <c r="J224" s="82"/>
      <c r="K224" s="27"/>
    </row>
    <row x14ac:dyDescent="0.25" r="225" customHeight="1" ht="17.25">
      <c r="A225" s="3"/>
      <c r="B225" s="3"/>
      <c r="C225" s="3"/>
      <c r="D225" s="3"/>
      <c r="E225" s="243"/>
      <c r="F225" s="243"/>
      <c r="G225" s="23"/>
      <c r="H225" s="103"/>
      <c r="I225" s="82"/>
      <c r="J225" s="82"/>
      <c r="K225" s="27"/>
    </row>
    <row x14ac:dyDescent="0.25" r="226" customHeight="1" ht="17.25">
      <c r="A226" s="3"/>
      <c r="B226" s="3"/>
      <c r="C226" s="3"/>
      <c r="D226" s="3"/>
      <c r="E226" s="243"/>
      <c r="F226" s="243"/>
      <c r="G226" s="23"/>
      <c r="H226" s="103"/>
      <c r="I226" s="82"/>
      <c r="J226" s="82"/>
      <c r="K226" s="27"/>
    </row>
    <row x14ac:dyDescent="0.25" r="227" customHeight="1" ht="17.25">
      <c r="A227" s="3"/>
      <c r="B227" s="3"/>
      <c r="C227" s="3"/>
      <c r="D227" s="3"/>
      <c r="E227" s="3"/>
      <c r="F227" s="3"/>
      <c r="G227" s="23"/>
      <c r="H227" s="103"/>
      <c r="I227" s="82"/>
      <c r="J227" s="82"/>
      <c r="K227" s="27"/>
    </row>
    <row x14ac:dyDescent="0.25" r="228" customHeight="1" ht="17.25">
      <c r="A228" s="3"/>
      <c r="B228" s="3"/>
      <c r="C228" s="3"/>
      <c r="D228" s="3"/>
      <c r="E228" s="28"/>
      <c r="F228" s="28"/>
      <c r="G228" s="23"/>
      <c r="H228" s="103"/>
      <c r="I228" s="63"/>
      <c r="J228" s="82"/>
      <c r="K228" s="27"/>
    </row>
    <row x14ac:dyDescent="0.25" r="229" customHeight="1" ht="17.25">
      <c r="A229" s="3"/>
      <c r="B229" s="3"/>
      <c r="C229" s="3"/>
      <c r="D229" s="3"/>
      <c r="E229" s="28"/>
      <c r="F229" s="28"/>
      <c r="G229" s="23"/>
      <c r="H229" s="103"/>
      <c r="I229" s="63"/>
      <c r="J229" s="82"/>
      <c r="K229" s="27"/>
    </row>
    <row x14ac:dyDescent="0.25" r="230" customHeight="1" ht="17.25">
      <c r="A230" s="3"/>
      <c r="B230" s="3"/>
      <c r="C230" s="3"/>
      <c r="D230" s="3"/>
      <c r="E230" s="28"/>
      <c r="F230" s="28"/>
      <c r="G230" s="23"/>
      <c r="H230" s="103"/>
      <c r="I230" s="63"/>
      <c r="J230" s="82"/>
      <c r="K230" s="27"/>
    </row>
    <row x14ac:dyDescent="0.25" r="231" customHeight="1" ht="17.1">
      <c r="A231" s="3"/>
      <c r="B231" s="3"/>
      <c r="C231" s="3"/>
      <c r="D231" s="3"/>
      <c r="E231" s="28"/>
      <c r="F231" s="28"/>
      <c r="G231" s="23"/>
      <c r="H231" s="103"/>
      <c r="I231" s="63"/>
      <c r="J231" s="82"/>
      <c r="K231" s="27"/>
    </row>
    <row x14ac:dyDescent="0.25" r="232" customHeight="1" ht="49.35">
      <c r="A232" s="126"/>
      <c r="B232" s="96" t="s">
        <v>532</v>
      </c>
      <c r="C232" s="236"/>
      <c r="D232" s="236"/>
      <c r="E232" s="127"/>
      <c r="F232" s="127"/>
      <c r="G232" s="116"/>
      <c r="H232" s="128"/>
      <c r="I232" s="128"/>
      <c r="J232" s="128"/>
      <c r="K232" s="158"/>
    </row>
    <row x14ac:dyDescent="0.25" r="233" customHeight="1" ht="26.100000000000005">
      <c r="A233" s="15"/>
      <c r="B233" s="15" t="s">
        <v>318</v>
      </c>
      <c r="C233" s="15"/>
      <c r="D233" s="15"/>
      <c r="E233" s="112" t="s">
        <v>58</v>
      </c>
      <c r="F233" s="237" t="s">
        <v>319</v>
      </c>
      <c r="G233" s="217"/>
      <c r="H233" s="73" t="s">
        <v>362</v>
      </c>
      <c r="I233" s="73" t="s">
        <v>388</v>
      </c>
      <c r="J233" s="238"/>
      <c r="K233" s="72"/>
    </row>
    <row x14ac:dyDescent="0.25" r="234" customHeight="1" ht="17.25">
      <c r="A234" s="3"/>
      <c r="B234" s="3"/>
      <c r="C234" s="3"/>
      <c r="D234" s="3"/>
      <c r="E234" s="74"/>
      <c r="F234" s="185" t="s">
        <v>72</v>
      </c>
      <c r="G234" s="150" t="s">
        <v>84</v>
      </c>
      <c r="H234" s="105"/>
      <c r="I234" s="303" t="s">
        <v>471</v>
      </c>
      <c r="J234" s="303"/>
      <c r="K234" s="5"/>
    </row>
    <row x14ac:dyDescent="0.25" r="235" customHeight="1" ht="17.25">
      <c r="A235" s="3"/>
      <c r="B235" s="3"/>
      <c r="C235" s="3"/>
      <c r="D235" s="3"/>
      <c r="E235" s="4" t="s">
        <v>11</v>
      </c>
      <c r="F235" s="28" t="s">
        <v>496</v>
      </c>
      <c r="G235" s="28" t="s">
        <v>497</v>
      </c>
      <c r="H235" s="62">
        <f>ROUNDUP((('UK-R-Console Tables'!G236)*USD_per_GBP)*(1-UK_VAT),-1)</f>
      </c>
      <c r="I235" s="62">
        <f>ROUNDUP((('UK-R-Console Tables'!H236)*USD_per_GBP)*(1-UK_VAT),-1)</f>
      </c>
      <c r="J235" s="82"/>
      <c r="K235" s="5"/>
    </row>
    <row x14ac:dyDescent="0.25" r="236" customHeight="1" ht="17.25">
      <c r="A236" s="3"/>
      <c r="B236" s="3"/>
      <c r="C236" s="3"/>
      <c r="D236" s="3"/>
      <c r="E236" s="74" t="s">
        <v>13</v>
      </c>
      <c r="F236" s="28" t="s">
        <v>498</v>
      </c>
      <c r="G236" s="28" t="s">
        <v>499</v>
      </c>
      <c r="H236" s="62">
        <f>ROUNDUP((('UK-R-Console Tables'!G237)*USD_per_GBP)*(1-UK_VAT),-1)</f>
      </c>
      <c r="I236" s="62">
        <f>ROUNDUP((('UK-R-Console Tables'!H237)*USD_per_GBP)*(1-UK_VAT),-1)</f>
      </c>
      <c r="J236" s="82"/>
      <c r="K236" s="5"/>
    </row>
    <row x14ac:dyDescent="0.25" r="237" customHeight="1" ht="17.25">
      <c r="A237" s="3"/>
      <c r="B237" s="3"/>
      <c r="C237" s="3"/>
      <c r="D237" s="3"/>
      <c r="E237" s="74" t="s">
        <v>15</v>
      </c>
      <c r="F237" s="28" t="s">
        <v>500</v>
      </c>
      <c r="G237" s="28" t="s">
        <v>501</v>
      </c>
      <c r="H237" s="62">
        <f>ROUNDUP((('UK-R-Console Tables'!G238)*USD_per_GBP)*(1-UK_VAT),-1)</f>
      </c>
      <c r="I237" s="62">
        <f>ROUNDUP((('UK-R-Console Tables'!H238)*USD_per_GBP)*(1-UK_VAT),-1)</f>
      </c>
      <c r="J237" s="82"/>
      <c r="K237" s="5"/>
    </row>
    <row x14ac:dyDescent="0.25" r="238" customHeight="1" ht="17.25">
      <c r="A238" s="3"/>
      <c r="B238" s="3"/>
      <c r="C238" s="3"/>
      <c r="D238" s="3"/>
      <c r="E238" s="74"/>
      <c r="F238" s="74"/>
      <c r="G238" s="23"/>
      <c r="H238" s="103"/>
      <c r="I238" s="82"/>
      <c r="J238" s="82"/>
      <c r="K238" s="27"/>
    </row>
    <row x14ac:dyDescent="0.25" r="239" customHeight="1" ht="17.25">
      <c r="A239" s="3"/>
      <c r="B239" s="3"/>
      <c r="C239" s="3"/>
      <c r="D239" s="3"/>
      <c r="E239" s="3"/>
      <c r="F239" s="3"/>
      <c r="G239" s="74"/>
      <c r="H239" s="136"/>
      <c r="I239" s="136"/>
      <c r="J239" s="137"/>
      <c r="K239" s="27"/>
    </row>
    <row x14ac:dyDescent="0.25" r="240" customHeight="1" ht="17.25">
      <c r="A240" s="3"/>
      <c r="B240" s="3"/>
      <c r="C240" s="3"/>
      <c r="D240" s="3"/>
      <c r="E240" s="138" t="s">
        <v>18</v>
      </c>
      <c r="F240" s="138"/>
      <c r="G240" s="23"/>
      <c r="H240" s="103"/>
      <c r="I240" s="82"/>
      <c r="J240" s="82"/>
      <c r="K240" s="27"/>
    </row>
    <row x14ac:dyDescent="0.25" r="241" customHeight="1" ht="17.25">
      <c r="A241" s="3"/>
      <c r="B241" s="3"/>
      <c r="C241" s="3"/>
      <c r="D241" s="3"/>
      <c r="E241" s="243"/>
      <c r="F241" s="243"/>
      <c r="G241" s="23"/>
      <c r="H241" s="103"/>
      <c r="I241" s="82"/>
      <c r="J241" s="82"/>
      <c r="K241" s="27"/>
    </row>
    <row x14ac:dyDescent="0.25" r="242" customHeight="1" ht="17.25">
      <c r="A242" s="3"/>
      <c r="B242" s="3"/>
      <c r="C242" s="3"/>
      <c r="D242" s="3"/>
      <c r="E242" s="3"/>
      <c r="F242" s="3"/>
      <c r="G242" s="114"/>
      <c r="H242" s="103"/>
      <c r="I242" s="82"/>
      <c r="J242" s="82"/>
      <c r="K242" s="27"/>
    </row>
    <row x14ac:dyDescent="0.25" r="243" customHeight="1" ht="17.25">
      <c r="A243" s="3"/>
      <c r="B243" s="3"/>
      <c r="C243" s="3"/>
      <c r="D243" s="3"/>
      <c r="E243" s="139" t="s">
        <v>505</v>
      </c>
      <c r="F243" s="139"/>
      <c r="G243" s="140"/>
      <c r="H243" s="141"/>
      <c r="I243" s="188">
        <f>ROUNDUP((('UK-R-Console Tables'!H244)*USD_per_GBP)*(1-UK_VAT),-1)</f>
      </c>
      <c r="J243" s="82"/>
      <c r="K243" s="5"/>
    </row>
    <row x14ac:dyDescent="0.25" r="244" customHeight="1" ht="17.25">
      <c r="A244" s="3"/>
      <c r="B244" s="3"/>
      <c r="C244" s="3"/>
      <c r="D244" s="3"/>
      <c r="E244" s="3"/>
      <c r="F244" s="3"/>
      <c r="G244" s="23"/>
      <c r="H244" s="103"/>
      <c r="I244" s="82"/>
      <c r="J244" s="82"/>
      <c r="K244" s="5"/>
    </row>
    <row x14ac:dyDescent="0.25" r="245" customHeight="1" ht="17.25">
      <c r="A245" s="3"/>
      <c r="B245" s="3"/>
      <c r="C245" s="3"/>
      <c r="D245" s="3"/>
      <c r="E245" s="3"/>
      <c r="F245" s="3"/>
      <c r="G245" s="23"/>
      <c r="H245" s="103"/>
      <c r="I245" s="82"/>
      <c r="J245" s="82"/>
      <c r="K245" s="5"/>
    </row>
    <row x14ac:dyDescent="0.25" r="246" customHeight="1" ht="17.25">
      <c r="A246" s="3"/>
      <c r="B246" s="3"/>
      <c r="C246" s="3"/>
      <c r="D246" s="3"/>
      <c r="E246" s="3"/>
      <c r="F246" s="3"/>
      <c r="G246" s="23"/>
      <c r="H246" s="103"/>
      <c r="I246" s="82"/>
      <c r="J246" s="82"/>
      <c r="K246" s="5"/>
    </row>
    <row x14ac:dyDescent="0.25" r="247" customHeight="1" ht="17.25">
      <c r="A247" s="3"/>
      <c r="B247" s="3"/>
      <c r="C247" s="3"/>
      <c r="D247" s="3"/>
      <c r="E247" s="3"/>
      <c r="F247" s="3"/>
      <c r="G247" s="23"/>
      <c r="H247" s="103"/>
      <c r="I247" s="82"/>
      <c r="J247" s="82"/>
      <c r="K247" s="5"/>
    </row>
    <row x14ac:dyDescent="0.25" r="248" customHeight="1" ht="17.25">
      <c r="A248" s="3"/>
      <c r="B248" s="3"/>
      <c r="C248" s="3"/>
      <c r="D248" s="3"/>
      <c r="E248" s="3"/>
      <c r="F248" s="3"/>
      <c r="G248" s="23"/>
      <c r="H248" s="103"/>
      <c r="I248" s="82"/>
      <c r="J248" s="82"/>
      <c r="K248" s="5"/>
    </row>
    <row x14ac:dyDescent="0.25" r="249" customHeight="1" ht="17.25">
      <c r="A249" s="3"/>
      <c r="B249" s="3"/>
      <c r="C249" s="3"/>
      <c r="D249" s="3"/>
      <c r="E249" s="3"/>
      <c r="F249" s="3"/>
      <c r="G249" s="23"/>
      <c r="H249" s="103"/>
      <c r="I249" s="82"/>
      <c r="J249" s="82"/>
      <c r="K249" s="5"/>
    </row>
    <row x14ac:dyDescent="0.25" r="250" customHeight="1" ht="17.25">
      <c r="A250" s="3"/>
      <c r="B250" s="3"/>
      <c r="C250" s="3"/>
      <c r="D250" s="3"/>
      <c r="E250" s="3"/>
      <c r="F250" s="3"/>
      <c r="G250" s="23"/>
      <c r="H250" s="103"/>
      <c r="I250" s="82"/>
      <c r="J250" s="82"/>
      <c r="K250" s="5"/>
    </row>
    <row x14ac:dyDescent="0.25" r="251" customHeight="1" ht="17.25">
      <c r="A251" s="3"/>
      <c r="B251" s="3"/>
      <c r="C251" s="3"/>
      <c r="D251" s="3"/>
      <c r="E251" s="3"/>
      <c r="F251" s="3"/>
      <c r="G251" s="23"/>
      <c r="H251" s="103"/>
      <c r="I251" s="82"/>
      <c r="J251" s="82"/>
      <c r="K251" s="5"/>
    </row>
    <row x14ac:dyDescent="0.25" r="252" customHeight="1" ht="17.25">
      <c r="A252" s="3"/>
      <c r="B252" s="3"/>
      <c r="C252" s="3"/>
      <c r="D252" s="3"/>
      <c r="E252" s="3"/>
      <c r="F252" s="3"/>
      <c r="G252" s="23"/>
      <c r="H252" s="103"/>
      <c r="I252" s="82"/>
      <c r="J252" s="82"/>
      <c r="K252" s="5"/>
    </row>
    <row x14ac:dyDescent="0.25" r="253" customHeight="1" ht="17.25">
      <c r="A253" s="3"/>
      <c r="B253" s="3"/>
      <c r="C253" s="3"/>
      <c r="D253" s="3"/>
      <c r="E253" s="3"/>
      <c r="F253" s="3"/>
      <c r="G253" s="23"/>
      <c r="H253" s="103"/>
      <c r="I253" s="82"/>
      <c r="J253" s="82"/>
      <c r="K253" s="5"/>
    </row>
    <row x14ac:dyDescent="0.25" r="254" customHeight="1" ht="17.25">
      <c r="A254" s="3"/>
      <c r="B254" s="3"/>
      <c r="C254" s="3"/>
      <c r="D254" s="3"/>
      <c r="E254" s="3"/>
      <c r="F254" s="3"/>
      <c r="G254" s="23"/>
      <c r="H254" s="103"/>
      <c r="I254" s="82"/>
      <c r="J254" s="82"/>
      <c r="K254" s="5"/>
    </row>
    <row x14ac:dyDescent="0.25" r="255" customHeight="1" ht="17.25">
      <c r="A255" s="3"/>
      <c r="B255" s="3"/>
      <c r="C255" s="3"/>
      <c r="D255" s="3"/>
      <c r="E255" s="3"/>
      <c r="F255" s="3"/>
      <c r="G255" s="23"/>
      <c r="H255" s="103"/>
      <c r="I255" s="82"/>
      <c r="J255" s="82"/>
      <c r="K255" s="5"/>
    </row>
    <row x14ac:dyDescent="0.25" r="256" customHeight="1" ht="17.25">
      <c r="A256" s="3"/>
      <c r="B256" s="3"/>
      <c r="C256" s="3"/>
      <c r="D256" s="3"/>
      <c r="E256" s="3"/>
      <c r="F256" s="3"/>
      <c r="G256" s="23"/>
      <c r="H256" s="103"/>
      <c r="I256" s="82"/>
      <c r="J256" s="82"/>
      <c r="K256" s="5"/>
    </row>
    <row x14ac:dyDescent="0.25" r="257" customHeight="1" ht="17.25">
      <c r="A257" s="3"/>
      <c r="B257" s="3"/>
      <c r="C257" s="3"/>
      <c r="D257" s="3"/>
      <c r="E257" s="3"/>
      <c r="F257" s="3"/>
      <c r="G257" s="23"/>
      <c r="H257" s="103"/>
      <c r="I257" s="82"/>
      <c r="J257" s="82"/>
      <c r="K257" s="5"/>
    </row>
    <row x14ac:dyDescent="0.25" r="258" customHeight="1" ht="17.25">
      <c r="A258" s="3"/>
      <c r="B258" s="3"/>
      <c r="C258" s="3"/>
      <c r="D258" s="3"/>
      <c r="E258" s="3"/>
      <c r="F258" s="3"/>
      <c r="G258" s="23"/>
      <c r="H258" s="103"/>
      <c r="I258" s="82"/>
      <c r="J258" s="82"/>
      <c r="K258" s="5"/>
    </row>
    <row x14ac:dyDescent="0.25" r="259" customHeight="1" ht="17.25">
      <c r="A259" s="3"/>
      <c r="B259" s="3"/>
      <c r="C259" s="3"/>
      <c r="D259" s="3"/>
      <c r="E259" s="3"/>
      <c r="F259" s="3"/>
      <c r="G259" s="23"/>
      <c r="H259" s="103"/>
      <c r="I259" s="82"/>
      <c r="J259" s="82"/>
      <c r="K259" s="5"/>
    </row>
    <row x14ac:dyDescent="0.25" r="260" customHeight="1" ht="17.25">
      <c r="A260" s="3"/>
      <c r="B260" s="3"/>
      <c r="C260" s="3"/>
      <c r="D260" s="3"/>
      <c r="E260" s="3"/>
      <c r="F260" s="3"/>
      <c r="G260" s="23"/>
      <c r="H260" s="103"/>
      <c r="I260" s="82"/>
      <c r="J260" s="82"/>
      <c r="K260" s="5"/>
    </row>
    <row x14ac:dyDescent="0.25" r="261" customHeight="1" ht="17.25">
      <c r="A261" s="3"/>
      <c r="B261" s="3"/>
      <c r="C261" s="3"/>
      <c r="D261" s="3"/>
      <c r="E261" s="3"/>
      <c r="F261" s="3"/>
      <c r="G261" s="23"/>
      <c r="H261" s="103"/>
      <c r="I261" s="82"/>
      <c r="J261" s="82"/>
      <c r="K261" s="5"/>
    </row>
    <row x14ac:dyDescent="0.25" r="262" customHeight="1" ht="17.25">
      <c r="A262" s="3"/>
      <c r="B262" s="3"/>
      <c r="C262" s="3"/>
      <c r="D262" s="3"/>
      <c r="E262" s="3"/>
      <c r="F262" s="3"/>
      <c r="G262" s="23"/>
      <c r="H262" s="103"/>
      <c r="I262" s="82"/>
      <c r="J262" s="82"/>
      <c r="K262" s="5"/>
    </row>
    <row x14ac:dyDescent="0.25" r="263" customHeight="1" ht="17.25">
      <c r="A263" s="3"/>
      <c r="B263" s="3"/>
      <c r="C263" s="3"/>
      <c r="D263" s="3"/>
      <c r="E263" s="3"/>
      <c r="F263" s="3"/>
      <c r="G263" s="23"/>
      <c r="H263" s="103"/>
      <c r="I263" s="82"/>
      <c r="J263" s="82"/>
      <c r="K263" s="5"/>
    </row>
    <row x14ac:dyDescent="0.25" r="264" customHeight="1" ht="17.25">
      <c r="A264" s="3"/>
      <c r="B264" s="3"/>
      <c r="C264" s="3"/>
      <c r="D264" s="3"/>
      <c r="E264" s="3"/>
      <c r="F264" s="3"/>
      <c r="G264" s="23"/>
      <c r="H264" s="103"/>
      <c r="I264" s="82"/>
      <c r="J264" s="82"/>
      <c r="K264" s="5"/>
    </row>
    <row x14ac:dyDescent="0.25" r="265" customHeight="1" ht="17.25">
      <c r="A265" s="3"/>
      <c r="B265" s="3"/>
      <c r="C265" s="3"/>
      <c r="D265" s="3"/>
      <c r="E265" s="3"/>
      <c r="F265" s="3"/>
      <c r="G265" s="23"/>
      <c r="H265" s="103"/>
      <c r="I265" s="82"/>
      <c r="J265" s="82"/>
      <c r="K265" s="5"/>
    </row>
    <row x14ac:dyDescent="0.25" r="266" customHeight="1" ht="17.25">
      <c r="A266" s="3"/>
      <c r="B266" s="3"/>
      <c r="C266" s="3"/>
      <c r="D266" s="3"/>
      <c r="E266" s="3"/>
      <c r="F266" s="3"/>
      <c r="G266" s="23"/>
      <c r="H266" s="103"/>
      <c r="I266" s="82"/>
      <c r="J266" s="82"/>
      <c r="K266" s="5"/>
    </row>
    <row x14ac:dyDescent="0.25" r="267" customHeight="1" ht="17.25">
      <c r="A267" s="3"/>
      <c r="B267" s="3"/>
      <c r="C267" s="3"/>
      <c r="D267" s="3"/>
      <c r="E267" s="3"/>
      <c r="F267" s="3"/>
      <c r="G267" s="23"/>
      <c r="H267" s="103"/>
      <c r="I267" s="82"/>
      <c r="J267" s="82"/>
      <c r="K267" s="5"/>
    </row>
    <row x14ac:dyDescent="0.25" r="268" customHeight="1" ht="17.25">
      <c r="A268" s="3"/>
      <c r="B268" s="3"/>
      <c r="C268" s="3"/>
      <c r="D268" s="3"/>
      <c r="E268" s="3"/>
      <c r="F268" s="3"/>
      <c r="G268" s="23"/>
      <c r="H268" s="103"/>
      <c r="I268" s="82"/>
      <c r="J268" s="82"/>
      <c r="K268" s="5"/>
    </row>
    <row x14ac:dyDescent="0.25" r="269" customHeight="1" ht="17.25">
      <c r="A269" s="3"/>
      <c r="B269" s="3"/>
      <c r="C269" s="3"/>
      <c r="D269" s="3"/>
      <c r="E269" s="3"/>
      <c r="F269" s="3"/>
      <c r="G269" s="23"/>
      <c r="H269" s="103"/>
      <c r="I269" s="82"/>
      <c r="J269" s="82"/>
      <c r="K269" s="5"/>
    </row>
    <row x14ac:dyDescent="0.25" r="270" customHeight="1" ht="17.25">
      <c r="A270" s="3"/>
      <c r="B270" s="3"/>
      <c r="C270" s="3"/>
      <c r="D270" s="3"/>
      <c r="E270" s="3"/>
      <c r="F270" s="3"/>
      <c r="G270" s="23"/>
      <c r="H270" s="103"/>
      <c r="I270" s="82"/>
      <c r="J270" s="82"/>
      <c r="K270" s="5"/>
    </row>
    <row x14ac:dyDescent="0.25" r="271" customHeight="1" ht="17.25">
      <c r="A271" s="3"/>
      <c r="B271" s="3"/>
      <c r="C271" s="3"/>
      <c r="D271" s="3"/>
      <c r="E271" s="3"/>
      <c r="F271" s="3"/>
      <c r="G271" s="23"/>
      <c r="H271" s="103"/>
      <c r="I271" s="82"/>
      <c r="J271" s="82"/>
      <c r="K271" s="5"/>
    </row>
    <row x14ac:dyDescent="0.25" r="272" customHeight="1" ht="17.25">
      <c r="A272" s="3"/>
      <c r="B272" s="3"/>
      <c r="C272" s="3"/>
      <c r="D272" s="3"/>
      <c r="E272" s="3"/>
      <c r="F272" s="3"/>
      <c r="G272" s="23"/>
      <c r="H272" s="103"/>
      <c r="I272" s="82"/>
      <c r="J272" s="82"/>
      <c r="K272" s="5"/>
    </row>
    <row x14ac:dyDescent="0.25" r="273" customHeight="1" ht="17.25">
      <c r="A273" s="3"/>
      <c r="B273" s="3"/>
      <c r="C273" s="3"/>
      <c r="D273" s="3"/>
      <c r="E273" s="3"/>
      <c r="F273" s="3"/>
      <c r="G273" s="23"/>
      <c r="H273" s="103"/>
      <c r="I273" s="82"/>
      <c r="J273" s="82"/>
      <c r="K273" s="5"/>
    </row>
    <row x14ac:dyDescent="0.25" r="274" customHeight="1" ht="17.25">
      <c r="A274" s="3"/>
      <c r="B274" s="3"/>
      <c r="C274" s="3"/>
      <c r="D274" s="3"/>
      <c r="E274" s="3"/>
      <c r="F274" s="3"/>
      <c r="G274" s="23"/>
      <c r="H274" s="103"/>
      <c r="I274" s="82"/>
      <c r="J274" s="82"/>
      <c r="K274" s="5"/>
    </row>
    <row x14ac:dyDescent="0.25" r="275" customHeight="1" ht="17.25">
      <c r="A275" s="3"/>
      <c r="B275" s="3"/>
      <c r="C275" s="3"/>
      <c r="D275" s="3"/>
      <c r="E275" s="3"/>
      <c r="F275" s="3"/>
      <c r="G275" s="23"/>
      <c r="H275" s="103"/>
      <c r="I275" s="82"/>
      <c r="J275" s="82"/>
      <c r="K275" s="5"/>
    </row>
    <row x14ac:dyDescent="0.25" r="276" customHeight="1" ht="17.25">
      <c r="A276" s="3"/>
      <c r="B276" s="3"/>
      <c r="C276" s="3"/>
      <c r="D276" s="3"/>
      <c r="E276" s="3"/>
      <c r="F276" s="3"/>
      <c r="G276" s="23"/>
      <c r="H276" s="103"/>
      <c r="I276" s="82"/>
      <c r="J276" s="82"/>
      <c r="K276" s="5"/>
    </row>
    <row x14ac:dyDescent="0.25" r="277" customHeight="1" ht="17.25">
      <c r="A277" s="3"/>
      <c r="B277" s="3"/>
      <c r="C277" s="3"/>
      <c r="D277" s="3"/>
      <c r="E277" s="3"/>
      <c r="F277" s="3"/>
      <c r="G277" s="23"/>
      <c r="H277" s="103"/>
      <c r="I277" s="82"/>
      <c r="J277" s="82"/>
      <c r="K277" s="5"/>
    </row>
    <row x14ac:dyDescent="0.25" r="278" customHeight="1" ht="17.25">
      <c r="A278" s="3"/>
      <c r="B278" s="3"/>
      <c r="C278" s="3"/>
      <c r="D278" s="3"/>
      <c r="E278" s="3"/>
      <c r="F278" s="3"/>
      <c r="G278" s="23"/>
      <c r="H278" s="103"/>
      <c r="I278" s="82"/>
      <c r="J278" s="82"/>
      <c r="K278" s="5"/>
    </row>
    <row x14ac:dyDescent="0.25" r="279" customHeight="1" ht="17.25">
      <c r="A279" s="3"/>
      <c r="B279" s="3"/>
      <c r="C279" s="3"/>
      <c r="D279" s="3"/>
      <c r="E279" s="3"/>
      <c r="F279" s="3"/>
      <c r="G279" s="23"/>
      <c r="H279" s="103"/>
      <c r="I279" s="82"/>
      <c r="J279" s="82"/>
      <c r="K279" s="5"/>
    </row>
    <row x14ac:dyDescent="0.25" r="280" customHeight="1" ht="17.25">
      <c r="A280" s="3"/>
      <c r="B280" s="3"/>
      <c r="C280" s="3"/>
      <c r="D280" s="3"/>
      <c r="E280" s="3"/>
      <c r="F280" s="3"/>
      <c r="G280" s="23"/>
      <c r="H280" s="103"/>
      <c r="I280" s="82"/>
      <c r="J280" s="82"/>
      <c r="K280" s="5"/>
    </row>
    <row x14ac:dyDescent="0.25" r="281" customHeight="1" ht="17.25">
      <c r="A281" s="3"/>
      <c r="B281" s="3"/>
      <c r="C281" s="3"/>
      <c r="D281" s="3"/>
      <c r="E281" s="3"/>
      <c r="F281" s="3"/>
      <c r="G281" s="23"/>
      <c r="H281" s="103"/>
      <c r="I281" s="82"/>
      <c r="J281" s="82"/>
      <c r="K281" s="5"/>
    </row>
    <row x14ac:dyDescent="0.25" r="282" customHeight="1" ht="17.25">
      <c r="A282" s="3"/>
      <c r="B282" s="3"/>
      <c r="C282" s="3"/>
      <c r="D282" s="3"/>
      <c r="E282" s="3"/>
      <c r="F282" s="3"/>
      <c r="G282" s="23"/>
      <c r="H282" s="103"/>
      <c r="I282" s="82"/>
      <c r="J282" s="82"/>
      <c r="K282" s="5"/>
    </row>
    <row x14ac:dyDescent="0.25" r="283" customHeight="1" ht="17.25">
      <c r="A283" s="3"/>
      <c r="B283" s="3"/>
      <c r="C283" s="3"/>
      <c r="D283" s="3"/>
      <c r="E283" s="3"/>
      <c r="F283" s="3"/>
      <c r="G283" s="23"/>
      <c r="H283" s="103"/>
      <c r="I283" s="82"/>
      <c r="J283" s="82"/>
      <c r="K283" s="5"/>
    </row>
    <row x14ac:dyDescent="0.25" r="284" customHeight="1" ht="17.25">
      <c r="A284" s="3"/>
      <c r="B284" s="3"/>
      <c r="C284" s="3"/>
      <c r="D284" s="3"/>
      <c r="E284" s="3"/>
      <c r="F284" s="3"/>
      <c r="G284" s="23"/>
      <c r="H284" s="103"/>
      <c r="I284" s="82"/>
      <c r="J284" s="82"/>
      <c r="K284" s="5"/>
    </row>
    <row x14ac:dyDescent="0.25" r="285" customHeight="1" ht="17.25">
      <c r="A285" s="3"/>
      <c r="B285" s="3"/>
      <c r="C285" s="3"/>
      <c r="D285" s="3"/>
      <c r="E285" s="3"/>
      <c r="F285" s="3"/>
      <c r="G285" s="23"/>
      <c r="H285" s="103"/>
      <c r="I285" s="82"/>
      <c r="J285" s="82"/>
      <c r="K285" s="5"/>
    </row>
    <row x14ac:dyDescent="0.25" r="286" customHeight="1" ht="17.25">
      <c r="A286" s="3"/>
      <c r="B286" s="3"/>
      <c r="C286" s="3"/>
      <c r="D286" s="3"/>
      <c r="E286" s="3"/>
      <c r="F286" s="3"/>
      <c r="G286" s="23"/>
      <c r="H286" s="103"/>
      <c r="I286" s="82"/>
      <c r="J286" s="82"/>
      <c r="K286" s="5"/>
    </row>
    <row x14ac:dyDescent="0.25" r="287" customHeight="1" ht="17.25">
      <c r="A287" s="3"/>
      <c r="B287" s="3"/>
      <c r="C287" s="3"/>
      <c r="D287" s="3"/>
      <c r="E287" s="3"/>
      <c r="F287" s="3"/>
      <c r="G287" s="23"/>
      <c r="H287" s="103"/>
      <c r="I287" s="82"/>
      <c r="J287" s="82"/>
      <c r="K287" s="5"/>
    </row>
    <row x14ac:dyDescent="0.25" r="288" customHeight="1" ht="17.25">
      <c r="A288" s="3"/>
      <c r="B288" s="3"/>
      <c r="C288" s="3"/>
      <c r="D288" s="3"/>
      <c r="E288" s="3"/>
      <c r="F288" s="3"/>
      <c r="G288" s="23"/>
      <c r="H288" s="103"/>
      <c r="I288" s="82"/>
      <c r="J288" s="82"/>
      <c r="K288" s="5"/>
    </row>
    <row x14ac:dyDescent="0.25" r="289" customHeight="1" ht="17.25">
      <c r="A289" s="3"/>
      <c r="B289" s="3"/>
      <c r="C289" s="3"/>
      <c r="D289" s="3"/>
      <c r="E289" s="3"/>
      <c r="F289" s="3"/>
      <c r="G289" s="23"/>
      <c r="H289" s="103"/>
      <c r="I289" s="82"/>
      <c r="J289" s="82"/>
      <c r="K289" s="5"/>
    </row>
    <row x14ac:dyDescent="0.25" r="290" customHeight="1" ht="17.25">
      <c r="A290" s="3"/>
      <c r="B290" s="3"/>
      <c r="C290" s="3"/>
      <c r="D290" s="3"/>
      <c r="E290" s="3"/>
      <c r="F290" s="3"/>
      <c r="G290" s="23"/>
      <c r="H290" s="103"/>
      <c r="I290" s="82"/>
      <c r="J290" s="82"/>
      <c r="K290" s="5"/>
    </row>
    <row x14ac:dyDescent="0.25" r="291" customHeight="1" ht="17.25">
      <c r="A291" s="3"/>
      <c r="B291" s="3"/>
      <c r="C291" s="3"/>
      <c r="D291" s="3"/>
      <c r="E291" s="3"/>
      <c r="F291" s="3"/>
      <c r="G291" s="23"/>
      <c r="H291" s="103"/>
      <c r="I291" s="82"/>
      <c r="J291" s="82"/>
      <c r="K291" s="5"/>
    </row>
    <row x14ac:dyDescent="0.25" r="292" customHeight="1" ht="17.25">
      <c r="A292" s="3"/>
      <c r="B292" s="3"/>
      <c r="C292" s="3"/>
      <c r="D292" s="3"/>
      <c r="E292" s="3"/>
      <c r="F292" s="3"/>
      <c r="G292" s="23"/>
      <c r="H292" s="103"/>
      <c r="I292" s="82"/>
      <c r="J292" s="82"/>
      <c r="K292" s="5"/>
    </row>
    <row x14ac:dyDescent="0.25" r="293" customHeight="1" ht="17.25">
      <c r="A293" s="3"/>
      <c r="B293" s="3"/>
      <c r="C293" s="3"/>
      <c r="D293" s="3"/>
      <c r="E293" s="3"/>
      <c r="F293" s="3"/>
      <c r="G293" s="23"/>
      <c r="H293" s="103"/>
      <c r="I293" s="82"/>
      <c r="J293" s="82"/>
      <c r="K293" s="5"/>
    </row>
    <row x14ac:dyDescent="0.25" r="294" customHeight="1" ht="17.25">
      <c r="A294" s="3"/>
      <c r="B294" s="3"/>
      <c r="C294" s="3"/>
      <c r="D294" s="3"/>
      <c r="E294" s="3"/>
      <c r="F294" s="3"/>
      <c r="G294" s="23"/>
      <c r="H294" s="103"/>
      <c r="I294" s="82"/>
      <c r="J294" s="82"/>
      <c r="K294" s="5"/>
    </row>
    <row x14ac:dyDescent="0.25" r="295" customHeight="1" ht="17.25">
      <c r="A295" s="3"/>
      <c r="B295" s="3"/>
      <c r="C295" s="3"/>
      <c r="D295" s="3"/>
      <c r="E295" s="3"/>
      <c r="F295" s="3"/>
      <c r="G295" s="23"/>
      <c r="H295" s="103"/>
      <c r="I295" s="82"/>
      <c r="J295" s="82"/>
      <c r="K295" s="5"/>
    </row>
    <row x14ac:dyDescent="0.25" r="296" customHeight="1" ht="17.25">
      <c r="A296" s="3"/>
      <c r="B296" s="3"/>
      <c r="C296" s="3"/>
      <c r="D296" s="3"/>
      <c r="E296" s="3"/>
      <c r="F296" s="3"/>
      <c r="G296" s="23"/>
      <c r="H296" s="103"/>
      <c r="I296" s="82"/>
      <c r="J296" s="82"/>
      <c r="K296" s="5"/>
    </row>
    <row x14ac:dyDescent="0.25" r="297" customHeight="1" ht="17.25">
      <c r="A297" s="3"/>
      <c r="B297" s="3"/>
      <c r="C297" s="3"/>
      <c r="D297" s="3"/>
      <c r="E297" s="3"/>
      <c r="F297" s="3"/>
      <c r="G297" s="23"/>
      <c r="H297" s="103"/>
      <c r="I297" s="82"/>
      <c r="J297" s="82"/>
      <c r="K297" s="5"/>
    </row>
    <row x14ac:dyDescent="0.25" r="298" customHeight="1" ht="17.25">
      <c r="A298" s="3"/>
      <c r="B298" s="3"/>
      <c r="C298" s="3"/>
      <c r="D298" s="3"/>
      <c r="E298" s="3"/>
      <c r="F298" s="3"/>
      <c r="G298" s="23"/>
      <c r="H298" s="103"/>
      <c r="I298" s="82"/>
      <c r="J298" s="82"/>
      <c r="K298" s="5"/>
    </row>
    <row x14ac:dyDescent="0.25" r="299" customHeight="1" ht="17.25">
      <c r="A299" s="3"/>
      <c r="B299" s="3"/>
      <c r="C299" s="3"/>
      <c r="D299" s="3"/>
      <c r="E299" s="3"/>
      <c r="F299" s="3"/>
      <c r="G299" s="23"/>
      <c r="H299" s="103"/>
      <c r="I299" s="82"/>
      <c r="J299" s="82"/>
      <c r="K299" s="5"/>
    </row>
    <row x14ac:dyDescent="0.25" r="300" customHeight="1" ht="17.25">
      <c r="A300" s="3"/>
      <c r="B300" s="3"/>
      <c r="C300" s="3"/>
      <c r="D300" s="3"/>
      <c r="E300" s="3"/>
      <c r="F300" s="3"/>
      <c r="G300" s="23"/>
      <c r="H300" s="103"/>
      <c r="I300" s="82"/>
      <c r="J300" s="82"/>
      <c r="K300" s="5"/>
    </row>
    <row x14ac:dyDescent="0.25" r="301" customHeight="1" ht="17.25">
      <c r="A301" s="3"/>
      <c r="B301" s="3"/>
      <c r="C301" s="3"/>
      <c r="D301" s="3"/>
      <c r="E301" s="3"/>
      <c r="F301" s="3"/>
      <c r="G301" s="23"/>
      <c r="H301" s="103"/>
      <c r="I301" s="82"/>
      <c r="J301" s="82"/>
      <c r="K301" s="5"/>
    </row>
    <row x14ac:dyDescent="0.25" r="302" customHeight="1" ht="17.25">
      <c r="A302" s="3"/>
      <c r="B302" s="3"/>
      <c r="C302" s="3"/>
      <c r="D302" s="3"/>
      <c r="E302" s="3"/>
      <c r="F302" s="3"/>
      <c r="G302" s="23"/>
      <c r="H302" s="103"/>
      <c r="I302" s="82"/>
      <c r="J302" s="82"/>
      <c r="K302" s="5"/>
    </row>
    <row x14ac:dyDescent="0.25" r="303" customHeight="1" ht="17.25">
      <c r="A303" s="3"/>
      <c r="B303" s="3"/>
      <c r="C303" s="3"/>
      <c r="D303" s="3"/>
      <c r="E303" s="3"/>
      <c r="F303" s="3"/>
      <c r="G303" s="23"/>
      <c r="H303" s="103"/>
      <c r="I303" s="82"/>
      <c r="J303" s="82"/>
      <c r="K303" s="5"/>
    </row>
    <row x14ac:dyDescent="0.25" r="304" customHeight="1" ht="17.25">
      <c r="A304" s="3"/>
      <c r="B304" s="3"/>
      <c r="C304" s="3"/>
      <c r="D304" s="3"/>
      <c r="E304" s="3"/>
      <c r="F304" s="3"/>
      <c r="G304" s="23"/>
      <c r="H304" s="103"/>
      <c r="I304" s="82"/>
      <c r="J304" s="82"/>
      <c r="K304" s="5"/>
    </row>
    <row x14ac:dyDescent="0.25" r="305" customHeight="1" ht="17.25">
      <c r="A305" s="3"/>
      <c r="B305" s="3"/>
      <c r="C305" s="3"/>
      <c r="D305" s="3"/>
      <c r="E305" s="3"/>
      <c r="F305" s="3"/>
      <c r="G305" s="114"/>
      <c r="H305" s="101"/>
      <c r="I305" s="82"/>
      <c r="J305" s="82"/>
      <c r="K305" s="35"/>
    </row>
  </sheetData>
  <mergeCells count="24">
    <mergeCell ref="A1:K1"/>
    <mergeCell ref="F4:G4"/>
    <mergeCell ref="F20:G20"/>
    <mergeCell ref="F36:G36"/>
    <mergeCell ref="F52:G52"/>
    <mergeCell ref="F67:G67"/>
    <mergeCell ref="F84:G84"/>
    <mergeCell ref="F101:G101"/>
    <mergeCell ref="I101:J101"/>
    <mergeCell ref="I102:J102"/>
    <mergeCell ref="F117:G117"/>
    <mergeCell ref="I117:J117"/>
    <mergeCell ref="I118:J118"/>
    <mergeCell ref="F132:G132"/>
    <mergeCell ref="I132:J132"/>
    <mergeCell ref="I133:J133"/>
    <mergeCell ref="F147:G147"/>
    <mergeCell ref="F164:G164"/>
    <mergeCell ref="F184:G184"/>
    <mergeCell ref="F199:G199"/>
    <mergeCell ref="F214:G214"/>
    <mergeCell ref="I215:J215"/>
    <mergeCell ref="F233:G233"/>
    <mergeCell ref="I234:J2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5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18.576428571428572" customWidth="1" bestFit="1"/>
    <col min="4" max="4" style="76" width="19.576428571428572" customWidth="1" bestFit="1"/>
    <col min="5" max="5" style="76" width="12.576428571428572" customWidth="1" bestFit="1"/>
    <col min="6" max="6" style="76" width="24.005" customWidth="1" bestFit="1"/>
    <col min="7" max="7" style="77" width="28.14785714285714" customWidth="1" bestFit="1"/>
    <col min="8" max="8" style="80" width="20.576428571428572" customWidth="1" bestFit="1"/>
    <col min="9" max="9" style="100" width="33.14785714285715" customWidth="1" bestFit="1"/>
    <col min="10" max="10" style="100" width="30.576428571428572" customWidth="1" bestFit="1"/>
    <col min="11" max="11" style="162" width="12.43357142857143" customWidth="1" bestFit="1" hidden="1"/>
  </cols>
  <sheetData>
    <row x14ac:dyDescent="0.25" r="1" customHeight="1" ht="36">
      <c r="A1" s="1" t="s">
        <v>473</v>
      </c>
      <c r="B1" s="1"/>
      <c r="C1" s="1"/>
      <c r="D1" s="1"/>
      <c r="E1" s="1"/>
      <c r="F1" s="1"/>
      <c r="G1" s="1"/>
      <c r="H1" s="81"/>
      <c r="I1" s="81"/>
      <c r="J1" s="81"/>
      <c r="K1" s="2"/>
    </row>
    <row x14ac:dyDescent="0.25" r="2" customHeight="1" ht="17.25">
      <c r="A2" s="4"/>
      <c r="B2" s="4"/>
      <c r="C2" s="4"/>
      <c r="D2" s="4"/>
      <c r="E2" s="4"/>
      <c r="F2" s="4"/>
      <c r="G2" s="23"/>
      <c r="H2" s="101"/>
      <c r="I2" s="101"/>
      <c r="J2" s="101"/>
      <c r="K2" s="7"/>
    </row>
    <row x14ac:dyDescent="0.25" r="3" customHeight="1" ht="49.35">
      <c r="A3" s="126"/>
      <c r="B3" s="96" t="s">
        <v>474</v>
      </c>
      <c r="C3" s="236"/>
      <c r="D3" s="236"/>
      <c r="E3" s="127"/>
      <c r="F3" s="127"/>
      <c r="G3" s="116"/>
      <c r="H3" s="128"/>
      <c r="I3" s="128"/>
      <c r="J3" s="128"/>
      <c r="K3" s="158"/>
    </row>
    <row x14ac:dyDescent="0.25" r="4" customHeight="1" ht="17.25">
      <c r="A4" s="15"/>
      <c r="B4" s="15" t="s">
        <v>475</v>
      </c>
      <c r="C4" s="15"/>
      <c r="D4" s="15"/>
      <c r="E4" s="112" t="s">
        <v>58</v>
      </c>
      <c r="F4" s="237" t="s">
        <v>319</v>
      </c>
      <c r="G4" s="217"/>
      <c r="H4" s="73" t="s">
        <v>37</v>
      </c>
      <c r="I4" s="147"/>
      <c r="J4" s="238"/>
      <c r="K4" s="27"/>
    </row>
    <row x14ac:dyDescent="0.25" r="5" customHeight="1" ht="17.25">
      <c r="A5" s="3"/>
      <c r="B5" s="3"/>
      <c r="C5" s="3"/>
      <c r="D5" s="3"/>
      <c r="E5" s="74"/>
      <c r="F5" s="150" t="s">
        <v>476</v>
      </c>
      <c r="G5" s="150" t="s">
        <v>171</v>
      </c>
      <c r="H5" s="244"/>
      <c r="I5" s="287"/>
      <c r="J5" s="82"/>
      <c r="K5" s="27"/>
    </row>
    <row x14ac:dyDescent="0.25" r="6" customHeight="1" ht="17.25">
      <c r="A6" s="3"/>
      <c r="B6" s="3"/>
      <c r="C6" s="3"/>
      <c r="D6" s="3"/>
      <c r="E6" s="74" t="s">
        <v>11</v>
      </c>
      <c r="F6" s="28" t="s">
        <v>477</v>
      </c>
      <c r="G6" s="28" t="s">
        <v>478</v>
      </c>
      <c r="H6" s="62">
        <f>ROUNDUP((('UK-T-Console Tables'!G6)*USD_per_GBP),-1)</f>
      </c>
      <c r="I6" s="63"/>
      <c r="J6" s="82"/>
      <c r="K6" s="27"/>
    </row>
    <row x14ac:dyDescent="0.25" r="7" customHeight="1" ht="17.25">
      <c r="A7" s="3"/>
      <c r="B7" s="3"/>
      <c r="C7" s="3"/>
      <c r="D7" s="3"/>
      <c r="E7" s="74" t="s">
        <v>13</v>
      </c>
      <c r="F7" s="28" t="s">
        <v>479</v>
      </c>
      <c r="G7" s="28" t="s">
        <v>480</v>
      </c>
      <c r="H7" s="62">
        <f>ROUNDUP((('UK-T-Console Tables'!G7)*USD_per_GBP),-1)</f>
      </c>
      <c r="I7" s="63"/>
      <c r="J7" s="82"/>
      <c r="K7" s="27"/>
    </row>
    <row x14ac:dyDescent="0.25" r="8" customHeight="1" ht="17.25">
      <c r="A8" s="3"/>
      <c r="B8" s="3"/>
      <c r="C8" s="3"/>
      <c r="D8" s="3"/>
      <c r="E8" s="4" t="s">
        <v>15</v>
      </c>
      <c r="F8" s="28" t="s">
        <v>481</v>
      </c>
      <c r="G8" s="28" t="s">
        <v>482</v>
      </c>
      <c r="H8" s="62">
        <f>ROUNDUP((('UK-T-Console Tables'!G8)*USD_per_GBP),-1)</f>
      </c>
      <c r="I8" s="63"/>
      <c r="J8" s="137"/>
      <c r="K8" s="27"/>
    </row>
    <row x14ac:dyDescent="0.25" r="9" customHeight="1" ht="17.25">
      <c r="A9" s="3"/>
      <c r="B9" s="3"/>
      <c r="C9" s="3"/>
      <c r="D9" s="3"/>
      <c r="E9" s="4"/>
      <c r="F9" s="4"/>
      <c r="G9" s="74"/>
      <c r="H9" s="63"/>
      <c r="I9" s="63"/>
      <c r="J9" s="137"/>
      <c r="K9" s="27"/>
    </row>
    <row x14ac:dyDescent="0.25" r="10" customHeight="1" ht="17.25">
      <c r="A10" s="3"/>
      <c r="B10" s="3"/>
      <c r="C10" s="3"/>
      <c r="D10" s="3"/>
      <c r="E10" s="132" t="s">
        <v>167</v>
      </c>
      <c r="F10" s="132"/>
      <c r="G10" s="74"/>
      <c r="H10" s="136"/>
      <c r="I10" s="136"/>
      <c r="J10" s="137"/>
      <c r="K10" s="27"/>
    </row>
    <row x14ac:dyDescent="0.25" r="11" customHeight="1" ht="17.25">
      <c r="A11" s="3"/>
      <c r="B11" s="3"/>
      <c r="C11" s="3"/>
      <c r="D11" s="3"/>
      <c r="E11" s="3"/>
      <c r="F11" s="3"/>
      <c r="G11" s="74"/>
      <c r="H11" s="136"/>
      <c r="I11" s="136"/>
      <c r="J11" s="137"/>
      <c r="K11" s="27"/>
    </row>
    <row x14ac:dyDescent="0.25" r="12" customHeight="1" ht="17.25">
      <c r="A12" s="3"/>
      <c r="B12" s="3"/>
      <c r="C12" s="3"/>
      <c r="D12" s="3"/>
      <c r="E12" s="138" t="s">
        <v>18</v>
      </c>
      <c r="F12" s="138"/>
      <c r="G12" s="23"/>
      <c r="H12" s="103"/>
      <c r="I12" s="82"/>
      <c r="J12" s="82"/>
      <c r="K12" s="27"/>
    </row>
    <row x14ac:dyDescent="0.25" r="13" customHeight="1" ht="17.25">
      <c r="A13" s="3"/>
      <c r="B13" s="3"/>
      <c r="C13" s="3"/>
      <c r="D13" s="3"/>
      <c r="E13" s="243"/>
      <c r="F13" s="243"/>
      <c r="G13" s="23"/>
      <c r="H13" s="103"/>
      <c r="I13" s="82"/>
      <c r="J13" s="82"/>
      <c r="K13" s="27"/>
    </row>
    <row x14ac:dyDescent="0.25" r="14" customHeight="1" ht="17.25">
      <c r="A14" s="3"/>
      <c r="B14" s="3"/>
      <c r="C14" s="3"/>
      <c r="D14" s="3"/>
      <c r="E14" s="3"/>
      <c r="F14" s="3"/>
      <c r="G14" s="23"/>
      <c r="H14" s="103"/>
      <c r="I14" s="82"/>
      <c r="J14" s="82"/>
      <c r="K14" s="27"/>
    </row>
    <row x14ac:dyDescent="0.25" r="15" customHeight="1" ht="17.25">
      <c r="A15" s="3"/>
      <c r="B15" s="3"/>
      <c r="C15" s="3"/>
      <c r="D15" s="3"/>
      <c r="E15" s="139" t="s">
        <v>394</v>
      </c>
      <c r="F15" s="139"/>
      <c r="G15" s="140"/>
      <c r="H15" s="141"/>
      <c r="I15" s="188">
        <f>ROUNDUP((('UK-T-Console Tables'!H15)*USD_per_GBP),-1)</f>
      </c>
      <c r="J15" s="82"/>
      <c r="K15" s="27"/>
    </row>
    <row x14ac:dyDescent="0.25" r="16" customHeight="1" ht="17.25">
      <c r="A16" s="3"/>
      <c r="B16" s="3"/>
      <c r="C16" s="3"/>
      <c r="D16" s="3"/>
      <c r="E16" s="243"/>
      <c r="F16" s="243"/>
      <c r="G16" s="23"/>
      <c r="H16" s="103"/>
      <c r="I16" s="82"/>
      <c r="J16" s="82"/>
      <c r="K16" s="27"/>
    </row>
    <row x14ac:dyDescent="0.25" r="17" customHeight="1" ht="17.25">
      <c r="A17" s="3"/>
      <c r="B17" s="3"/>
      <c r="C17" s="3"/>
      <c r="D17" s="3"/>
      <c r="E17" s="243"/>
      <c r="F17" s="243"/>
      <c r="G17" s="23"/>
      <c r="H17" s="103"/>
      <c r="I17" s="82"/>
      <c r="J17" s="82"/>
      <c r="K17" s="27"/>
    </row>
    <row x14ac:dyDescent="0.25" r="18" customHeight="1" ht="17.25">
      <c r="A18" s="3"/>
      <c r="B18" s="3"/>
      <c r="C18" s="3"/>
      <c r="D18" s="3"/>
      <c r="E18" s="3"/>
      <c r="F18" s="3"/>
      <c r="G18" s="23"/>
      <c r="H18" s="103"/>
      <c r="I18" s="82"/>
      <c r="J18" s="82"/>
      <c r="K18" s="27"/>
    </row>
    <row x14ac:dyDescent="0.25" r="19" customHeight="1" ht="49.35">
      <c r="A19" s="126"/>
      <c r="B19" s="96" t="s">
        <v>483</v>
      </c>
      <c r="C19" s="236"/>
      <c r="D19" s="236"/>
      <c r="E19" s="127"/>
      <c r="F19" s="127"/>
      <c r="G19" s="116"/>
      <c r="H19" s="128"/>
      <c r="I19" s="128"/>
      <c r="J19" s="128"/>
      <c r="K19" s="158"/>
    </row>
    <row x14ac:dyDescent="0.25" r="20" customHeight="1" ht="17.25">
      <c r="A20" s="15"/>
      <c r="B20" s="15" t="s">
        <v>484</v>
      </c>
      <c r="C20" s="15"/>
      <c r="D20" s="15"/>
      <c r="E20" s="112" t="s">
        <v>58</v>
      </c>
      <c r="F20" s="237" t="s">
        <v>319</v>
      </c>
      <c r="G20" s="217"/>
      <c r="H20" s="73" t="s">
        <v>362</v>
      </c>
      <c r="I20" s="18" t="s">
        <v>350</v>
      </c>
      <c r="J20" s="238"/>
      <c r="K20" s="27"/>
    </row>
    <row x14ac:dyDescent="0.25" r="21" customHeight="1" ht="17.25">
      <c r="A21" s="3"/>
      <c r="B21" s="3"/>
      <c r="C21" s="3"/>
      <c r="D21" s="3"/>
      <c r="E21" s="74"/>
      <c r="F21" s="150" t="s">
        <v>5</v>
      </c>
      <c r="G21" s="150" t="s">
        <v>84</v>
      </c>
      <c r="H21" s="244"/>
      <c r="I21" s="287" t="s">
        <v>471</v>
      </c>
      <c r="J21" s="82"/>
      <c r="K21" s="27"/>
    </row>
    <row x14ac:dyDescent="0.25" r="22" customHeight="1" ht="17.25">
      <c r="A22" s="3"/>
      <c r="B22" s="3"/>
      <c r="C22" s="3"/>
      <c r="D22" s="3"/>
      <c r="E22" s="74" t="s">
        <v>13</v>
      </c>
      <c r="F22" s="28" t="s">
        <v>485</v>
      </c>
      <c r="G22" s="28" t="s">
        <v>486</v>
      </c>
      <c r="H22" s="62">
        <f>ROUNDUP((('UK-T-Console Tables'!G22)*USD_per_GBP),-1)</f>
      </c>
      <c r="I22" s="62">
        <f>ROUNDUP((('UK-T-Console Tables'!H22)*USD_per_GBP),-1)</f>
      </c>
      <c r="J22" s="82"/>
      <c r="K22" s="27"/>
    </row>
    <row x14ac:dyDescent="0.25" r="23" customHeight="1" ht="17.25">
      <c r="A23" s="3"/>
      <c r="B23" s="3"/>
      <c r="C23" s="3"/>
      <c r="D23" s="3"/>
      <c r="E23" s="4" t="s">
        <v>15</v>
      </c>
      <c r="F23" s="28" t="s">
        <v>487</v>
      </c>
      <c r="G23" s="28" t="s">
        <v>488</v>
      </c>
      <c r="H23" s="62">
        <f>ROUNDUP((('UK-T-Console Tables'!G23)*USD_per_GBP),-1)</f>
      </c>
      <c r="I23" s="62">
        <f>ROUNDUP((('UK-T-Console Tables'!H23)*USD_per_GBP),-1)</f>
      </c>
      <c r="J23" s="137"/>
      <c r="K23" s="27"/>
    </row>
    <row x14ac:dyDescent="0.25" r="24" customHeight="1" ht="17.25">
      <c r="A24" s="3"/>
      <c r="B24" s="3"/>
      <c r="C24" s="3"/>
      <c r="D24" s="3"/>
      <c r="E24" s="4"/>
      <c r="F24" s="4"/>
      <c r="G24" s="74"/>
      <c r="H24" s="63"/>
      <c r="I24" s="63"/>
      <c r="J24" s="137"/>
      <c r="K24" s="27"/>
    </row>
    <row x14ac:dyDescent="0.25" r="25" customHeight="1" ht="17.25">
      <c r="A25" s="3"/>
      <c r="B25" s="3"/>
      <c r="C25" s="3"/>
      <c r="D25" s="3"/>
      <c r="E25" s="3"/>
      <c r="F25" s="3"/>
      <c r="G25" s="74"/>
      <c r="H25" s="136"/>
      <c r="I25" s="136"/>
      <c r="J25" s="137"/>
      <c r="K25" s="27"/>
    </row>
    <row x14ac:dyDescent="0.25" r="26" customHeight="1" ht="17.25">
      <c r="A26" s="3"/>
      <c r="B26" s="3"/>
      <c r="C26" s="3"/>
      <c r="D26" s="3"/>
      <c r="E26" s="138" t="s">
        <v>489</v>
      </c>
      <c r="F26" s="138"/>
      <c r="G26" s="23"/>
      <c r="H26" s="103"/>
      <c r="I26" s="82"/>
      <c r="J26" s="82"/>
      <c r="K26" s="27"/>
    </row>
    <row x14ac:dyDescent="0.25" r="27" customHeight="1" ht="17.25">
      <c r="A27" s="3"/>
      <c r="B27" s="3"/>
      <c r="C27" s="3"/>
      <c r="D27" s="3"/>
      <c r="E27" s="243" t="s">
        <v>490</v>
      </c>
      <c r="F27" s="243"/>
      <c r="G27" s="23"/>
      <c r="H27" s="103"/>
      <c r="I27" s="82"/>
      <c r="J27" s="82"/>
      <c r="K27" s="27"/>
    </row>
    <row x14ac:dyDescent="0.25" r="28" customHeight="1" ht="17.25">
      <c r="A28" s="3"/>
      <c r="B28" s="3"/>
      <c r="C28" s="3"/>
      <c r="D28" s="3"/>
      <c r="E28" s="3"/>
      <c r="F28" s="3"/>
      <c r="G28" s="23"/>
      <c r="H28" s="103"/>
      <c r="I28" s="82"/>
      <c r="J28" s="82"/>
      <c r="K28" s="27"/>
    </row>
    <row x14ac:dyDescent="0.25" r="29" customHeight="1" ht="17.25">
      <c r="A29" s="3"/>
      <c r="B29" s="3"/>
      <c r="C29" s="3"/>
      <c r="D29" s="3"/>
      <c r="E29" s="139" t="s">
        <v>394</v>
      </c>
      <c r="F29" s="139"/>
      <c r="G29" s="140"/>
      <c r="H29" s="141"/>
      <c r="I29" s="188">
        <f>ROUNDUP((('UK-T-Console Tables'!H29)*USD_per_GBP),-1)</f>
      </c>
      <c r="J29" s="82"/>
      <c r="K29" s="27"/>
    </row>
    <row x14ac:dyDescent="0.25" r="30" customHeight="1" ht="17.25">
      <c r="A30" s="3"/>
      <c r="B30" s="3"/>
      <c r="C30" s="3"/>
      <c r="D30" s="3"/>
      <c r="E30" s="243"/>
      <c r="F30" s="243"/>
      <c r="G30" s="23"/>
      <c r="H30" s="103"/>
      <c r="I30" s="82"/>
      <c r="J30" s="82"/>
      <c r="K30" s="27"/>
    </row>
    <row x14ac:dyDescent="0.25" r="31" customHeight="1" ht="17.25">
      <c r="A31" s="3"/>
      <c r="B31" s="3"/>
      <c r="C31" s="3"/>
      <c r="D31" s="3"/>
      <c r="E31" s="243"/>
      <c r="F31" s="243"/>
      <c r="G31" s="23"/>
      <c r="H31" s="103"/>
      <c r="I31" s="82"/>
      <c r="J31" s="82"/>
      <c r="K31" s="27"/>
    </row>
    <row x14ac:dyDescent="0.25" r="32" customHeight="1" ht="17.25">
      <c r="A32" s="3"/>
      <c r="B32" s="3"/>
      <c r="C32" s="3"/>
      <c r="D32" s="3"/>
      <c r="E32" s="139" t="s">
        <v>491</v>
      </c>
      <c r="F32" s="139"/>
      <c r="G32" s="140"/>
      <c r="H32" s="141"/>
      <c r="I32" s="188">
        <f>ROUNDUP((('UK-T-Console Tables'!H32)*USD_per_GBP),-1)</f>
      </c>
      <c r="J32" s="82"/>
      <c r="K32" s="27"/>
    </row>
    <row x14ac:dyDescent="0.25" r="33" customHeight="1" ht="17.25">
      <c r="A33" s="3"/>
      <c r="B33" s="3"/>
      <c r="C33" s="3"/>
      <c r="D33" s="3"/>
      <c r="E33" s="243" t="s">
        <v>492</v>
      </c>
      <c r="F33" s="243"/>
      <c r="G33" s="23"/>
      <c r="H33" s="103"/>
      <c r="I33" s="63"/>
      <c r="J33" s="82"/>
      <c r="K33" s="27"/>
    </row>
    <row x14ac:dyDescent="0.25" r="34" customHeight="1" ht="65.1">
      <c r="A34" s="3"/>
      <c r="B34" s="3"/>
      <c r="C34" s="3"/>
      <c r="D34" s="3"/>
      <c r="E34" s="28"/>
      <c r="F34" s="28"/>
      <c r="G34" s="23"/>
      <c r="H34" s="103"/>
      <c r="I34" s="63"/>
      <c r="J34" s="82"/>
      <c r="K34" s="27"/>
    </row>
    <row x14ac:dyDescent="0.25" r="35" customHeight="1" ht="49.35">
      <c r="A35" s="126"/>
      <c r="B35" s="96" t="s">
        <v>493</v>
      </c>
      <c r="C35" s="236"/>
      <c r="D35" s="236"/>
      <c r="E35" s="127"/>
      <c r="F35" s="127"/>
      <c r="G35" s="116"/>
      <c r="H35" s="128"/>
      <c r="I35" s="128"/>
      <c r="J35" s="128"/>
      <c r="K35" s="158"/>
    </row>
    <row x14ac:dyDescent="0.25" r="36" customHeight="1" ht="17.25">
      <c r="A36" s="15"/>
      <c r="B36" s="15" t="s">
        <v>484</v>
      </c>
      <c r="C36" s="15"/>
      <c r="D36" s="15"/>
      <c r="E36" s="112" t="s">
        <v>58</v>
      </c>
      <c r="F36" s="237" t="s">
        <v>319</v>
      </c>
      <c r="G36" s="217"/>
      <c r="H36" s="73" t="s">
        <v>362</v>
      </c>
      <c r="I36" s="147"/>
      <c r="J36" s="238"/>
      <c r="K36" s="27"/>
    </row>
    <row x14ac:dyDescent="0.25" r="37" customHeight="1" ht="17.25">
      <c r="A37" s="3"/>
      <c r="B37" s="3"/>
      <c r="C37" s="3"/>
      <c r="D37" s="3"/>
      <c r="E37" s="74"/>
      <c r="F37" s="150" t="s">
        <v>5</v>
      </c>
      <c r="G37" s="150" t="s">
        <v>84</v>
      </c>
      <c r="H37" s="244"/>
      <c r="I37" s="287"/>
      <c r="J37" s="82"/>
      <c r="K37" s="27"/>
    </row>
    <row x14ac:dyDescent="0.25" r="38" customHeight="1" ht="17.25">
      <c r="A38" s="3"/>
      <c r="B38" s="3"/>
      <c r="C38" s="3"/>
      <c r="D38" s="3"/>
      <c r="E38" s="74" t="s">
        <v>13</v>
      </c>
      <c r="F38" s="28" t="s">
        <v>485</v>
      </c>
      <c r="G38" s="28" t="s">
        <v>494</v>
      </c>
      <c r="H38" s="62">
        <f>ROUNDUP((('UK-T-Console Tables'!G38)*USD_per_GBP),-1)</f>
      </c>
      <c r="I38" s="63"/>
      <c r="J38" s="82"/>
      <c r="K38" s="27"/>
    </row>
    <row x14ac:dyDescent="0.25" r="39" customHeight="1" ht="17.25">
      <c r="A39" s="3"/>
      <c r="B39" s="3"/>
      <c r="C39" s="3"/>
      <c r="D39" s="3"/>
      <c r="E39" s="4" t="s">
        <v>15</v>
      </c>
      <c r="F39" s="28" t="s">
        <v>487</v>
      </c>
      <c r="G39" s="28" t="s">
        <v>488</v>
      </c>
      <c r="H39" s="62">
        <f>ROUNDUP((('UK-T-Console Tables'!G39)*USD_per_GBP),-1)</f>
      </c>
      <c r="I39" s="63"/>
      <c r="J39" s="137"/>
      <c r="K39" s="27"/>
    </row>
    <row x14ac:dyDescent="0.25" r="40" customHeight="1" ht="17.25">
      <c r="A40" s="3"/>
      <c r="B40" s="3"/>
      <c r="C40" s="3"/>
      <c r="D40" s="3"/>
      <c r="E40" s="4"/>
      <c r="F40" s="4"/>
      <c r="G40" s="74"/>
      <c r="H40" s="63"/>
      <c r="I40" s="63"/>
      <c r="J40" s="137"/>
      <c r="K40" s="27"/>
    </row>
    <row x14ac:dyDescent="0.25" r="41" customHeight="1" ht="17.25">
      <c r="A41" s="3"/>
      <c r="B41" s="3"/>
      <c r="C41" s="3"/>
      <c r="D41" s="3"/>
      <c r="E41" s="3"/>
      <c r="F41" s="3"/>
      <c r="G41" s="74"/>
      <c r="H41" s="136"/>
      <c r="I41" s="136"/>
      <c r="J41" s="137"/>
      <c r="K41" s="27"/>
    </row>
    <row x14ac:dyDescent="0.25" r="42" customHeight="1" ht="17.25">
      <c r="A42" s="3"/>
      <c r="B42" s="3"/>
      <c r="C42" s="3"/>
      <c r="D42" s="3"/>
      <c r="E42" s="138" t="s">
        <v>489</v>
      </c>
      <c r="F42" s="138"/>
      <c r="G42" s="23"/>
      <c r="H42" s="103"/>
      <c r="I42" s="82"/>
      <c r="J42" s="82"/>
      <c r="K42" s="27"/>
    </row>
    <row x14ac:dyDescent="0.25" r="43" customHeight="1" ht="17.25">
      <c r="A43" s="3"/>
      <c r="B43" s="3"/>
      <c r="C43" s="3"/>
      <c r="D43" s="3"/>
      <c r="E43" s="243" t="s">
        <v>490</v>
      </c>
      <c r="F43" s="243"/>
      <c r="G43" s="23"/>
      <c r="H43" s="103"/>
      <c r="I43" s="82"/>
      <c r="J43" s="82"/>
      <c r="K43" s="27"/>
    </row>
    <row x14ac:dyDescent="0.25" r="44" customHeight="1" ht="17.25">
      <c r="A44" s="3"/>
      <c r="B44" s="3"/>
      <c r="C44" s="3"/>
      <c r="D44" s="3"/>
      <c r="E44" s="3"/>
      <c r="F44" s="3"/>
      <c r="G44" s="23"/>
      <c r="H44" s="103"/>
      <c r="I44" s="82"/>
      <c r="J44" s="82"/>
      <c r="K44" s="27"/>
    </row>
    <row x14ac:dyDescent="0.25" r="45" customHeight="1" ht="17.25">
      <c r="A45" s="3"/>
      <c r="B45" s="3"/>
      <c r="C45" s="3"/>
      <c r="D45" s="3"/>
      <c r="E45" s="139" t="s">
        <v>280</v>
      </c>
      <c r="F45" s="139"/>
      <c r="G45" s="140"/>
      <c r="H45" s="152"/>
      <c r="I45" s="188">
        <f>ROUNDUP((('UK-T-Console Tables'!H45)*USD_per_GBP),-1)</f>
      </c>
      <c r="J45" s="82"/>
      <c r="K45" s="27"/>
    </row>
    <row x14ac:dyDescent="0.25" r="46" customHeight="1" ht="17.25">
      <c r="A46" s="3"/>
      <c r="B46" s="3"/>
      <c r="C46" s="3"/>
      <c r="D46" s="3"/>
      <c r="E46" s="243"/>
      <c r="F46" s="243"/>
      <c r="G46" s="4"/>
      <c r="H46" s="101"/>
      <c r="I46" s="92"/>
      <c r="J46" s="82"/>
      <c r="K46" s="27"/>
    </row>
    <row x14ac:dyDescent="0.25" r="47" customHeight="1" ht="17.25">
      <c r="A47" s="3"/>
      <c r="B47" s="3"/>
      <c r="C47" s="3"/>
      <c r="D47" s="3"/>
      <c r="E47" s="243"/>
      <c r="F47" s="243"/>
      <c r="G47" s="23"/>
      <c r="H47" s="103"/>
      <c r="I47" s="82"/>
      <c r="J47" s="82"/>
      <c r="K47" s="27"/>
    </row>
    <row x14ac:dyDescent="0.25" r="48" customHeight="1" ht="17.25">
      <c r="A48" s="3"/>
      <c r="B48" s="3"/>
      <c r="C48" s="3"/>
      <c r="D48" s="3"/>
      <c r="E48" s="139" t="s">
        <v>491</v>
      </c>
      <c r="F48" s="139"/>
      <c r="G48" s="140"/>
      <c r="H48" s="152"/>
      <c r="I48" s="188">
        <f>ROUNDUP((('UK-T-Console Tables'!H48)*USD_per_GBP),-1)</f>
      </c>
      <c r="J48" s="82"/>
      <c r="K48" s="27"/>
    </row>
    <row x14ac:dyDescent="0.25" r="49" customHeight="1" ht="17.25">
      <c r="A49" s="3"/>
      <c r="B49" s="3"/>
      <c r="C49" s="3"/>
      <c r="D49" s="3"/>
      <c r="E49" s="243" t="s">
        <v>492</v>
      </c>
      <c r="F49" s="243"/>
      <c r="G49" s="4"/>
      <c r="H49" s="101"/>
      <c r="I49" s="92"/>
      <c r="J49" s="82"/>
      <c r="K49" s="27"/>
    </row>
    <row x14ac:dyDescent="0.25" r="50" customHeight="1" ht="72.75">
      <c r="A50" s="3"/>
      <c r="B50" s="3"/>
      <c r="C50" s="3"/>
      <c r="D50" s="3"/>
      <c r="E50" s="28"/>
      <c r="F50" s="28"/>
      <c r="G50" s="23"/>
      <c r="H50" s="103"/>
      <c r="I50" s="63"/>
      <c r="J50" s="82"/>
      <c r="K50" s="27"/>
    </row>
    <row x14ac:dyDescent="0.25" r="51" customHeight="1" ht="49.35">
      <c r="A51" s="126"/>
      <c r="B51" s="96" t="s">
        <v>317</v>
      </c>
      <c r="C51" s="236"/>
      <c r="D51" s="236"/>
      <c r="E51" s="127"/>
      <c r="F51" s="127"/>
      <c r="G51" s="116"/>
      <c r="H51" s="128"/>
      <c r="I51" s="128"/>
      <c r="J51" s="128"/>
      <c r="K51" s="158"/>
    </row>
    <row x14ac:dyDescent="0.25" r="52" customHeight="1" ht="26.100000000000005">
      <c r="A52" s="15"/>
      <c r="B52" s="15" t="s">
        <v>318</v>
      </c>
      <c r="C52" s="15"/>
      <c r="D52" s="15"/>
      <c r="E52" s="112" t="s">
        <v>58</v>
      </c>
      <c r="F52" s="237" t="s">
        <v>319</v>
      </c>
      <c r="G52" s="217"/>
      <c r="H52" s="73" t="s">
        <v>320</v>
      </c>
      <c r="I52" s="73" t="s">
        <v>495</v>
      </c>
      <c r="J52" s="52" t="s">
        <v>388</v>
      </c>
      <c r="K52" s="72"/>
    </row>
    <row x14ac:dyDescent="0.25" r="53" customHeight="1" ht="17.25">
      <c r="A53" s="3"/>
      <c r="B53" s="3"/>
      <c r="C53" s="3"/>
      <c r="D53" s="3"/>
      <c r="E53" s="74"/>
      <c r="F53" s="185" t="s">
        <v>72</v>
      </c>
      <c r="G53" s="150" t="s">
        <v>84</v>
      </c>
      <c r="H53" s="91"/>
      <c r="I53" s="82"/>
      <c r="J53" s="316" t="s">
        <v>336</v>
      </c>
      <c r="K53" s="24"/>
    </row>
    <row x14ac:dyDescent="0.25" r="54" customHeight="1" ht="17.25">
      <c r="A54" s="3"/>
      <c r="B54" s="3"/>
      <c r="C54" s="3"/>
      <c r="D54" s="3"/>
      <c r="E54" s="74" t="s">
        <v>11</v>
      </c>
      <c r="F54" s="28" t="s">
        <v>496</v>
      </c>
      <c r="G54" s="28" t="s">
        <v>497</v>
      </c>
      <c r="H54" s="62">
        <f>ROUNDUP((('UK-T-Console Tables'!G54)*USD_per_GBP),-1)</f>
      </c>
      <c r="I54" s="62">
        <f>ROUNDUP((('UK-T-Console Tables'!H54)*USD_per_GBP),-1)</f>
      </c>
      <c r="J54" s="62">
        <f>ROUNDUP((('UK-T-Console Tables'!I54)*USD_per_GBP),-1)</f>
      </c>
      <c r="K54" s="239"/>
    </row>
    <row x14ac:dyDescent="0.25" r="55" customHeight="1" ht="17.25">
      <c r="A55" s="3"/>
      <c r="B55" s="3"/>
      <c r="C55" s="3"/>
      <c r="D55" s="3"/>
      <c r="E55" s="74" t="s">
        <v>13</v>
      </c>
      <c r="F55" s="28" t="s">
        <v>498</v>
      </c>
      <c r="G55" s="28" t="s">
        <v>499</v>
      </c>
      <c r="H55" s="62">
        <f>ROUNDUP((('UK-T-Console Tables'!G55)*USD_per_GBP),-1)</f>
      </c>
      <c r="I55" s="62">
        <f>ROUNDUP((('UK-T-Console Tables'!H55)*USD_per_GBP),-1)</f>
      </c>
      <c r="J55" s="62">
        <f>ROUNDUP((('UK-T-Console Tables'!I55)*USD_per_GBP),-1)</f>
      </c>
      <c r="K55" s="239"/>
    </row>
    <row x14ac:dyDescent="0.25" r="56" customHeight="1" ht="17.25">
      <c r="A56" s="3"/>
      <c r="B56" s="3"/>
      <c r="C56" s="3"/>
      <c r="D56" s="3"/>
      <c r="E56" s="74" t="s">
        <v>15</v>
      </c>
      <c r="F56" s="28" t="s">
        <v>500</v>
      </c>
      <c r="G56" s="28" t="s">
        <v>501</v>
      </c>
      <c r="H56" s="62">
        <f>ROUNDUP((('UK-T-Console Tables'!G56)*USD_per_GBP),-1)</f>
      </c>
      <c r="I56" s="62">
        <f>ROUNDUP((('UK-T-Console Tables'!H56)*USD_per_GBP),-1)</f>
      </c>
      <c r="J56" s="62">
        <f>ROUNDUP((('UK-T-Console Tables'!I56)*USD_per_GBP),-1)</f>
      </c>
      <c r="K56" s="239"/>
    </row>
    <row x14ac:dyDescent="0.25" r="57" customHeight="1" ht="17.25">
      <c r="A57" s="3"/>
      <c r="B57" s="3"/>
      <c r="C57" s="3"/>
      <c r="D57" s="3"/>
      <c r="E57" s="74"/>
      <c r="F57" s="74"/>
      <c r="G57" s="23"/>
      <c r="H57" s="103"/>
      <c r="I57" s="82"/>
      <c r="J57" s="82"/>
      <c r="K57" s="5"/>
    </row>
    <row x14ac:dyDescent="0.25" r="58" customHeight="1" ht="17.25">
      <c r="A58" s="3"/>
      <c r="B58" s="3"/>
      <c r="C58" s="3"/>
      <c r="D58" s="3"/>
      <c r="E58" s="3"/>
      <c r="F58" s="3"/>
      <c r="G58" s="74"/>
      <c r="H58" s="136"/>
      <c r="I58" s="136"/>
      <c r="J58" s="137"/>
      <c r="K58" s="137"/>
    </row>
    <row x14ac:dyDescent="0.25" r="59" customHeight="1" ht="17.25">
      <c r="A59" s="3"/>
      <c r="B59" s="3"/>
      <c r="C59" s="3"/>
      <c r="D59" s="3"/>
      <c r="E59" s="138" t="s">
        <v>18</v>
      </c>
      <c r="F59" s="138"/>
      <c r="G59" s="23"/>
      <c r="H59" s="103"/>
      <c r="I59" s="82"/>
      <c r="J59" s="82"/>
      <c r="K59" s="5"/>
    </row>
    <row x14ac:dyDescent="0.25" r="60" customHeight="1" ht="17.25">
      <c r="A60" s="3"/>
      <c r="B60" s="3"/>
      <c r="C60" s="3"/>
      <c r="D60" s="3"/>
      <c r="E60" s="243"/>
      <c r="F60" s="243"/>
      <c r="G60" s="23"/>
      <c r="H60" s="103"/>
      <c r="I60" s="82"/>
      <c r="J60" s="82"/>
      <c r="K60" s="5"/>
    </row>
    <row x14ac:dyDescent="0.25" r="61" customHeight="1" ht="17.25">
      <c r="A61" s="3"/>
      <c r="B61" s="3"/>
      <c r="C61" s="3"/>
      <c r="D61" s="3"/>
      <c r="E61" s="3"/>
      <c r="F61" s="3"/>
      <c r="G61" s="23"/>
      <c r="H61" s="103"/>
      <c r="I61" s="82"/>
      <c r="J61" s="82"/>
      <c r="K61" s="5"/>
    </row>
    <row x14ac:dyDescent="0.25" r="62" customHeight="1" ht="17.25">
      <c r="A62" s="3"/>
      <c r="B62" s="3"/>
      <c r="C62" s="3"/>
      <c r="D62" s="3"/>
      <c r="E62" s="139" t="s">
        <v>326</v>
      </c>
      <c r="F62" s="139"/>
      <c r="G62" s="140"/>
      <c r="H62" s="141"/>
      <c r="I62" s="188">
        <f>ROUNDUP((('UK-T-Console Tables'!H62)*USD_per_GBP),-1)</f>
      </c>
      <c r="J62" s="82"/>
      <c r="K62" s="5"/>
    </row>
    <row x14ac:dyDescent="0.25" r="63" customHeight="1" ht="17.25">
      <c r="A63" s="3"/>
      <c r="B63" s="3"/>
      <c r="C63" s="3"/>
      <c r="D63" s="3"/>
      <c r="E63" s="243"/>
      <c r="F63" s="243"/>
      <c r="G63" s="59"/>
      <c r="H63" s="103"/>
      <c r="I63" s="82"/>
      <c r="J63" s="34"/>
      <c r="K63" s="5"/>
    </row>
    <row x14ac:dyDescent="0.25" r="64" customHeight="1" ht="17.25">
      <c r="A64" s="3"/>
      <c r="B64" s="3"/>
      <c r="C64" s="3"/>
      <c r="D64" s="3"/>
      <c r="E64" s="243"/>
      <c r="F64" s="243"/>
      <c r="G64" s="23"/>
      <c r="H64" s="103"/>
      <c r="I64" s="82"/>
      <c r="J64" s="34"/>
      <c r="K64" s="5"/>
    </row>
    <row x14ac:dyDescent="0.25" r="65" customHeight="1" ht="17.25">
      <c r="A65" s="3"/>
      <c r="B65" s="3"/>
      <c r="C65" s="3"/>
      <c r="D65" s="3"/>
      <c r="E65" s="139" t="s">
        <v>502</v>
      </c>
      <c r="F65" s="139"/>
      <c r="G65" s="140"/>
      <c r="H65" s="141"/>
      <c r="I65" s="188">
        <f>ROUNDUP((('UK-T-Console Tables'!H65)*USD_per_GBP),-1)</f>
      </c>
      <c r="J65" s="34"/>
      <c r="K65" s="5"/>
    </row>
    <row x14ac:dyDescent="0.25" r="66" customHeight="1" ht="49.35">
      <c r="A66" s="126"/>
      <c r="B66" s="96" t="s">
        <v>503</v>
      </c>
      <c r="C66" s="236"/>
      <c r="D66" s="236"/>
      <c r="E66" s="127"/>
      <c r="F66" s="127"/>
      <c r="G66" s="116"/>
      <c r="H66" s="128"/>
      <c r="I66" s="128"/>
      <c r="J66" s="128"/>
      <c r="K66" s="158"/>
    </row>
    <row x14ac:dyDescent="0.25" r="67" customHeight="1" ht="26.100000000000005">
      <c r="A67" s="15"/>
      <c r="B67" s="15" t="s">
        <v>318</v>
      </c>
      <c r="C67" s="15"/>
      <c r="D67" s="15"/>
      <c r="E67" s="112" t="s">
        <v>58</v>
      </c>
      <c r="F67" s="237" t="s">
        <v>319</v>
      </c>
      <c r="G67" s="217"/>
      <c r="H67" s="73" t="s">
        <v>320</v>
      </c>
      <c r="I67" s="52" t="s">
        <v>495</v>
      </c>
      <c r="J67" s="52" t="s">
        <v>388</v>
      </c>
      <c r="K67" s="72"/>
    </row>
    <row x14ac:dyDescent="0.25" r="68" customHeight="1" ht="17.25">
      <c r="A68" s="3"/>
      <c r="B68" s="3"/>
      <c r="C68" s="3"/>
      <c r="D68" s="3"/>
      <c r="E68" s="74"/>
      <c r="F68" s="185" t="s">
        <v>441</v>
      </c>
      <c r="G68" s="150" t="s">
        <v>504</v>
      </c>
      <c r="H68" s="91"/>
      <c r="I68" s="91"/>
      <c r="J68" s="338" t="s">
        <v>471</v>
      </c>
      <c r="K68" s="24"/>
    </row>
    <row x14ac:dyDescent="0.25" r="69" customHeight="1" ht="17.25">
      <c r="A69" s="3"/>
      <c r="B69" s="3"/>
      <c r="C69" s="3"/>
      <c r="D69" s="3"/>
      <c r="E69" s="74" t="s">
        <v>11</v>
      </c>
      <c r="F69" s="28" t="s">
        <v>477</v>
      </c>
      <c r="G69" s="28" t="s">
        <v>478</v>
      </c>
      <c r="H69" s="62">
        <f>ROUNDUP((('UK-T-Console Tables'!G69)*USD_per_GBP),-1)</f>
      </c>
      <c r="I69" s="62">
        <f>ROUNDUP((('UK-T-Console Tables'!H69)*USD_per_GBP),-1)</f>
      </c>
      <c r="J69" s="62">
        <f>ROUNDUP((('UK-T-Console Tables'!I69)*USD_per_GBP),-1)</f>
      </c>
      <c r="K69" s="239"/>
    </row>
    <row x14ac:dyDescent="0.25" r="70" customHeight="1" ht="17.25">
      <c r="A70" s="3"/>
      <c r="B70" s="3"/>
      <c r="C70" s="3"/>
      <c r="D70" s="3"/>
      <c r="E70" s="74" t="s">
        <v>13</v>
      </c>
      <c r="F70" s="28" t="s">
        <v>479</v>
      </c>
      <c r="G70" s="28" t="s">
        <v>480</v>
      </c>
      <c r="H70" s="62">
        <f>ROUNDUP((('UK-T-Console Tables'!G70)*USD_per_GBP),-1)</f>
      </c>
      <c r="I70" s="62">
        <f>ROUNDUP((('UK-T-Console Tables'!H70)*USD_per_GBP),-1)</f>
      </c>
      <c r="J70" s="62">
        <f>ROUNDUP((('UK-T-Console Tables'!I70)*USD_per_GBP),-1)</f>
      </c>
      <c r="K70" s="239"/>
    </row>
    <row x14ac:dyDescent="0.25" r="71" customHeight="1" ht="17.25">
      <c r="A71" s="3"/>
      <c r="B71" s="3"/>
      <c r="C71" s="3"/>
      <c r="D71" s="3"/>
      <c r="E71" s="74" t="s">
        <v>15</v>
      </c>
      <c r="F71" s="28" t="s">
        <v>481</v>
      </c>
      <c r="G71" s="28" t="s">
        <v>482</v>
      </c>
      <c r="H71" s="62">
        <f>ROUNDUP((('UK-T-Console Tables'!G71)*USD_per_GBP),-1)</f>
      </c>
      <c r="I71" s="62">
        <f>ROUNDUP((('UK-T-Console Tables'!H71)*USD_per_GBP),-1)</f>
      </c>
      <c r="J71" s="62">
        <f>ROUNDUP((('UK-T-Console Tables'!I71)*USD_per_GBP),-1)</f>
      </c>
      <c r="K71" s="239"/>
    </row>
    <row x14ac:dyDescent="0.25" r="72" customHeight="1" ht="17.25">
      <c r="A72" s="3"/>
      <c r="B72" s="3"/>
      <c r="C72" s="3"/>
      <c r="D72" s="3"/>
      <c r="E72" s="74"/>
      <c r="F72" s="74"/>
      <c r="G72" s="23"/>
      <c r="H72" s="103"/>
      <c r="I72" s="82"/>
      <c r="J72" s="82"/>
      <c r="K72" s="5"/>
    </row>
    <row x14ac:dyDescent="0.25" r="73" customHeight="1" ht="17.25">
      <c r="A73" s="3"/>
      <c r="B73" s="3"/>
      <c r="C73" s="3"/>
      <c r="D73" s="3"/>
      <c r="E73" s="3"/>
      <c r="F73" s="3"/>
      <c r="G73" s="74"/>
      <c r="H73" s="136"/>
      <c r="I73" s="136"/>
      <c r="J73" s="137"/>
      <c r="K73" s="137"/>
    </row>
    <row x14ac:dyDescent="0.25" r="74" customHeight="1" ht="17.25">
      <c r="A74" s="3"/>
      <c r="B74" s="3"/>
      <c r="C74" s="3"/>
      <c r="D74" s="3"/>
      <c r="E74" s="138" t="s">
        <v>18</v>
      </c>
      <c r="F74" s="138"/>
      <c r="G74" s="23"/>
      <c r="H74" s="103"/>
      <c r="I74" s="82"/>
      <c r="J74" s="82"/>
      <c r="K74" s="5"/>
    </row>
    <row x14ac:dyDescent="0.25" r="75" customHeight="1" ht="17.25">
      <c r="A75" s="3"/>
      <c r="B75" s="3"/>
      <c r="C75" s="3"/>
      <c r="D75" s="3"/>
      <c r="E75" s="240"/>
      <c r="F75" s="240"/>
      <c r="G75" s="23"/>
      <c r="H75" s="103"/>
      <c r="I75" s="82"/>
      <c r="J75" s="82"/>
      <c r="K75" s="5"/>
    </row>
    <row x14ac:dyDescent="0.25" r="76" customHeight="1" ht="17.25">
      <c r="A76" s="3"/>
      <c r="B76" s="3"/>
      <c r="C76" s="3"/>
      <c r="D76" s="3"/>
      <c r="E76" s="3"/>
      <c r="F76" s="3"/>
      <c r="G76" s="23"/>
      <c r="H76" s="103"/>
      <c r="I76" s="82"/>
      <c r="J76" s="82"/>
      <c r="K76" s="5"/>
    </row>
    <row x14ac:dyDescent="0.25" r="77" customHeight="1" ht="17.25">
      <c r="A77" s="3"/>
      <c r="B77" s="3"/>
      <c r="C77" s="3"/>
      <c r="D77" s="3"/>
      <c r="E77" s="139" t="s">
        <v>505</v>
      </c>
      <c r="F77" s="139"/>
      <c r="G77" s="140"/>
      <c r="H77" s="141"/>
      <c r="I77" s="188">
        <f>ROUNDUP((('UK-T-Console Tables'!#REF!)*USD_per_GBP),-1)</f>
      </c>
      <c r="J77" s="34"/>
      <c r="K77" s="5"/>
    </row>
    <row x14ac:dyDescent="0.25" r="78" customHeight="1" ht="17.25">
      <c r="A78" s="3"/>
      <c r="B78" s="3"/>
      <c r="C78" s="3"/>
      <c r="D78" s="3"/>
      <c r="E78" s="150"/>
      <c r="F78" s="150"/>
      <c r="G78" s="23"/>
      <c r="H78" s="103"/>
      <c r="I78" s="82"/>
      <c r="J78" s="34"/>
      <c r="K78" s="5"/>
    </row>
    <row x14ac:dyDescent="0.25" r="79" customHeight="1" ht="17.25">
      <c r="A79" s="3"/>
      <c r="B79" s="3"/>
      <c r="C79" s="3"/>
      <c r="D79" s="3"/>
      <c r="E79" s="299"/>
      <c r="F79" s="299"/>
      <c r="G79" s="23"/>
      <c r="H79" s="103"/>
      <c r="I79" s="82"/>
      <c r="J79" s="34"/>
      <c r="K79" s="5"/>
    </row>
    <row x14ac:dyDescent="0.25" r="80" customHeight="1" ht="17.25">
      <c r="A80" s="3"/>
      <c r="B80" s="3"/>
      <c r="C80" s="3"/>
      <c r="D80" s="3"/>
      <c r="E80" s="299"/>
      <c r="F80" s="299"/>
      <c r="G80" s="23"/>
      <c r="H80" s="103"/>
      <c r="I80" s="82"/>
      <c r="J80" s="34"/>
      <c r="K80" s="5"/>
    </row>
    <row x14ac:dyDescent="0.25" r="81" customHeight="1" ht="17.25">
      <c r="A81" s="3"/>
      <c r="B81" s="3"/>
      <c r="C81" s="3"/>
      <c r="D81" s="3"/>
      <c r="E81" s="299"/>
      <c r="F81" s="299"/>
      <c r="G81" s="23"/>
      <c r="H81" s="103"/>
      <c r="I81" s="82"/>
      <c r="J81" s="34"/>
      <c r="K81" s="5"/>
    </row>
    <row x14ac:dyDescent="0.25" r="82" customHeight="1" ht="49.35">
      <c r="A82" s="3"/>
      <c r="B82" s="3"/>
      <c r="C82" s="3"/>
      <c r="D82" s="3"/>
      <c r="E82" s="28"/>
      <c r="F82" s="28"/>
      <c r="G82" s="23"/>
      <c r="H82" s="103"/>
      <c r="I82" s="82"/>
      <c r="J82" s="34"/>
      <c r="K82" s="27"/>
    </row>
    <row x14ac:dyDescent="0.25" r="83" customHeight="1" ht="49.35">
      <c r="A83" s="126"/>
      <c r="B83" s="96" t="s">
        <v>506</v>
      </c>
      <c r="C83" s="236"/>
      <c r="D83" s="236"/>
      <c r="E83" s="127"/>
      <c r="F83" s="127"/>
      <c r="G83" s="116"/>
      <c r="H83" s="128"/>
      <c r="I83" s="128"/>
      <c r="J83" s="128"/>
      <c r="K83" s="158"/>
    </row>
    <row x14ac:dyDescent="0.25" r="84" customHeight="1" ht="26.100000000000005">
      <c r="A84" s="15"/>
      <c r="B84" s="15" t="s">
        <v>318</v>
      </c>
      <c r="C84" s="15"/>
      <c r="D84" s="15"/>
      <c r="E84" s="112" t="s">
        <v>58</v>
      </c>
      <c r="F84" s="237" t="s">
        <v>319</v>
      </c>
      <c r="G84" s="217"/>
      <c r="H84" s="73" t="s">
        <v>507</v>
      </c>
      <c r="I84" s="52" t="s">
        <v>508</v>
      </c>
      <c r="J84" s="263" t="s">
        <v>388</v>
      </c>
      <c r="K84" s="72"/>
    </row>
    <row x14ac:dyDescent="0.25" r="85" customHeight="1" ht="17.25">
      <c r="A85" s="3"/>
      <c r="B85" s="3"/>
      <c r="C85" s="3"/>
      <c r="D85" s="3"/>
      <c r="E85" s="74"/>
      <c r="F85" s="185" t="s">
        <v>170</v>
      </c>
      <c r="G85" s="150" t="s">
        <v>509</v>
      </c>
      <c r="H85" s="91"/>
      <c r="I85" s="91"/>
      <c r="J85" s="338" t="s">
        <v>471</v>
      </c>
      <c r="K85" s="24"/>
    </row>
    <row x14ac:dyDescent="0.25" r="86" customHeight="1" ht="17.25">
      <c r="A86" s="3"/>
      <c r="B86" s="3"/>
      <c r="C86" s="3"/>
      <c r="D86" s="3"/>
      <c r="E86" s="74" t="s">
        <v>11</v>
      </c>
      <c r="F86" s="28" t="s">
        <v>477</v>
      </c>
      <c r="G86" s="28" t="s">
        <v>478</v>
      </c>
      <c r="H86" s="62">
        <f>ROUNDUP((('UK-T-Console Tables'!G84)*USD_per_GBP),-1)</f>
      </c>
      <c r="I86" s="62">
        <f>ROUNDUP((('UK-T-Console Tables'!H84)*USD_per_GBP),-1)</f>
      </c>
      <c r="J86" s="62">
        <f>ROUNDUP((('UK-T-Console Tables'!I84)*USD_per_GBP),-1)</f>
      </c>
      <c r="K86" s="239"/>
    </row>
    <row x14ac:dyDescent="0.25" r="87" customHeight="1" ht="17.25">
      <c r="A87" s="3"/>
      <c r="B87" s="3"/>
      <c r="C87" s="3"/>
      <c r="D87" s="3"/>
      <c r="E87" s="74" t="s">
        <v>13</v>
      </c>
      <c r="F87" s="28" t="s">
        <v>479</v>
      </c>
      <c r="G87" s="28" t="s">
        <v>480</v>
      </c>
      <c r="H87" s="62">
        <f>ROUNDUP((('UK-T-Console Tables'!G85)*USD_per_GBP),-1)</f>
      </c>
      <c r="I87" s="62">
        <f>ROUNDUP((('UK-T-Console Tables'!H85)*USD_per_GBP),-1)</f>
      </c>
      <c r="J87" s="62">
        <f>ROUNDUP((('UK-T-Console Tables'!I85)*USD_per_GBP),-1)</f>
      </c>
      <c r="K87" s="239"/>
    </row>
    <row x14ac:dyDescent="0.25" r="88" customHeight="1" ht="17.25">
      <c r="A88" s="3"/>
      <c r="B88" s="3"/>
      <c r="C88" s="3"/>
      <c r="D88" s="3"/>
      <c r="E88" s="74" t="s">
        <v>15</v>
      </c>
      <c r="F88" s="28" t="s">
        <v>510</v>
      </c>
      <c r="G88" s="28" t="s">
        <v>482</v>
      </c>
      <c r="H88" s="62">
        <f>ROUNDUP((('UK-T-Console Tables'!G86)*USD_per_GBP),-1)</f>
      </c>
      <c r="I88" s="62">
        <f>ROUNDUP((('UK-T-Console Tables'!H86)*USD_per_GBP),-1)</f>
      </c>
      <c r="J88" s="62">
        <f>ROUNDUP((('UK-T-Console Tables'!I86)*USD_per_GBP),-1)</f>
      </c>
      <c r="K88" s="239"/>
    </row>
    <row x14ac:dyDescent="0.25" r="89" customHeight="1" ht="17.25">
      <c r="A89" s="3"/>
      <c r="B89" s="3"/>
      <c r="C89" s="3"/>
      <c r="D89" s="3"/>
      <c r="E89" s="74"/>
      <c r="F89" s="74"/>
      <c r="G89" s="23"/>
      <c r="H89" s="103"/>
      <c r="I89" s="82"/>
      <c r="J89" s="82"/>
      <c r="K89" s="5"/>
    </row>
    <row x14ac:dyDescent="0.25" r="90" customHeight="1" ht="17.25">
      <c r="A90" s="3"/>
      <c r="B90" s="3"/>
      <c r="C90" s="3"/>
      <c r="D90" s="3"/>
      <c r="E90" s="3"/>
      <c r="F90" s="3"/>
      <c r="G90" s="74"/>
      <c r="H90" s="136"/>
      <c r="I90" s="136"/>
      <c r="J90" s="137"/>
      <c r="K90" s="137"/>
    </row>
    <row x14ac:dyDescent="0.25" r="91" customHeight="1" ht="17.25">
      <c r="A91" s="3"/>
      <c r="B91" s="3"/>
      <c r="C91" s="3"/>
      <c r="D91" s="3"/>
      <c r="E91" s="138" t="s">
        <v>18</v>
      </c>
      <c r="F91" s="138"/>
      <c r="G91" s="23"/>
      <c r="H91" s="103"/>
      <c r="I91" s="82"/>
      <c r="J91" s="82"/>
      <c r="K91" s="5"/>
    </row>
    <row x14ac:dyDescent="0.25" r="92" customHeight="1" ht="17.25">
      <c r="A92" s="3"/>
      <c r="B92" s="3"/>
      <c r="C92" s="3"/>
      <c r="D92" s="3"/>
      <c r="E92" s="240"/>
      <c r="F92" s="240"/>
      <c r="G92" s="23"/>
      <c r="H92" s="103"/>
      <c r="I92" s="82"/>
      <c r="J92" s="82"/>
      <c r="K92" s="5"/>
    </row>
    <row x14ac:dyDescent="0.25" r="93" customHeight="1" ht="17.25">
      <c r="A93" s="3"/>
      <c r="B93" s="3"/>
      <c r="C93" s="3"/>
      <c r="D93" s="3"/>
      <c r="E93" s="3"/>
      <c r="F93" s="3"/>
      <c r="G93" s="23"/>
      <c r="H93" s="103"/>
      <c r="I93" s="82"/>
      <c r="J93" s="82"/>
      <c r="K93" s="5"/>
    </row>
    <row x14ac:dyDescent="0.25" r="94" customHeight="1" ht="17.25">
      <c r="A94" s="3"/>
      <c r="B94" s="3"/>
      <c r="C94" s="3"/>
      <c r="D94" s="3"/>
      <c r="E94" s="139" t="s">
        <v>505</v>
      </c>
      <c r="F94" s="139"/>
      <c r="G94" s="140"/>
      <c r="H94" s="141"/>
      <c r="I94" s="188">
        <f>ROUNDUP((('UK-T-Console Tables'!H92)*USD_per_GBP),-1)</f>
      </c>
      <c r="J94" s="34"/>
      <c r="K94" s="5"/>
    </row>
    <row x14ac:dyDescent="0.25" r="95" customHeight="1" ht="17.25">
      <c r="A95" s="3"/>
      <c r="B95" s="3"/>
      <c r="C95" s="3"/>
      <c r="D95" s="3"/>
      <c r="E95" s="150"/>
      <c r="F95" s="150"/>
      <c r="G95" s="23"/>
      <c r="H95" s="103"/>
      <c r="I95" s="82"/>
      <c r="J95" s="34"/>
      <c r="K95" s="5"/>
    </row>
    <row x14ac:dyDescent="0.25" r="96" customHeight="1" ht="17.25">
      <c r="A96" s="3"/>
      <c r="B96" s="3"/>
      <c r="C96" s="3"/>
      <c r="D96" s="3"/>
      <c r="E96" s="299"/>
      <c r="F96" s="299"/>
      <c r="G96" s="23"/>
      <c r="H96" s="103"/>
      <c r="I96" s="82"/>
      <c r="J96" s="34"/>
      <c r="K96" s="5"/>
    </row>
    <row x14ac:dyDescent="0.25" r="97" customHeight="1" ht="17.25">
      <c r="A97" s="3"/>
      <c r="B97" s="3"/>
      <c r="C97" s="3"/>
      <c r="D97" s="3"/>
      <c r="E97" s="299"/>
      <c r="F97" s="299"/>
      <c r="G97" s="23"/>
      <c r="H97" s="103"/>
      <c r="I97" s="82"/>
      <c r="J97" s="34"/>
      <c r="K97" s="5"/>
    </row>
    <row x14ac:dyDescent="0.25" r="98" customHeight="1" ht="66">
      <c r="A98" s="3"/>
      <c r="B98" s="3"/>
      <c r="C98" s="3"/>
      <c r="D98" s="3"/>
      <c r="E98" s="299"/>
      <c r="F98" s="299"/>
      <c r="G98" s="23"/>
      <c r="H98" s="103"/>
      <c r="I98" s="82"/>
      <c r="J98" s="34"/>
      <c r="K98" s="5"/>
    </row>
    <row x14ac:dyDescent="0.25" r="99" customHeight="1" ht="17.25">
      <c r="A99" s="3"/>
      <c r="B99" s="3"/>
      <c r="C99" s="3"/>
      <c r="D99" s="3"/>
      <c r="E99" s="28"/>
      <c r="F99" s="28"/>
      <c r="G99" s="23"/>
      <c r="H99" s="103"/>
      <c r="I99" s="82"/>
      <c r="J99" s="34"/>
      <c r="K99" s="27"/>
    </row>
    <row x14ac:dyDescent="0.25" r="100" customHeight="1" ht="49.35">
      <c r="A100" s="126"/>
      <c r="B100" s="288" t="s">
        <v>511</v>
      </c>
      <c r="C100" s="236"/>
      <c r="D100" s="236"/>
      <c r="E100" s="127"/>
      <c r="F100" s="127"/>
      <c r="G100" s="116"/>
      <c r="H100" s="128"/>
      <c r="I100" s="128"/>
      <c r="J100" s="128"/>
      <c r="K100" s="158"/>
    </row>
    <row x14ac:dyDescent="0.25" r="101" customHeight="1" ht="26.100000000000005">
      <c r="A101" s="15"/>
      <c r="B101" s="15" t="s">
        <v>318</v>
      </c>
      <c r="C101" s="15"/>
      <c r="D101" s="15"/>
      <c r="E101" s="112" t="s">
        <v>58</v>
      </c>
      <c r="F101" s="237" t="s">
        <v>319</v>
      </c>
      <c r="G101" s="217"/>
      <c r="H101" s="73" t="s">
        <v>362</v>
      </c>
      <c r="I101" s="18" t="s">
        <v>393</v>
      </c>
      <c r="J101" s="146"/>
      <c r="K101" s="72"/>
    </row>
    <row x14ac:dyDescent="0.25" r="102" customHeight="1" ht="17.25">
      <c r="A102" s="114"/>
      <c r="B102" s="114"/>
      <c r="C102" s="114"/>
      <c r="D102" s="114"/>
      <c r="E102" s="4"/>
      <c r="F102" s="150" t="s">
        <v>476</v>
      </c>
      <c r="G102" s="150" t="s">
        <v>509</v>
      </c>
      <c r="H102" s="101"/>
      <c r="I102" s="303" t="s">
        <v>471</v>
      </c>
      <c r="J102" s="303"/>
      <c r="K102" s="7"/>
    </row>
    <row x14ac:dyDescent="0.25" r="103" customHeight="1" ht="17.25">
      <c r="A103" s="114"/>
      <c r="B103" s="114"/>
      <c r="C103" s="114"/>
      <c r="D103" s="114"/>
      <c r="E103" s="4" t="s">
        <v>11</v>
      </c>
      <c r="F103" s="114" t="s">
        <v>512</v>
      </c>
      <c r="G103" s="28" t="s">
        <v>478</v>
      </c>
      <c r="H103" s="62">
        <f>ROUNDUP((('UK-T-Console Tables'!G101)*USD_per_GBP),-1)</f>
      </c>
      <c r="I103" s="177">
        <f>ROUNDUP((('UK-T-Console Tables'!H101)*USD_per_GBP),-1)</f>
      </c>
      <c r="J103" s="189"/>
      <c r="K103" s="7"/>
    </row>
    <row x14ac:dyDescent="0.25" r="104" customHeight="1" ht="17.25">
      <c r="A104" s="114"/>
      <c r="B104" s="114"/>
      <c r="C104" s="114"/>
      <c r="D104" s="114"/>
      <c r="E104" s="4" t="s">
        <v>15</v>
      </c>
      <c r="F104" s="114" t="s">
        <v>513</v>
      </c>
      <c r="G104" s="28" t="s">
        <v>480</v>
      </c>
      <c r="H104" s="62">
        <f>ROUNDUP((('UK-T-Console Tables'!G102)*USD_per_GBP),-1)</f>
      </c>
      <c r="I104" s="177">
        <f>ROUNDUP((('UK-T-Console Tables'!H102)*USD_per_GBP),-1)</f>
      </c>
      <c r="J104" s="189"/>
      <c r="K104" s="7"/>
    </row>
    <row x14ac:dyDescent="0.25" r="105" customHeight="1" ht="17.25">
      <c r="A105" s="114"/>
      <c r="B105" s="114"/>
      <c r="C105" s="114"/>
      <c r="D105" s="114"/>
      <c r="E105" s="4"/>
      <c r="F105" s="4"/>
      <c r="G105" s="4"/>
      <c r="H105" s="172"/>
      <c r="I105" s="172"/>
      <c r="J105" s="7"/>
      <c r="K105" s="7"/>
    </row>
    <row x14ac:dyDescent="0.25" r="106" customHeight="1" ht="17.25">
      <c r="A106" s="114"/>
      <c r="B106" s="114"/>
      <c r="C106" s="114"/>
      <c r="D106" s="114"/>
      <c r="E106" s="114"/>
      <c r="F106" s="114"/>
      <c r="G106" s="4"/>
      <c r="H106" s="157"/>
      <c r="I106" s="157"/>
      <c r="J106" s="313"/>
      <c r="K106" s="313"/>
    </row>
    <row x14ac:dyDescent="0.25" r="107" customHeight="1" ht="17.25">
      <c r="A107" s="114"/>
      <c r="B107" s="114"/>
      <c r="C107" s="114"/>
      <c r="D107" s="114"/>
      <c r="E107" s="107" t="s">
        <v>18</v>
      </c>
      <c r="F107" s="107"/>
      <c r="G107" s="4"/>
      <c r="H107" s="172"/>
      <c r="I107" s="172"/>
      <c r="J107" s="172"/>
      <c r="K107" s="26"/>
    </row>
    <row x14ac:dyDescent="0.25" r="108" customHeight="1" ht="17.25">
      <c r="A108" s="114"/>
      <c r="B108" s="114"/>
      <c r="C108" s="114"/>
      <c r="D108" s="114"/>
      <c r="E108" s="243"/>
      <c r="F108" s="243"/>
      <c r="G108" s="59"/>
      <c r="H108" s="172"/>
      <c r="I108" s="172"/>
      <c r="J108" s="172"/>
      <c r="K108" s="26"/>
    </row>
    <row x14ac:dyDescent="0.25" r="109" customHeight="1" ht="17.25">
      <c r="A109" s="114"/>
      <c r="B109" s="114"/>
      <c r="C109" s="114"/>
      <c r="D109" s="114"/>
      <c r="E109" s="3"/>
      <c r="F109" s="3"/>
      <c r="G109" s="23"/>
      <c r="H109" s="103"/>
      <c r="I109" s="82"/>
      <c r="J109" s="172"/>
      <c r="K109" s="26"/>
    </row>
    <row x14ac:dyDescent="0.25" r="110" customHeight="1" ht="27">
      <c r="A110" s="3"/>
      <c r="B110" s="3"/>
      <c r="C110" s="3"/>
      <c r="D110" s="3"/>
      <c r="E110" s="139" t="s">
        <v>280</v>
      </c>
      <c r="F110" s="139"/>
      <c r="G110" s="140"/>
      <c r="H110" s="141"/>
      <c r="I110" s="188">
        <f>ROUNDUP((('UK-T-Console Tables'!H108)*USD_per_GBP),-1)</f>
      </c>
      <c r="J110" s="339"/>
      <c r="K110" s="340"/>
    </row>
    <row x14ac:dyDescent="0.25" r="111" customHeight="1" ht="27">
      <c r="A111" s="3"/>
      <c r="B111" s="3"/>
      <c r="C111" s="3"/>
      <c r="D111" s="3"/>
      <c r="E111" s="243"/>
      <c r="F111" s="243"/>
      <c r="G111" s="133"/>
      <c r="H111" s="339"/>
      <c r="I111" s="339"/>
      <c r="J111" s="341"/>
      <c r="K111" s="342"/>
    </row>
    <row x14ac:dyDescent="0.25" r="112" customHeight="1" ht="17.25">
      <c r="A112" s="3"/>
      <c r="B112" s="3"/>
      <c r="C112" s="3"/>
      <c r="D112" s="3"/>
      <c r="E112" s="243"/>
      <c r="F112" s="243"/>
      <c r="G112" s="343"/>
      <c r="H112" s="341"/>
      <c r="I112" s="341"/>
      <c r="J112" s="34"/>
      <c r="K112" s="27"/>
    </row>
    <row x14ac:dyDescent="0.25" r="113" customHeight="1" ht="17.25">
      <c r="A113" s="3"/>
      <c r="B113" s="3"/>
      <c r="C113" s="3"/>
      <c r="D113" s="3"/>
      <c r="E113" s="3"/>
      <c r="F113" s="3"/>
      <c r="G113" s="114"/>
      <c r="H113" s="103"/>
      <c r="I113" s="82"/>
      <c r="J113" s="82"/>
      <c r="K113" s="5"/>
    </row>
    <row x14ac:dyDescent="0.25" r="114" customHeight="1" ht="17.25">
      <c r="A114" s="3"/>
      <c r="B114" s="3"/>
      <c r="C114" s="3"/>
      <c r="D114" s="3"/>
      <c r="E114" s="3"/>
      <c r="F114" s="3"/>
      <c r="G114" s="114"/>
      <c r="H114" s="103"/>
      <c r="I114" s="82"/>
      <c r="J114" s="82"/>
      <c r="K114" s="5"/>
    </row>
    <row x14ac:dyDescent="0.25" r="115" customHeight="1" ht="17.25">
      <c r="A115" s="3"/>
      <c r="B115" s="3"/>
      <c r="C115" s="3"/>
      <c r="D115" s="3"/>
      <c r="E115" s="3"/>
      <c r="F115" s="3"/>
      <c r="G115" s="114"/>
      <c r="H115" s="103"/>
      <c r="I115" s="82"/>
      <c r="J115" s="82"/>
      <c r="K115" s="5"/>
    </row>
    <row x14ac:dyDescent="0.25" r="116" customHeight="1" ht="49.35">
      <c r="A116" s="126"/>
      <c r="B116" s="288" t="s">
        <v>514</v>
      </c>
      <c r="C116" s="236"/>
      <c r="D116" s="236"/>
      <c r="E116" s="127"/>
      <c r="F116" s="127"/>
      <c r="G116" s="116"/>
      <c r="H116" s="128"/>
      <c r="I116" s="128"/>
      <c r="J116" s="128"/>
      <c r="K116" s="158"/>
    </row>
    <row x14ac:dyDescent="0.25" r="117" customHeight="1" ht="26.100000000000005">
      <c r="A117" s="15"/>
      <c r="B117" s="15" t="s">
        <v>318</v>
      </c>
      <c r="C117" s="15"/>
      <c r="D117" s="15"/>
      <c r="E117" s="112" t="s">
        <v>58</v>
      </c>
      <c r="F117" s="237" t="s">
        <v>319</v>
      </c>
      <c r="G117" s="217"/>
      <c r="H117" s="73" t="s">
        <v>362</v>
      </c>
      <c r="I117" s="18" t="s">
        <v>393</v>
      </c>
      <c r="J117" s="146"/>
      <c r="K117" s="72"/>
    </row>
    <row x14ac:dyDescent="0.25" r="118" customHeight="1" ht="17.25">
      <c r="A118" s="114"/>
      <c r="B118" s="114"/>
      <c r="C118" s="114"/>
      <c r="D118" s="114"/>
      <c r="E118" s="4"/>
      <c r="F118" s="150" t="s">
        <v>476</v>
      </c>
      <c r="G118" s="150" t="s">
        <v>509</v>
      </c>
      <c r="H118" s="101"/>
      <c r="I118" s="303" t="s">
        <v>471</v>
      </c>
      <c r="J118" s="303"/>
      <c r="K118" s="7"/>
    </row>
    <row x14ac:dyDescent="0.25" r="119" customHeight="1" ht="17.25">
      <c r="A119" s="114"/>
      <c r="B119" s="114"/>
      <c r="C119" s="114"/>
      <c r="D119" s="114"/>
      <c r="E119" s="74" t="s">
        <v>11</v>
      </c>
      <c r="F119" s="28" t="s">
        <v>512</v>
      </c>
      <c r="G119" s="28" t="s">
        <v>478</v>
      </c>
      <c r="H119" s="62">
        <f>ROUNDUP((('UK-T-Console Tables'!G118)*USD_per_GBP),-1)</f>
      </c>
      <c r="I119" s="177">
        <f>ROUNDUP((('UK-T-Console Tables'!H118)*USD_per_GBP),-1)</f>
      </c>
      <c r="J119" s="189"/>
      <c r="K119" s="7"/>
    </row>
    <row x14ac:dyDescent="0.25" r="120" customHeight="1" ht="17.25">
      <c r="A120" s="114"/>
      <c r="B120" s="114"/>
      <c r="C120" s="114"/>
      <c r="D120" s="114"/>
      <c r="E120" s="74" t="s">
        <v>13</v>
      </c>
      <c r="F120" s="28" t="s">
        <v>513</v>
      </c>
      <c r="G120" s="28" t="s">
        <v>480</v>
      </c>
      <c r="H120" s="62">
        <f>ROUNDUP((('UK-T-Console Tables'!G119)*USD_per_GBP),-1)</f>
      </c>
      <c r="I120" s="177">
        <f>ROUNDUP((('UK-T-Console Tables'!H119)*USD_per_GBP),-1)</f>
      </c>
      <c r="J120" s="189"/>
      <c r="K120" s="7"/>
    </row>
    <row x14ac:dyDescent="0.25" r="121" customHeight="1" ht="17.25">
      <c r="A121" s="114"/>
      <c r="B121" s="114"/>
      <c r="C121" s="114"/>
      <c r="D121" s="114"/>
      <c r="E121" s="74" t="s">
        <v>15</v>
      </c>
      <c r="F121" s="28" t="s">
        <v>510</v>
      </c>
      <c r="G121" s="28" t="s">
        <v>482</v>
      </c>
      <c r="H121" s="62">
        <f>ROUNDUP((('UK-T-Console Tables'!G120)*USD_per_GBP),-1)</f>
      </c>
      <c r="I121" s="177">
        <f>ROUNDUP((('UK-T-Console Tables'!H120)*USD_per_GBP),-1)</f>
      </c>
      <c r="J121" s="189"/>
      <c r="K121" s="7"/>
    </row>
    <row x14ac:dyDescent="0.25" r="122" customHeight="1" ht="17.25">
      <c r="A122" s="114"/>
      <c r="B122" s="114"/>
      <c r="C122" s="114"/>
      <c r="D122" s="114"/>
      <c r="E122" s="114"/>
      <c r="F122" s="114"/>
      <c r="G122" s="4"/>
      <c r="H122" s="63"/>
      <c r="I122" s="157"/>
      <c r="J122" s="313"/>
      <c r="K122" s="313"/>
    </row>
    <row x14ac:dyDescent="0.25" r="123" customHeight="1" ht="17.25">
      <c r="A123" s="114"/>
      <c r="B123" s="114"/>
      <c r="C123" s="114"/>
      <c r="D123" s="114"/>
      <c r="E123" s="107" t="s">
        <v>18</v>
      </c>
      <c r="F123" s="107"/>
      <c r="G123" s="4"/>
      <c r="H123" s="172"/>
      <c r="I123" s="172"/>
      <c r="J123" s="172"/>
      <c r="K123" s="26"/>
    </row>
    <row x14ac:dyDescent="0.25" r="124" customHeight="1" ht="17.25">
      <c r="A124" s="114"/>
      <c r="B124" s="114"/>
      <c r="C124" s="114"/>
      <c r="D124" s="114"/>
      <c r="E124" s="243"/>
      <c r="F124" s="243"/>
      <c r="G124" s="59"/>
      <c r="H124" s="172"/>
      <c r="I124" s="172"/>
      <c r="J124" s="172"/>
      <c r="K124" s="26"/>
    </row>
    <row x14ac:dyDescent="0.25" r="125" customHeight="1" ht="17.25">
      <c r="A125" s="114"/>
      <c r="B125" s="114"/>
      <c r="C125" s="114"/>
      <c r="D125" s="114"/>
      <c r="E125" s="3"/>
      <c r="F125" s="3"/>
      <c r="G125" s="23"/>
      <c r="H125" s="103"/>
      <c r="I125" s="82"/>
      <c r="J125" s="172"/>
      <c r="K125" s="26"/>
    </row>
    <row x14ac:dyDescent="0.25" r="126" customHeight="1" ht="27">
      <c r="A126" s="3"/>
      <c r="B126" s="3"/>
      <c r="C126" s="3"/>
      <c r="D126" s="3"/>
      <c r="E126" s="139" t="s">
        <v>280</v>
      </c>
      <c r="F126" s="139"/>
      <c r="G126" s="140"/>
      <c r="H126" s="141"/>
      <c r="I126" s="188">
        <f>ROUNDUP((('UK-T-Console Tables'!H125)*USD_per_GBP),-1)</f>
      </c>
      <c r="J126" s="339"/>
      <c r="K126" s="340"/>
    </row>
    <row x14ac:dyDescent="0.25" r="127" customHeight="1" ht="27">
      <c r="A127" s="3"/>
      <c r="B127" s="3"/>
      <c r="C127" s="3"/>
      <c r="D127" s="3"/>
      <c r="E127" s="243"/>
      <c r="F127" s="243"/>
      <c r="G127" s="133"/>
      <c r="H127" s="339"/>
      <c r="I127" s="339"/>
      <c r="J127" s="341"/>
      <c r="K127" s="342"/>
    </row>
    <row x14ac:dyDescent="0.25" r="128" customHeight="1" ht="17.25">
      <c r="A128" s="3"/>
      <c r="B128" s="3"/>
      <c r="C128" s="3"/>
      <c r="D128" s="3"/>
      <c r="E128" s="243"/>
      <c r="F128" s="243"/>
      <c r="G128" s="343"/>
      <c r="H128" s="341"/>
      <c r="I128" s="341"/>
      <c r="J128" s="34"/>
      <c r="K128" s="27"/>
    </row>
    <row x14ac:dyDescent="0.25" r="129" customHeight="1" ht="17.25">
      <c r="A129" s="3"/>
      <c r="B129" s="3"/>
      <c r="C129" s="3"/>
      <c r="D129" s="3"/>
      <c r="E129" s="3"/>
      <c r="F129" s="3"/>
      <c r="G129" s="114"/>
      <c r="H129" s="103"/>
      <c r="I129" s="82"/>
      <c r="J129" s="82"/>
      <c r="K129" s="5"/>
    </row>
    <row x14ac:dyDescent="0.25" r="130" customHeight="1" ht="17.25">
      <c r="A130" s="3"/>
      <c r="B130" s="3"/>
      <c r="C130" s="3"/>
      <c r="D130" s="3"/>
      <c r="E130" s="3"/>
      <c r="F130" s="3"/>
      <c r="G130" s="114"/>
      <c r="H130" s="103"/>
      <c r="I130" s="82"/>
      <c r="J130" s="82"/>
      <c r="K130" s="5"/>
    </row>
    <row x14ac:dyDescent="0.25" r="131" customHeight="1" ht="49.35">
      <c r="A131" s="126" t="s">
        <v>1</v>
      </c>
      <c r="B131" s="288" t="s">
        <v>515</v>
      </c>
      <c r="C131" s="236"/>
      <c r="D131" s="236"/>
      <c r="E131" s="127"/>
      <c r="F131" s="127"/>
      <c r="G131" s="116"/>
      <c r="H131" s="128"/>
      <c r="I131" s="128"/>
      <c r="J131" s="128"/>
      <c r="K131" s="158"/>
    </row>
    <row x14ac:dyDescent="0.25" r="132" customHeight="1" ht="26.100000000000005">
      <c r="A132" s="15"/>
      <c r="B132" s="15" t="s">
        <v>318</v>
      </c>
      <c r="C132" s="15"/>
      <c r="D132" s="15"/>
      <c r="E132" s="112" t="s">
        <v>58</v>
      </c>
      <c r="F132" s="237" t="s">
        <v>319</v>
      </c>
      <c r="G132" s="217"/>
      <c r="H132" s="73" t="s">
        <v>362</v>
      </c>
      <c r="I132" s="18" t="s">
        <v>393</v>
      </c>
      <c r="J132" s="146"/>
      <c r="K132" s="72"/>
    </row>
    <row x14ac:dyDescent="0.25" r="133" customHeight="1" ht="17.25">
      <c r="A133" s="3"/>
      <c r="B133" s="3"/>
      <c r="C133" s="3"/>
      <c r="D133" s="3"/>
      <c r="E133" s="74"/>
      <c r="F133" s="150" t="s">
        <v>476</v>
      </c>
      <c r="G133" s="150" t="s">
        <v>509</v>
      </c>
      <c r="H133" s="91"/>
      <c r="I133" s="303" t="s">
        <v>471</v>
      </c>
      <c r="J133" s="303"/>
      <c r="K133" s="24"/>
    </row>
    <row x14ac:dyDescent="0.25" r="134" customHeight="1" ht="17.25">
      <c r="A134" s="3"/>
      <c r="B134" s="3"/>
      <c r="C134" s="3"/>
      <c r="D134" s="3"/>
      <c r="E134" s="74" t="s">
        <v>11</v>
      </c>
      <c r="F134" s="28" t="s">
        <v>516</v>
      </c>
      <c r="G134" s="114" t="s">
        <v>517</v>
      </c>
      <c r="H134" s="62">
        <f>ROUNDUP((('UK-T-Console Tables'!G133)*USD_per_GBP),-1)</f>
      </c>
      <c r="I134" s="177">
        <f>ROUNDUP((('UK-T-Console Tables'!H133)*USD_per_GBP),-1)</f>
      </c>
      <c r="J134" s="62"/>
      <c r="K134" s="239"/>
    </row>
    <row x14ac:dyDescent="0.25" r="135" customHeight="1" ht="17.25">
      <c r="A135" s="3"/>
      <c r="B135" s="3"/>
      <c r="C135" s="3"/>
      <c r="D135" s="3"/>
      <c r="E135" s="74" t="s">
        <v>13</v>
      </c>
      <c r="F135" s="28" t="s">
        <v>512</v>
      </c>
      <c r="G135" s="28" t="s">
        <v>478</v>
      </c>
      <c r="H135" s="62">
        <f>ROUNDUP((('UK-T-Console Tables'!G134)*USD_per_GBP),-1)</f>
      </c>
      <c r="I135" s="177">
        <f>ROUNDUP((('UK-T-Console Tables'!H134)*USD_per_GBP),-1)</f>
      </c>
      <c r="J135" s="62"/>
      <c r="K135" s="239"/>
    </row>
    <row x14ac:dyDescent="0.25" r="136" customHeight="1" ht="17.25">
      <c r="A136" s="3"/>
      <c r="B136" s="3"/>
      <c r="C136" s="3"/>
      <c r="D136" s="3"/>
      <c r="E136" s="74" t="s">
        <v>15</v>
      </c>
      <c r="F136" s="28" t="s">
        <v>513</v>
      </c>
      <c r="G136" s="28" t="s">
        <v>480</v>
      </c>
      <c r="H136" s="62">
        <f>ROUNDUP((('UK-T-Console Tables'!G135)*USD_per_GBP),-1)</f>
      </c>
      <c r="I136" s="177">
        <f>ROUNDUP((('UK-T-Console Tables'!H135)*USD_per_GBP),-1)</f>
      </c>
      <c r="J136" s="62"/>
      <c r="K136" s="239"/>
    </row>
    <row x14ac:dyDescent="0.25" r="137" customHeight="1" ht="17.25">
      <c r="A137" s="3"/>
      <c r="B137" s="3"/>
      <c r="C137" s="3"/>
      <c r="D137" s="3"/>
      <c r="E137" s="74" t="s">
        <v>120</v>
      </c>
      <c r="F137" s="28" t="s">
        <v>510</v>
      </c>
      <c r="G137" s="28" t="s">
        <v>482</v>
      </c>
      <c r="H137" s="62">
        <f>ROUNDUP((('UK-T-Console Tables'!G136)*USD_per_GBP),-1)</f>
      </c>
      <c r="I137" s="177">
        <f>ROUNDUP((('UK-T-Console Tables'!H136)*USD_per_GBP),-1)</f>
      </c>
      <c r="J137" s="62"/>
      <c r="K137" s="239"/>
    </row>
    <row x14ac:dyDescent="0.25" r="138" customHeight="1" ht="17.25">
      <c r="A138" s="3"/>
      <c r="B138" s="3"/>
      <c r="C138" s="3"/>
      <c r="D138" s="3"/>
      <c r="E138" s="74"/>
      <c r="F138" s="74"/>
      <c r="G138" s="23"/>
      <c r="H138" s="103"/>
      <c r="I138" s="344"/>
      <c r="J138" s="301"/>
      <c r="K138" s="239"/>
    </row>
    <row x14ac:dyDescent="0.25" r="139" customHeight="1" ht="17.25">
      <c r="A139" s="3"/>
      <c r="B139" s="3"/>
      <c r="C139" s="3"/>
      <c r="D139" s="3"/>
      <c r="E139" s="3"/>
      <c r="F139" s="3"/>
      <c r="G139" s="74"/>
      <c r="H139" s="136"/>
      <c r="I139" s="136"/>
      <c r="J139" s="137"/>
      <c r="K139" s="137"/>
    </row>
    <row x14ac:dyDescent="0.25" r="140" customHeight="1" ht="17.25">
      <c r="A140" s="3"/>
      <c r="B140" s="3"/>
      <c r="C140" s="3"/>
      <c r="D140" s="3"/>
      <c r="E140" s="138" t="s">
        <v>18</v>
      </c>
      <c r="F140" s="138"/>
      <c r="G140" s="23"/>
      <c r="H140" s="103"/>
      <c r="I140" s="82"/>
      <c r="J140" s="82"/>
      <c r="K140" s="5"/>
    </row>
    <row x14ac:dyDescent="0.25" r="141" customHeight="1" ht="17.25">
      <c r="A141" s="3"/>
      <c r="B141" s="3"/>
      <c r="C141" s="3"/>
      <c r="D141" s="3"/>
      <c r="E141" s="243"/>
      <c r="F141" s="243"/>
      <c r="G141" s="23"/>
      <c r="H141" s="103"/>
      <c r="I141" s="82"/>
      <c r="J141" s="82"/>
      <c r="K141" s="5"/>
    </row>
    <row x14ac:dyDescent="0.25" r="142" customHeight="1" ht="17.25">
      <c r="A142" s="3"/>
      <c r="B142" s="3"/>
      <c r="C142" s="3"/>
      <c r="D142" s="3"/>
      <c r="E142" s="3"/>
      <c r="F142" s="3"/>
      <c r="G142" s="23"/>
      <c r="H142" s="103"/>
      <c r="I142" s="82"/>
      <c r="J142" s="82"/>
      <c r="K142" s="5"/>
    </row>
    <row x14ac:dyDescent="0.25" r="143" customHeight="1" ht="17.25">
      <c r="A143" s="3"/>
      <c r="B143" s="3"/>
      <c r="C143" s="3"/>
      <c r="D143" s="3"/>
      <c r="E143" s="139" t="s">
        <v>280</v>
      </c>
      <c r="F143" s="139"/>
      <c r="G143" s="140"/>
      <c r="H143" s="141"/>
      <c r="I143" s="188">
        <f>ROUNDUP((('UK-T-Console Tables'!H142)*USD_per_GBP),-1)</f>
      </c>
      <c r="J143" s="82"/>
      <c r="K143" s="5"/>
    </row>
    <row x14ac:dyDescent="0.25" r="144" customHeight="1" ht="17.25">
      <c r="A144" s="3"/>
      <c r="B144" s="3"/>
      <c r="C144" s="3"/>
      <c r="D144" s="3"/>
      <c r="E144" s="243"/>
      <c r="F144" s="243"/>
      <c r="G144" s="23"/>
      <c r="H144" s="103"/>
      <c r="I144" s="82"/>
      <c r="J144" s="82"/>
      <c r="K144" s="5"/>
    </row>
    <row x14ac:dyDescent="0.25" r="145" customHeight="1" ht="72">
      <c r="A145" s="3"/>
      <c r="B145" s="3"/>
      <c r="C145" s="3"/>
      <c r="D145" s="3"/>
      <c r="E145" s="243"/>
      <c r="F145" s="243"/>
      <c r="G145" s="23"/>
      <c r="H145" s="103"/>
      <c r="I145" s="82"/>
      <c r="J145" s="34"/>
      <c r="K145" s="5"/>
    </row>
    <row x14ac:dyDescent="0.25" r="146" customHeight="1" ht="49.35">
      <c r="A146" s="126"/>
      <c r="B146" s="288" t="s">
        <v>102</v>
      </c>
      <c r="C146" s="345"/>
      <c r="D146" s="236"/>
      <c r="E146" s="127"/>
      <c r="F146" s="127"/>
      <c r="G146" s="116"/>
      <c r="H146" s="128"/>
      <c r="I146" s="128"/>
      <c r="J146" s="128"/>
      <c r="K146" s="158"/>
    </row>
    <row x14ac:dyDescent="0.25" r="147" customHeight="1" ht="26.100000000000005">
      <c r="A147" s="15"/>
      <c r="B147" s="15" t="s">
        <v>318</v>
      </c>
      <c r="C147" s="15"/>
      <c r="D147" s="15"/>
      <c r="E147" s="112" t="s">
        <v>58</v>
      </c>
      <c r="F147" s="237" t="s">
        <v>319</v>
      </c>
      <c r="G147" s="217"/>
      <c r="H147" s="73" t="s">
        <v>362</v>
      </c>
      <c r="I147" s="73" t="s">
        <v>327</v>
      </c>
      <c r="J147" s="238"/>
      <c r="K147" s="72"/>
    </row>
    <row x14ac:dyDescent="0.25" r="148" customHeight="1" ht="17.25">
      <c r="A148" s="3"/>
      <c r="B148" s="3"/>
      <c r="C148" s="3"/>
      <c r="D148" s="3"/>
      <c r="E148" s="74"/>
      <c r="F148" s="150" t="s">
        <v>476</v>
      </c>
      <c r="G148" s="150" t="s">
        <v>509</v>
      </c>
      <c r="H148" s="91"/>
      <c r="I148" s="91"/>
      <c r="J148" s="241"/>
      <c r="K148" s="266"/>
    </row>
    <row x14ac:dyDescent="0.25" r="149" customHeight="1" ht="17.25">
      <c r="A149" s="3"/>
      <c r="B149" s="3"/>
      <c r="C149" s="3"/>
      <c r="D149" s="3"/>
      <c r="E149" s="74" t="s">
        <v>11</v>
      </c>
      <c r="F149" s="28" t="s">
        <v>516</v>
      </c>
      <c r="G149" s="114" t="s">
        <v>517</v>
      </c>
      <c r="H149" s="62">
        <f>ROUNDUP((('UK-T-Console Tables'!G148)*USD_per_GBP),-1)</f>
      </c>
      <c r="I149" s="62">
        <f>ROUNDUP((('UK-T-Console Tables'!H148)*USD_per_GBP),-1)</f>
      </c>
      <c r="J149" s="24"/>
      <c r="K149" s="27"/>
    </row>
    <row x14ac:dyDescent="0.25" r="150" customHeight="1" ht="17.25">
      <c r="A150" s="3"/>
      <c r="B150" s="3"/>
      <c r="C150" s="3"/>
      <c r="D150" s="3"/>
      <c r="E150" s="74" t="s">
        <v>13</v>
      </c>
      <c r="F150" s="28" t="s">
        <v>518</v>
      </c>
      <c r="G150" s="28" t="s">
        <v>519</v>
      </c>
      <c r="H150" s="62">
        <f>ROUNDUP((('UK-T-Console Tables'!G149)*USD_per_GBP),-1)</f>
      </c>
      <c r="I150" s="62">
        <f>ROUNDUP((('UK-T-Console Tables'!H149)*USD_per_GBP),-1)</f>
      </c>
      <c r="J150" s="24"/>
      <c r="K150" s="27"/>
    </row>
    <row x14ac:dyDescent="0.25" r="151" customHeight="1" ht="17.25">
      <c r="A151" s="3"/>
      <c r="B151" s="3"/>
      <c r="C151" s="3"/>
      <c r="D151" s="3"/>
      <c r="E151" s="74" t="s">
        <v>15</v>
      </c>
      <c r="F151" s="28" t="s">
        <v>520</v>
      </c>
      <c r="G151" s="28" t="s">
        <v>521</v>
      </c>
      <c r="H151" s="62">
        <f>ROUNDUP((('UK-T-Console Tables'!G150)*USD_per_GBP),-1)</f>
      </c>
      <c r="I151" s="62">
        <f>ROUNDUP((('UK-T-Console Tables'!H150)*USD_per_GBP),-1)</f>
      </c>
      <c r="J151" s="24"/>
      <c r="K151" s="27"/>
    </row>
    <row x14ac:dyDescent="0.25" r="152" customHeight="1" ht="17.25">
      <c r="A152" s="3"/>
      <c r="B152" s="3"/>
      <c r="C152" s="3"/>
      <c r="D152" s="3"/>
      <c r="E152" s="74" t="s">
        <v>120</v>
      </c>
      <c r="F152" s="28" t="s">
        <v>522</v>
      </c>
      <c r="G152" s="28" t="s">
        <v>523</v>
      </c>
      <c r="H152" s="62">
        <f>ROUNDUP((('UK-T-Console Tables'!G151)*USD_per_GBP),-1)</f>
      </c>
      <c r="I152" s="62">
        <f>ROUNDUP((('UK-T-Console Tables'!H151)*USD_per_GBP),-1)</f>
      </c>
      <c r="J152" s="24"/>
      <c r="K152" s="27"/>
    </row>
    <row x14ac:dyDescent="0.25" r="153" customHeight="1" ht="17.25">
      <c r="A153" s="3"/>
      <c r="B153" s="3"/>
      <c r="C153" s="3"/>
      <c r="D153" s="3"/>
      <c r="E153" s="74"/>
      <c r="F153" s="74"/>
      <c r="G153" s="23"/>
      <c r="H153" s="103"/>
      <c r="I153" s="82"/>
      <c r="J153" s="137"/>
      <c r="K153" s="27"/>
    </row>
    <row x14ac:dyDescent="0.25" r="154" customHeight="1" ht="17.25">
      <c r="A154" s="3"/>
      <c r="B154" s="3"/>
      <c r="C154" s="3"/>
      <c r="D154" s="3"/>
      <c r="E154" s="3"/>
      <c r="F154" s="3"/>
      <c r="G154" s="74"/>
      <c r="H154" s="136"/>
      <c r="I154" s="136"/>
      <c r="J154" s="82"/>
      <c r="K154" s="27"/>
    </row>
    <row x14ac:dyDescent="0.25" r="155" customHeight="1" ht="17.25">
      <c r="A155" s="3"/>
      <c r="B155" s="3"/>
      <c r="C155" s="3"/>
      <c r="D155" s="3"/>
      <c r="E155" s="138" t="s">
        <v>18</v>
      </c>
      <c r="F155" s="138"/>
      <c r="G155" s="23"/>
      <c r="H155" s="103"/>
      <c r="I155" s="82"/>
      <c r="J155" s="82"/>
      <c r="K155" s="27"/>
    </row>
    <row x14ac:dyDescent="0.25" r="156" customHeight="1" ht="17.25">
      <c r="A156" s="3"/>
      <c r="B156" s="3"/>
      <c r="C156" s="3"/>
      <c r="D156" s="3"/>
      <c r="E156" s="243"/>
      <c r="F156" s="243"/>
      <c r="G156" s="23"/>
      <c r="H156" s="103"/>
      <c r="I156" s="82"/>
      <c r="J156" s="82"/>
      <c r="K156" s="27"/>
    </row>
    <row x14ac:dyDescent="0.25" r="157" customHeight="1" ht="17.25">
      <c r="A157" s="3"/>
      <c r="B157" s="3"/>
      <c r="C157" s="3"/>
      <c r="D157" s="3"/>
      <c r="E157" s="3"/>
      <c r="F157" s="3"/>
      <c r="G157" s="23"/>
      <c r="H157" s="103"/>
      <c r="I157" s="82"/>
      <c r="J157" s="34"/>
      <c r="K157" s="27"/>
    </row>
    <row x14ac:dyDescent="0.25" r="158" customHeight="1" ht="17.25">
      <c r="A158" s="3"/>
      <c r="B158" s="3"/>
      <c r="C158" s="3"/>
      <c r="D158" s="3"/>
      <c r="E158" s="139" t="s">
        <v>280</v>
      </c>
      <c r="F158" s="139"/>
      <c r="G158" s="140"/>
      <c r="H158" s="141"/>
      <c r="I158" s="188">
        <f>ROUNDUP((('UK-T-Console Tables'!H157)*USD_per_GBP),-1)</f>
      </c>
      <c r="J158" s="34"/>
      <c r="K158" s="27"/>
    </row>
    <row x14ac:dyDescent="0.25" r="159" customHeight="1" ht="48.75">
      <c r="A159" s="3"/>
      <c r="B159" s="3"/>
      <c r="C159" s="3"/>
      <c r="D159" s="3"/>
      <c r="E159" s="243"/>
      <c r="F159" s="243"/>
      <c r="G159" s="23"/>
      <c r="H159" s="103"/>
      <c r="I159" s="82"/>
      <c r="J159" s="34"/>
      <c r="K159" s="27"/>
    </row>
    <row x14ac:dyDescent="0.25" r="160" customHeight="1" ht="17.25">
      <c r="A160" s="3"/>
      <c r="B160" s="3"/>
      <c r="C160" s="3"/>
      <c r="D160" s="3"/>
      <c r="E160" s="243"/>
      <c r="F160" s="243"/>
      <c r="G160" s="23"/>
      <c r="H160" s="103"/>
      <c r="I160" s="82"/>
      <c r="J160" s="34"/>
      <c r="K160" s="27"/>
    </row>
    <row x14ac:dyDescent="0.25" r="161" customHeight="1" ht="17.25">
      <c r="A161" s="3"/>
      <c r="B161" s="3"/>
      <c r="C161" s="3"/>
      <c r="D161" s="3"/>
      <c r="E161" s="28"/>
      <c r="F161" s="28"/>
      <c r="G161" s="23"/>
      <c r="H161" s="103"/>
      <c r="I161" s="82"/>
      <c r="J161" s="34"/>
      <c r="K161" s="27"/>
    </row>
    <row x14ac:dyDescent="0.25" r="162" customHeight="1" ht="17.25">
      <c r="A162" s="3"/>
      <c r="B162" s="3"/>
      <c r="C162" s="3"/>
      <c r="D162" s="3"/>
      <c r="E162" s="28"/>
      <c r="F162" s="28"/>
      <c r="G162" s="23"/>
      <c r="H162" s="103"/>
      <c r="I162" s="82"/>
      <c r="J162" s="34"/>
      <c r="K162" s="27"/>
    </row>
    <row x14ac:dyDescent="0.25" r="163" customHeight="1" ht="49.35">
      <c r="A163" s="126"/>
      <c r="B163" s="288" t="s">
        <v>148</v>
      </c>
      <c r="C163" s="236"/>
      <c r="D163" s="236"/>
      <c r="E163" s="127"/>
      <c r="F163" s="127"/>
      <c r="G163" s="116"/>
      <c r="H163" s="128"/>
      <c r="I163" s="128"/>
      <c r="J163" s="128"/>
      <c r="K163" s="158"/>
    </row>
    <row x14ac:dyDescent="0.25" r="164" customHeight="1" ht="26.100000000000005">
      <c r="A164" s="15"/>
      <c r="B164" s="15" t="s">
        <v>524</v>
      </c>
      <c r="C164" s="15"/>
      <c r="D164" s="15"/>
      <c r="E164" s="112" t="s">
        <v>58</v>
      </c>
      <c r="F164" s="237" t="s">
        <v>319</v>
      </c>
      <c r="G164" s="217"/>
      <c r="H164" s="73" t="s">
        <v>362</v>
      </c>
      <c r="I164" s="18" t="s">
        <v>327</v>
      </c>
      <c r="J164" s="146" t="s">
        <v>525</v>
      </c>
      <c r="K164" s="72"/>
    </row>
    <row x14ac:dyDescent="0.25" r="165" customHeight="1" ht="17.25">
      <c r="A165" s="3"/>
      <c r="B165" s="3"/>
      <c r="C165" s="3"/>
      <c r="D165" s="3"/>
      <c r="E165" s="74"/>
      <c r="F165" s="150" t="s">
        <v>476</v>
      </c>
      <c r="G165" s="150" t="s">
        <v>509</v>
      </c>
      <c r="H165" s="287"/>
      <c r="I165" s="82"/>
      <c r="J165" s="346" t="s">
        <v>471</v>
      </c>
      <c r="K165" s="239"/>
    </row>
    <row x14ac:dyDescent="0.25" r="166" customHeight="1" ht="17.25">
      <c r="A166" s="3"/>
      <c r="B166" s="3"/>
      <c r="C166" s="3"/>
      <c r="D166" s="3"/>
      <c r="E166" s="74" t="s">
        <v>11</v>
      </c>
      <c r="F166" s="28" t="s">
        <v>516</v>
      </c>
      <c r="G166" s="114" t="s">
        <v>517</v>
      </c>
      <c r="H166" s="62">
        <f>ROUNDUP((('UK-T-Console Tables'!G165)*USD_per_GBP),-1)</f>
      </c>
      <c r="I166" s="62">
        <f>ROUNDUP((('UK-T-Console Tables'!H165)*USD_per_GBP),-1)</f>
      </c>
      <c r="J166" s="62">
        <f>ROUNDUP((('UK-T-Console Tables'!I165)*USD_per_GBP),-1)</f>
      </c>
      <c r="K166" s="5"/>
    </row>
    <row x14ac:dyDescent="0.25" r="167" customHeight="1" ht="17.25">
      <c r="A167" s="3"/>
      <c r="B167" s="3"/>
      <c r="C167" s="3"/>
      <c r="D167" s="3"/>
      <c r="E167" s="74" t="s">
        <v>13</v>
      </c>
      <c r="F167" s="28" t="s">
        <v>518</v>
      </c>
      <c r="G167" s="28" t="s">
        <v>519</v>
      </c>
      <c r="H167" s="62">
        <f>ROUNDUP((('UK-T-Console Tables'!G166)*USD_per_GBP),-1)</f>
      </c>
      <c r="I167" s="62">
        <f>ROUNDUP((('UK-T-Console Tables'!H166)*USD_per_GBP),-1)</f>
      </c>
      <c r="J167" s="62">
        <f>ROUNDUP((('UK-T-Console Tables'!I166)*USD_per_GBP),-1)</f>
      </c>
      <c r="K167" s="5"/>
    </row>
    <row x14ac:dyDescent="0.25" r="168" customHeight="1" ht="17.25">
      <c r="A168" s="3"/>
      <c r="B168" s="3"/>
      <c r="C168" s="3"/>
      <c r="D168" s="3"/>
      <c r="E168" s="74" t="s">
        <v>15</v>
      </c>
      <c r="F168" s="28" t="s">
        <v>520</v>
      </c>
      <c r="G168" s="28" t="s">
        <v>521</v>
      </c>
      <c r="H168" s="62">
        <f>ROUNDUP((('UK-T-Console Tables'!G167)*USD_per_GBP),-1)</f>
      </c>
      <c r="I168" s="62">
        <f>ROUNDUP((('UK-T-Console Tables'!H167)*USD_per_GBP),-1)</f>
      </c>
      <c r="J168" s="62">
        <f>ROUNDUP((('UK-T-Console Tables'!I167)*USD_per_GBP),-1)</f>
      </c>
      <c r="K168" s="5"/>
    </row>
    <row x14ac:dyDescent="0.25" r="169" customHeight="1" ht="17.25">
      <c r="A169" s="3"/>
      <c r="B169" s="3"/>
      <c r="C169" s="3"/>
      <c r="D169" s="3"/>
      <c r="E169" s="74" t="s">
        <v>120</v>
      </c>
      <c r="F169" s="28" t="s">
        <v>522</v>
      </c>
      <c r="G169" s="28" t="s">
        <v>523</v>
      </c>
      <c r="H169" s="62">
        <f>ROUNDUP((('UK-T-Console Tables'!G168)*USD_per_GBP),-1)</f>
      </c>
      <c r="I169" s="62">
        <f>ROUNDUP((('UK-T-Console Tables'!H168)*USD_per_GBP),-1)</f>
      </c>
      <c r="J169" s="62">
        <f>ROUNDUP((('UK-T-Console Tables'!I168)*USD_per_GBP),-1)</f>
      </c>
      <c r="K169" s="5"/>
    </row>
    <row x14ac:dyDescent="0.25" r="170" customHeight="1" ht="17.25">
      <c r="A170" s="3"/>
      <c r="B170" s="3"/>
      <c r="C170" s="3"/>
      <c r="D170" s="3"/>
      <c r="E170" s="74"/>
      <c r="F170" s="74"/>
      <c r="G170" s="23"/>
      <c r="H170" s="103"/>
      <c r="I170" s="62"/>
      <c r="J170" s="82"/>
      <c r="K170" s="5"/>
    </row>
    <row x14ac:dyDescent="0.25" r="171" customHeight="1" ht="17.25">
      <c r="A171" s="3"/>
      <c r="B171" s="3"/>
      <c r="C171" s="3"/>
      <c r="D171" s="3"/>
      <c r="E171" s="3"/>
      <c r="F171" s="3"/>
      <c r="G171" s="74"/>
      <c r="H171" s="136"/>
      <c r="I171" s="136"/>
      <c r="J171" s="82"/>
      <c r="K171" s="5"/>
    </row>
    <row x14ac:dyDescent="0.25" r="172" customHeight="1" ht="17.25">
      <c r="A172" s="3"/>
      <c r="B172" s="3"/>
      <c r="C172" s="3"/>
      <c r="D172" s="3"/>
      <c r="E172" s="138" t="s">
        <v>18</v>
      </c>
      <c r="F172" s="138"/>
      <c r="G172" s="23"/>
      <c r="H172" s="103"/>
      <c r="I172" s="82"/>
      <c r="J172" s="82"/>
      <c r="K172" s="5"/>
    </row>
    <row x14ac:dyDescent="0.25" r="173" customHeight="1" ht="17.25">
      <c r="A173" s="3"/>
      <c r="B173" s="3"/>
      <c r="C173" s="3"/>
      <c r="D173" s="3"/>
      <c r="E173" s="243"/>
      <c r="F173" s="243"/>
      <c r="G173" s="23"/>
      <c r="H173" s="103"/>
      <c r="I173" s="82"/>
      <c r="J173" s="82"/>
      <c r="K173" s="5"/>
    </row>
    <row x14ac:dyDescent="0.25" r="174" customHeight="1" ht="17.25">
      <c r="A174" s="3"/>
      <c r="B174" s="3"/>
      <c r="C174" s="3"/>
      <c r="D174" s="3"/>
      <c r="E174" s="3"/>
      <c r="F174" s="3"/>
      <c r="G174" s="23"/>
      <c r="H174" s="103"/>
      <c r="I174" s="82"/>
      <c r="J174" s="82"/>
      <c r="K174" s="5"/>
    </row>
    <row x14ac:dyDescent="0.25" r="175" customHeight="1" ht="17.25">
      <c r="A175" s="3"/>
      <c r="B175" s="3"/>
      <c r="C175" s="3"/>
      <c r="D175" s="3"/>
      <c r="E175" s="139" t="s">
        <v>280</v>
      </c>
      <c r="F175" s="139"/>
      <c r="G175" s="140"/>
      <c r="H175" s="141"/>
      <c r="I175" s="188">
        <f>ROUNDUP((('UK-T-Console Tables'!H174)*USD_per_GBP),-1)</f>
      </c>
      <c r="J175" s="82"/>
      <c r="K175" s="5"/>
    </row>
    <row x14ac:dyDescent="0.25" r="176" customHeight="1" ht="17.25">
      <c r="A176" s="3"/>
      <c r="B176" s="3"/>
      <c r="C176" s="3"/>
      <c r="D176" s="3"/>
      <c r="E176" s="243"/>
      <c r="F176" s="243"/>
      <c r="G176" s="23"/>
      <c r="H176" s="103"/>
      <c r="I176" s="82"/>
      <c r="J176" s="82"/>
      <c r="K176" s="5"/>
    </row>
    <row x14ac:dyDescent="0.25" r="177" customHeight="1" ht="17.25">
      <c r="A177" s="3"/>
      <c r="B177" s="3"/>
      <c r="C177" s="3"/>
      <c r="D177" s="3"/>
      <c r="E177" s="243"/>
      <c r="F177" s="243"/>
      <c r="G177" s="23"/>
      <c r="H177" s="103"/>
      <c r="I177" s="82"/>
      <c r="J177" s="82"/>
      <c r="K177" s="5"/>
    </row>
    <row x14ac:dyDescent="0.25" r="178" customHeight="1" ht="17.25">
      <c r="A178" s="3"/>
      <c r="B178" s="3"/>
      <c r="C178" s="3"/>
      <c r="D178" s="3"/>
      <c r="E178" s="3"/>
      <c r="F178" s="3"/>
      <c r="G178" s="23"/>
      <c r="H178" s="103"/>
      <c r="I178" s="82"/>
      <c r="J178" s="82"/>
      <c r="K178" s="5"/>
    </row>
    <row x14ac:dyDescent="0.25" r="179" customHeight="1" ht="17.25">
      <c r="A179" s="3"/>
      <c r="B179" s="3"/>
      <c r="C179" s="3"/>
      <c r="D179" s="3"/>
      <c r="E179" s="28"/>
      <c r="F179" s="28"/>
      <c r="G179" s="23"/>
      <c r="H179" s="103"/>
      <c r="I179" s="63"/>
      <c r="J179" s="82"/>
      <c r="K179" s="5"/>
    </row>
    <row x14ac:dyDescent="0.25" r="180" customHeight="1" ht="17.25">
      <c r="A180" s="3"/>
      <c r="B180" s="3"/>
      <c r="C180" s="3"/>
      <c r="D180" s="3"/>
      <c r="E180" s="28"/>
      <c r="F180" s="28"/>
      <c r="G180" s="23"/>
      <c r="H180" s="103"/>
      <c r="I180" s="63"/>
      <c r="J180" s="82"/>
      <c r="K180" s="5"/>
    </row>
    <row x14ac:dyDescent="0.25" r="181" customHeight="1" ht="17.25">
      <c r="A181" s="3"/>
      <c r="B181" s="3"/>
      <c r="C181" s="3"/>
      <c r="D181" s="3"/>
      <c r="E181" s="28"/>
      <c r="F181" s="28"/>
      <c r="G181" s="23"/>
      <c r="H181" s="103"/>
      <c r="I181" s="63"/>
      <c r="J181" s="82"/>
      <c r="K181" s="5"/>
    </row>
    <row x14ac:dyDescent="0.25" r="182" customHeight="1" ht="21.75">
      <c r="A182" s="3"/>
      <c r="B182" s="3"/>
      <c r="C182" s="3"/>
      <c r="D182" s="3"/>
      <c r="E182" s="3"/>
      <c r="F182" s="3"/>
      <c r="G182" s="114"/>
      <c r="H182" s="103"/>
      <c r="I182" s="82"/>
      <c r="J182" s="82"/>
      <c r="K182" s="5"/>
    </row>
    <row x14ac:dyDescent="0.25" r="183" customHeight="1" ht="49.35">
      <c r="A183" s="347"/>
      <c r="B183" s="288" t="s">
        <v>148</v>
      </c>
      <c r="C183" s="345"/>
      <c r="D183" s="9"/>
      <c r="E183" s="348"/>
      <c r="F183" s="348"/>
      <c r="G183" s="116"/>
      <c r="H183" s="128"/>
      <c r="I183" s="128"/>
      <c r="J183" s="128"/>
      <c r="K183" s="5"/>
    </row>
    <row x14ac:dyDescent="0.25" r="184" customHeight="1" ht="17.25">
      <c r="A184" s="15"/>
      <c r="B184" s="15" t="s">
        <v>318</v>
      </c>
      <c r="C184" s="15"/>
      <c r="D184" s="15"/>
      <c r="E184" s="112" t="s">
        <v>58</v>
      </c>
      <c r="F184" s="237" t="s">
        <v>319</v>
      </c>
      <c r="G184" s="217"/>
      <c r="H184" s="73" t="s">
        <v>362</v>
      </c>
      <c r="I184" s="73" t="s">
        <v>327</v>
      </c>
      <c r="J184" s="238"/>
      <c r="K184" s="5"/>
    </row>
    <row x14ac:dyDescent="0.25" r="185" customHeight="1" ht="17.25">
      <c r="A185" s="3"/>
      <c r="B185" s="3"/>
      <c r="C185" s="3"/>
      <c r="D185" s="3"/>
      <c r="E185" s="74"/>
      <c r="F185" s="150" t="s">
        <v>476</v>
      </c>
      <c r="G185" s="150" t="s">
        <v>509</v>
      </c>
      <c r="H185" s="91"/>
      <c r="I185" s="91"/>
      <c r="J185" s="244"/>
      <c r="K185" s="5"/>
    </row>
    <row x14ac:dyDescent="0.25" r="186" customHeight="1" ht="17.25">
      <c r="A186" s="3"/>
      <c r="B186" s="3"/>
      <c r="C186" s="3"/>
      <c r="D186" s="3"/>
      <c r="E186" s="74" t="s">
        <v>11</v>
      </c>
      <c r="F186" s="28" t="s">
        <v>516</v>
      </c>
      <c r="G186" s="114" t="s">
        <v>517</v>
      </c>
      <c r="H186" s="62">
        <f>ROUNDUP((('UK-T-Console Tables'!G185)*USD_per_GBP),-1)</f>
      </c>
      <c r="I186" s="62">
        <f>ROUNDUP((('UK-T-Console Tables'!H185)*USD_per_GBP),-1)</f>
      </c>
      <c r="J186" s="82"/>
      <c r="K186" s="5"/>
    </row>
    <row x14ac:dyDescent="0.25" r="187" customHeight="1" ht="17.25">
      <c r="A187" s="3"/>
      <c r="B187" s="3"/>
      <c r="C187" s="3"/>
      <c r="D187" s="3"/>
      <c r="E187" s="74" t="s">
        <v>13</v>
      </c>
      <c r="F187" s="28" t="s">
        <v>518</v>
      </c>
      <c r="G187" s="28" t="s">
        <v>519</v>
      </c>
      <c r="H187" s="62">
        <f>ROUNDUP((('UK-T-Console Tables'!G186)*USD_per_GBP),-1)</f>
      </c>
      <c r="I187" s="62">
        <f>ROUNDUP((('UK-T-Console Tables'!H186)*USD_per_GBP),-1)</f>
      </c>
      <c r="J187" s="82"/>
      <c r="K187" s="5"/>
    </row>
    <row x14ac:dyDescent="0.25" r="188" customHeight="1" ht="17.25">
      <c r="A188" s="3"/>
      <c r="B188" s="3"/>
      <c r="C188" s="3"/>
      <c r="D188" s="3"/>
      <c r="E188" s="74" t="s">
        <v>15</v>
      </c>
      <c r="F188" s="28" t="s">
        <v>520</v>
      </c>
      <c r="G188" s="28" t="s">
        <v>521</v>
      </c>
      <c r="H188" s="62">
        <f>ROUNDUP((('UK-T-Console Tables'!G187)*USD_per_GBP),-1)</f>
      </c>
      <c r="I188" s="62">
        <f>ROUNDUP((('UK-T-Console Tables'!H187)*USD_per_GBP),-1)</f>
      </c>
      <c r="J188" s="82"/>
      <c r="K188" s="5"/>
    </row>
    <row x14ac:dyDescent="0.25" r="189" customHeight="1" ht="17.25">
      <c r="A189" s="3"/>
      <c r="B189" s="3"/>
      <c r="C189" s="3"/>
      <c r="D189" s="3"/>
      <c r="E189" s="74" t="s">
        <v>120</v>
      </c>
      <c r="F189" s="28" t="s">
        <v>522</v>
      </c>
      <c r="G189" s="28" t="s">
        <v>523</v>
      </c>
      <c r="H189" s="62">
        <f>ROUNDUP((('UK-T-Console Tables'!G188)*USD_per_GBP),-1)</f>
      </c>
      <c r="I189" s="62">
        <f>ROUNDUP((('UK-T-Console Tables'!H188)*USD_per_GBP),-1)</f>
      </c>
      <c r="J189" s="82"/>
      <c r="K189" s="5"/>
    </row>
    <row x14ac:dyDescent="0.25" r="190" customHeight="1" ht="17.25">
      <c r="A190" s="3"/>
      <c r="B190" s="3"/>
      <c r="C190" s="3"/>
      <c r="D190" s="3"/>
      <c r="E190" s="74"/>
      <c r="F190" s="74"/>
      <c r="G190" s="23"/>
      <c r="H190" s="103"/>
      <c r="I190" s="82"/>
      <c r="J190" s="82"/>
      <c r="K190" s="5"/>
    </row>
    <row x14ac:dyDescent="0.25" r="191" customHeight="1" ht="17.25">
      <c r="A191" s="3"/>
      <c r="B191" s="3"/>
      <c r="C191" s="3"/>
      <c r="D191" s="3"/>
      <c r="E191" s="3"/>
      <c r="F191" s="3"/>
      <c r="G191" s="74"/>
      <c r="H191" s="136"/>
      <c r="I191" s="136"/>
      <c r="J191" s="82"/>
      <c r="K191" s="5"/>
    </row>
    <row x14ac:dyDescent="0.25" r="192" customHeight="1" ht="17.25">
      <c r="A192" s="3"/>
      <c r="B192" s="3"/>
      <c r="C192" s="3"/>
      <c r="D192" s="3"/>
      <c r="E192" s="138" t="s">
        <v>18</v>
      </c>
      <c r="F192" s="138"/>
      <c r="G192" s="23"/>
      <c r="H192" s="103"/>
      <c r="I192" s="82"/>
      <c r="J192" s="82"/>
      <c r="K192" s="5"/>
    </row>
    <row x14ac:dyDescent="0.25" r="193" customHeight="1" ht="17.25">
      <c r="A193" s="3"/>
      <c r="B193" s="3"/>
      <c r="C193" s="3"/>
      <c r="D193" s="3"/>
      <c r="E193" s="243"/>
      <c r="F193" s="243"/>
      <c r="G193" s="23"/>
      <c r="H193" s="103"/>
      <c r="I193" s="82"/>
      <c r="J193" s="82"/>
      <c r="K193" s="5"/>
    </row>
    <row x14ac:dyDescent="0.25" r="194" customHeight="1" ht="17.25">
      <c r="A194" s="3"/>
      <c r="B194" s="3"/>
      <c r="C194" s="3"/>
      <c r="D194" s="3"/>
      <c r="E194" s="3"/>
      <c r="F194" s="3"/>
      <c r="G194" s="23"/>
      <c r="H194" s="103"/>
      <c r="I194" s="82"/>
      <c r="J194" s="82"/>
      <c r="K194" s="5"/>
    </row>
    <row x14ac:dyDescent="0.25" r="195" customHeight="1" ht="17.25">
      <c r="A195" s="3"/>
      <c r="B195" s="3"/>
      <c r="C195" s="3"/>
      <c r="D195" s="3"/>
      <c r="E195" s="139" t="s">
        <v>280</v>
      </c>
      <c r="F195" s="139"/>
      <c r="G195" s="140"/>
      <c r="H195" s="141"/>
      <c r="I195" s="188">
        <f>ROUNDUP((('UK-T-Console Tables'!H194)*USD_per_GBP),-1)</f>
      </c>
      <c r="J195" s="82"/>
      <c r="K195" s="5"/>
    </row>
    <row x14ac:dyDescent="0.25" r="196" customHeight="1" ht="17.25">
      <c r="A196" s="3"/>
      <c r="B196" s="3"/>
      <c r="C196" s="3"/>
      <c r="D196" s="3"/>
      <c r="E196" s="28"/>
      <c r="F196" s="28"/>
      <c r="G196" s="23"/>
      <c r="H196" s="103"/>
      <c r="I196" s="62"/>
      <c r="J196" s="82"/>
      <c r="K196" s="5"/>
    </row>
    <row x14ac:dyDescent="0.25" r="197" customHeight="1" ht="17.25">
      <c r="A197" s="3"/>
      <c r="B197" s="3"/>
      <c r="C197" s="3"/>
      <c r="D197" s="3"/>
      <c r="E197" s="243"/>
      <c r="F197" s="243"/>
      <c r="G197" s="23"/>
      <c r="H197" s="103"/>
      <c r="I197" s="82"/>
      <c r="J197" s="82"/>
      <c r="K197" s="5"/>
    </row>
    <row x14ac:dyDescent="0.25" r="198" customHeight="1" ht="49.35">
      <c r="A198" s="126"/>
      <c r="B198" s="96" t="s">
        <v>132</v>
      </c>
      <c r="C198" s="236"/>
      <c r="D198" s="236"/>
      <c r="E198" s="127"/>
      <c r="F198" s="127"/>
      <c r="G198" s="116"/>
      <c r="H198" s="128"/>
      <c r="I198" s="128"/>
      <c r="J198" s="128"/>
      <c r="K198" s="158"/>
    </row>
    <row x14ac:dyDescent="0.25" r="199" customHeight="1" ht="17.25">
      <c r="A199" s="15"/>
      <c r="B199" s="15" t="s">
        <v>484</v>
      </c>
      <c r="C199" s="15"/>
      <c r="D199" s="15"/>
      <c r="E199" s="112" t="s">
        <v>58</v>
      </c>
      <c r="F199" s="237" t="s">
        <v>319</v>
      </c>
      <c r="G199" s="217"/>
      <c r="H199" s="73" t="s">
        <v>362</v>
      </c>
      <c r="I199" s="18" t="s">
        <v>350</v>
      </c>
      <c r="J199" s="238"/>
      <c r="K199" s="27"/>
    </row>
    <row x14ac:dyDescent="0.25" r="200" customHeight="1" ht="17.25">
      <c r="A200" s="3"/>
      <c r="B200" s="3"/>
      <c r="C200" s="3"/>
      <c r="D200" s="3"/>
      <c r="E200" s="74"/>
      <c r="F200" s="119" t="s">
        <v>5</v>
      </c>
      <c r="G200" s="150" t="s">
        <v>84</v>
      </c>
      <c r="H200" s="244"/>
      <c r="I200" s="287" t="s">
        <v>471</v>
      </c>
      <c r="J200" s="82"/>
      <c r="K200" s="27"/>
    </row>
    <row x14ac:dyDescent="0.25" r="201" customHeight="1" ht="17.25">
      <c r="A201" s="3"/>
      <c r="B201" s="3"/>
      <c r="C201" s="3"/>
      <c r="D201" s="3"/>
      <c r="E201" s="74" t="s">
        <v>11</v>
      </c>
      <c r="F201" s="4" t="s">
        <v>526</v>
      </c>
      <c r="G201" s="114" t="s">
        <v>527</v>
      </c>
      <c r="H201" s="62">
        <f>ROUNDUP((('UK-T-Console Tables'!G200)*USD_per_GBP),-1)</f>
      </c>
      <c r="I201" s="62">
        <f>ROUNDUP((('UK-T-Console Tables'!H200)*USD_per_GBP),-1)</f>
      </c>
      <c r="J201" s="82"/>
      <c r="K201" s="27"/>
    </row>
    <row x14ac:dyDescent="0.25" r="202" customHeight="1" ht="17.25">
      <c r="A202" s="3"/>
      <c r="B202" s="3"/>
      <c r="C202" s="3"/>
      <c r="D202" s="3"/>
      <c r="E202" s="74" t="s">
        <v>13</v>
      </c>
      <c r="F202" s="4" t="s">
        <v>528</v>
      </c>
      <c r="G202" s="4" t="s">
        <v>529</v>
      </c>
      <c r="H202" s="62">
        <f>ROUNDUP((('UK-T-Console Tables'!G201)*USD_per_GBP),-1)</f>
      </c>
      <c r="I202" s="62">
        <f>ROUNDUP((('UK-T-Console Tables'!H201)*USD_per_GBP),-1)</f>
      </c>
      <c r="J202" s="137"/>
      <c r="K202" s="27"/>
    </row>
    <row x14ac:dyDescent="0.25" r="203" customHeight="1" ht="17.25">
      <c r="A203" s="3"/>
      <c r="B203" s="3"/>
      <c r="C203" s="3"/>
      <c r="D203" s="3"/>
      <c r="E203" s="4" t="s">
        <v>15</v>
      </c>
      <c r="F203" s="74" t="s">
        <v>530</v>
      </c>
      <c r="G203" s="114" t="s">
        <v>531</v>
      </c>
      <c r="H203" s="62">
        <f>ROUNDUP((('UK-T-Console Tables'!G202)*USD_per_GBP),-1)</f>
      </c>
      <c r="I203" s="62">
        <f>ROUNDUP((('UK-T-Console Tables'!H202)*USD_per_GBP),-1)</f>
      </c>
      <c r="J203" s="137"/>
      <c r="K203" s="27"/>
    </row>
    <row x14ac:dyDescent="0.25" r="204" customHeight="1" ht="17.25">
      <c r="A204" s="3"/>
      <c r="B204" s="3"/>
      <c r="C204" s="3"/>
      <c r="D204" s="3"/>
      <c r="E204" s="138" t="s">
        <v>18</v>
      </c>
      <c r="F204" s="138"/>
      <c r="G204" s="4"/>
      <c r="H204" s="101"/>
      <c r="I204" s="92"/>
      <c r="J204" s="82"/>
      <c r="K204" s="27"/>
    </row>
    <row x14ac:dyDescent="0.25" r="205" customHeight="1" ht="17.25">
      <c r="A205" s="3"/>
      <c r="B205" s="3"/>
      <c r="C205" s="3"/>
      <c r="D205" s="3"/>
      <c r="E205" s="108"/>
      <c r="F205" s="108"/>
      <c r="G205" s="4"/>
      <c r="H205" s="101"/>
      <c r="I205" s="92"/>
      <c r="J205" s="82"/>
      <c r="K205" s="27"/>
    </row>
    <row x14ac:dyDescent="0.25" r="206" customHeight="1" ht="17.25">
      <c r="A206" s="3"/>
      <c r="B206" s="3"/>
      <c r="C206" s="3"/>
      <c r="D206" s="3"/>
      <c r="E206" s="139" t="s">
        <v>280</v>
      </c>
      <c r="F206" s="139"/>
      <c r="G206" s="140"/>
      <c r="H206" s="152"/>
      <c r="I206" s="188">
        <f>ROUNDUP((('UK-T-Console Tables'!H205)*USD_per_GBP),-1)</f>
      </c>
      <c r="J206" s="82"/>
      <c r="K206" s="27"/>
    </row>
    <row x14ac:dyDescent="0.25" r="207" customHeight="1" ht="17.25">
      <c r="A207" s="3"/>
      <c r="B207" s="3"/>
      <c r="C207" s="3"/>
      <c r="D207" s="3"/>
      <c r="E207" s="28"/>
      <c r="F207" s="28"/>
      <c r="G207" s="4"/>
      <c r="H207" s="101"/>
      <c r="I207" s="63"/>
      <c r="J207" s="82"/>
      <c r="K207" s="27"/>
    </row>
    <row x14ac:dyDescent="0.25" r="208" customHeight="1" ht="17.25">
      <c r="A208" s="3"/>
      <c r="B208" s="3"/>
      <c r="C208" s="3"/>
      <c r="D208" s="3"/>
      <c r="E208" s="28" t="s">
        <v>437</v>
      </c>
      <c r="F208" s="28"/>
      <c r="G208" s="4"/>
      <c r="H208" s="101"/>
      <c r="I208" s="62"/>
      <c r="J208" s="82"/>
      <c r="K208" s="27"/>
    </row>
    <row x14ac:dyDescent="0.25" r="209" customHeight="1" ht="17.25">
      <c r="A209" s="3"/>
      <c r="B209" s="3"/>
      <c r="C209" s="3"/>
      <c r="D209" s="3"/>
      <c r="E209" s="139" t="s">
        <v>450</v>
      </c>
      <c r="F209" s="349"/>
      <c r="G209" s="140"/>
      <c r="H209" s="141"/>
      <c r="I209" s="188">
        <f>ROUNDUP((('UK-T-Console Tables'!H208)*USD_per_GBP),-1)</f>
      </c>
      <c r="J209" s="82"/>
      <c r="K209" s="27"/>
    </row>
    <row x14ac:dyDescent="0.25" r="210" customHeight="1" ht="17.25">
      <c r="A210" s="3"/>
      <c r="B210" s="3"/>
      <c r="C210" s="3"/>
      <c r="D210" s="3"/>
      <c r="E210" s="28"/>
      <c r="F210" s="28"/>
      <c r="G210" s="23"/>
      <c r="H210" s="103"/>
      <c r="I210" s="63"/>
      <c r="J210" s="82"/>
      <c r="K210" s="27"/>
    </row>
    <row x14ac:dyDescent="0.25" r="211" customHeight="1" ht="97.5">
      <c r="A211" s="3"/>
      <c r="B211" s="3"/>
      <c r="C211" s="3"/>
      <c r="D211" s="3"/>
      <c r="E211" s="243"/>
      <c r="F211" s="243"/>
      <c r="G211" s="23"/>
      <c r="H211" s="103"/>
      <c r="I211" s="63"/>
      <c r="J211" s="82"/>
      <c r="K211" s="27"/>
    </row>
    <row x14ac:dyDescent="0.25" r="212" customHeight="1" ht="17.25">
      <c r="A212" s="3"/>
      <c r="B212" s="3"/>
      <c r="C212" s="3"/>
      <c r="D212" s="3"/>
      <c r="E212" s="28"/>
      <c r="F212" s="28"/>
      <c r="G212" s="23"/>
      <c r="H212" s="103"/>
      <c r="I212" s="63"/>
      <c r="J212" s="82"/>
      <c r="K212" s="27"/>
    </row>
    <row x14ac:dyDescent="0.25" r="213" customHeight="1" ht="49.35">
      <c r="A213" s="126"/>
      <c r="B213" s="96" t="s">
        <v>333</v>
      </c>
      <c r="C213" s="236"/>
      <c r="D213" s="236"/>
      <c r="E213" s="127"/>
      <c r="F213" s="127"/>
      <c r="G213" s="116"/>
      <c r="H213" s="128"/>
      <c r="I213" s="128"/>
      <c r="J213" s="128"/>
      <c r="K213" s="158"/>
    </row>
    <row x14ac:dyDescent="0.25" r="214" customHeight="1" ht="26.100000000000005">
      <c r="A214" s="15"/>
      <c r="B214" s="15" t="s">
        <v>318</v>
      </c>
      <c r="C214" s="15"/>
      <c r="D214" s="15"/>
      <c r="E214" s="112" t="s">
        <v>58</v>
      </c>
      <c r="F214" s="237" t="s">
        <v>319</v>
      </c>
      <c r="G214" s="217"/>
      <c r="H214" s="73" t="s">
        <v>362</v>
      </c>
      <c r="I214" s="131" t="s">
        <v>388</v>
      </c>
      <c r="J214" s="238"/>
      <c r="K214" s="72"/>
    </row>
    <row x14ac:dyDescent="0.25" r="215" customHeight="1" ht="17.25">
      <c r="A215" s="3"/>
      <c r="B215" s="3"/>
      <c r="C215" s="3"/>
      <c r="D215" s="3"/>
      <c r="E215" s="74"/>
      <c r="F215" s="150" t="s">
        <v>476</v>
      </c>
      <c r="G215" s="150" t="s">
        <v>509</v>
      </c>
      <c r="H215" s="244"/>
      <c r="I215" s="303" t="s">
        <v>471</v>
      </c>
      <c r="J215" s="303"/>
      <c r="K215" s="239"/>
    </row>
    <row x14ac:dyDescent="0.25" r="216" customHeight="1" ht="17.25">
      <c r="A216" s="3"/>
      <c r="B216" s="3"/>
      <c r="C216" s="3"/>
      <c r="D216" s="3"/>
      <c r="E216" s="74" t="s">
        <v>11</v>
      </c>
      <c r="F216" s="28" t="s">
        <v>516</v>
      </c>
      <c r="G216" s="114" t="s">
        <v>517</v>
      </c>
      <c r="H216" s="62">
        <f>ROUNDUP((('UK-T-Console Tables'!G215)*USD_per_GBP),-1)</f>
      </c>
      <c r="I216" s="62">
        <f>ROUNDUP((('UK-T-Console Tables'!H215)*USD_per_GBP),-1)</f>
      </c>
      <c r="J216" s="82"/>
      <c r="K216" s="300">
        <f>I216-H216</f>
      </c>
    </row>
    <row x14ac:dyDescent="0.25" r="217" customHeight="1" ht="17.25">
      <c r="A217" s="3"/>
      <c r="B217" s="3"/>
      <c r="C217" s="3"/>
      <c r="D217" s="3"/>
      <c r="E217" s="74" t="s">
        <v>13</v>
      </c>
      <c r="F217" s="28" t="s">
        <v>518</v>
      </c>
      <c r="G217" s="28" t="s">
        <v>519</v>
      </c>
      <c r="H217" s="62">
        <f>ROUNDUP((('UK-T-Console Tables'!G216)*USD_per_GBP),-1)</f>
      </c>
      <c r="I217" s="62">
        <f>ROUNDUP((('UK-T-Console Tables'!H216)*USD_per_GBP),-1)</f>
      </c>
      <c r="J217" s="82"/>
      <c r="K217" s="300">
        <f>I217-H217</f>
      </c>
    </row>
    <row x14ac:dyDescent="0.25" r="218" customHeight="1" ht="17.25">
      <c r="A218" s="3"/>
      <c r="B218" s="3"/>
      <c r="C218" s="3"/>
      <c r="D218" s="3"/>
      <c r="E218" s="74" t="s">
        <v>15</v>
      </c>
      <c r="F218" s="28" t="s">
        <v>520</v>
      </c>
      <c r="G218" s="28" t="s">
        <v>521</v>
      </c>
      <c r="H218" s="62">
        <f>ROUNDUP((('UK-T-Console Tables'!G217)*USD_per_GBP),-1)</f>
      </c>
      <c r="I218" s="62">
        <f>ROUNDUP((('UK-T-Console Tables'!H217)*USD_per_GBP),-1)</f>
      </c>
      <c r="J218" s="82"/>
      <c r="K218" s="300">
        <f>I218-H218</f>
      </c>
    </row>
    <row x14ac:dyDescent="0.25" r="219" customHeight="1" ht="17.25">
      <c r="A219" s="3"/>
      <c r="B219" s="3"/>
      <c r="C219" s="3"/>
      <c r="D219" s="3"/>
      <c r="E219" s="74" t="s">
        <v>120</v>
      </c>
      <c r="F219" s="28" t="s">
        <v>522</v>
      </c>
      <c r="G219" s="28" t="s">
        <v>523</v>
      </c>
      <c r="H219" s="62">
        <f>ROUNDUP((('UK-T-Console Tables'!G218)*USD_per_GBP),-1)</f>
      </c>
      <c r="I219" s="62">
        <f>ROUNDUP((('UK-T-Console Tables'!H218)*USD_per_GBP),-1)</f>
      </c>
      <c r="J219" s="82"/>
      <c r="K219" s="300">
        <f>I219-H219</f>
      </c>
    </row>
    <row x14ac:dyDescent="0.25" r="220" customHeight="1" ht="17.25">
      <c r="A220" s="3"/>
      <c r="B220" s="3"/>
      <c r="C220" s="3"/>
      <c r="D220" s="3"/>
      <c r="E220" s="3"/>
      <c r="F220" s="3"/>
      <c r="G220" s="74"/>
      <c r="H220" s="136"/>
      <c r="I220" s="136"/>
      <c r="J220" s="137"/>
      <c r="K220" s="27"/>
    </row>
    <row x14ac:dyDescent="0.25" r="221" customHeight="1" ht="17.25">
      <c r="A221" s="3"/>
      <c r="B221" s="3"/>
      <c r="C221" s="3"/>
      <c r="D221" s="3"/>
      <c r="E221" s="138" t="s">
        <v>18</v>
      </c>
      <c r="F221" s="138"/>
      <c r="G221" s="23"/>
      <c r="H221" s="103"/>
      <c r="I221" s="82"/>
      <c r="J221" s="82"/>
      <c r="K221" s="27"/>
    </row>
    <row x14ac:dyDescent="0.25" r="222" customHeight="1" ht="17.25">
      <c r="A222" s="3"/>
      <c r="B222" s="3"/>
      <c r="C222" s="3"/>
      <c r="D222" s="3"/>
      <c r="E222" s="243"/>
      <c r="F222" s="243"/>
      <c r="G222" s="23"/>
      <c r="H222" s="103"/>
      <c r="I222" s="82"/>
      <c r="J222" s="82"/>
      <c r="K222" s="27"/>
    </row>
    <row x14ac:dyDescent="0.25" r="223" customHeight="1" ht="17.25">
      <c r="A223" s="3"/>
      <c r="B223" s="3"/>
      <c r="C223" s="3"/>
      <c r="D223" s="3"/>
      <c r="E223" s="3"/>
      <c r="F223" s="3"/>
      <c r="G223" s="23"/>
      <c r="H223" s="103"/>
      <c r="I223" s="82"/>
      <c r="J223" s="82"/>
      <c r="K223" s="27"/>
    </row>
    <row x14ac:dyDescent="0.25" r="224" customHeight="1" ht="17.25">
      <c r="A224" s="3"/>
      <c r="B224" s="3"/>
      <c r="C224" s="3"/>
      <c r="D224" s="3"/>
      <c r="E224" s="139" t="s">
        <v>394</v>
      </c>
      <c r="F224" s="139"/>
      <c r="G224" s="140"/>
      <c r="H224" s="141"/>
      <c r="I224" s="188">
        <f>ROUNDUP((('UK-T-Console Tables'!H223)*USD_per_GBP),-1)</f>
      </c>
      <c r="J224" s="82"/>
      <c r="K224" s="27"/>
    </row>
    <row x14ac:dyDescent="0.25" r="225" customHeight="1" ht="17.25">
      <c r="A225" s="3"/>
      <c r="B225" s="3"/>
      <c r="C225" s="3"/>
      <c r="D225" s="3"/>
      <c r="E225" s="243"/>
      <c r="F225" s="243"/>
      <c r="G225" s="23"/>
      <c r="H225" s="103"/>
      <c r="I225" s="82"/>
      <c r="J225" s="82"/>
      <c r="K225" s="27"/>
    </row>
    <row x14ac:dyDescent="0.25" r="226" customHeight="1" ht="17.25">
      <c r="A226" s="3"/>
      <c r="B226" s="3"/>
      <c r="C226" s="3"/>
      <c r="D226" s="3"/>
      <c r="E226" s="243"/>
      <c r="F226" s="243"/>
      <c r="G226" s="23"/>
      <c r="H226" s="103"/>
      <c r="I226" s="82"/>
      <c r="J226" s="82"/>
      <c r="K226" s="27"/>
    </row>
    <row x14ac:dyDescent="0.25" r="227" customHeight="1" ht="17.25">
      <c r="A227" s="3"/>
      <c r="B227" s="3"/>
      <c r="C227" s="3"/>
      <c r="D227" s="3"/>
      <c r="E227" s="3"/>
      <c r="F227" s="3"/>
      <c r="G227" s="23"/>
      <c r="H227" s="103"/>
      <c r="I227" s="82"/>
      <c r="J227" s="82"/>
      <c r="K227" s="27"/>
    </row>
    <row x14ac:dyDescent="0.25" r="228" customHeight="1" ht="17.25">
      <c r="A228" s="3"/>
      <c r="B228" s="3"/>
      <c r="C228" s="3"/>
      <c r="D228" s="3"/>
      <c r="E228" s="28"/>
      <c r="F228" s="28"/>
      <c r="G228" s="23"/>
      <c r="H228" s="103"/>
      <c r="I228" s="63"/>
      <c r="J228" s="82"/>
      <c r="K228" s="27"/>
    </row>
    <row x14ac:dyDescent="0.25" r="229" customHeight="1" ht="17.25">
      <c r="A229" s="3"/>
      <c r="B229" s="3"/>
      <c r="C229" s="3"/>
      <c r="D229" s="3"/>
      <c r="E229" s="28"/>
      <c r="F229" s="28"/>
      <c r="G229" s="23"/>
      <c r="H229" s="103"/>
      <c r="I229" s="63"/>
      <c r="J229" s="82"/>
      <c r="K229" s="27"/>
    </row>
    <row x14ac:dyDescent="0.25" r="230" customHeight="1" ht="17.25">
      <c r="A230" s="3"/>
      <c r="B230" s="3"/>
      <c r="C230" s="3"/>
      <c r="D230" s="3"/>
      <c r="E230" s="28"/>
      <c r="F230" s="28"/>
      <c r="G230" s="23"/>
      <c r="H230" s="103"/>
      <c r="I230" s="63"/>
      <c r="J230" s="82"/>
      <c r="K230" s="27"/>
    </row>
    <row x14ac:dyDescent="0.25" r="231" customHeight="1" ht="17.1">
      <c r="A231" s="3"/>
      <c r="B231" s="3"/>
      <c r="C231" s="3"/>
      <c r="D231" s="3"/>
      <c r="E231" s="28"/>
      <c r="F231" s="28"/>
      <c r="G231" s="23"/>
      <c r="H231" s="103"/>
      <c r="I231" s="63"/>
      <c r="J231" s="82"/>
      <c r="K231" s="27"/>
    </row>
    <row x14ac:dyDescent="0.25" r="232" customHeight="1" ht="49.35">
      <c r="A232" s="126"/>
      <c r="B232" s="96" t="s">
        <v>532</v>
      </c>
      <c r="C232" s="236"/>
      <c r="D232" s="236"/>
      <c r="E232" s="127"/>
      <c r="F232" s="127"/>
      <c r="G232" s="116"/>
      <c r="H232" s="128"/>
      <c r="I232" s="128"/>
      <c r="J232" s="128"/>
      <c r="K232" s="158"/>
    </row>
    <row x14ac:dyDescent="0.25" r="233" customHeight="1" ht="26.100000000000005">
      <c r="A233" s="15"/>
      <c r="B233" s="15" t="s">
        <v>318</v>
      </c>
      <c r="C233" s="15"/>
      <c r="D233" s="15"/>
      <c r="E233" s="112" t="s">
        <v>58</v>
      </c>
      <c r="F233" s="237" t="s">
        <v>319</v>
      </c>
      <c r="G233" s="217"/>
      <c r="H233" s="73" t="s">
        <v>362</v>
      </c>
      <c r="I233" s="73" t="s">
        <v>388</v>
      </c>
      <c r="J233" s="238"/>
      <c r="K233" s="72"/>
    </row>
    <row x14ac:dyDescent="0.25" r="234" customHeight="1" ht="17.25">
      <c r="A234" s="3"/>
      <c r="B234" s="3"/>
      <c r="C234" s="3"/>
      <c r="D234" s="3"/>
      <c r="E234" s="74"/>
      <c r="F234" s="185" t="s">
        <v>72</v>
      </c>
      <c r="G234" s="150" t="s">
        <v>84</v>
      </c>
      <c r="H234" s="105"/>
      <c r="I234" s="303" t="s">
        <v>471</v>
      </c>
      <c r="J234" s="303"/>
      <c r="K234" s="5"/>
    </row>
    <row x14ac:dyDescent="0.25" r="235" customHeight="1" ht="17.25">
      <c r="A235" s="3"/>
      <c r="B235" s="3"/>
      <c r="C235" s="3"/>
      <c r="D235" s="3"/>
      <c r="E235" s="4" t="s">
        <v>11</v>
      </c>
      <c r="F235" s="28" t="s">
        <v>496</v>
      </c>
      <c r="G235" s="28" t="s">
        <v>497</v>
      </c>
      <c r="H235" s="62">
        <f>ROUNDUP((('UK-T-Console Tables'!G234)*USD_per_GBP),-1)</f>
      </c>
      <c r="I235" s="62">
        <f>ROUNDUP((('UK-T-Console Tables'!H234)*USD_per_GBP),-1)</f>
      </c>
      <c r="J235" s="82"/>
      <c r="K235" s="5"/>
    </row>
    <row x14ac:dyDescent="0.25" r="236" customHeight="1" ht="17.25">
      <c r="A236" s="3"/>
      <c r="B236" s="3"/>
      <c r="C236" s="3"/>
      <c r="D236" s="3"/>
      <c r="E236" s="74" t="s">
        <v>13</v>
      </c>
      <c r="F236" s="28" t="s">
        <v>498</v>
      </c>
      <c r="G236" s="28" t="s">
        <v>499</v>
      </c>
      <c r="H236" s="62">
        <f>ROUNDUP((('UK-T-Console Tables'!G235)*USD_per_GBP),-1)</f>
      </c>
      <c r="I236" s="62">
        <f>ROUNDUP((('UK-T-Console Tables'!H235)*USD_per_GBP),-1)</f>
      </c>
      <c r="J236" s="82"/>
      <c r="K236" s="5"/>
    </row>
    <row x14ac:dyDescent="0.25" r="237" customHeight="1" ht="17.25">
      <c r="A237" s="3"/>
      <c r="B237" s="3"/>
      <c r="C237" s="3"/>
      <c r="D237" s="3"/>
      <c r="E237" s="74" t="s">
        <v>15</v>
      </c>
      <c r="F237" s="28" t="s">
        <v>500</v>
      </c>
      <c r="G237" s="28" t="s">
        <v>501</v>
      </c>
      <c r="H237" s="62">
        <f>ROUNDUP((('UK-T-Console Tables'!G236)*USD_per_GBP),-1)</f>
      </c>
      <c r="I237" s="62">
        <f>ROUNDUP((('UK-T-Console Tables'!H236)*USD_per_GBP),-1)</f>
      </c>
      <c r="J237" s="82"/>
      <c r="K237" s="5"/>
    </row>
    <row x14ac:dyDescent="0.25" r="238" customHeight="1" ht="17.25">
      <c r="A238" s="3"/>
      <c r="B238" s="3"/>
      <c r="C238" s="3"/>
      <c r="D238" s="3"/>
      <c r="E238" s="74"/>
      <c r="F238" s="74"/>
      <c r="G238" s="23"/>
      <c r="H238" s="103"/>
      <c r="I238" s="82"/>
      <c r="J238" s="82"/>
      <c r="K238" s="27"/>
    </row>
    <row x14ac:dyDescent="0.25" r="239" customHeight="1" ht="17.25">
      <c r="A239" s="3"/>
      <c r="B239" s="3"/>
      <c r="C239" s="3"/>
      <c r="D239" s="3"/>
      <c r="E239" s="3"/>
      <c r="F239" s="3"/>
      <c r="G239" s="74"/>
      <c r="H239" s="136"/>
      <c r="I239" s="136"/>
      <c r="J239" s="137"/>
      <c r="K239" s="27"/>
    </row>
    <row x14ac:dyDescent="0.25" r="240" customHeight="1" ht="17.25">
      <c r="A240" s="3"/>
      <c r="B240" s="3"/>
      <c r="C240" s="3"/>
      <c r="D240" s="3"/>
      <c r="E240" s="138" t="s">
        <v>18</v>
      </c>
      <c r="F240" s="138"/>
      <c r="G240" s="23"/>
      <c r="H240" s="103"/>
      <c r="I240" s="82"/>
      <c r="J240" s="82"/>
      <c r="K240" s="27"/>
    </row>
    <row x14ac:dyDescent="0.25" r="241" customHeight="1" ht="17.25">
      <c r="A241" s="3"/>
      <c r="B241" s="3"/>
      <c r="C241" s="3"/>
      <c r="D241" s="3"/>
      <c r="E241" s="243"/>
      <c r="F241" s="243"/>
      <c r="G241" s="23"/>
      <c r="H241" s="103"/>
      <c r="I241" s="82"/>
      <c r="J241" s="82"/>
      <c r="K241" s="27"/>
    </row>
    <row x14ac:dyDescent="0.25" r="242" customHeight="1" ht="17.25">
      <c r="A242" s="3"/>
      <c r="B242" s="3"/>
      <c r="C242" s="3"/>
      <c r="D242" s="3"/>
      <c r="E242" s="3"/>
      <c r="F242" s="3"/>
      <c r="G242" s="114"/>
      <c r="H242" s="103"/>
      <c r="I242" s="82"/>
      <c r="J242" s="82"/>
      <c r="K242" s="27"/>
    </row>
    <row x14ac:dyDescent="0.25" r="243" customHeight="1" ht="17.25">
      <c r="A243" s="3"/>
      <c r="B243" s="3"/>
      <c r="C243" s="3"/>
      <c r="D243" s="3"/>
      <c r="E243" s="139" t="s">
        <v>505</v>
      </c>
      <c r="F243" s="139"/>
      <c r="G243" s="140"/>
      <c r="H243" s="141"/>
      <c r="I243" s="188">
        <f>ROUNDUP((('UK-T-Console Tables'!H242)*USD_per_GBP),-1)</f>
      </c>
      <c r="J243" s="82"/>
      <c r="K243" s="5"/>
    </row>
    <row x14ac:dyDescent="0.25" r="244" customHeight="1" ht="17.25">
      <c r="A244" s="3"/>
      <c r="B244" s="3"/>
      <c r="C244" s="3"/>
      <c r="D244" s="3"/>
      <c r="E244" s="3"/>
      <c r="F244" s="3"/>
      <c r="G244" s="23"/>
      <c r="H244" s="103"/>
      <c r="I244" s="82"/>
      <c r="J244" s="82"/>
      <c r="K244" s="5"/>
    </row>
    <row x14ac:dyDescent="0.25" r="245" customHeight="1" ht="17.25">
      <c r="A245" s="3"/>
      <c r="B245" s="3"/>
      <c r="C245" s="3"/>
      <c r="D245" s="3"/>
      <c r="E245" s="3"/>
      <c r="F245" s="3"/>
      <c r="G245" s="23"/>
      <c r="H245" s="103"/>
      <c r="I245" s="82"/>
      <c r="J245" s="82"/>
      <c r="K245" s="5"/>
    </row>
    <row x14ac:dyDescent="0.25" r="246" customHeight="1" ht="17.25">
      <c r="A246" s="3"/>
      <c r="B246" s="3"/>
      <c r="C246" s="3"/>
      <c r="D246" s="3"/>
      <c r="E246" s="3"/>
      <c r="F246" s="3"/>
      <c r="G246" s="23"/>
      <c r="H246" s="103"/>
      <c r="I246" s="82"/>
      <c r="J246" s="82"/>
      <c r="K246" s="5"/>
    </row>
    <row x14ac:dyDescent="0.25" r="247" customHeight="1" ht="17.25">
      <c r="A247" s="3"/>
      <c r="B247" s="3"/>
      <c r="C247" s="3"/>
      <c r="D247" s="3"/>
      <c r="E247" s="3"/>
      <c r="F247" s="3"/>
      <c r="G247" s="23"/>
      <c r="H247" s="103"/>
      <c r="I247" s="82"/>
      <c r="J247" s="82"/>
      <c r="K247" s="5"/>
    </row>
    <row x14ac:dyDescent="0.25" r="248" customHeight="1" ht="17.25">
      <c r="A248" s="3"/>
      <c r="B248" s="3"/>
      <c r="C248" s="3"/>
      <c r="D248" s="3"/>
      <c r="E248" s="3"/>
      <c r="F248" s="3"/>
      <c r="G248" s="23"/>
      <c r="H248" s="103"/>
      <c r="I248" s="82"/>
      <c r="J248" s="82"/>
      <c r="K248" s="5"/>
    </row>
    <row x14ac:dyDescent="0.25" r="249" customHeight="1" ht="17.25">
      <c r="A249" s="3"/>
      <c r="B249" s="3"/>
      <c r="C249" s="3"/>
      <c r="D249" s="3"/>
      <c r="E249" s="3"/>
      <c r="F249" s="3"/>
      <c r="G249" s="23"/>
      <c r="H249" s="103"/>
      <c r="I249" s="82"/>
      <c r="J249" s="82"/>
      <c r="K249" s="5"/>
    </row>
    <row x14ac:dyDescent="0.25" r="250" customHeight="1" ht="17.25">
      <c r="A250" s="3"/>
      <c r="B250" s="3"/>
      <c r="C250" s="3"/>
      <c r="D250" s="3"/>
      <c r="E250" s="3"/>
      <c r="F250" s="3"/>
      <c r="G250" s="23"/>
      <c r="H250" s="103"/>
      <c r="I250" s="82"/>
      <c r="J250" s="82"/>
      <c r="K250" s="5"/>
    </row>
    <row x14ac:dyDescent="0.25" r="251" customHeight="1" ht="17.25">
      <c r="A251" s="3"/>
      <c r="B251" s="3"/>
      <c r="C251" s="3"/>
      <c r="D251" s="3"/>
      <c r="E251" s="3"/>
      <c r="F251" s="3"/>
      <c r="G251" s="23"/>
      <c r="H251" s="103"/>
      <c r="I251" s="82"/>
      <c r="J251" s="82"/>
      <c r="K251" s="5"/>
    </row>
    <row x14ac:dyDescent="0.25" r="252" customHeight="1" ht="17.25">
      <c r="A252" s="3"/>
      <c r="B252" s="3"/>
      <c r="C252" s="3"/>
      <c r="D252" s="3"/>
      <c r="E252" s="3"/>
      <c r="F252" s="3"/>
      <c r="G252" s="23"/>
      <c r="H252" s="103"/>
      <c r="I252" s="82"/>
      <c r="J252" s="82"/>
      <c r="K252" s="5"/>
    </row>
    <row x14ac:dyDescent="0.25" r="253" customHeight="1" ht="17.25">
      <c r="A253" s="3"/>
      <c r="B253" s="3"/>
      <c r="C253" s="3"/>
      <c r="D253" s="3"/>
      <c r="E253" s="3"/>
      <c r="F253" s="3"/>
      <c r="G253" s="23"/>
      <c r="H253" s="103"/>
      <c r="I253" s="82"/>
      <c r="J253" s="82"/>
      <c r="K253" s="5"/>
    </row>
    <row x14ac:dyDescent="0.25" r="254" customHeight="1" ht="17.25">
      <c r="A254" s="3"/>
      <c r="B254" s="3"/>
      <c r="C254" s="3"/>
      <c r="D254" s="3"/>
      <c r="E254" s="3"/>
      <c r="F254" s="3"/>
      <c r="G254" s="23"/>
      <c r="H254" s="103"/>
      <c r="I254" s="82"/>
      <c r="J254" s="82"/>
      <c r="K254" s="5"/>
    </row>
    <row x14ac:dyDescent="0.25" r="255" customHeight="1" ht="17.25">
      <c r="A255" s="3"/>
      <c r="B255" s="3"/>
      <c r="C255" s="3"/>
      <c r="D255" s="3"/>
      <c r="E255" s="3"/>
      <c r="F255" s="3"/>
      <c r="G255" s="23"/>
      <c r="H255" s="103"/>
      <c r="I255" s="82"/>
      <c r="J255" s="82"/>
      <c r="K255" s="5"/>
    </row>
    <row x14ac:dyDescent="0.25" r="256" customHeight="1" ht="17.25">
      <c r="A256" s="3"/>
      <c r="B256" s="3"/>
      <c r="C256" s="3"/>
      <c r="D256" s="3"/>
      <c r="E256" s="3"/>
      <c r="F256" s="3"/>
      <c r="G256" s="23"/>
      <c r="H256" s="103"/>
      <c r="I256" s="82"/>
      <c r="J256" s="82"/>
      <c r="K256" s="5"/>
    </row>
    <row x14ac:dyDescent="0.25" r="257" customHeight="1" ht="17.25">
      <c r="A257" s="3"/>
      <c r="B257" s="3"/>
      <c r="C257" s="3"/>
      <c r="D257" s="3"/>
      <c r="E257" s="3"/>
      <c r="F257" s="3"/>
      <c r="G257" s="23"/>
      <c r="H257" s="103"/>
      <c r="I257" s="82"/>
      <c r="J257" s="82"/>
      <c r="K257" s="5"/>
    </row>
    <row x14ac:dyDescent="0.25" r="258" customHeight="1" ht="17.25">
      <c r="A258" s="3"/>
      <c r="B258" s="3"/>
      <c r="C258" s="3"/>
      <c r="D258" s="3"/>
      <c r="E258" s="3"/>
      <c r="F258" s="3"/>
      <c r="G258" s="23"/>
      <c r="H258" s="103"/>
      <c r="I258" s="82"/>
      <c r="J258" s="82"/>
      <c r="K258" s="5"/>
    </row>
    <row x14ac:dyDescent="0.25" r="259" customHeight="1" ht="17.25">
      <c r="A259" s="3"/>
      <c r="B259" s="3"/>
      <c r="C259" s="3"/>
      <c r="D259" s="3"/>
      <c r="E259" s="3"/>
      <c r="F259" s="3"/>
      <c r="G259" s="23"/>
      <c r="H259" s="103"/>
      <c r="I259" s="82"/>
      <c r="J259" s="82"/>
      <c r="K259" s="5"/>
    </row>
    <row x14ac:dyDescent="0.25" r="260" customHeight="1" ht="17.25">
      <c r="A260" s="3"/>
      <c r="B260" s="3"/>
      <c r="C260" s="3"/>
      <c r="D260" s="3"/>
      <c r="E260" s="3"/>
      <c r="F260" s="3"/>
      <c r="G260" s="23"/>
      <c r="H260" s="103"/>
      <c r="I260" s="82"/>
      <c r="J260" s="82"/>
      <c r="K260" s="5"/>
    </row>
    <row x14ac:dyDescent="0.25" r="261" customHeight="1" ht="17.25">
      <c r="A261" s="3"/>
      <c r="B261" s="3"/>
      <c r="C261" s="3"/>
      <c r="D261" s="3"/>
      <c r="E261" s="3"/>
      <c r="F261" s="3"/>
      <c r="G261" s="23"/>
      <c r="H261" s="103"/>
      <c r="I261" s="82"/>
      <c r="J261" s="82"/>
      <c r="K261" s="5"/>
    </row>
    <row x14ac:dyDescent="0.25" r="262" customHeight="1" ht="17.25">
      <c r="A262" s="3"/>
      <c r="B262" s="3"/>
      <c r="C262" s="3"/>
      <c r="D262" s="3"/>
      <c r="E262" s="3"/>
      <c r="F262" s="3"/>
      <c r="G262" s="23"/>
      <c r="H262" s="103"/>
      <c r="I262" s="82"/>
      <c r="J262" s="82"/>
      <c r="K262" s="5"/>
    </row>
    <row x14ac:dyDescent="0.25" r="263" customHeight="1" ht="17.25">
      <c r="A263" s="3"/>
      <c r="B263" s="3"/>
      <c r="C263" s="3"/>
      <c r="D263" s="3"/>
      <c r="E263" s="3"/>
      <c r="F263" s="3"/>
      <c r="G263" s="23"/>
      <c r="H263" s="103"/>
      <c r="I263" s="82"/>
      <c r="J263" s="82"/>
      <c r="K263" s="5"/>
    </row>
    <row x14ac:dyDescent="0.25" r="264" customHeight="1" ht="17.25">
      <c r="A264" s="3"/>
      <c r="B264" s="3"/>
      <c r="C264" s="3"/>
      <c r="D264" s="3"/>
      <c r="E264" s="3"/>
      <c r="F264" s="3"/>
      <c r="G264" s="23"/>
      <c r="H264" s="103"/>
      <c r="I264" s="82"/>
      <c r="J264" s="82"/>
      <c r="K264" s="5"/>
    </row>
    <row x14ac:dyDescent="0.25" r="265" customHeight="1" ht="17.25">
      <c r="A265" s="3"/>
      <c r="B265" s="3"/>
      <c r="C265" s="3"/>
      <c r="D265" s="3"/>
      <c r="E265" s="3"/>
      <c r="F265" s="3"/>
      <c r="G265" s="23"/>
      <c r="H265" s="103"/>
      <c r="I265" s="82"/>
      <c r="J265" s="82"/>
      <c r="K265" s="5"/>
    </row>
    <row x14ac:dyDescent="0.25" r="266" customHeight="1" ht="17.25">
      <c r="A266" s="3"/>
      <c r="B266" s="3"/>
      <c r="C266" s="3"/>
      <c r="D266" s="3"/>
      <c r="E266" s="3"/>
      <c r="F266" s="3"/>
      <c r="G266" s="23"/>
      <c r="H266" s="103"/>
      <c r="I266" s="82"/>
      <c r="J266" s="82"/>
      <c r="K266" s="5"/>
    </row>
    <row x14ac:dyDescent="0.25" r="267" customHeight="1" ht="17.25">
      <c r="A267" s="3"/>
      <c r="B267" s="3"/>
      <c r="C267" s="3"/>
      <c r="D267" s="3"/>
      <c r="E267" s="3"/>
      <c r="F267" s="3"/>
      <c r="G267" s="23"/>
      <c r="H267" s="103"/>
      <c r="I267" s="82"/>
      <c r="J267" s="82"/>
      <c r="K267" s="5"/>
    </row>
    <row x14ac:dyDescent="0.25" r="268" customHeight="1" ht="17.25">
      <c r="A268" s="3"/>
      <c r="B268" s="3"/>
      <c r="C268" s="3"/>
      <c r="D268" s="3"/>
      <c r="E268" s="3"/>
      <c r="F268" s="3"/>
      <c r="G268" s="23"/>
      <c r="H268" s="103"/>
      <c r="I268" s="82"/>
      <c r="J268" s="82"/>
      <c r="K268" s="5"/>
    </row>
    <row x14ac:dyDescent="0.25" r="269" customHeight="1" ht="17.25">
      <c r="A269" s="3"/>
      <c r="B269" s="3"/>
      <c r="C269" s="3"/>
      <c r="D269" s="3"/>
      <c r="E269" s="3"/>
      <c r="F269" s="3"/>
      <c r="G269" s="23"/>
      <c r="H269" s="103"/>
      <c r="I269" s="82"/>
      <c r="J269" s="82"/>
      <c r="K269" s="5"/>
    </row>
    <row x14ac:dyDescent="0.25" r="270" customHeight="1" ht="17.25">
      <c r="A270" s="3"/>
      <c r="B270" s="3"/>
      <c r="C270" s="3"/>
      <c r="D270" s="3"/>
      <c r="E270" s="3"/>
      <c r="F270" s="3"/>
      <c r="G270" s="23"/>
      <c r="H270" s="103"/>
      <c r="I270" s="82"/>
      <c r="J270" s="82"/>
      <c r="K270" s="5"/>
    </row>
    <row x14ac:dyDescent="0.25" r="271" customHeight="1" ht="17.25">
      <c r="A271" s="3"/>
      <c r="B271" s="3"/>
      <c r="C271" s="3"/>
      <c r="D271" s="3"/>
      <c r="E271" s="3"/>
      <c r="F271" s="3"/>
      <c r="G271" s="23"/>
      <c r="H271" s="103"/>
      <c r="I271" s="82"/>
      <c r="J271" s="82"/>
      <c r="K271" s="5"/>
    </row>
    <row x14ac:dyDescent="0.25" r="272" customHeight="1" ht="17.25">
      <c r="A272" s="3"/>
      <c r="B272" s="3"/>
      <c r="C272" s="3"/>
      <c r="D272" s="3"/>
      <c r="E272" s="3"/>
      <c r="F272" s="3"/>
      <c r="G272" s="23"/>
      <c r="H272" s="103"/>
      <c r="I272" s="82"/>
      <c r="J272" s="82"/>
      <c r="K272" s="5"/>
    </row>
    <row x14ac:dyDescent="0.25" r="273" customHeight="1" ht="17.25">
      <c r="A273" s="3"/>
      <c r="B273" s="3"/>
      <c r="C273" s="3"/>
      <c r="D273" s="3"/>
      <c r="E273" s="3"/>
      <c r="F273" s="3"/>
      <c r="G273" s="23"/>
      <c r="H273" s="103"/>
      <c r="I273" s="82"/>
      <c r="J273" s="82"/>
      <c r="K273" s="5"/>
    </row>
    <row x14ac:dyDescent="0.25" r="274" customHeight="1" ht="17.25">
      <c r="A274" s="3"/>
      <c r="B274" s="3"/>
      <c r="C274" s="3"/>
      <c r="D274" s="3"/>
      <c r="E274" s="3"/>
      <c r="F274" s="3"/>
      <c r="G274" s="23"/>
      <c r="H274" s="103"/>
      <c r="I274" s="82"/>
      <c r="J274" s="82"/>
      <c r="K274" s="5"/>
    </row>
    <row x14ac:dyDescent="0.25" r="275" customHeight="1" ht="17.25">
      <c r="A275" s="3"/>
      <c r="B275" s="3"/>
      <c r="C275" s="3"/>
      <c r="D275" s="3"/>
      <c r="E275" s="3"/>
      <c r="F275" s="3"/>
      <c r="G275" s="23"/>
      <c r="H275" s="103"/>
      <c r="I275" s="82"/>
      <c r="J275" s="82"/>
      <c r="K275" s="5"/>
    </row>
    <row x14ac:dyDescent="0.25" r="276" customHeight="1" ht="17.25">
      <c r="A276" s="3"/>
      <c r="B276" s="3"/>
      <c r="C276" s="3"/>
      <c r="D276" s="3"/>
      <c r="E276" s="3"/>
      <c r="F276" s="3"/>
      <c r="G276" s="23"/>
      <c r="H276" s="103"/>
      <c r="I276" s="82"/>
      <c r="J276" s="82"/>
      <c r="K276" s="5"/>
    </row>
    <row x14ac:dyDescent="0.25" r="277" customHeight="1" ht="17.25">
      <c r="A277" s="3"/>
      <c r="B277" s="3"/>
      <c r="C277" s="3"/>
      <c r="D277" s="3"/>
      <c r="E277" s="3"/>
      <c r="F277" s="3"/>
      <c r="G277" s="23"/>
      <c r="H277" s="103"/>
      <c r="I277" s="82"/>
      <c r="J277" s="82"/>
      <c r="K277" s="5"/>
    </row>
    <row x14ac:dyDescent="0.25" r="278" customHeight="1" ht="17.25">
      <c r="A278" s="3"/>
      <c r="B278" s="3"/>
      <c r="C278" s="3"/>
      <c r="D278" s="3"/>
      <c r="E278" s="3"/>
      <c r="F278" s="3"/>
      <c r="G278" s="23"/>
      <c r="H278" s="103"/>
      <c r="I278" s="82"/>
      <c r="J278" s="82"/>
      <c r="K278" s="5"/>
    </row>
    <row x14ac:dyDescent="0.25" r="279" customHeight="1" ht="17.25">
      <c r="A279" s="3"/>
      <c r="B279" s="3"/>
      <c r="C279" s="3"/>
      <c r="D279" s="3"/>
      <c r="E279" s="3"/>
      <c r="F279" s="3"/>
      <c r="G279" s="23"/>
      <c r="H279" s="103"/>
      <c r="I279" s="82"/>
      <c r="J279" s="82"/>
      <c r="K279" s="5"/>
    </row>
    <row x14ac:dyDescent="0.25" r="280" customHeight="1" ht="17.25">
      <c r="A280" s="3"/>
      <c r="B280" s="3"/>
      <c r="C280" s="3"/>
      <c r="D280" s="3"/>
      <c r="E280" s="3"/>
      <c r="F280" s="3"/>
      <c r="G280" s="23"/>
      <c r="H280" s="103"/>
      <c r="I280" s="82"/>
      <c r="J280" s="82"/>
      <c r="K280" s="5"/>
    </row>
    <row x14ac:dyDescent="0.25" r="281" customHeight="1" ht="17.25">
      <c r="A281" s="3"/>
      <c r="B281" s="3"/>
      <c r="C281" s="3"/>
      <c r="D281" s="3"/>
      <c r="E281" s="3"/>
      <c r="F281" s="3"/>
      <c r="G281" s="23"/>
      <c r="H281" s="103"/>
      <c r="I281" s="82"/>
      <c r="J281" s="82"/>
      <c r="K281" s="5"/>
    </row>
    <row x14ac:dyDescent="0.25" r="282" customHeight="1" ht="17.25">
      <c r="A282" s="3"/>
      <c r="B282" s="3"/>
      <c r="C282" s="3"/>
      <c r="D282" s="3"/>
      <c r="E282" s="3"/>
      <c r="F282" s="3"/>
      <c r="G282" s="23"/>
      <c r="H282" s="103"/>
      <c r="I282" s="82"/>
      <c r="J282" s="82"/>
      <c r="K282" s="5"/>
    </row>
    <row x14ac:dyDescent="0.25" r="283" customHeight="1" ht="17.25">
      <c r="A283" s="3"/>
      <c r="B283" s="3"/>
      <c r="C283" s="3"/>
      <c r="D283" s="3"/>
      <c r="E283" s="3"/>
      <c r="F283" s="3"/>
      <c r="G283" s="23"/>
      <c r="H283" s="103"/>
      <c r="I283" s="82"/>
      <c r="J283" s="82"/>
      <c r="K283" s="5"/>
    </row>
    <row x14ac:dyDescent="0.25" r="284" customHeight="1" ht="17.25">
      <c r="A284" s="3"/>
      <c r="B284" s="3"/>
      <c r="C284" s="3"/>
      <c r="D284" s="3"/>
      <c r="E284" s="3"/>
      <c r="F284" s="3"/>
      <c r="G284" s="23"/>
      <c r="H284" s="103"/>
      <c r="I284" s="82"/>
      <c r="J284" s="82"/>
      <c r="K284" s="5"/>
    </row>
    <row x14ac:dyDescent="0.25" r="285" customHeight="1" ht="17.25">
      <c r="A285" s="3"/>
      <c r="B285" s="3"/>
      <c r="C285" s="3"/>
      <c r="D285" s="3"/>
      <c r="E285" s="3"/>
      <c r="F285" s="3"/>
      <c r="G285" s="23"/>
      <c r="H285" s="103"/>
      <c r="I285" s="82"/>
      <c r="J285" s="82"/>
      <c r="K285" s="5"/>
    </row>
    <row x14ac:dyDescent="0.25" r="286" customHeight="1" ht="17.25">
      <c r="A286" s="3"/>
      <c r="B286" s="3"/>
      <c r="C286" s="3"/>
      <c r="D286" s="3"/>
      <c r="E286" s="3"/>
      <c r="F286" s="3"/>
      <c r="G286" s="23"/>
      <c r="H286" s="103"/>
      <c r="I286" s="82"/>
      <c r="J286" s="82"/>
      <c r="K286" s="5"/>
    </row>
    <row x14ac:dyDescent="0.25" r="287" customHeight="1" ht="17.25">
      <c r="A287" s="3"/>
      <c r="B287" s="3"/>
      <c r="C287" s="3"/>
      <c r="D287" s="3"/>
      <c r="E287" s="3"/>
      <c r="F287" s="3"/>
      <c r="G287" s="23"/>
      <c r="H287" s="103"/>
      <c r="I287" s="82"/>
      <c r="J287" s="82"/>
      <c r="K287" s="5"/>
    </row>
    <row x14ac:dyDescent="0.25" r="288" customHeight="1" ht="17.25">
      <c r="A288" s="3"/>
      <c r="B288" s="3"/>
      <c r="C288" s="3"/>
      <c r="D288" s="3"/>
      <c r="E288" s="3"/>
      <c r="F288" s="3"/>
      <c r="G288" s="23"/>
      <c r="H288" s="103"/>
      <c r="I288" s="82"/>
      <c r="J288" s="82"/>
      <c r="K288" s="5"/>
    </row>
    <row x14ac:dyDescent="0.25" r="289" customHeight="1" ht="17.25">
      <c r="A289" s="3"/>
      <c r="B289" s="3"/>
      <c r="C289" s="3"/>
      <c r="D289" s="3"/>
      <c r="E289" s="3"/>
      <c r="F289" s="3"/>
      <c r="G289" s="23"/>
      <c r="H289" s="103"/>
      <c r="I289" s="82"/>
      <c r="J289" s="82"/>
      <c r="K289" s="5"/>
    </row>
    <row x14ac:dyDescent="0.25" r="290" customHeight="1" ht="17.25">
      <c r="A290" s="3"/>
      <c r="B290" s="3"/>
      <c r="C290" s="3"/>
      <c r="D290" s="3"/>
      <c r="E290" s="3"/>
      <c r="F290" s="3"/>
      <c r="G290" s="23"/>
      <c r="H290" s="103"/>
      <c r="I290" s="82"/>
      <c r="J290" s="82"/>
      <c r="K290" s="5"/>
    </row>
    <row x14ac:dyDescent="0.25" r="291" customHeight="1" ht="17.25">
      <c r="A291" s="3"/>
      <c r="B291" s="3"/>
      <c r="C291" s="3"/>
      <c r="D291" s="3"/>
      <c r="E291" s="3"/>
      <c r="F291" s="3"/>
      <c r="G291" s="23"/>
      <c r="H291" s="103"/>
      <c r="I291" s="82"/>
      <c r="J291" s="82"/>
      <c r="K291" s="5"/>
    </row>
    <row x14ac:dyDescent="0.25" r="292" customHeight="1" ht="17.25">
      <c r="A292" s="3"/>
      <c r="B292" s="3"/>
      <c r="C292" s="3"/>
      <c r="D292" s="3"/>
      <c r="E292" s="3"/>
      <c r="F292" s="3"/>
      <c r="G292" s="23"/>
      <c r="H292" s="103"/>
      <c r="I292" s="82"/>
      <c r="J292" s="82"/>
      <c r="K292" s="5"/>
    </row>
    <row x14ac:dyDescent="0.25" r="293" customHeight="1" ht="17.25">
      <c r="A293" s="3"/>
      <c r="B293" s="3"/>
      <c r="C293" s="3"/>
      <c r="D293" s="3"/>
      <c r="E293" s="3"/>
      <c r="F293" s="3"/>
      <c r="G293" s="23"/>
      <c r="H293" s="103"/>
      <c r="I293" s="82"/>
      <c r="J293" s="82"/>
      <c r="K293" s="5"/>
    </row>
    <row x14ac:dyDescent="0.25" r="294" customHeight="1" ht="17.25">
      <c r="A294" s="3"/>
      <c r="B294" s="3"/>
      <c r="C294" s="3"/>
      <c r="D294" s="3"/>
      <c r="E294" s="3"/>
      <c r="F294" s="3"/>
      <c r="G294" s="23"/>
      <c r="H294" s="103"/>
      <c r="I294" s="82"/>
      <c r="J294" s="82"/>
      <c r="K294" s="5"/>
    </row>
    <row x14ac:dyDescent="0.25" r="295" customHeight="1" ht="17.25">
      <c r="A295" s="3"/>
      <c r="B295" s="3"/>
      <c r="C295" s="3"/>
      <c r="D295" s="3"/>
      <c r="E295" s="3"/>
      <c r="F295" s="3"/>
      <c r="G295" s="23"/>
      <c r="H295" s="103"/>
      <c r="I295" s="82"/>
      <c r="J295" s="82"/>
      <c r="K295" s="5"/>
    </row>
    <row x14ac:dyDescent="0.25" r="296" customHeight="1" ht="17.25">
      <c r="A296" s="3"/>
      <c r="B296" s="3"/>
      <c r="C296" s="3"/>
      <c r="D296" s="3"/>
      <c r="E296" s="3"/>
      <c r="F296" s="3"/>
      <c r="G296" s="23"/>
      <c r="H296" s="103"/>
      <c r="I296" s="82"/>
      <c r="J296" s="82"/>
      <c r="K296" s="5"/>
    </row>
    <row x14ac:dyDescent="0.25" r="297" customHeight="1" ht="17.25">
      <c r="A297" s="3"/>
      <c r="B297" s="3"/>
      <c r="C297" s="3"/>
      <c r="D297" s="3"/>
      <c r="E297" s="3"/>
      <c r="F297" s="3"/>
      <c r="G297" s="23"/>
      <c r="H297" s="103"/>
      <c r="I297" s="82"/>
      <c r="J297" s="82"/>
      <c r="K297" s="5"/>
    </row>
    <row x14ac:dyDescent="0.25" r="298" customHeight="1" ht="17.25">
      <c r="A298" s="3"/>
      <c r="B298" s="3"/>
      <c r="C298" s="3"/>
      <c r="D298" s="3"/>
      <c r="E298" s="3"/>
      <c r="F298" s="3"/>
      <c r="G298" s="23"/>
      <c r="H298" s="103"/>
      <c r="I298" s="82"/>
      <c r="J298" s="82"/>
      <c r="K298" s="5"/>
    </row>
    <row x14ac:dyDescent="0.25" r="299" customHeight="1" ht="17.25">
      <c r="A299" s="3"/>
      <c r="B299" s="3"/>
      <c r="C299" s="3"/>
      <c r="D299" s="3"/>
      <c r="E299" s="3"/>
      <c r="F299" s="3"/>
      <c r="G299" s="23"/>
      <c r="H299" s="103"/>
      <c r="I299" s="82"/>
      <c r="J299" s="82"/>
      <c r="K299" s="5"/>
    </row>
    <row x14ac:dyDescent="0.25" r="300" customHeight="1" ht="17.25">
      <c r="A300" s="3"/>
      <c r="B300" s="3"/>
      <c r="C300" s="3"/>
      <c r="D300" s="3"/>
      <c r="E300" s="3"/>
      <c r="F300" s="3"/>
      <c r="G300" s="23"/>
      <c r="H300" s="103"/>
      <c r="I300" s="82"/>
      <c r="J300" s="82"/>
      <c r="K300" s="5"/>
    </row>
    <row x14ac:dyDescent="0.25" r="301" customHeight="1" ht="17.25">
      <c r="A301" s="3"/>
      <c r="B301" s="3"/>
      <c r="C301" s="3"/>
      <c r="D301" s="3"/>
      <c r="E301" s="3"/>
      <c r="F301" s="3"/>
      <c r="G301" s="23"/>
      <c r="H301" s="103"/>
      <c r="I301" s="82"/>
      <c r="J301" s="82"/>
      <c r="K301" s="5"/>
    </row>
    <row x14ac:dyDescent="0.25" r="302" customHeight="1" ht="17.25">
      <c r="A302" s="3"/>
      <c r="B302" s="3"/>
      <c r="C302" s="3"/>
      <c r="D302" s="3"/>
      <c r="E302" s="3"/>
      <c r="F302" s="3"/>
      <c r="G302" s="23"/>
      <c r="H302" s="103"/>
      <c r="I302" s="82"/>
      <c r="J302" s="82"/>
      <c r="K302" s="5"/>
    </row>
    <row x14ac:dyDescent="0.25" r="303" customHeight="1" ht="17.25">
      <c r="A303" s="3"/>
      <c r="B303" s="3"/>
      <c r="C303" s="3"/>
      <c r="D303" s="3"/>
      <c r="E303" s="3"/>
      <c r="F303" s="3"/>
      <c r="G303" s="23"/>
      <c r="H303" s="103"/>
      <c r="I303" s="82"/>
      <c r="J303" s="82"/>
      <c r="K303" s="5"/>
    </row>
    <row x14ac:dyDescent="0.25" r="304" customHeight="1" ht="17.25">
      <c r="A304" s="3"/>
      <c r="B304" s="3"/>
      <c r="C304" s="3"/>
      <c r="D304" s="3"/>
      <c r="E304" s="3"/>
      <c r="F304" s="3"/>
      <c r="G304" s="23"/>
      <c r="H304" s="103"/>
      <c r="I304" s="82"/>
      <c r="J304" s="82"/>
      <c r="K304" s="5"/>
    </row>
    <row x14ac:dyDescent="0.25" r="305" customHeight="1" ht="17.25">
      <c r="A305" s="3"/>
      <c r="B305" s="3"/>
      <c r="C305" s="3"/>
      <c r="D305" s="3"/>
      <c r="E305" s="3"/>
      <c r="F305" s="3"/>
      <c r="G305" s="114"/>
      <c r="H305" s="101"/>
      <c r="I305" s="82"/>
      <c r="J305" s="82"/>
      <c r="K305" s="35"/>
    </row>
  </sheetData>
  <mergeCells count="24">
    <mergeCell ref="A1:K1"/>
    <mergeCell ref="F4:G4"/>
    <mergeCell ref="F20:G20"/>
    <mergeCell ref="F36:G36"/>
    <mergeCell ref="F52:G52"/>
    <mergeCell ref="F67:G67"/>
    <mergeCell ref="F84:G84"/>
    <mergeCell ref="F101:G101"/>
    <mergeCell ref="I101:J101"/>
    <mergeCell ref="I102:J102"/>
    <mergeCell ref="F117:G117"/>
    <mergeCell ref="I117:J117"/>
    <mergeCell ref="I118:J118"/>
    <mergeCell ref="F132:G132"/>
    <mergeCell ref="I132:J132"/>
    <mergeCell ref="I133:J133"/>
    <mergeCell ref="F147:G147"/>
    <mergeCell ref="F164:G164"/>
    <mergeCell ref="F184:G184"/>
    <mergeCell ref="F199:G199"/>
    <mergeCell ref="F214:G214"/>
    <mergeCell ref="I215:J215"/>
    <mergeCell ref="F233:G233"/>
    <mergeCell ref="I234:J2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2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22.14785714285714" customWidth="1" bestFit="1"/>
    <col min="4" max="4" style="76" width="18.576428571428572" customWidth="1" bestFit="1"/>
    <col min="5" max="5" style="76" width="10.576428571428572" customWidth="1" bestFit="1"/>
    <col min="6" max="6" style="77" width="22.576428571428572" customWidth="1" bestFit="1"/>
    <col min="7" max="7" style="78" width="39.57642857142857" customWidth="1" bestFit="1"/>
    <col min="8" max="8" style="78" width="38.14785714285715" customWidth="1" bestFit="1"/>
    <col min="9" max="9" style="78" width="38.57642857142857" customWidth="1" bestFit="1"/>
  </cols>
  <sheetData>
    <row x14ac:dyDescent="0.25" r="1" customHeight="1" ht="17.25">
      <c r="A1" s="1" t="s">
        <v>346</v>
      </c>
      <c r="B1" s="1"/>
      <c r="C1" s="1"/>
      <c r="D1" s="1"/>
      <c r="E1" s="1"/>
      <c r="F1" s="1"/>
      <c r="G1" s="2"/>
      <c r="H1" s="2"/>
      <c r="I1" s="2"/>
    </row>
    <row x14ac:dyDescent="0.25" r="2" customHeight="1" ht="17.25">
      <c r="A2" s="4"/>
      <c r="B2" s="4"/>
      <c r="C2" s="4"/>
      <c r="D2" s="4"/>
      <c r="E2" s="4"/>
      <c r="F2" s="23"/>
      <c r="G2" s="7"/>
      <c r="H2" s="7"/>
      <c r="I2" s="7"/>
    </row>
    <row x14ac:dyDescent="0.25" r="3" customHeight="1" ht="49.35">
      <c r="A3" s="126" t="s">
        <v>1</v>
      </c>
      <c r="B3" s="96" t="s">
        <v>347</v>
      </c>
      <c r="C3" s="236"/>
      <c r="D3" s="236"/>
      <c r="E3" s="127"/>
      <c r="F3" s="116"/>
      <c r="G3" s="158"/>
      <c r="H3" s="158"/>
      <c r="I3" s="158"/>
    </row>
    <row x14ac:dyDescent="0.25" r="4" customHeight="1" ht="25.350000000000005">
      <c r="A4" s="15"/>
      <c r="B4" s="15" t="s">
        <v>348</v>
      </c>
      <c r="C4" s="15"/>
      <c r="D4" s="15"/>
      <c r="E4" s="112" t="s">
        <v>58</v>
      </c>
      <c r="F4" s="237" t="s">
        <v>319</v>
      </c>
      <c r="G4" s="159" t="s">
        <v>349</v>
      </c>
      <c r="H4" s="16" t="s">
        <v>350</v>
      </c>
      <c r="I4" s="275"/>
    </row>
    <row x14ac:dyDescent="0.25" r="5" customHeight="1" ht="17.25">
      <c r="A5" s="3"/>
      <c r="B5" s="3"/>
      <c r="C5" s="3"/>
      <c r="D5" s="3"/>
      <c r="E5" s="74"/>
      <c r="F5" s="119" t="s">
        <v>351</v>
      </c>
      <c r="G5" s="7"/>
      <c r="H5" s="322" t="s">
        <v>353</v>
      </c>
      <c r="I5" s="24"/>
    </row>
    <row x14ac:dyDescent="0.25" r="6" customHeight="1" ht="17.25">
      <c r="A6" s="3"/>
      <c r="B6" s="3"/>
      <c r="C6" s="3"/>
      <c r="D6" s="3"/>
      <c r="E6" s="74" t="s">
        <v>11</v>
      </c>
      <c r="F6" s="74" t="s">
        <v>354</v>
      </c>
      <c r="G6" s="34">
        <v>900</v>
      </c>
      <c r="H6" s="63">
        <v>1410</v>
      </c>
      <c r="I6" s="24"/>
    </row>
    <row x14ac:dyDescent="0.25" r="7" customHeight="1" ht="17.25">
      <c r="A7" s="3"/>
      <c r="B7" s="3"/>
      <c r="C7" s="3"/>
      <c r="D7" s="3"/>
      <c r="E7" s="74" t="s">
        <v>13</v>
      </c>
      <c r="F7" s="74" t="s">
        <v>356</v>
      </c>
      <c r="G7" s="34">
        <v>1400</v>
      </c>
      <c r="H7" s="63">
        <v>2190</v>
      </c>
      <c r="I7" s="24"/>
    </row>
    <row x14ac:dyDescent="0.25" r="8" customHeight="1" ht="17.25">
      <c r="A8" s="3"/>
      <c r="B8" s="3"/>
      <c r="C8" s="3"/>
      <c r="D8" s="3"/>
      <c r="E8" s="74" t="s">
        <v>15</v>
      </c>
      <c r="F8" s="74" t="s">
        <v>358</v>
      </c>
      <c r="G8" s="34">
        <v>2010</v>
      </c>
      <c r="H8" s="63">
        <v>3150</v>
      </c>
      <c r="I8" s="24"/>
    </row>
    <row x14ac:dyDescent="0.25" r="9" customHeight="1" ht="17.25">
      <c r="A9" s="3"/>
      <c r="B9" s="3"/>
      <c r="C9" s="3"/>
      <c r="D9" s="3"/>
      <c r="E9" s="74"/>
      <c r="F9" s="74"/>
      <c r="G9" s="34"/>
      <c r="H9" s="151"/>
      <c r="I9" s="24"/>
    </row>
    <row x14ac:dyDescent="0.25" r="10" customHeight="1" ht="17.25">
      <c r="A10" s="3"/>
      <c r="B10" s="3"/>
      <c r="C10" s="3"/>
      <c r="D10" s="3"/>
      <c r="E10" s="74"/>
      <c r="F10" s="74"/>
      <c r="G10" s="34"/>
      <c r="H10" s="34"/>
      <c r="I10" s="24"/>
    </row>
    <row x14ac:dyDescent="0.25" r="11" customHeight="1" ht="17.25">
      <c r="A11" s="3"/>
      <c r="B11" s="3"/>
      <c r="C11" s="3"/>
      <c r="D11" s="3"/>
      <c r="E11" s="74"/>
      <c r="F11" s="23"/>
      <c r="G11" s="5"/>
      <c r="H11" s="5"/>
      <c r="I11" s="5"/>
    </row>
    <row x14ac:dyDescent="0.25" r="12" customHeight="1" ht="17.25">
      <c r="A12" s="3"/>
      <c r="B12" s="3"/>
      <c r="C12" s="3"/>
      <c r="D12" s="3"/>
      <c r="E12" s="138" t="s">
        <v>18</v>
      </c>
      <c r="F12" s="74"/>
      <c r="G12" s="136"/>
      <c r="H12" s="136"/>
      <c r="I12" s="137"/>
    </row>
    <row x14ac:dyDescent="0.25" r="13" customHeight="1" ht="17.25">
      <c r="A13" s="3"/>
      <c r="B13" s="3"/>
      <c r="C13" s="3"/>
      <c r="D13" s="3"/>
      <c r="E13" s="145"/>
      <c r="F13" s="23"/>
      <c r="G13" s="5"/>
      <c r="H13" s="5"/>
      <c r="I13" s="5"/>
    </row>
    <row x14ac:dyDescent="0.25" r="14" customHeight="1" ht="17.25">
      <c r="A14" s="3"/>
      <c r="B14" s="3"/>
      <c r="C14" s="3"/>
      <c r="D14" s="3"/>
      <c r="E14" s="3"/>
      <c r="F14" s="23"/>
      <c r="G14" s="5"/>
      <c r="H14" s="5"/>
      <c r="I14" s="5"/>
    </row>
    <row x14ac:dyDescent="0.25" r="15" customHeight="1" ht="17.25">
      <c r="A15" s="3"/>
      <c r="B15" s="3"/>
      <c r="C15" s="3"/>
      <c r="D15" s="3"/>
      <c r="E15" s="139" t="s">
        <v>280</v>
      </c>
      <c r="F15" s="140"/>
      <c r="G15" s="35"/>
      <c r="H15" s="124">
        <v>410</v>
      </c>
      <c r="I15" s="5"/>
    </row>
    <row x14ac:dyDescent="0.25" r="16" customHeight="1" ht="17.25">
      <c r="A16" s="3"/>
      <c r="B16" s="3"/>
      <c r="C16" s="3"/>
      <c r="D16" s="3"/>
      <c r="E16" s="145"/>
      <c r="F16" s="23"/>
      <c r="G16" s="5"/>
      <c r="H16" s="5"/>
      <c r="I16" s="5"/>
    </row>
    <row x14ac:dyDescent="0.25" r="17" customHeight="1" ht="17.25">
      <c r="A17" s="3"/>
      <c r="B17" s="3"/>
      <c r="C17" s="3"/>
      <c r="D17" s="3"/>
      <c r="E17" s="3"/>
      <c r="F17" s="23"/>
      <c r="G17" s="5"/>
      <c r="H17" s="5"/>
      <c r="I17" s="45"/>
    </row>
    <row x14ac:dyDescent="0.25" r="18" customHeight="1" ht="17.25">
      <c r="A18" s="3"/>
      <c r="B18" s="3"/>
      <c r="C18" s="3"/>
      <c r="D18" s="3"/>
      <c r="E18" s="139" t="s">
        <v>360</v>
      </c>
      <c r="F18" s="140"/>
      <c r="G18" s="35"/>
      <c r="H18" s="124">
        <v>1067</v>
      </c>
      <c r="I18" s="45"/>
    </row>
    <row x14ac:dyDescent="0.25" r="19" customHeight="1" ht="17.25">
      <c r="A19" s="3"/>
      <c r="B19" s="3"/>
      <c r="C19" s="3"/>
      <c r="D19" s="3"/>
      <c r="E19" s="28"/>
      <c r="F19" s="23"/>
      <c r="G19" s="5"/>
      <c r="H19" s="34"/>
      <c r="I19" s="45"/>
    </row>
    <row x14ac:dyDescent="0.25" r="20" customHeight="1" ht="17.25">
      <c r="A20" s="3"/>
      <c r="B20" s="3"/>
      <c r="C20" s="3"/>
      <c r="D20" s="3"/>
      <c r="E20" s="28"/>
      <c r="F20" s="23"/>
      <c r="G20" s="5"/>
      <c r="H20" s="34"/>
      <c r="I20" s="45"/>
    </row>
    <row x14ac:dyDescent="0.25" r="21" customHeight="1" ht="17.25">
      <c r="A21" s="3"/>
      <c r="B21" s="3"/>
      <c r="C21" s="3"/>
      <c r="D21" s="3"/>
      <c r="E21" s="28"/>
      <c r="F21" s="23"/>
      <c r="G21" s="5"/>
      <c r="H21" s="34"/>
      <c r="I21" s="45"/>
    </row>
    <row x14ac:dyDescent="0.25" r="22" customHeight="1" ht="17.25">
      <c r="A22" s="3"/>
      <c r="B22" s="3"/>
      <c r="C22" s="3"/>
      <c r="D22" s="3"/>
      <c r="E22" s="28"/>
      <c r="F22" s="23"/>
      <c r="G22" s="5"/>
      <c r="H22" s="34"/>
      <c r="I22" s="45"/>
    </row>
    <row x14ac:dyDescent="0.25" r="23" customHeight="1" ht="17.25">
      <c r="A23" s="8" t="s">
        <v>1</v>
      </c>
      <c r="B23" s="288" t="s">
        <v>361</v>
      </c>
      <c r="C23" s="10"/>
      <c r="D23" s="10"/>
      <c r="E23" s="10"/>
      <c r="F23" s="227"/>
      <c r="G23" s="232"/>
      <c r="H23" s="232"/>
      <c r="I23" s="158"/>
    </row>
    <row x14ac:dyDescent="0.25" r="24" customHeight="1" ht="17.25">
      <c r="A24" s="15"/>
      <c r="B24" s="15" t="s">
        <v>348</v>
      </c>
      <c r="C24" s="15"/>
      <c r="D24" s="15"/>
      <c r="E24" s="112" t="s">
        <v>10</v>
      </c>
      <c r="F24" s="112" t="s">
        <v>36</v>
      </c>
      <c r="G24" s="16" t="s">
        <v>362</v>
      </c>
      <c r="H24" s="16" t="s">
        <v>363</v>
      </c>
      <c r="I24" s="275"/>
    </row>
    <row x14ac:dyDescent="0.25" r="25" customHeight="1" ht="17.25">
      <c r="A25" s="22"/>
      <c r="B25" s="114"/>
      <c r="C25" s="114"/>
      <c r="D25" s="114"/>
      <c r="E25" s="119"/>
      <c r="F25" s="119" t="s">
        <v>351</v>
      </c>
      <c r="G25" s="20"/>
      <c r="H25" s="322"/>
      <c r="I25" s="45"/>
    </row>
    <row x14ac:dyDescent="0.25" r="26" customHeight="1" ht="17.25">
      <c r="A26" s="22"/>
      <c r="B26" s="114"/>
      <c r="C26" s="114"/>
      <c r="D26" s="114"/>
      <c r="E26" s="4" t="s">
        <v>13</v>
      </c>
      <c r="F26" s="4" t="s">
        <v>364</v>
      </c>
      <c r="G26" s="63">
        <v>1720</v>
      </c>
      <c r="H26" s="63">
        <v>2600</v>
      </c>
      <c r="I26" s="45"/>
    </row>
    <row x14ac:dyDescent="0.25" r="27" customHeight="1" ht="17.25">
      <c r="A27" s="22"/>
      <c r="B27" s="114"/>
      <c r="C27" s="114"/>
      <c r="D27" s="114"/>
      <c r="E27" s="4" t="s">
        <v>15</v>
      </c>
      <c r="F27" s="4" t="s">
        <v>358</v>
      </c>
      <c r="G27" s="63">
        <v>1900</v>
      </c>
      <c r="H27" s="63">
        <v>2970</v>
      </c>
      <c r="I27" s="45"/>
    </row>
    <row x14ac:dyDescent="0.25" r="28" customHeight="1" ht="17.25">
      <c r="A28" s="22"/>
      <c r="B28" s="114"/>
      <c r="C28" s="114"/>
      <c r="D28" s="114"/>
      <c r="E28" s="4"/>
      <c r="F28" s="4"/>
      <c r="G28" s="63"/>
      <c r="H28" s="63"/>
      <c r="I28" s="45"/>
    </row>
    <row x14ac:dyDescent="0.25" r="29" customHeight="1" ht="17.25">
      <c r="A29" s="22"/>
      <c r="B29" s="114"/>
      <c r="C29" s="114"/>
      <c r="D29" s="114"/>
      <c r="E29" s="4"/>
      <c r="F29" s="4"/>
      <c r="G29" s="63"/>
      <c r="H29" s="63"/>
      <c r="I29" s="45"/>
    </row>
    <row x14ac:dyDescent="0.25" r="30" customHeight="1" ht="17.25">
      <c r="A30" s="22"/>
      <c r="B30" s="114"/>
      <c r="C30" s="114"/>
      <c r="D30" s="114"/>
      <c r="E30" s="138" t="s">
        <v>365</v>
      </c>
      <c r="F30" s="4"/>
      <c r="G30" s="63"/>
      <c r="H30" s="63"/>
      <c r="I30" s="45"/>
    </row>
    <row x14ac:dyDescent="0.25" r="31" customHeight="1" ht="25.350000000000005">
      <c r="A31" s="3"/>
      <c r="B31" s="114"/>
      <c r="C31" s="114"/>
      <c r="D31" s="114"/>
      <c r="E31" s="150"/>
      <c r="F31" s="4"/>
      <c r="G31" s="7"/>
      <c r="H31" s="7"/>
      <c r="I31" s="45"/>
    </row>
    <row x14ac:dyDescent="0.25" r="32" customHeight="1" ht="25.350000000000005">
      <c r="A32" s="3"/>
      <c r="B32" s="114"/>
      <c r="C32" s="114"/>
      <c r="D32" s="114"/>
      <c r="E32" s="107"/>
      <c r="F32" s="4"/>
      <c r="G32" s="7"/>
      <c r="H32" s="7"/>
      <c r="I32" s="45"/>
    </row>
    <row x14ac:dyDescent="0.25" r="33" customHeight="1" ht="25.350000000000005">
      <c r="A33" s="3"/>
      <c r="B33" s="114"/>
      <c r="C33" s="114"/>
      <c r="D33" s="114"/>
      <c r="E33" s="139" t="s">
        <v>280</v>
      </c>
      <c r="F33" s="140"/>
      <c r="G33" s="35"/>
      <c r="H33" s="124">
        <v>540</v>
      </c>
      <c r="I33" s="45"/>
    </row>
    <row x14ac:dyDescent="0.25" r="34" customHeight="1" ht="24.75">
      <c r="A34" s="3"/>
      <c r="B34" s="114"/>
      <c r="C34" s="114"/>
      <c r="D34" s="114"/>
      <c r="E34" s="229"/>
      <c r="F34" s="228"/>
      <c r="G34" s="235"/>
      <c r="H34" s="235"/>
      <c r="I34" s="45"/>
    </row>
    <row x14ac:dyDescent="0.25" r="35" customHeight="1" ht="100.34999999999998">
      <c r="A35" s="3"/>
      <c r="B35" s="114"/>
      <c r="C35" s="114"/>
      <c r="D35" s="114"/>
      <c r="E35" s="114"/>
      <c r="F35" s="4"/>
      <c r="G35" s="7"/>
      <c r="H35" s="63"/>
      <c r="I35" s="45"/>
    </row>
    <row x14ac:dyDescent="0.25" r="36" customHeight="1" ht="25.350000000000005">
      <c r="A36" s="3"/>
      <c r="B36" s="3"/>
      <c r="C36" s="3"/>
      <c r="D36" s="3"/>
      <c r="E36" s="108"/>
      <c r="F36" s="122"/>
      <c r="G36" s="38"/>
      <c r="H36" s="323"/>
      <c r="I36" s="323"/>
    </row>
    <row x14ac:dyDescent="0.25" r="37" customHeight="1" ht="17.25">
      <c r="A37" s="8" t="s">
        <v>1</v>
      </c>
      <c r="B37" s="288" t="s">
        <v>361</v>
      </c>
      <c r="C37" s="10"/>
      <c r="D37" s="10"/>
      <c r="E37" s="10"/>
      <c r="F37" s="227"/>
      <c r="G37" s="232"/>
      <c r="H37" s="232"/>
      <c r="I37" s="158"/>
    </row>
    <row x14ac:dyDescent="0.25" r="38" customHeight="1" ht="17.25">
      <c r="A38" s="15"/>
      <c r="B38" s="15" t="s">
        <v>366</v>
      </c>
      <c r="C38" s="15"/>
      <c r="D38" s="15"/>
      <c r="E38" s="112" t="s">
        <v>10</v>
      </c>
      <c r="F38" s="112" t="s">
        <v>36</v>
      </c>
      <c r="G38" s="16" t="s">
        <v>362</v>
      </c>
      <c r="H38" s="16" t="s">
        <v>363</v>
      </c>
      <c r="I38" s="275"/>
    </row>
    <row x14ac:dyDescent="0.25" r="39" customHeight="1" ht="17.25">
      <c r="A39" s="22"/>
      <c r="B39" s="114"/>
      <c r="C39" s="114"/>
      <c r="D39" s="114"/>
      <c r="E39" s="119"/>
      <c r="F39" s="119" t="s">
        <v>351</v>
      </c>
      <c r="G39" s="20"/>
      <c r="H39" s="322"/>
      <c r="I39" s="45"/>
    </row>
    <row x14ac:dyDescent="0.25" r="40" customHeight="1" ht="17.25">
      <c r="A40" s="22"/>
      <c r="B40" s="114"/>
      <c r="C40" s="114"/>
      <c r="D40" s="114"/>
      <c r="E40" s="4" t="s">
        <v>13</v>
      </c>
      <c r="F40" s="4" t="s">
        <v>367</v>
      </c>
      <c r="G40" s="63">
        <v>1720</v>
      </c>
      <c r="H40" s="63">
        <v>2560</v>
      </c>
      <c r="I40" s="45"/>
    </row>
    <row x14ac:dyDescent="0.25" r="41" customHeight="1" ht="17.25">
      <c r="A41" s="22"/>
      <c r="B41" s="114"/>
      <c r="C41" s="114"/>
      <c r="D41" s="114"/>
      <c r="E41" s="4" t="s">
        <v>15</v>
      </c>
      <c r="F41" s="4" t="s">
        <v>116</v>
      </c>
      <c r="G41" s="63">
        <v>1820</v>
      </c>
      <c r="H41" s="63">
        <v>2870</v>
      </c>
      <c r="I41" s="45"/>
    </row>
    <row x14ac:dyDescent="0.25" r="42" customHeight="1" ht="17.25">
      <c r="A42" s="22"/>
      <c r="B42" s="114"/>
      <c r="C42" s="114"/>
      <c r="D42" s="114"/>
      <c r="E42" s="4"/>
      <c r="F42" s="4"/>
      <c r="G42" s="63"/>
      <c r="H42" s="63"/>
      <c r="I42" s="45"/>
    </row>
    <row x14ac:dyDescent="0.25" r="43" customHeight="1" ht="17.25">
      <c r="A43" s="22"/>
      <c r="B43" s="114"/>
      <c r="C43" s="114"/>
      <c r="D43" s="114"/>
      <c r="E43" s="4"/>
      <c r="F43" s="4"/>
      <c r="G43" s="63"/>
      <c r="H43" s="63"/>
      <c r="I43" s="45"/>
    </row>
    <row x14ac:dyDescent="0.25" r="44" customHeight="1" ht="17.25">
      <c r="A44" s="22"/>
      <c r="B44" s="114"/>
      <c r="C44" s="114"/>
      <c r="D44" s="114"/>
      <c r="E44" s="138" t="s">
        <v>365</v>
      </c>
      <c r="F44" s="4"/>
      <c r="G44" s="63"/>
      <c r="H44" s="63"/>
      <c r="I44" s="45"/>
    </row>
    <row x14ac:dyDescent="0.25" r="45" customHeight="1" ht="25.350000000000005">
      <c r="A45" s="3"/>
      <c r="B45" s="114"/>
      <c r="C45" s="114"/>
      <c r="D45" s="114"/>
      <c r="E45" s="150"/>
      <c r="F45" s="4"/>
      <c r="G45" s="7"/>
      <c r="H45" s="7"/>
      <c r="I45" s="45"/>
    </row>
    <row x14ac:dyDescent="0.25" r="46" customHeight="1" ht="25.350000000000005">
      <c r="A46" s="3"/>
      <c r="B46" s="114"/>
      <c r="C46" s="114"/>
      <c r="D46" s="114"/>
      <c r="E46" s="107"/>
      <c r="F46" s="4"/>
      <c r="G46" s="7"/>
      <c r="H46" s="7"/>
      <c r="I46" s="45"/>
    </row>
    <row x14ac:dyDescent="0.25" r="47" customHeight="1" ht="25.350000000000005">
      <c r="A47" s="3"/>
      <c r="B47" s="114"/>
      <c r="C47" s="114"/>
      <c r="D47" s="114"/>
      <c r="E47" s="139" t="s">
        <v>280</v>
      </c>
      <c r="F47" s="140"/>
      <c r="G47" s="35"/>
      <c r="H47" s="124">
        <v>540</v>
      </c>
      <c r="I47" s="45"/>
    </row>
    <row x14ac:dyDescent="0.25" r="48" customHeight="1" ht="100.34999999999998">
      <c r="A48" s="3"/>
      <c r="B48" s="114"/>
      <c r="C48" s="114"/>
      <c r="D48" s="114"/>
      <c r="E48" s="108"/>
      <c r="F48" s="228"/>
      <c r="G48" s="235"/>
      <c r="H48" s="7"/>
      <c r="I48" s="45"/>
    </row>
    <row x14ac:dyDescent="0.25" r="49" customHeight="1" ht="24.75">
      <c r="A49" s="3"/>
      <c r="B49" s="114"/>
      <c r="C49" s="114"/>
      <c r="D49" s="114"/>
      <c r="E49" s="229"/>
      <c r="F49" s="228"/>
      <c r="G49" s="235"/>
      <c r="H49" s="235"/>
      <c r="I49" s="45"/>
    </row>
    <row x14ac:dyDescent="0.25" r="50" customHeight="1" ht="25.350000000000005">
      <c r="A50" s="3"/>
      <c r="B50" s="114"/>
      <c r="C50" s="114"/>
      <c r="D50" s="114"/>
      <c r="E50" s="114"/>
      <c r="F50" s="4"/>
      <c r="G50" s="7"/>
      <c r="H50" s="63"/>
      <c r="I50" s="45"/>
    </row>
    <row x14ac:dyDescent="0.25" r="51" customHeight="1" ht="25.350000000000005">
      <c r="A51" s="3"/>
      <c r="B51" s="3"/>
      <c r="C51" s="3"/>
      <c r="D51" s="3"/>
      <c r="E51" s="108"/>
      <c r="F51" s="122"/>
      <c r="G51" s="38"/>
      <c r="H51" s="323"/>
      <c r="I51" s="323"/>
    </row>
    <row x14ac:dyDescent="0.25" r="52" customHeight="1" ht="57">
      <c r="A52" s="318" t="s">
        <v>1</v>
      </c>
      <c r="B52" s="96" t="s">
        <v>369</v>
      </c>
      <c r="C52" s="10"/>
      <c r="D52" s="9"/>
      <c r="E52" s="292"/>
      <c r="F52" s="293"/>
      <c r="G52" s="324"/>
      <c r="H52" s="324"/>
      <c r="I52" s="158"/>
    </row>
    <row x14ac:dyDescent="0.25" r="53" customHeight="1" ht="17.25">
      <c r="A53" s="15"/>
      <c r="B53" s="15" t="s">
        <v>348</v>
      </c>
      <c r="C53" s="15"/>
      <c r="D53" s="15"/>
      <c r="E53" s="112" t="s">
        <v>58</v>
      </c>
      <c r="F53" s="237" t="s">
        <v>319</v>
      </c>
      <c r="G53" s="325" t="s">
        <v>370</v>
      </c>
      <c r="H53" s="57"/>
      <c r="I53" s="275"/>
    </row>
    <row x14ac:dyDescent="0.25" r="54" customHeight="1" ht="17.25">
      <c r="A54" s="3"/>
      <c r="B54" s="3"/>
      <c r="C54" s="3"/>
      <c r="D54" s="3"/>
      <c r="E54" s="74"/>
      <c r="F54" s="119" t="s">
        <v>5</v>
      </c>
      <c r="G54" s="7"/>
      <c r="H54" s="69"/>
      <c r="I54" s="24"/>
    </row>
    <row x14ac:dyDescent="0.25" r="55" customHeight="1" ht="17.25">
      <c r="A55" s="3"/>
      <c r="B55" s="3"/>
      <c r="C55" s="3"/>
      <c r="D55" s="3"/>
      <c r="E55" s="74" t="s">
        <v>13</v>
      </c>
      <c r="F55" s="74" t="s">
        <v>462</v>
      </c>
      <c r="G55" s="63">
        <v>2920</v>
      </c>
      <c r="H55" s="34"/>
      <c r="I55" s="24"/>
    </row>
    <row x14ac:dyDescent="0.25" r="56" customHeight="1" ht="17.25">
      <c r="A56" s="3"/>
      <c r="B56" s="3"/>
      <c r="C56" s="3"/>
      <c r="D56" s="3"/>
      <c r="E56" s="74" t="s">
        <v>15</v>
      </c>
      <c r="F56" s="74" t="s">
        <v>373</v>
      </c>
      <c r="G56" s="63">
        <v>3080</v>
      </c>
      <c r="H56" s="34"/>
      <c r="I56" s="24"/>
    </row>
    <row x14ac:dyDescent="0.25" r="57" customHeight="1" ht="17.25">
      <c r="A57" s="3"/>
      <c r="B57" s="3"/>
      <c r="C57" s="3"/>
      <c r="D57" s="3"/>
      <c r="E57" s="74"/>
      <c r="F57" s="74"/>
      <c r="G57" s="34"/>
      <c r="H57" s="34"/>
      <c r="I57" s="24"/>
    </row>
    <row x14ac:dyDescent="0.25" r="58" customHeight="1" ht="17.25">
      <c r="A58" s="3"/>
      <c r="B58" s="3"/>
      <c r="C58" s="3"/>
      <c r="D58" s="3"/>
      <c r="E58" s="74"/>
      <c r="F58" s="74"/>
      <c r="G58" s="34"/>
      <c r="H58" s="34"/>
      <c r="I58" s="24"/>
    </row>
    <row x14ac:dyDescent="0.25" r="59" customHeight="1" ht="17.25">
      <c r="A59" s="3"/>
      <c r="B59" s="3"/>
      <c r="C59" s="3"/>
      <c r="D59" s="3"/>
      <c r="E59" s="138" t="s">
        <v>18</v>
      </c>
      <c r="F59" s="23"/>
      <c r="G59" s="5"/>
      <c r="H59" s="5"/>
      <c r="I59" s="5"/>
    </row>
    <row x14ac:dyDescent="0.25" r="60" customHeight="1" ht="17.25">
      <c r="A60" s="3"/>
      <c r="B60" s="3"/>
      <c r="C60" s="3"/>
      <c r="D60" s="3"/>
      <c r="E60" s="145"/>
      <c r="F60" s="74"/>
      <c r="G60" s="136"/>
      <c r="H60" s="136"/>
      <c r="I60" s="137"/>
    </row>
    <row x14ac:dyDescent="0.25" r="61" customHeight="1" ht="17.25">
      <c r="A61" s="3"/>
      <c r="B61" s="3"/>
      <c r="C61" s="3"/>
      <c r="D61" s="3"/>
      <c r="E61" s="110" t="s">
        <v>280</v>
      </c>
      <c r="F61" s="140"/>
      <c r="G61" s="35"/>
      <c r="H61" s="153">
        <v>540</v>
      </c>
      <c r="I61" s="5"/>
    </row>
    <row x14ac:dyDescent="0.25" r="62" customHeight="1" ht="17.25">
      <c r="A62" s="3"/>
      <c r="B62" s="3"/>
      <c r="C62" s="3"/>
      <c r="D62" s="3"/>
      <c r="E62" s="28"/>
      <c r="F62" s="23"/>
      <c r="G62" s="5"/>
      <c r="H62" s="34"/>
      <c r="I62" s="5"/>
    </row>
    <row x14ac:dyDescent="0.25" r="63" customHeight="1" ht="17.25">
      <c r="A63" s="3"/>
      <c r="B63" s="3"/>
      <c r="C63" s="3"/>
      <c r="D63" s="3"/>
      <c r="E63" s="145"/>
      <c r="F63" s="23"/>
      <c r="G63" s="5"/>
      <c r="H63" s="5"/>
      <c r="I63" s="5"/>
    </row>
    <row x14ac:dyDescent="0.25" r="64" customHeight="1" ht="17.25">
      <c r="A64" s="3"/>
      <c r="B64" s="3"/>
      <c r="C64" s="3"/>
      <c r="D64" s="3"/>
      <c r="E64" s="145"/>
      <c r="F64" s="23"/>
      <c r="G64" s="5"/>
      <c r="H64" s="5"/>
      <c r="I64" s="5"/>
    </row>
    <row x14ac:dyDescent="0.25" r="65" customHeight="1" ht="17.25">
      <c r="A65" s="15"/>
      <c r="B65" s="15" t="s">
        <v>98</v>
      </c>
      <c r="C65" s="15"/>
      <c r="D65" s="15"/>
      <c r="E65" s="112"/>
      <c r="F65" s="237" t="s">
        <v>319</v>
      </c>
      <c r="G65" s="325" t="s">
        <v>370</v>
      </c>
      <c r="H65" s="57"/>
      <c r="I65" s="275"/>
    </row>
    <row x14ac:dyDescent="0.25" r="66" customHeight="1" ht="17.25">
      <c r="A66" s="3"/>
      <c r="B66" s="3"/>
      <c r="C66" s="3"/>
      <c r="D66" s="3"/>
      <c r="E66" s="74"/>
      <c r="F66" s="119" t="s">
        <v>5</v>
      </c>
      <c r="G66" s="7"/>
      <c r="H66" s="69"/>
      <c r="I66" s="24"/>
    </row>
    <row x14ac:dyDescent="0.25" r="67" customHeight="1" ht="17.25">
      <c r="A67" s="3"/>
      <c r="B67" s="3"/>
      <c r="C67" s="3"/>
      <c r="D67" s="3"/>
      <c r="E67" s="74"/>
      <c r="F67" s="74" t="s">
        <v>463</v>
      </c>
      <c r="G67" s="63">
        <v>3490</v>
      </c>
      <c r="H67" s="34"/>
      <c r="I67" s="24"/>
    </row>
    <row x14ac:dyDescent="0.25" r="68" customHeight="1" ht="17.25">
      <c r="A68" s="3"/>
      <c r="B68" s="3"/>
      <c r="C68" s="3"/>
      <c r="D68" s="3"/>
      <c r="E68" s="74"/>
      <c r="F68" s="74"/>
      <c r="G68" s="63"/>
      <c r="H68" s="34"/>
      <c r="I68" s="24"/>
    </row>
    <row x14ac:dyDescent="0.25" r="69" customHeight="1" ht="17.25">
      <c r="A69" s="3"/>
      <c r="B69" s="3"/>
      <c r="C69" s="3"/>
      <c r="D69" s="3"/>
      <c r="E69" s="74"/>
      <c r="F69" s="74"/>
      <c r="G69" s="34"/>
      <c r="H69" s="34"/>
      <c r="I69" s="24"/>
    </row>
    <row x14ac:dyDescent="0.25" r="70" customHeight="1" ht="17.25">
      <c r="A70" s="3"/>
      <c r="B70" s="3"/>
      <c r="C70" s="3"/>
      <c r="D70" s="3"/>
      <c r="E70" s="74"/>
      <c r="F70" s="74"/>
      <c r="G70" s="34"/>
      <c r="H70" s="34"/>
      <c r="I70" s="24"/>
    </row>
    <row x14ac:dyDescent="0.25" r="71" customHeight="1" ht="17.25">
      <c r="A71" s="3"/>
      <c r="B71" s="3"/>
      <c r="C71" s="3"/>
      <c r="D71" s="3"/>
      <c r="E71" s="138" t="s">
        <v>18</v>
      </c>
      <c r="F71" s="23"/>
      <c r="G71" s="5"/>
      <c r="H71" s="5"/>
      <c r="I71" s="5"/>
    </row>
    <row x14ac:dyDescent="0.25" r="72" customHeight="1" ht="17.25">
      <c r="A72" s="3"/>
      <c r="B72" s="3"/>
      <c r="C72" s="3"/>
      <c r="D72" s="3"/>
      <c r="E72" s="145"/>
      <c r="F72" s="74"/>
      <c r="G72" s="136"/>
      <c r="H72" s="136"/>
      <c r="I72" s="137"/>
    </row>
    <row x14ac:dyDescent="0.25" r="73" customHeight="1" ht="17.25">
      <c r="A73" s="3"/>
      <c r="B73" s="3"/>
      <c r="C73" s="3"/>
      <c r="D73" s="3"/>
      <c r="E73" s="110" t="s">
        <v>280</v>
      </c>
      <c r="F73" s="140"/>
      <c r="G73" s="35"/>
      <c r="H73" s="153">
        <v>540</v>
      </c>
      <c r="I73" s="5"/>
    </row>
    <row x14ac:dyDescent="0.25" r="74" customHeight="1" ht="17.25">
      <c r="A74" s="3"/>
      <c r="B74" s="3"/>
      <c r="C74" s="3"/>
      <c r="D74" s="3"/>
      <c r="E74" s="28"/>
      <c r="F74" s="23"/>
      <c r="G74" s="5"/>
      <c r="H74" s="34"/>
      <c r="I74" s="5"/>
    </row>
    <row x14ac:dyDescent="0.25" r="75" customHeight="1" ht="17.25">
      <c r="A75" s="3"/>
      <c r="B75" s="3"/>
      <c r="C75" s="3"/>
      <c r="D75" s="3"/>
      <c r="E75" s="145"/>
      <c r="F75" s="23"/>
      <c r="G75" s="5"/>
      <c r="H75" s="5"/>
      <c r="I75" s="5"/>
    </row>
    <row x14ac:dyDescent="0.25" r="76" customHeight="1" ht="17.25">
      <c r="A76" s="3"/>
      <c r="B76" s="3"/>
      <c r="C76" s="3"/>
      <c r="D76" s="3"/>
      <c r="E76" s="145"/>
      <c r="F76" s="23"/>
      <c r="G76" s="5"/>
      <c r="H76" s="5"/>
      <c r="I76" s="5"/>
    </row>
    <row x14ac:dyDescent="0.25" r="77" customHeight="1" ht="57">
      <c r="A77" s="318" t="s">
        <v>1</v>
      </c>
      <c r="B77" s="96" t="s">
        <v>142</v>
      </c>
      <c r="C77" s="10"/>
      <c r="D77" s="9"/>
      <c r="E77" s="292"/>
      <c r="F77" s="293"/>
      <c r="G77" s="324"/>
      <c r="H77" s="324"/>
      <c r="I77" s="158"/>
    </row>
    <row x14ac:dyDescent="0.25" r="78" customHeight="1" ht="17.25">
      <c r="A78" s="15"/>
      <c r="B78" s="15"/>
      <c r="C78" s="15"/>
      <c r="D78" s="15"/>
      <c r="E78" s="112" t="s">
        <v>58</v>
      </c>
      <c r="F78" s="237" t="s">
        <v>319</v>
      </c>
      <c r="G78" s="325" t="s">
        <v>378</v>
      </c>
      <c r="H78" s="57"/>
      <c r="I78" s="275"/>
    </row>
    <row x14ac:dyDescent="0.25" r="79" customHeight="1" ht="17.25">
      <c r="A79" s="3"/>
      <c r="B79" s="3"/>
      <c r="C79" s="3"/>
      <c r="D79" s="3"/>
      <c r="E79" s="74"/>
      <c r="F79" s="119" t="s">
        <v>5</v>
      </c>
      <c r="G79" s="7"/>
      <c r="H79" s="69"/>
      <c r="I79" s="24"/>
    </row>
    <row x14ac:dyDescent="0.25" r="80" customHeight="1" ht="17.25">
      <c r="A80" s="3"/>
      <c r="B80" s="3"/>
      <c r="C80" s="3"/>
      <c r="D80" s="3"/>
      <c r="E80" s="74" t="s">
        <v>11</v>
      </c>
      <c r="F80" s="74" t="s">
        <v>380</v>
      </c>
      <c r="G80" s="63">
        <v>3290</v>
      </c>
      <c r="H80" s="34"/>
      <c r="I80" s="24"/>
    </row>
    <row x14ac:dyDescent="0.25" r="81" customHeight="1" ht="17.25">
      <c r="A81" s="3"/>
      <c r="B81" s="3"/>
      <c r="C81" s="3"/>
      <c r="D81" s="3"/>
      <c r="E81" s="74" t="s">
        <v>13</v>
      </c>
      <c r="F81" s="74" t="s">
        <v>382</v>
      </c>
      <c r="G81" s="63">
        <v>4030</v>
      </c>
      <c r="H81" s="34"/>
      <c r="I81" s="24"/>
    </row>
    <row x14ac:dyDescent="0.25" r="82" customHeight="1" ht="17.25">
      <c r="A82" s="3"/>
      <c r="B82" s="3"/>
      <c r="C82" s="3"/>
      <c r="D82" s="3"/>
      <c r="E82" s="74"/>
      <c r="F82" s="74"/>
      <c r="G82" s="34"/>
      <c r="H82" s="34"/>
      <c r="I82" s="24"/>
    </row>
    <row x14ac:dyDescent="0.25" r="83" customHeight="1" ht="17.25">
      <c r="A83" s="3"/>
      <c r="B83" s="3"/>
      <c r="C83" s="3"/>
      <c r="D83" s="3"/>
      <c r="E83" s="74"/>
      <c r="F83" s="74"/>
      <c r="G83" s="34"/>
      <c r="H83" s="34"/>
      <c r="I83" s="24"/>
    </row>
    <row x14ac:dyDescent="0.25" r="84" customHeight="1" ht="17.25">
      <c r="A84" s="3"/>
      <c r="B84" s="3"/>
      <c r="C84" s="3"/>
      <c r="D84" s="3"/>
      <c r="E84" s="138" t="s">
        <v>384</v>
      </c>
      <c r="F84" s="23"/>
      <c r="G84" s="5"/>
      <c r="H84" s="5"/>
      <c r="I84" s="5"/>
    </row>
    <row x14ac:dyDescent="0.25" r="85" customHeight="1" ht="17.25">
      <c r="A85" s="3"/>
      <c r="B85" s="3"/>
      <c r="C85" s="3"/>
      <c r="D85" s="3"/>
      <c r="E85" s="145"/>
      <c r="F85" s="74"/>
      <c r="G85" s="136"/>
      <c r="H85" s="136"/>
      <c r="I85" s="137"/>
    </row>
    <row x14ac:dyDescent="0.25" r="86" customHeight="1" ht="17.25">
      <c r="A86" s="3"/>
      <c r="B86" s="3"/>
      <c r="C86" s="3"/>
      <c r="D86" s="3"/>
      <c r="E86" s="139" t="s">
        <v>90</v>
      </c>
      <c r="F86" s="305"/>
      <c r="G86" s="328"/>
      <c r="H86" s="124">
        <v>540</v>
      </c>
      <c r="I86" s="5"/>
    </row>
    <row x14ac:dyDescent="0.25" r="87" customHeight="1" ht="17.25">
      <c r="A87" s="3"/>
      <c r="B87" s="3"/>
      <c r="C87" s="3"/>
      <c r="D87" s="3"/>
      <c r="E87" s="28"/>
      <c r="F87" s="148"/>
      <c r="G87" s="326"/>
      <c r="H87" s="34"/>
      <c r="I87" s="5"/>
    </row>
    <row x14ac:dyDescent="0.25" r="88" customHeight="1" ht="17.25">
      <c r="A88" s="3"/>
      <c r="B88" s="3"/>
      <c r="C88" s="3"/>
      <c r="D88" s="3"/>
      <c r="E88" s="320" t="s">
        <v>385</v>
      </c>
      <c r="F88" s="305"/>
      <c r="G88" s="328"/>
      <c r="H88" s="153">
        <v>1650</v>
      </c>
      <c r="I88" s="5"/>
    </row>
    <row x14ac:dyDescent="0.25" r="89" customHeight="1" ht="17.25">
      <c r="A89" s="3"/>
      <c r="B89" s="3"/>
      <c r="C89" s="3"/>
      <c r="D89" s="3"/>
      <c r="E89" s="145"/>
      <c r="F89" s="23"/>
      <c r="G89" s="5"/>
      <c r="H89" s="5"/>
      <c r="I89" s="5"/>
    </row>
    <row x14ac:dyDescent="0.25" r="90" customHeight="1" ht="49.35">
      <c r="A90" s="126" t="s">
        <v>1</v>
      </c>
      <c r="B90" s="96" t="s">
        <v>386</v>
      </c>
      <c r="C90" s="236"/>
      <c r="D90" s="236"/>
      <c r="E90" s="127"/>
      <c r="F90" s="116"/>
      <c r="G90" s="158"/>
      <c r="H90" s="158"/>
      <c r="I90" s="158"/>
    </row>
    <row x14ac:dyDescent="0.25" r="91" customHeight="1" ht="25.350000000000005">
      <c r="A91" s="15"/>
      <c r="B91" s="15" t="s">
        <v>348</v>
      </c>
      <c r="C91" s="15"/>
      <c r="D91" s="15"/>
      <c r="E91" s="112" t="s">
        <v>58</v>
      </c>
      <c r="F91" s="237" t="s">
        <v>319</v>
      </c>
      <c r="G91" s="60" t="s">
        <v>387</v>
      </c>
      <c r="H91" s="60" t="s">
        <v>388</v>
      </c>
      <c r="I91" s="275" t="s">
        <v>389</v>
      </c>
    </row>
    <row x14ac:dyDescent="0.25" r="92" customHeight="1" ht="17.25">
      <c r="A92" s="299"/>
      <c r="B92" s="299"/>
      <c r="C92" s="299"/>
      <c r="D92" s="299"/>
      <c r="E92" s="148"/>
      <c r="F92" s="119" t="s">
        <v>351</v>
      </c>
      <c r="G92" s="24"/>
      <c r="H92" s="239"/>
      <c r="I92" s="239"/>
    </row>
    <row x14ac:dyDescent="0.25" r="93" customHeight="1" ht="17.25">
      <c r="A93" s="299"/>
      <c r="B93" s="299"/>
      <c r="C93" s="299"/>
      <c r="D93" s="299"/>
      <c r="E93" s="148"/>
      <c r="F93" s="74" t="s">
        <v>390</v>
      </c>
      <c r="G93" s="34">
        <v>1360</v>
      </c>
      <c r="H93" s="63">
        <v>2430</v>
      </c>
      <c r="I93" s="63">
        <v>3580</v>
      </c>
    </row>
    <row x14ac:dyDescent="0.25" r="94" customHeight="1" ht="17.25">
      <c r="A94" s="299"/>
      <c r="B94" s="299"/>
      <c r="C94" s="299"/>
      <c r="D94" s="299"/>
      <c r="E94" s="299"/>
      <c r="F94" s="148"/>
      <c r="G94" s="300"/>
      <c r="H94" s="326"/>
      <c r="I94" s="326"/>
    </row>
    <row x14ac:dyDescent="0.25" r="95" customHeight="1" ht="17.25">
      <c r="A95" s="299"/>
      <c r="B95" s="299"/>
      <c r="C95" s="299"/>
      <c r="D95" s="299"/>
      <c r="E95" s="138" t="s">
        <v>18</v>
      </c>
      <c r="F95" s="148"/>
      <c r="G95" s="326"/>
      <c r="H95" s="326"/>
      <c r="I95" s="326"/>
    </row>
    <row x14ac:dyDescent="0.25" r="96" customHeight="1" ht="17.25">
      <c r="A96" s="299"/>
      <c r="B96" s="299"/>
      <c r="C96" s="299"/>
      <c r="D96" s="299"/>
      <c r="E96" s="145"/>
      <c r="F96" s="148"/>
      <c r="G96" s="326"/>
      <c r="H96" s="326"/>
      <c r="I96" s="326"/>
    </row>
    <row x14ac:dyDescent="0.25" r="97" customHeight="1" ht="17.25">
      <c r="A97" s="299"/>
      <c r="B97" s="299"/>
      <c r="C97" s="299"/>
      <c r="D97" s="299"/>
      <c r="E97" s="110" t="s">
        <v>280</v>
      </c>
      <c r="F97" s="140"/>
      <c r="G97" s="35"/>
      <c r="H97" s="153">
        <v>480</v>
      </c>
      <c r="I97" s="151"/>
    </row>
    <row x14ac:dyDescent="0.25" r="98" customHeight="1" ht="17.25">
      <c r="A98" s="299"/>
      <c r="B98" s="299"/>
      <c r="C98" s="299"/>
      <c r="D98" s="299"/>
      <c r="E98" s="3"/>
      <c r="F98" s="148"/>
      <c r="G98" s="326"/>
      <c r="H98" s="27"/>
      <c r="I98" s="151"/>
    </row>
    <row x14ac:dyDescent="0.25" r="99" customHeight="1" ht="17.25">
      <c r="A99" s="299"/>
      <c r="B99" s="299"/>
      <c r="C99" s="299"/>
      <c r="D99" s="299"/>
      <c r="E99" s="3"/>
      <c r="F99" s="23"/>
      <c r="G99" s="5"/>
      <c r="H99" s="5"/>
      <c r="I99" s="151"/>
    </row>
    <row x14ac:dyDescent="0.25" r="100" customHeight="1" ht="17.25">
      <c r="A100" s="299"/>
      <c r="B100" s="299"/>
      <c r="C100" s="299"/>
      <c r="D100" s="299"/>
      <c r="E100" s="28"/>
      <c r="F100" s="148"/>
      <c r="G100" s="326"/>
      <c r="H100" s="34"/>
      <c r="I100" s="151"/>
    </row>
    <row x14ac:dyDescent="0.25" r="101" customHeight="1" ht="17.25">
      <c r="A101" s="299"/>
      <c r="B101" s="299"/>
      <c r="C101" s="299"/>
      <c r="D101" s="299"/>
      <c r="E101" s="299"/>
      <c r="F101" s="148"/>
      <c r="G101" s="326"/>
      <c r="H101" s="326"/>
      <c r="I101" s="151"/>
    </row>
    <row x14ac:dyDescent="0.25" r="102" customHeight="1" ht="17.25">
      <c r="A102" s="299"/>
      <c r="B102" s="299"/>
      <c r="C102" s="299"/>
      <c r="D102" s="299"/>
      <c r="E102" s="299"/>
      <c r="F102" s="148"/>
      <c r="G102" s="326"/>
      <c r="H102" s="326"/>
      <c r="I102" s="151"/>
    </row>
    <row x14ac:dyDescent="0.25" r="103" customHeight="1" ht="17.25">
      <c r="A103" s="299"/>
      <c r="B103" s="299"/>
      <c r="C103" s="299"/>
      <c r="D103" s="299"/>
      <c r="E103" s="299"/>
      <c r="F103" s="148"/>
      <c r="G103" s="326"/>
      <c r="H103" s="326"/>
      <c r="I103" s="151"/>
    </row>
    <row x14ac:dyDescent="0.25" r="104" customHeight="1" ht="49.35">
      <c r="A104" s="126" t="s">
        <v>1</v>
      </c>
      <c r="B104" s="288" t="s">
        <v>392</v>
      </c>
      <c r="C104" s="302"/>
      <c r="D104" s="236"/>
      <c r="E104" s="127"/>
      <c r="F104" s="116"/>
      <c r="G104" s="158"/>
      <c r="H104" s="158"/>
      <c r="I104" s="158"/>
    </row>
    <row x14ac:dyDescent="0.25" r="105" customHeight="1" ht="25.350000000000005">
      <c r="A105" s="15"/>
      <c r="B105" s="15" t="s">
        <v>348</v>
      </c>
      <c r="C105" s="15"/>
      <c r="D105" s="15"/>
      <c r="E105" s="112" t="s">
        <v>58</v>
      </c>
      <c r="F105" s="237" t="s">
        <v>319</v>
      </c>
      <c r="G105" s="60" t="s">
        <v>320</v>
      </c>
      <c r="H105" s="16" t="s">
        <v>393</v>
      </c>
      <c r="I105" s="72"/>
    </row>
    <row x14ac:dyDescent="0.25" r="106" customHeight="1" ht="17.25">
      <c r="A106" s="299"/>
      <c r="B106" s="299"/>
      <c r="C106" s="299"/>
      <c r="D106" s="299"/>
      <c r="E106" s="148"/>
      <c r="F106" s="119" t="s">
        <v>351</v>
      </c>
      <c r="G106" s="239"/>
      <c r="H106" s="327" t="s">
        <v>336</v>
      </c>
      <c r="I106" s="327"/>
    </row>
    <row x14ac:dyDescent="0.25" r="107" customHeight="1" ht="17.25">
      <c r="A107" s="299"/>
      <c r="B107" s="299"/>
      <c r="C107" s="299"/>
      <c r="D107" s="299"/>
      <c r="E107" s="74" t="s">
        <v>11</v>
      </c>
      <c r="F107" s="74" t="s">
        <v>354</v>
      </c>
      <c r="G107" s="63">
        <v>2090</v>
      </c>
      <c r="H107" s="63">
        <v>2450</v>
      </c>
      <c r="I107" s="63"/>
    </row>
    <row x14ac:dyDescent="0.25" r="108" customHeight="1" ht="17.25">
      <c r="A108" s="299"/>
      <c r="B108" s="299"/>
      <c r="C108" s="299"/>
      <c r="D108" s="299"/>
      <c r="E108" s="74" t="s">
        <v>13</v>
      </c>
      <c r="F108" s="74" t="s">
        <v>356</v>
      </c>
      <c r="G108" s="63">
        <v>2170</v>
      </c>
      <c r="H108" s="63">
        <v>2760</v>
      </c>
      <c r="I108" s="63"/>
    </row>
    <row x14ac:dyDescent="0.25" r="109" customHeight="1" ht="17.25">
      <c r="A109" s="299"/>
      <c r="B109" s="299"/>
      <c r="C109" s="299"/>
      <c r="D109" s="299"/>
      <c r="E109" s="74" t="s">
        <v>15</v>
      </c>
      <c r="F109" s="74" t="s">
        <v>358</v>
      </c>
      <c r="G109" s="63">
        <v>2220</v>
      </c>
      <c r="H109" s="63">
        <v>3130</v>
      </c>
      <c r="I109" s="63"/>
    </row>
    <row x14ac:dyDescent="0.25" r="110" customHeight="1" ht="17.25">
      <c r="A110" s="299"/>
      <c r="B110" s="299"/>
      <c r="C110" s="299"/>
      <c r="D110" s="299"/>
      <c r="E110" s="148"/>
      <c r="F110" s="148"/>
      <c r="G110" s="326"/>
      <c r="H110" s="326"/>
      <c r="I110" s="326"/>
    </row>
    <row x14ac:dyDescent="0.25" r="111" customHeight="1" ht="17.25">
      <c r="A111" s="299"/>
      <c r="B111" s="299"/>
      <c r="C111" s="299"/>
      <c r="D111" s="299"/>
      <c r="E111" s="138" t="s">
        <v>18</v>
      </c>
      <c r="F111" s="148"/>
      <c r="G111" s="300"/>
      <c r="H111" s="300"/>
      <c r="I111" s="304"/>
    </row>
    <row x14ac:dyDescent="0.25" r="112" customHeight="1" ht="17.25">
      <c r="A112" s="299"/>
      <c r="B112" s="299"/>
      <c r="C112" s="299"/>
      <c r="D112" s="299"/>
      <c r="E112" s="145"/>
      <c r="F112" s="148"/>
      <c r="G112" s="326"/>
      <c r="H112" s="326"/>
      <c r="I112" s="326"/>
    </row>
    <row x14ac:dyDescent="0.25" r="113" customHeight="1" ht="17.25">
      <c r="A113" s="299"/>
      <c r="B113" s="299"/>
      <c r="C113" s="299"/>
      <c r="D113" s="299"/>
      <c r="E113" s="3"/>
      <c r="F113" s="23"/>
      <c r="G113" s="5"/>
      <c r="H113" s="5"/>
      <c r="I113" s="326"/>
    </row>
    <row x14ac:dyDescent="0.25" r="114" customHeight="1" ht="17.25">
      <c r="A114" s="299"/>
      <c r="B114" s="299"/>
      <c r="C114" s="299"/>
      <c r="D114" s="299"/>
      <c r="E114" s="139" t="s">
        <v>280</v>
      </c>
      <c r="F114" s="305"/>
      <c r="G114" s="328"/>
      <c r="H114" s="124">
        <v>540</v>
      </c>
      <c r="I114" s="151"/>
    </row>
    <row x14ac:dyDescent="0.25" r="115" customHeight="1" ht="17.25">
      <c r="A115" s="299"/>
      <c r="B115" s="299"/>
      <c r="C115" s="299"/>
      <c r="D115" s="299"/>
      <c r="E115" s="145"/>
      <c r="F115" s="148"/>
      <c r="G115" s="326"/>
      <c r="H115" s="326"/>
      <c r="I115" s="151"/>
    </row>
    <row x14ac:dyDescent="0.25" r="116" customHeight="1" ht="17.25">
      <c r="A116" s="299"/>
      <c r="B116" s="299"/>
      <c r="C116" s="299"/>
      <c r="D116" s="299"/>
      <c r="E116" s="145"/>
      <c r="F116" s="148"/>
      <c r="G116" s="326"/>
      <c r="H116" s="326"/>
      <c r="I116" s="151"/>
    </row>
    <row x14ac:dyDescent="0.25" r="117" customHeight="1" ht="17.25">
      <c r="A117" s="299"/>
      <c r="B117" s="299"/>
      <c r="C117" s="299"/>
      <c r="D117" s="299"/>
      <c r="E117" s="145"/>
      <c r="F117" s="148"/>
      <c r="G117" s="326"/>
      <c r="H117" s="326"/>
      <c r="I117" s="151"/>
    </row>
    <row x14ac:dyDescent="0.25" r="118" customHeight="1" ht="17.25">
      <c r="A118" s="299"/>
      <c r="B118" s="299"/>
      <c r="C118" s="299"/>
      <c r="D118" s="299"/>
      <c r="E118" s="133"/>
      <c r="F118" s="148"/>
      <c r="G118" s="326"/>
      <c r="H118" s="326"/>
      <c r="I118" s="151"/>
    </row>
    <row x14ac:dyDescent="0.25" r="119" customHeight="1" ht="17.25">
      <c r="A119" s="299"/>
      <c r="B119" s="299"/>
      <c r="C119" s="299"/>
      <c r="D119" s="299"/>
      <c r="E119" s="133"/>
      <c r="F119" s="148"/>
      <c r="G119" s="326"/>
      <c r="H119" s="326"/>
      <c r="I119" s="151"/>
    </row>
    <row x14ac:dyDescent="0.25" r="120" customHeight="1" ht="17.25">
      <c r="A120" s="299"/>
      <c r="B120" s="299"/>
      <c r="C120" s="299"/>
      <c r="D120" s="299"/>
      <c r="E120" s="133"/>
      <c r="F120" s="148"/>
      <c r="G120" s="326"/>
      <c r="H120" s="326"/>
      <c r="I120" s="151"/>
    </row>
    <row x14ac:dyDescent="0.25" r="121" customHeight="1" ht="49.35">
      <c r="A121" s="126" t="s">
        <v>1</v>
      </c>
      <c r="B121" s="288" t="s">
        <v>395</v>
      </c>
      <c r="C121" s="302"/>
      <c r="D121" s="236"/>
      <c r="E121" s="127"/>
      <c r="F121" s="116"/>
      <c r="G121" s="158"/>
      <c r="H121" s="158"/>
      <c r="I121" s="158"/>
    </row>
    <row x14ac:dyDescent="0.25" r="122" customHeight="1" ht="25.350000000000005">
      <c r="A122" s="15"/>
      <c r="B122" s="15" t="s">
        <v>348</v>
      </c>
      <c r="C122" s="15"/>
      <c r="D122" s="15"/>
      <c r="E122" s="112" t="s">
        <v>58</v>
      </c>
      <c r="F122" s="237" t="s">
        <v>319</v>
      </c>
      <c r="G122" s="60" t="s">
        <v>320</v>
      </c>
      <c r="H122" s="16" t="s">
        <v>393</v>
      </c>
      <c r="I122" s="72"/>
    </row>
    <row x14ac:dyDescent="0.25" r="123" customHeight="1" ht="17.25">
      <c r="A123" s="299"/>
      <c r="B123" s="299"/>
      <c r="C123" s="299"/>
      <c r="D123" s="299"/>
      <c r="E123" s="148"/>
      <c r="F123" s="119" t="s">
        <v>351</v>
      </c>
      <c r="G123" s="239"/>
      <c r="H123" s="327" t="s">
        <v>336</v>
      </c>
      <c r="I123" s="327"/>
    </row>
    <row x14ac:dyDescent="0.25" r="124" customHeight="1" ht="17.25">
      <c r="A124" s="299"/>
      <c r="B124" s="299"/>
      <c r="C124" s="299"/>
      <c r="D124" s="299"/>
      <c r="E124" s="74" t="s">
        <v>11</v>
      </c>
      <c r="F124" s="74" t="s">
        <v>354</v>
      </c>
      <c r="G124" s="63">
        <v>1910</v>
      </c>
      <c r="H124" s="63">
        <v>2160</v>
      </c>
      <c r="I124" s="63"/>
    </row>
    <row x14ac:dyDescent="0.25" r="125" customHeight="1" ht="17.25">
      <c r="A125" s="299"/>
      <c r="B125" s="299"/>
      <c r="C125" s="299"/>
      <c r="D125" s="299"/>
      <c r="E125" s="74" t="s">
        <v>13</v>
      </c>
      <c r="F125" s="74" t="s">
        <v>356</v>
      </c>
      <c r="G125" s="63">
        <v>2210</v>
      </c>
      <c r="H125" s="63">
        <v>2400</v>
      </c>
      <c r="I125" s="63"/>
    </row>
    <row x14ac:dyDescent="0.25" r="126" customHeight="1" ht="17.25">
      <c r="A126" s="299"/>
      <c r="B126" s="299"/>
      <c r="C126" s="299"/>
      <c r="D126" s="299"/>
      <c r="E126" s="74" t="s">
        <v>15</v>
      </c>
      <c r="F126" s="74" t="s">
        <v>358</v>
      </c>
      <c r="G126" s="63">
        <v>2400</v>
      </c>
      <c r="H126" s="63">
        <v>2870</v>
      </c>
      <c r="I126" s="63"/>
    </row>
    <row x14ac:dyDescent="0.25" r="127" customHeight="1" ht="17.25">
      <c r="A127" s="299"/>
      <c r="B127" s="299"/>
      <c r="C127" s="299"/>
      <c r="D127" s="299"/>
      <c r="E127" s="148"/>
      <c r="F127" s="148"/>
      <c r="G127" s="326"/>
      <c r="H127" s="326"/>
      <c r="I127" s="326"/>
    </row>
    <row x14ac:dyDescent="0.25" r="128" customHeight="1" ht="17.25">
      <c r="A128" s="299"/>
      <c r="B128" s="299"/>
      <c r="C128" s="299"/>
      <c r="D128" s="299"/>
      <c r="E128" s="138" t="s">
        <v>18</v>
      </c>
      <c r="F128" s="148"/>
      <c r="G128" s="300"/>
      <c r="H128" s="300"/>
      <c r="I128" s="304"/>
    </row>
    <row x14ac:dyDescent="0.25" r="129" customHeight="1" ht="17.25">
      <c r="A129" s="299"/>
      <c r="B129" s="299"/>
      <c r="C129" s="299"/>
      <c r="D129" s="299"/>
      <c r="E129" s="145"/>
      <c r="F129" s="148"/>
      <c r="G129" s="326"/>
      <c r="H129" s="326"/>
      <c r="I129" s="326"/>
    </row>
    <row x14ac:dyDescent="0.25" r="130" customHeight="1" ht="17.25">
      <c r="A130" s="299"/>
      <c r="B130" s="299"/>
      <c r="C130" s="299"/>
      <c r="D130" s="299"/>
      <c r="E130" s="3"/>
      <c r="F130" s="23"/>
      <c r="G130" s="5"/>
      <c r="H130" s="5"/>
      <c r="I130" s="326"/>
    </row>
    <row x14ac:dyDescent="0.25" r="131" customHeight="1" ht="17.25">
      <c r="A131" s="299"/>
      <c r="B131" s="299"/>
      <c r="C131" s="299"/>
      <c r="D131" s="299"/>
      <c r="E131" s="139" t="s">
        <v>394</v>
      </c>
      <c r="F131" s="305"/>
      <c r="G131" s="328"/>
      <c r="H131" s="124">
        <v>540</v>
      </c>
      <c r="I131" s="151"/>
    </row>
    <row x14ac:dyDescent="0.25" r="132" customHeight="1" ht="17.25">
      <c r="A132" s="299"/>
      <c r="B132" s="299"/>
      <c r="C132" s="299"/>
      <c r="D132" s="299"/>
      <c r="E132" s="145"/>
      <c r="F132" s="148"/>
      <c r="G132" s="326"/>
      <c r="H132" s="326"/>
      <c r="I132" s="151"/>
    </row>
    <row x14ac:dyDescent="0.25" r="133" customHeight="1" ht="17.25">
      <c r="A133" s="299"/>
      <c r="B133" s="299"/>
      <c r="C133" s="299"/>
      <c r="D133" s="299"/>
      <c r="E133" s="133"/>
      <c r="F133" s="148"/>
      <c r="G133" s="326"/>
      <c r="H133" s="326"/>
      <c r="I133" s="151"/>
    </row>
    <row x14ac:dyDescent="0.25" r="134" customHeight="1" ht="17.25">
      <c r="A134" s="299"/>
      <c r="B134" s="299"/>
      <c r="C134" s="299"/>
      <c r="D134" s="299"/>
      <c r="E134" s="133"/>
      <c r="F134" s="148"/>
      <c r="G134" s="326"/>
      <c r="H134" s="326"/>
      <c r="I134" s="151"/>
    </row>
    <row x14ac:dyDescent="0.25" r="135" customHeight="1" ht="25.350000000000005">
      <c r="A135" s="15"/>
      <c r="B135" s="15" t="s">
        <v>106</v>
      </c>
      <c r="C135" s="15"/>
      <c r="D135" s="15"/>
      <c r="E135" s="112" t="s">
        <v>58</v>
      </c>
      <c r="F135" s="237" t="s">
        <v>319</v>
      </c>
      <c r="G135" s="60" t="s">
        <v>320</v>
      </c>
      <c r="H135" s="16" t="s">
        <v>393</v>
      </c>
      <c r="I135" s="72"/>
    </row>
    <row x14ac:dyDescent="0.25" r="136" customHeight="1" ht="17.25">
      <c r="A136" s="299"/>
      <c r="B136" s="299"/>
      <c r="C136" s="299"/>
      <c r="D136" s="299"/>
      <c r="E136" s="3"/>
      <c r="F136" s="119" t="s">
        <v>351</v>
      </c>
      <c r="G136" s="5"/>
      <c r="H136" s="327" t="s">
        <v>336</v>
      </c>
      <c r="I136" s="327"/>
    </row>
    <row x14ac:dyDescent="0.25" r="137" customHeight="1" ht="17.25">
      <c r="A137" s="299"/>
      <c r="B137" s="299"/>
      <c r="C137" s="299"/>
      <c r="D137" s="299"/>
      <c r="E137" s="74" t="s">
        <v>11</v>
      </c>
      <c r="F137" s="74" t="s">
        <v>464</v>
      </c>
      <c r="G137" s="63">
        <v>2090</v>
      </c>
      <c r="H137" s="63">
        <v>2490</v>
      </c>
      <c r="I137" s="63"/>
    </row>
    <row x14ac:dyDescent="0.25" r="138" customHeight="1" ht="17.25">
      <c r="A138" s="299"/>
      <c r="B138" s="299"/>
      <c r="C138" s="299"/>
      <c r="D138" s="299"/>
      <c r="E138" s="74" t="s">
        <v>13</v>
      </c>
      <c r="F138" s="74" t="s">
        <v>465</v>
      </c>
      <c r="G138" s="63">
        <v>2310</v>
      </c>
      <c r="H138" s="63">
        <v>2870</v>
      </c>
      <c r="I138" s="63"/>
    </row>
    <row x14ac:dyDescent="0.25" r="139" customHeight="1" ht="17.25">
      <c r="A139" s="299"/>
      <c r="B139" s="299"/>
      <c r="C139" s="299"/>
      <c r="D139" s="299"/>
      <c r="E139" s="74" t="s">
        <v>15</v>
      </c>
      <c r="F139" s="74" t="s">
        <v>466</v>
      </c>
      <c r="G139" s="63">
        <v>2810</v>
      </c>
      <c r="H139" s="63">
        <v>3520</v>
      </c>
      <c r="I139" s="63"/>
    </row>
    <row x14ac:dyDescent="0.25" r="140" customHeight="1" ht="17.25">
      <c r="A140" s="299"/>
      <c r="B140" s="299"/>
      <c r="C140" s="299"/>
      <c r="D140" s="299"/>
      <c r="E140" s="148"/>
      <c r="F140" s="148"/>
      <c r="G140" s="34"/>
      <c r="H140" s="34"/>
      <c r="I140" s="326"/>
    </row>
    <row x14ac:dyDescent="0.25" r="141" customHeight="1" ht="17.25">
      <c r="A141" s="299"/>
      <c r="B141" s="299"/>
      <c r="C141" s="299"/>
      <c r="D141" s="299"/>
      <c r="E141" s="299"/>
      <c r="F141" s="148"/>
      <c r="G141" s="300"/>
      <c r="H141" s="300"/>
      <c r="I141" s="304"/>
    </row>
    <row x14ac:dyDescent="0.25" r="142" customHeight="1" ht="17.25">
      <c r="A142" s="299"/>
      <c r="B142" s="299"/>
      <c r="C142" s="299"/>
      <c r="D142" s="299"/>
      <c r="E142" s="138" t="s">
        <v>18</v>
      </c>
      <c r="F142" s="148"/>
      <c r="G142" s="300"/>
      <c r="H142" s="300"/>
      <c r="I142" s="326"/>
    </row>
    <row x14ac:dyDescent="0.25" r="143" customHeight="1" ht="17.25">
      <c r="A143" s="299"/>
      <c r="B143" s="299"/>
      <c r="C143" s="299"/>
      <c r="D143" s="299"/>
      <c r="E143" s="145"/>
      <c r="F143" s="148"/>
      <c r="G143" s="326"/>
      <c r="H143" s="326"/>
      <c r="I143" s="326"/>
    </row>
    <row x14ac:dyDescent="0.25" r="144" customHeight="1" ht="17.25">
      <c r="A144" s="299"/>
      <c r="B144" s="299"/>
      <c r="C144" s="299"/>
      <c r="D144" s="299"/>
      <c r="E144" s="3"/>
      <c r="F144" s="23"/>
      <c r="G144" s="5"/>
      <c r="H144" s="5"/>
      <c r="I144" s="151"/>
    </row>
    <row x14ac:dyDescent="0.25" r="145" customHeight="1" ht="17.25">
      <c r="A145" s="3"/>
      <c r="B145" s="3"/>
      <c r="C145" s="3"/>
      <c r="D145" s="3"/>
      <c r="E145" s="139" t="s">
        <v>394</v>
      </c>
      <c r="F145" s="305"/>
      <c r="G145" s="328"/>
      <c r="H145" s="124">
        <v>540</v>
      </c>
      <c r="I145" s="5"/>
    </row>
    <row x14ac:dyDescent="0.25" r="146" customHeight="1" ht="17.25">
      <c r="A146" s="3"/>
      <c r="B146" s="3"/>
      <c r="C146" s="3"/>
      <c r="D146" s="3"/>
      <c r="E146" s="145"/>
      <c r="F146" s="148"/>
      <c r="G146" s="326"/>
      <c r="H146" s="326"/>
      <c r="I146" s="5"/>
    </row>
    <row x14ac:dyDescent="0.25" r="147" customHeight="1" ht="17.25">
      <c r="A147" s="3"/>
      <c r="B147" s="3"/>
      <c r="C147" s="3"/>
      <c r="D147" s="3"/>
      <c r="E147" s="133"/>
      <c r="F147" s="148"/>
      <c r="G147" s="326"/>
      <c r="H147" s="326"/>
      <c r="I147" s="5"/>
    </row>
    <row x14ac:dyDescent="0.25" r="148" customHeight="1" ht="17.25">
      <c r="A148" s="3"/>
      <c r="B148" s="3"/>
      <c r="C148" s="3"/>
      <c r="D148" s="3"/>
      <c r="E148" s="133"/>
      <c r="F148" s="148"/>
      <c r="G148" s="326"/>
      <c r="H148" s="326"/>
      <c r="I148" s="5"/>
    </row>
    <row x14ac:dyDescent="0.25" r="149" customHeight="1" ht="17.25">
      <c r="A149" s="3"/>
      <c r="B149" s="3"/>
      <c r="C149" s="3"/>
      <c r="D149" s="3"/>
      <c r="E149" s="133"/>
      <c r="F149" s="148"/>
      <c r="G149" s="326"/>
      <c r="H149" s="326"/>
      <c r="I149" s="5"/>
    </row>
    <row x14ac:dyDescent="0.25" r="150" customHeight="1" ht="49.35">
      <c r="A150" s="126"/>
      <c r="B150" s="96" t="s">
        <v>401</v>
      </c>
      <c r="C150" s="302"/>
      <c r="D150" s="236"/>
      <c r="E150" s="127"/>
      <c r="F150" s="116"/>
      <c r="G150" s="158"/>
      <c r="H150" s="158"/>
      <c r="I150" s="158"/>
    </row>
    <row x14ac:dyDescent="0.25" r="151" customHeight="1" ht="25.350000000000005">
      <c r="A151" s="15"/>
      <c r="B151" s="15" t="s">
        <v>348</v>
      </c>
      <c r="C151" s="15"/>
      <c r="D151" s="15"/>
      <c r="E151" s="112" t="s">
        <v>58</v>
      </c>
      <c r="F151" s="237" t="s">
        <v>319</v>
      </c>
      <c r="G151" s="159" t="s">
        <v>349</v>
      </c>
      <c r="H151" s="329" t="s">
        <v>402</v>
      </c>
      <c r="I151" s="275"/>
    </row>
    <row x14ac:dyDescent="0.25" r="152" customHeight="1" ht="17.25">
      <c r="A152" s="3"/>
      <c r="B152" s="3"/>
      <c r="C152" s="3"/>
      <c r="D152" s="3"/>
      <c r="E152" s="74"/>
      <c r="F152" s="119" t="s">
        <v>351</v>
      </c>
      <c r="G152" s="24"/>
      <c r="H152" s="330"/>
      <c r="I152" s="24"/>
    </row>
    <row x14ac:dyDescent="0.25" r="153" customHeight="1" ht="17.25">
      <c r="A153" s="3"/>
      <c r="B153" s="3"/>
      <c r="C153" s="3"/>
      <c r="D153" s="3"/>
      <c r="E153" s="74" t="s">
        <v>11</v>
      </c>
      <c r="F153" s="74" t="s">
        <v>354</v>
      </c>
      <c r="G153" s="34">
        <v>770</v>
      </c>
      <c r="H153" s="63">
        <v>1150</v>
      </c>
      <c r="I153" s="24"/>
    </row>
    <row x14ac:dyDescent="0.25" r="154" customHeight="1" ht="17.25">
      <c r="A154" s="3"/>
      <c r="B154" s="3"/>
      <c r="C154" s="3"/>
      <c r="D154" s="3"/>
      <c r="E154" s="74" t="s">
        <v>13</v>
      </c>
      <c r="F154" s="74" t="s">
        <v>356</v>
      </c>
      <c r="G154" s="34">
        <v>1200</v>
      </c>
      <c r="H154" s="63">
        <v>1790</v>
      </c>
      <c r="I154" s="24"/>
    </row>
    <row x14ac:dyDescent="0.25" r="155" customHeight="1" ht="17.25">
      <c r="A155" s="3"/>
      <c r="B155" s="3"/>
      <c r="C155" s="3"/>
      <c r="D155" s="3"/>
      <c r="E155" s="74" t="s">
        <v>15</v>
      </c>
      <c r="F155" s="74" t="s">
        <v>358</v>
      </c>
      <c r="G155" s="34">
        <v>1720</v>
      </c>
      <c r="H155" s="63">
        <v>2580</v>
      </c>
      <c r="I155" s="24"/>
    </row>
    <row x14ac:dyDescent="0.25" r="156" customHeight="1" ht="17.25">
      <c r="A156" s="3"/>
      <c r="B156" s="3"/>
      <c r="C156" s="3"/>
      <c r="D156" s="3"/>
      <c r="E156" s="74"/>
      <c r="F156" s="23"/>
      <c r="G156" s="5"/>
      <c r="H156" s="5"/>
      <c r="I156" s="5"/>
    </row>
    <row x14ac:dyDescent="0.25" r="157" customHeight="1" ht="17.25">
      <c r="A157" s="3"/>
      <c r="B157" s="3"/>
      <c r="C157" s="3"/>
      <c r="D157" s="3"/>
      <c r="E157" s="3"/>
      <c r="F157" s="74"/>
      <c r="G157" s="136"/>
      <c r="H157" s="136"/>
      <c r="I157" s="137"/>
    </row>
    <row x14ac:dyDescent="0.25" r="158" customHeight="1" ht="17.25">
      <c r="A158" s="3"/>
      <c r="B158" s="3"/>
      <c r="C158" s="3"/>
      <c r="D158" s="3"/>
      <c r="E158" s="138" t="s">
        <v>18</v>
      </c>
      <c r="F158" s="23"/>
      <c r="G158" s="5"/>
      <c r="H158" s="5"/>
      <c r="I158" s="5"/>
    </row>
    <row x14ac:dyDescent="0.25" r="159" customHeight="1" ht="17.25">
      <c r="A159" s="3"/>
      <c r="B159" s="3"/>
      <c r="C159" s="3"/>
      <c r="D159" s="3"/>
      <c r="E159" s="145"/>
      <c r="F159" s="23"/>
      <c r="G159" s="5"/>
      <c r="H159" s="5"/>
      <c r="I159" s="5"/>
    </row>
    <row x14ac:dyDescent="0.25" r="160" customHeight="1" ht="17.25">
      <c r="A160" s="3"/>
      <c r="B160" s="3"/>
      <c r="C160" s="3"/>
      <c r="D160" s="3"/>
      <c r="E160" s="3"/>
      <c r="F160" s="23"/>
      <c r="G160" s="5"/>
      <c r="H160" s="5"/>
      <c r="I160" s="34"/>
    </row>
    <row x14ac:dyDescent="0.25" r="161" customHeight="1" ht="17.25">
      <c r="A161" s="3"/>
      <c r="B161" s="3"/>
      <c r="C161" s="3"/>
      <c r="D161" s="3"/>
      <c r="E161" s="139" t="s">
        <v>280</v>
      </c>
      <c r="F161" s="140"/>
      <c r="G161" s="35"/>
      <c r="H161" s="124">
        <v>340</v>
      </c>
      <c r="I161" s="5"/>
    </row>
    <row x14ac:dyDescent="0.25" r="162" customHeight="1" ht="17.25">
      <c r="A162" s="3"/>
      <c r="B162" s="3"/>
      <c r="C162" s="3"/>
      <c r="D162" s="3"/>
      <c r="E162" s="145"/>
      <c r="F162" s="23"/>
      <c r="G162" s="5"/>
      <c r="H162" s="5"/>
      <c r="I162" s="5"/>
    </row>
    <row x14ac:dyDescent="0.25" r="163" customHeight="1" ht="17.25">
      <c r="A163" s="3"/>
      <c r="B163" s="3"/>
      <c r="C163" s="3"/>
      <c r="D163" s="3"/>
      <c r="E163" s="133"/>
      <c r="F163" s="23"/>
      <c r="G163" s="5"/>
      <c r="H163" s="5"/>
      <c r="I163" s="5"/>
    </row>
    <row x14ac:dyDescent="0.25" r="164" customHeight="1" ht="17.25">
      <c r="A164" s="3"/>
      <c r="B164" s="3"/>
      <c r="C164" s="3"/>
      <c r="D164" s="3"/>
      <c r="E164" s="133"/>
      <c r="F164" s="23"/>
      <c r="G164" s="5"/>
      <c r="H164" s="5"/>
      <c r="I164" s="5"/>
    </row>
    <row x14ac:dyDescent="0.25" r="165" customHeight="1" ht="25.350000000000005">
      <c r="A165" s="15"/>
      <c r="B165" s="15" t="s">
        <v>106</v>
      </c>
      <c r="C165" s="15"/>
      <c r="D165" s="15"/>
      <c r="E165" s="112" t="s">
        <v>58</v>
      </c>
      <c r="F165" s="237" t="s">
        <v>319</v>
      </c>
      <c r="G165" s="159" t="s">
        <v>349</v>
      </c>
      <c r="H165" s="329" t="s">
        <v>402</v>
      </c>
      <c r="I165" s="275"/>
    </row>
    <row x14ac:dyDescent="0.25" r="166" customHeight="1" ht="17.25">
      <c r="A166" s="3"/>
      <c r="B166" s="3"/>
      <c r="C166" s="3"/>
      <c r="D166" s="3"/>
      <c r="E166" s="74"/>
      <c r="F166" s="119" t="s">
        <v>351</v>
      </c>
      <c r="G166" s="24"/>
      <c r="H166" s="330"/>
      <c r="I166" s="24"/>
    </row>
    <row x14ac:dyDescent="0.25" r="167" customHeight="1" ht="17.25">
      <c r="A167" s="3"/>
      <c r="B167" s="3"/>
      <c r="C167" s="3"/>
      <c r="D167" s="3"/>
      <c r="E167" s="74" t="s">
        <v>11</v>
      </c>
      <c r="F167" s="74" t="s">
        <v>396</v>
      </c>
      <c r="G167" s="34">
        <v>860</v>
      </c>
      <c r="H167" s="63">
        <v>1300</v>
      </c>
      <c r="I167" s="24"/>
    </row>
    <row x14ac:dyDescent="0.25" r="168" customHeight="1" ht="17.25">
      <c r="A168" s="3"/>
      <c r="B168" s="3"/>
      <c r="C168" s="3"/>
      <c r="D168" s="3"/>
      <c r="E168" s="74" t="s">
        <v>13</v>
      </c>
      <c r="F168" s="74" t="s">
        <v>398</v>
      </c>
      <c r="G168" s="34">
        <v>1350</v>
      </c>
      <c r="H168" s="63">
        <v>2020</v>
      </c>
      <c r="I168" s="24"/>
    </row>
    <row x14ac:dyDescent="0.25" r="169" customHeight="1" ht="17.25">
      <c r="A169" s="3"/>
      <c r="B169" s="3"/>
      <c r="C169" s="3"/>
      <c r="D169" s="3"/>
      <c r="E169" s="74" t="s">
        <v>15</v>
      </c>
      <c r="F169" s="74" t="s">
        <v>399</v>
      </c>
      <c r="G169" s="34">
        <v>1940</v>
      </c>
      <c r="H169" s="63">
        <v>2930</v>
      </c>
      <c r="I169" s="24"/>
    </row>
    <row x14ac:dyDescent="0.25" r="170" customHeight="1" ht="17.25">
      <c r="A170" s="3"/>
      <c r="B170" s="3"/>
      <c r="C170" s="3"/>
      <c r="D170" s="3"/>
      <c r="E170" s="74"/>
      <c r="F170" s="23"/>
      <c r="G170" s="5"/>
      <c r="H170" s="5"/>
      <c r="I170" s="5"/>
    </row>
    <row x14ac:dyDescent="0.25" r="171" customHeight="1" ht="17.25">
      <c r="A171" s="3"/>
      <c r="B171" s="3"/>
      <c r="C171" s="3"/>
      <c r="D171" s="3"/>
      <c r="E171" s="138" t="s">
        <v>18</v>
      </c>
      <c r="F171" s="74"/>
      <c r="G171" s="136"/>
      <c r="H171" s="136"/>
      <c r="I171" s="137"/>
    </row>
    <row x14ac:dyDescent="0.25" r="172" customHeight="1" ht="17.25">
      <c r="A172" s="3"/>
      <c r="B172" s="3"/>
      <c r="C172" s="3"/>
      <c r="D172" s="3"/>
      <c r="E172" s="145"/>
      <c r="F172" s="23"/>
      <c r="G172" s="5"/>
      <c r="H172" s="5"/>
      <c r="I172" s="5"/>
    </row>
    <row x14ac:dyDescent="0.25" r="173" customHeight="1" ht="17.25">
      <c r="A173" s="3"/>
      <c r="B173" s="3"/>
      <c r="C173" s="3"/>
      <c r="D173" s="3"/>
      <c r="E173" s="3"/>
      <c r="F173" s="23"/>
      <c r="G173" s="5"/>
      <c r="H173" s="5"/>
      <c r="I173" s="5"/>
    </row>
    <row x14ac:dyDescent="0.25" r="174" customHeight="1" ht="17.25">
      <c r="A174" s="3"/>
      <c r="B174" s="3"/>
      <c r="C174" s="3"/>
      <c r="D174" s="3"/>
      <c r="E174" s="139" t="s">
        <v>280</v>
      </c>
      <c r="F174" s="140"/>
      <c r="G174" s="35"/>
      <c r="H174" s="124">
        <v>340</v>
      </c>
      <c r="I174" s="34"/>
    </row>
    <row x14ac:dyDescent="0.25" r="175" customHeight="1" ht="17.25">
      <c r="A175" s="3"/>
      <c r="B175" s="3"/>
      <c r="C175" s="3"/>
      <c r="D175" s="3"/>
      <c r="E175" s="145"/>
      <c r="F175" s="23"/>
      <c r="G175" s="5"/>
      <c r="H175" s="5"/>
      <c r="I175" s="34"/>
    </row>
    <row x14ac:dyDescent="0.25" r="176" customHeight="1" ht="17.25">
      <c r="A176" s="3"/>
      <c r="B176" s="3"/>
      <c r="C176" s="3"/>
      <c r="D176" s="3"/>
      <c r="E176" s="133"/>
      <c r="F176" s="23"/>
      <c r="G176" s="5"/>
      <c r="H176" s="5"/>
      <c r="I176" s="34"/>
    </row>
    <row x14ac:dyDescent="0.25" r="177" customHeight="1" ht="17.25">
      <c r="A177" s="3"/>
      <c r="B177" s="3"/>
      <c r="C177" s="3"/>
      <c r="D177" s="3"/>
      <c r="E177" s="133"/>
      <c r="F177" s="23"/>
      <c r="G177" s="5"/>
      <c r="H177" s="5"/>
      <c r="I177" s="34"/>
    </row>
    <row x14ac:dyDescent="0.25" r="178" customHeight="1" ht="49.35">
      <c r="A178" s="126"/>
      <c r="B178" s="96" t="s">
        <v>403</v>
      </c>
      <c r="C178" s="236"/>
      <c r="D178" s="236"/>
      <c r="E178" s="127"/>
      <c r="F178" s="116"/>
      <c r="G178" s="158"/>
      <c r="H178" s="158"/>
      <c r="I178" s="158"/>
    </row>
    <row x14ac:dyDescent="0.25" r="179" customHeight="1" ht="25.350000000000005">
      <c r="A179" s="15"/>
      <c r="B179" s="15" t="s">
        <v>404</v>
      </c>
      <c r="C179" s="15"/>
      <c r="D179" s="15"/>
      <c r="E179" s="112" t="s">
        <v>58</v>
      </c>
      <c r="F179" s="237" t="s">
        <v>319</v>
      </c>
      <c r="G179" s="159" t="s">
        <v>349</v>
      </c>
      <c r="H179" s="329" t="s">
        <v>402</v>
      </c>
      <c r="I179" s="275"/>
    </row>
    <row x14ac:dyDescent="0.25" r="180" customHeight="1" ht="17.25">
      <c r="A180" s="3"/>
      <c r="B180" s="3"/>
      <c r="C180" s="309"/>
      <c r="D180" s="3"/>
      <c r="E180" s="74"/>
      <c r="F180" s="156" t="s">
        <v>72</v>
      </c>
      <c r="G180" s="34"/>
      <c r="H180" s="63"/>
      <c r="I180" s="24"/>
    </row>
    <row x14ac:dyDescent="0.25" r="181" customHeight="1" ht="17.25">
      <c r="A181" s="3"/>
      <c r="B181" s="3"/>
      <c r="C181" s="3"/>
      <c r="D181" s="3"/>
      <c r="E181" s="74" t="s">
        <v>11</v>
      </c>
      <c r="F181" s="321" t="s">
        <v>405</v>
      </c>
      <c r="G181" s="337">
        <v>3210</v>
      </c>
      <c r="H181" s="196">
        <v>4810</v>
      </c>
      <c r="I181" s="24"/>
    </row>
    <row x14ac:dyDescent="0.25" r="182" customHeight="1" ht="17.25">
      <c r="A182" s="3"/>
      <c r="B182" s="3"/>
      <c r="C182" s="3"/>
      <c r="D182" s="3"/>
      <c r="E182" s="74" t="s">
        <v>13</v>
      </c>
      <c r="F182" s="321" t="s">
        <v>407</v>
      </c>
      <c r="G182" s="34"/>
      <c r="H182" s="63"/>
      <c r="I182" s="24"/>
    </row>
    <row x14ac:dyDescent="0.25" r="183" customHeight="1" ht="17.25">
      <c r="A183" s="3"/>
      <c r="B183" s="3"/>
      <c r="C183" s="3"/>
      <c r="D183" s="3"/>
      <c r="E183" s="74" t="s">
        <v>15</v>
      </c>
      <c r="F183" s="321" t="s">
        <v>409</v>
      </c>
      <c r="G183" s="34"/>
      <c r="H183" s="63"/>
      <c r="I183" s="24"/>
    </row>
    <row x14ac:dyDescent="0.25" r="184" customHeight="1" ht="17.25">
      <c r="A184" s="3"/>
      <c r="B184" s="3"/>
      <c r="C184" s="3"/>
      <c r="D184" s="3"/>
      <c r="E184" s="74"/>
      <c r="F184" s="23"/>
      <c r="G184" s="5"/>
      <c r="H184" s="5"/>
      <c r="I184" s="5"/>
    </row>
    <row x14ac:dyDescent="0.25" r="185" customHeight="1" ht="17.25">
      <c r="A185" s="3"/>
      <c r="B185" s="3"/>
      <c r="C185" s="3"/>
      <c r="D185" s="3"/>
      <c r="E185" s="3"/>
      <c r="F185" s="74"/>
      <c r="G185" s="136"/>
      <c r="H185" s="136"/>
      <c r="I185" s="137"/>
    </row>
    <row x14ac:dyDescent="0.25" r="186" customHeight="1" ht="17.25">
      <c r="A186" s="3"/>
      <c r="B186" s="3"/>
      <c r="C186" s="3"/>
      <c r="D186" s="3"/>
      <c r="E186" s="138" t="s">
        <v>18</v>
      </c>
      <c r="F186" s="23"/>
      <c r="G186" s="5"/>
      <c r="H186" s="5"/>
      <c r="I186" s="5"/>
    </row>
    <row x14ac:dyDescent="0.25" r="187" customHeight="1" ht="17.25">
      <c r="A187" s="3"/>
      <c r="B187" s="3"/>
      <c r="C187" s="3"/>
      <c r="D187" s="3"/>
      <c r="E187" s="145"/>
      <c r="F187" s="145"/>
      <c r="G187" s="5"/>
      <c r="H187" s="5"/>
      <c r="I187" s="5"/>
    </row>
    <row x14ac:dyDescent="0.25" r="188" customHeight="1" ht="17.25">
      <c r="A188" s="3"/>
      <c r="B188" s="3"/>
      <c r="C188" s="3"/>
      <c r="D188" s="3"/>
      <c r="E188" s="3"/>
      <c r="F188" s="23"/>
      <c r="G188" s="5"/>
      <c r="H188" s="5"/>
      <c r="I188" s="34"/>
    </row>
    <row x14ac:dyDescent="0.25" r="189" customHeight="1" ht="17.25">
      <c r="A189" s="3"/>
      <c r="B189" s="3"/>
      <c r="C189" s="3"/>
      <c r="D189" s="3"/>
      <c r="E189" s="139" t="s">
        <v>280</v>
      </c>
      <c r="F189" s="140"/>
      <c r="G189" s="35"/>
      <c r="H189" s="124">
        <v>800</v>
      </c>
      <c r="I189" s="5"/>
    </row>
    <row x14ac:dyDescent="0.25" r="190" customHeight="1" ht="49.35">
      <c r="A190" s="126"/>
      <c r="B190" s="96" t="s">
        <v>411</v>
      </c>
      <c r="C190" s="236"/>
      <c r="D190" s="236"/>
      <c r="E190" s="127"/>
      <c r="F190" s="116"/>
      <c r="G190" s="158"/>
      <c r="H190" s="158"/>
      <c r="I190" s="331"/>
    </row>
    <row x14ac:dyDescent="0.25" r="191" customHeight="1" ht="47.25">
      <c r="A191" s="15"/>
      <c r="B191" s="15" t="s">
        <v>106</v>
      </c>
      <c r="C191" s="15"/>
      <c r="D191" s="15"/>
      <c r="E191" s="112" t="s">
        <v>58</v>
      </c>
      <c r="F191" s="237" t="s">
        <v>319</v>
      </c>
      <c r="G191" s="60" t="s">
        <v>412</v>
      </c>
      <c r="H191" s="60" t="s">
        <v>413</v>
      </c>
      <c r="I191" s="57" t="s">
        <v>350</v>
      </c>
    </row>
    <row x14ac:dyDescent="0.25" r="192" customHeight="1" ht="17.25">
      <c r="A192" s="299"/>
      <c r="B192" s="299"/>
      <c r="C192" s="299"/>
      <c r="D192" s="299"/>
      <c r="E192" s="4"/>
      <c r="F192" s="119" t="s">
        <v>5</v>
      </c>
      <c r="G192" s="7"/>
      <c r="H192" s="327"/>
      <c r="I192" s="327" t="s">
        <v>336</v>
      </c>
    </row>
    <row x14ac:dyDescent="0.25" r="193" customHeight="1" ht="17.25">
      <c r="A193" s="299"/>
      <c r="B193" s="299"/>
      <c r="C193" s="299"/>
      <c r="D193" s="299"/>
      <c r="E193" s="4" t="s">
        <v>11</v>
      </c>
      <c r="F193" s="4" t="s">
        <v>414</v>
      </c>
      <c r="G193" s="63">
        <v>620</v>
      </c>
      <c r="H193" s="63">
        <v>990</v>
      </c>
      <c r="I193" s="63">
        <v>1230</v>
      </c>
    </row>
    <row x14ac:dyDescent="0.25" r="194" customHeight="1" ht="17.25">
      <c r="A194" s="299"/>
      <c r="B194" s="299"/>
      <c r="C194" s="299"/>
      <c r="D194" s="299"/>
      <c r="E194" s="4" t="s">
        <v>13</v>
      </c>
      <c r="F194" s="4" t="s">
        <v>416</v>
      </c>
      <c r="G194" s="63">
        <v>720</v>
      </c>
      <c r="H194" s="63">
        <v>1070</v>
      </c>
      <c r="I194" s="63">
        <v>1320</v>
      </c>
    </row>
    <row x14ac:dyDescent="0.25" r="195" customHeight="1" ht="17.25">
      <c r="A195" s="299"/>
      <c r="B195" s="299"/>
      <c r="C195" s="299"/>
      <c r="D195" s="299"/>
      <c r="E195" s="4" t="s">
        <v>15</v>
      </c>
      <c r="F195" s="4" t="s">
        <v>418</v>
      </c>
      <c r="G195" s="63">
        <v>810</v>
      </c>
      <c r="H195" s="63">
        <v>1160</v>
      </c>
      <c r="I195" s="63">
        <v>1440</v>
      </c>
    </row>
    <row x14ac:dyDescent="0.25" r="196" customHeight="1" ht="17.25">
      <c r="A196" s="299"/>
      <c r="B196" s="299"/>
      <c r="C196" s="299"/>
      <c r="D196" s="299"/>
      <c r="E196" s="4"/>
      <c r="F196" s="4"/>
      <c r="G196" s="63"/>
      <c r="H196" s="63"/>
      <c r="I196" s="26"/>
    </row>
    <row x14ac:dyDescent="0.25" r="197" customHeight="1" ht="17.25">
      <c r="A197" s="299"/>
      <c r="B197" s="299"/>
      <c r="C197" s="299"/>
      <c r="D197" s="299"/>
      <c r="E197" s="4"/>
      <c r="F197" s="4"/>
      <c r="G197" s="26"/>
      <c r="H197" s="26"/>
      <c r="I197" s="26"/>
    </row>
    <row x14ac:dyDescent="0.25" r="198" customHeight="1" ht="17.25">
      <c r="A198" s="299"/>
      <c r="B198" s="299"/>
      <c r="C198" s="299"/>
      <c r="D198" s="299"/>
      <c r="E198" s="138" t="s">
        <v>420</v>
      </c>
      <c r="F198" s="23"/>
      <c r="G198" s="5"/>
      <c r="H198" s="157"/>
      <c r="I198" s="313"/>
    </row>
    <row x14ac:dyDescent="0.25" r="199" customHeight="1" ht="17.25">
      <c r="A199" s="299"/>
      <c r="B199" s="299"/>
      <c r="C199" s="299"/>
      <c r="D199" s="299"/>
      <c r="E199" s="109"/>
      <c r="F199" s="4"/>
      <c r="G199" s="26"/>
      <c r="H199" s="26"/>
      <c r="I199" s="26"/>
    </row>
    <row x14ac:dyDescent="0.25" r="200" customHeight="1" ht="17.25">
      <c r="A200" s="299"/>
      <c r="B200" s="299"/>
      <c r="C200" s="299"/>
      <c r="D200" s="299"/>
      <c r="E200" s="139" t="s">
        <v>421</v>
      </c>
      <c r="F200" s="140"/>
      <c r="G200" s="35"/>
      <c r="H200" s="124">
        <v>600</v>
      </c>
      <c r="I200" s="26"/>
    </row>
    <row x14ac:dyDescent="0.25" r="201" customHeight="1" ht="17.25">
      <c r="A201" s="299"/>
      <c r="B201" s="299"/>
      <c r="C201" s="299"/>
      <c r="D201" s="299"/>
      <c r="E201" s="28"/>
      <c r="F201" s="23"/>
      <c r="G201" s="5"/>
      <c r="H201" s="34"/>
      <c r="I201" s="26"/>
    </row>
    <row x14ac:dyDescent="0.25" r="202" customHeight="1" ht="17.25">
      <c r="A202" s="299"/>
      <c r="B202" s="299"/>
      <c r="C202" s="299"/>
      <c r="D202" s="299"/>
      <c r="E202" s="139" t="s">
        <v>422</v>
      </c>
      <c r="F202" s="140"/>
      <c r="G202" s="35"/>
      <c r="H202" s="124">
        <v>600</v>
      </c>
      <c r="I202" s="26"/>
    </row>
    <row x14ac:dyDescent="0.25" r="203" customHeight="1" ht="17.25">
      <c r="A203" s="299"/>
      <c r="B203" s="299"/>
      <c r="C203" s="299"/>
      <c r="D203" s="299"/>
      <c r="E203" s="28"/>
      <c r="F203" s="23"/>
      <c r="G203" s="5"/>
      <c r="H203" s="34"/>
      <c r="I203" s="26"/>
    </row>
    <row x14ac:dyDescent="0.25" r="204" customHeight="1" ht="17.25">
      <c r="A204" s="299"/>
      <c r="B204" s="299"/>
      <c r="C204" s="299"/>
      <c r="D204" s="299"/>
      <c r="E204" s="110" t="s">
        <v>280</v>
      </c>
      <c r="F204" s="140"/>
      <c r="G204" s="35"/>
      <c r="H204" s="153">
        <v>250</v>
      </c>
      <c r="I204" s="26"/>
    </row>
    <row x14ac:dyDescent="0.25" r="205" customHeight="1" ht="17.25">
      <c r="A205" s="126"/>
      <c r="B205" s="96" t="s">
        <v>423</v>
      </c>
      <c r="C205" s="236"/>
      <c r="D205" s="236"/>
      <c r="E205" s="127"/>
      <c r="F205" s="116"/>
      <c r="G205" s="158"/>
      <c r="H205" s="158"/>
      <c r="I205" s="331"/>
    </row>
    <row x14ac:dyDescent="0.25" r="206" customHeight="1" ht="24">
      <c r="A206" s="15"/>
      <c r="B206" s="15" t="s">
        <v>106</v>
      </c>
      <c r="C206" s="15"/>
      <c r="D206" s="15"/>
      <c r="E206" s="112" t="s">
        <v>58</v>
      </c>
      <c r="F206" s="237" t="s">
        <v>319</v>
      </c>
      <c r="G206" s="60" t="s">
        <v>412</v>
      </c>
      <c r="H206" s="159" t="s">
        <v>424</v>
      </c>
      <c r="I206" s="57" t="s">
        <v>350</v>
      </c>
    </row>
    <row x14ac:dyDescent="0.25" r="207" customHeight="1" ht="17.25">
      <c r="A207" s="299"/>
      <c r="B207" s="299"/>
      <c r="C207" s="299"/>
      <c r="D207" s="299"/>
      <c r="E207" s="4"/>
      <c r="F207" s="119" t="s">
        <v>5</v>
      </c>
      <c r="G207" s="7"/>
      <c r="H207" s="5"/>
      <c r="I207" s="327" t="s">
        <v>336</v>
      </c>
    </row>
    <row x14ac:dyDescent="0.25" r="208" customHeight="1" ht="17.25">
      <c r="A208" s="299"/>
      <c r="B208" s="299"/>
      <c r="C208" s="299"/>
      <c r="D208" s="299"/>
      <c r="E208" s="4"/>
      <c r="F208" s="4" t="s">
        <v>467</v>
      </c>
      <c r="G208" s="63">
        <v>930</v>
      </c>
      <c r="H208" s="63">
        <v>1330</v>
      </c>
      <c r="I208" s="63">
        <v>1640</v>
      </c>
    </row>
    <row x14ac:dyDescent="0.25" r="209" customHeight="1" ht="17.25">
      <c r="A209" s="299"/>
      <c r="B209" s="299"/>
      <c r="C209" s="299"/>
      <c r="D209" s="299"/>
      <c r="E209" s="4"/>
      <c r="F209" s="4"/>
      <c r="G209" s="63"/>
      <c r="H209" s="63"/>
      <c r="I209" s="26"/>
    </row>
    <row x14ac:dyDescent="0.25" r="210" customHeight="1" ht="17.25">
      <c r="A210" s="299"/>
      <c r="B210" s="299"/>
      <c r="C210" s="299"/>
      <c r="D210" s="299"/>
      <c r="E210" s="4"/>
      <c r="F210" s="4"/>
      <c r="G210" s="26"/>
      <c r="H210" s="26"/>
      <c r="I210" s="26"/>
    </row>
    <row x14ac:dyDescent="0.25" r="211" customHeight="1" ht="17.25">
      <c r="A211" s="299"/>
      <c r="B211" s="299"/>
      <c r="C211" s="299"/>
      <c r="D211" s="299"/>
      <c r="E211" s="138" t="s">
        <v>420</v>
      </c>
      <c r="F211" s="23"/>
      <c r="G211" s="5"/>
      <c r="H211" s="157"/>
      <c r="I211" s="26"/>
    </row>
    <row x14ac:dyDescent="0.25" r="212" customHeight="1" ht="17.25">
      <c r="A212" s="299"/>
      <c r="B212" s="299"/>
      <c r="C212" s="299"/>
      <c r="D212" s="299"/>
      <c r="E212" s="109"/>
      <c r="F212" s="4"/>
      <c r="G212" s="26"/>
      <c r="H212" s="26"/>
      <c r="I212" s="26"/>
    </row>
    <row x14ac:dyDescent="0.25" r="213" customHeight="1" ht="17.25">
      <c r="A213" s="299"/>
      <c r="B213" s="299"/>
      <c r="C213" s="299"/>
      <c r="D213" s="299"/>
      <c r="E213" s="139" t="s">
        <v>421</v>
      </c>
      <c r="F213" s="140"/>
      <c r="G213" s="35"/>
      <c r="H213" s="124">
        <v>600</v>
      </c>
      <c r="I213" s="313"/>
    </row>
    <row x14ac:dyDescent="0.25" r="214" customHeight="1" ht="17.25">
      <c r="A214" s="299"/>
      <c r="B214" s="299"/>
      <c r="C214" s="299"/>
      <c r="D214" s="299"/>
      <c r="E214" s="109"/>
      <c r="F214" s="4"/>
      <c r="G214" s="26"/>
      <c r="H214" s="26"/>
      <c r="I214" s="26"/>
    </row>
    <row x14ac:dyDescent="0.25" r="215" customHeight="1" ht="17.25">
      <c r="A215" s="299"/>
      <c r="B215" s="299"/>
      <c r="C215" s="299"/>
      <c r="D215" s="299"/>
      <c r="E215" s="110" t="s">
        <v>280</v>
      </c>
      <c r="F215" s="140"/>
      <c r="G215" s="35"/>
      <c r="H215" s="153">
        <v>250</v>
      </c>
      <c r="I215" s="26"/>
    </row>
    <row x14ac:dyDescent="0.25" r="216" customHeight="1" ht="17.25">
      <c r="A216" s="299"/>
      <c r="B216" s="299"/>
      <c r="C216" s="299"/>
      <c r="D216" s="299"/>
      <c r="E216" s="114"/>
      <c r="F216" s="4"/>
      <c r="G216" s="26"/>
      <c r="H216" s="26"/>
      <c r="I216" s="26"/>
    </row>
    <row x14ac:dyDescent="0.25" r="217" customHeight="1" ht="49.35">
      <c r="A217" s="126"/>
      <c r="B217" s="288" t="s">
        <v>427</v>
      </c>
      <c r="C217" s="302"/>
      <c r="D217" s="236"/>
      <c r="E217" s="127"/>
      <c r="F217" s="116"/>
      <c r="G217" s="158"/>
      <c r="H217" s="158"/>
      <c r="I217" s="158"/>
    </row>
    <row x14ac:dyDescent="0.25" r="218" customHeight="1" ht="25.350000000000005">
      <c r="A218" s="15"/>
      <c r="B218" s="15" t="s">
        <v>348</v>
      </c>
      <c r="C218" s="15"/>
      <c r="D218" s="15"/>
      <c r="E218" s="112" t="s">
        <v>58</v>
      </c>
      <c r="F218" s="237" t="s">
        <v>319</v>
      </c>
      <c r="G218" s="159" t="s">
        <v>428</v>
      </c>
      <c r="H218" s="16" t="s">
        <v>429</v>
      </c>
      <c r="I218" s="57"/>
    </row>
    <row x14ac:dyDescent="0.25" r="219" customHeight="1" ht="17.25">
      <c r="A219" s="3"/>
      <c r="B219" s="3"/>
      <c r="C219" s="3"/>
      <c r="D219" s="3"/>
      <c r="E219" s="74"/>
      <c r="F219" s="119" t="s">
        <v>351</v>
      </c>
      <c r="G219" s="24"/>
      <c r="H219" s="330"/>
      <c r="I219" s="24"/>
    </row>
    <row x14ac:dyDescent="0.25" r="220" customHeight="1" ht="17.25">
      <c r="A220" s="3"/>
      <c r="B220" s="3"/>
      <c r="C220" s="3"/>
      <c r="D220" s="3"/>
      <c r="E220" s="74" t="s">
        <v>11</v>
      </c>
      <c r="F220" s="74" t="s">
        <v>354</v>
      </c>
      <c r="G220" s="34">
        <v>770</v>
      </c>
      <c r="H220" s="63">
        <v>1150</v>
      </c>
      <c r="I220" s="24"/>
    </row>
    <row x14ac:dyDescent="0.25" r="221" customHeight="1" ht="17.25">
      <c r="A221" s="3"/>
      <c r="B221" s="3"/>
      <c r="C221" s="3"/>
      <c r="D221" s="3"/>
      <c r="E221" s="74" t="s">
        <v>13</v>
      </c>
      <c r="F221" s="74" t="s">
        <v>356</v>
      </c>
      <c r="G221" s="34">
        <v>1200</v>
      </c>
      <c r="H221" s="63">
        <v>1790</v>
      </c>
      <c r="I221" s="24"/>
    </row>
    <row x14ac:dyDescent="0.25" r="222" customHeight="1" ht="17.25">
      <c r="A222" s="3"/>
      <c r="B222" s="3"/>
      <c r="C222" s="3"/>
      <c r="D222" s="3"/>
      <c r="E222" s="74" t="s">
        <v>15</v>
      </c>
      <c r="F222" s="74" t="s">
        <v>358</v>
      </c>
      <c r="G222" s="34">
        <v>1720</v>
      </c>
      <c r="H222" s="63">
        <v>2580</v>
      </c>
      <c r="I222" s="24"/>
    </row>
    <row x14ac:dyDescent="0.25" r="223" customHeight="1" ht="17.25">
      <c r="A223" s="3"/>
      <c r="B223" s="3"/>
      <c r="C223" s="3"/>
      <c r="D223" s="3"/>
      <c r="E223" s="74"/>
      <c r="F223" s="74"/>
      <c r="G223" s="34"/>
      <c r="H223" s="34"/>
      <c r="I223" s="24"/>
    </row>
    <row x14ac:dyDescent="0.25" r="224" customHeight="1" ht="17.25">
      <c r="A224" s="3"/>
      <c r="B224" s="3"/>
      <c r="C224" s="3"/>
      <c r="D224" s="3"/>
      <c r="E224" s="3"/>
      <c r="F224" s="74"/>
      <c r="G224" s="136"/>
      <c r="H224" s="136"/>
      <c r="I224" s="137"/>
    </row>
    <row x14ac:dyDescent="0.25" r="225" customHeight="1" ht="17.25">
      <c r="A225" s="3"/>
      <c r="B225" s="3"/>
      <c r="C225" s="3"/>
      <c r="D225" s="3"/>
      <c r="E225" s="138" t="s">
        <v>18</v>
      </c>
      <c r="F225" s="23"/>
      <c r="G225" s="5"/>
      <c r="H225" s="5"/>
      <c r="I225" s="5"/>
    </row>
    <row x14ac:dyDescent="0.25" r="226" customHeight="1" ht="17.25">
      <c r="A226" s="3"/>
      <c r="B226" s="3"/>
      <c r="C226" s="3"/>
      <c r="D226" s="3"/>
      <c r="E226" s="145"/>
      <c r="F226" s="23"/>
      <c r="G226" s="5"/>
      <c r="H226" s="5"/>
      <c r="I226" s="5"/>
    </row>
    <row x14ac:dyDescent="0.25" r="227" customHeight="1" ht="17.25">
      <c r="A227" s="3"/>
      <c r="B227" s="3"/>
      <c r="C227" s="3"/>
      <c r="D227" s="3"/>
      <c r="E227" s="3"/>
      <c r="F227" s="23"/>
      <c r="G227" s="5"/>
      <c r="H227" s="5"/>
      <c r="I227" s="34"/>
    </row>
    <row x14ac:dyDescent="0.25" r="228" customHeight="1" ht="17.25">
      <c r="A228" s="3"/>
      <c r="B228" s="3"/>
      <c r="C228" s="3"/>
      <c r="D228" s="3"/>
      <c r="E228" s="139" t="s">
        <v>280</v>
      </c>
      <c r="F228" s="140"/>
      <c r="G228" s="35"/>
      <c r="H228" s="153">
        <v>340</v>
      </c>
      <c r="I228" s="34"/>
    </row>
    <row x14ac:dyDescent="0.25" r="229" customHeight="1" ht="24.75">
      <c r="A229" s="3"/>
      <c r="B229" s="3"/>
      <c r="C229" s="3"/>
      <c r="D229" s="3"/>
      <c r="E229" s="145"/>
      <c r="F229" s="23"/>
      <c r="G229" s="5"/>
      <c r="H229" s="5"/>
      <c r="I229" s="34"/>
    </row>
    <row x14ac:dyDescent="0.25" r="230" customHeight="1" ht="25.350000000000005">
      <c r="A230" s="15"/>
      <c r="B230" s="15" t="s">
        <v>106</v>
      </c>
      <c r="C230" s="15"/>
      <c r="D230" s="15"/>
      <c r="E230" s="112" t="s">
        <v>58</v>
      </c>
      <c r="F230" s="237" t="s">
        <v>319</v>
      </c>
      <c r="G230" s="16" t="s">
        <v>428</v>
      </c>
      <c r="H230" s="159" t="s">
        <v>430</v>
      </c>
      <c r="I230" s="275"/>
    </row>
    <row x14ac:dyDescent="0.25" r="231" customHeight="1" ht="17.25">
      <c r="A231" s="3"/>
      <c r="B231" s="3"/>
      <c r="C231" s="3"/>
      <c r="D231" s="3"/>
      <c r="E231" s="74"/>
      <c r="F231" s="119" t="s">
        <v>351</v>
      </c>
      <c r="G231" s="24"/>
      <c r="H231" s="330"/>
      <c r="I231" s="24"/>
    </row>
    <row x14ac:dyDescent="0.25" r="232" customHeight="1" ht="17.25">
      <c r="A232" s="3"/>
      <c r="B232" s="3"/>
      <c r="C232" s="3"/>
      <c r="D232" s="3"/>
      <c r="E232" s="74" t="s">
        <v>11</v>
      </c>
      <c r="F232" s="74" t="s">
        <v>396</v>
      </c>
      <c r="G232" s="34">
        <v>860</v>
      </c>
      <c r="H232" s="63">
        <v>1300</v>
      </c>
      <c r="I232" s="151"/>
    </row>
    <row x14ac:dyDescent="0.25" r="233" customHeight="1" ht="17.25">
      <c r="A233" s="3"/>
      <c r="B233" s="3"/>
      <c r="C233" s="3"/>
      <c r="D233" s="3"/>
      <c r="E233" s="74" t="s">
        <v>13</v>
      </c>
      <c r="F233" s="74" t="s">
        <v>398</v>
      </c>
      <c r="G233" s="34">
        <v>1350</v>
      </c>
      <c r="H233" s="63">
        <v>2030</v>
      </c>
      <c r="I233" s="151"/>
    </row>
    <row x14ac:dyDescent="0.25" r="234" customHeight="1" ht="17.25">
      <c r="A234" s="3"/>
      <c r="B234" s="3"/>
      <c r="C234" s="3"/>
      <c r="D234" s="3"/>
      <c r="E234" s="74" t="s">
        <v>15</v>
      </c>
      <c r="F234" s="74" t="s">
        <v>399</v>
      </c>
      <c r="G234" s="34">
        <v>1940</v>
      </c>
      <c r="H234" s="63">
        <v>2930</v>
      </c>
      <c r="I234" s="151"/>
    </row>
    <row x14ac:dyDescent="0.25" r="235" customHeight="1" ht="17.25">
      <c r="A235" s="3"/>
      <c r="B235" s="3"/>
      <c r="C235" s="3"/>
      <c r="D235" s="3"/>
      <c r="E235" s="74"/>
      <c r="F235" s="23"/>
      <c r="G235" s="5"/>
      <c r="H235" s="5"/>
      <c r="I235" s="5"/>
    </row>
    <row x14ac:dyDescent="0.25" r="236" customHeight="1" ht="17.25">
      <c r="A236" s="3"/>
      <c r="B236" s="3"/>
      <c r="C236" s="3"/>
      <c r="D236" s="3"/>
      <c r="E236" s="3"/>
      <c r="F236" s="74"/>
      <c r="G236" s="136"/>
      <c r="H236" s="136"/>
      <c r="I236" s="137"/>
    </row>
    <row x14ac:dyDescent="0.25" r="237" customHeight="1" ht="17.25">
      <c r="A237" s="3"/>
      <c r="B237" s="3"/>
      <c r="C237" s="3"/>
      <c r="D237" s="3"/>
      <c r="E237" s="138" t="s">
        <v>18</v>
      </c>
      <c r="F237" s="23"/>
      <c r="G237" s="5"/>
      <c r="H237" s="5"/>
      <c r="I237" s="5"/>
    </row>
    <row x14ac:dyDescent="0.25" r="238" customHeight="1" ht="17.25">
      <c r="A238" s="3"/>
      <c r="B238" s="3"/>
      <c r="C238" s="3"/>
      <c r="D238" s="3"/>
      <c r="E238" s="145"/>
      <c r="F238" s="23"/>
      <c r="G238" s="5"/>
      <c r="H238" s="5"/>
      <c r="I238" s="5"/>
    </row>
    <row x14ac:dyDescent="0.25" r="239" customHeight="1" ht="17.25">
      <c r="A239" s="3"/>
      <c r="B239" s="3"/>
      <c r="C239" s="3"/>
      <c r="D239" s="3"/>
      <c r="E239" s="3"/>
      <c r="F239" s="23"/>
      <c r="G239" s="5"/>
      <c r="H239" s="5"/>
      <c r="I239" s="34"/>
    </row>
    <row x14ac:dyDescent="0.25" r="240" customHeight="1" ht="17.25">
      <c r="A240" s="3"/>
      <c r="B240" s="3"/>
      <c r="C240" s="3"/>
      <c r="D240" s="3"/>
      <c r="E240" s="139" t="s">
        <v>280</v>
      </c>
      <c r="F240" s="140"/>
      <c r="G240" s="35"/>
      <c r="H240" s="153">
        <v>340</v>
      </c>
      <c r="I240" s="34"/>
    </row>
    <row x14ac:dyDescent="0.25" r="241" customHeight="1" ht="17.25">
      <c r="A241" s="3"/>
      <c r="B241" s="3"/>
      <c r="C241" s="3"/>
      <c r="D241" s="3"/>
      <c r="E241" s="145"/>
      <c r="F241" s="23"/>
      <c r="G241" s="5"/>
      <c r="H241" s="5"/>
      <c r="I241" s="34"/>
    </row>
    <row x14ac:dyDescent="0.25" r="242" customHeight="1" ht="49.35">
      <c r="A242" s="126"/>
      <c r="B242" s="96" t="s">
        <v>431</v>
      </c>
      <c r="C242" s="236"/>
      <c r="D242" s="236"/>
      <c r="E242" s="127"/>
      <c r="F242" s="116"/>
      <c r="G242" s="158"/>
      <c r="H242" s="158"/>
      <c r="I242" s="158"/>
    </row>
    <row x14ac:dyDescent="0.25" r="243" customHeight="1" ht="25.350000000000005">
      <c r="A243" s="15"/>
      <c r="B243" s="15" t="s">
        <v>106</v>
      </c>
      <c r="C243" s="15"/>
      <c r="D243" s="15"/>
      <c r="E243" s="112" t="s">
        <v>58</v>
      </c>
      <c r="F243" s="237" t="s">
        <v>319</v>
      </c>
      <c r="G243" s="60" t="s">
        <v>362</v>
      </c>
      <c r="H243" s="275"/>
      <c r="I243" s="275"/>
    </row>
    <row x14ac:dyDescent="0.25" r="244" customHeight="1" ht="17.25">
      <c r="A244" s="299"/>
      <c r="B244" s="299"/>
      <c r="C244" s="299"/>
      <c r="D244" s="299"/>
      <c r="E244" s="74"/>
      <c r="F244" s="119" t="s">
        <v>432</v>
      </c>
      <c r="G244" s="239"/>
      <c r="H244" s="330"/>
      <c r="I244" s="239"/>
    </row>
    <row x14ac:dyDescent="0.25" r="245" customHeight="1" ht="17.25">
      <c r="A245" s="299"/>
      <c r="B245" s="299"/>
      <c r="C245" s="299"/>
      <c r="D245" s="299"/>
      <c r="E245" s="74" t="s">
        <v>11</v>
      </c>
      <c r="F245" s="74" t="s">
        <v>396</v>
      </c>
      <c r="G245" s="34">
        <v>1330</v>
      </c>
      <c r="H245" s="239"/>
      <c r="I245" s="326"/>
    </row>
    <row x14ac:dyDescent="0.25" r="246" customHeight="1" ht="17.25">
      <c r="A246" s="299"/>
      <c r="B246" s="299"/>
      <c r="C246" s="299"/>
      <c r="D246" s="299"/>
      <c r="E246" s="74" t="s">
        <v>13</v>
      </c>
      <c r="F246" s="74" t="s">
        <v>398</v>
      </c>
      <c r="G246" s="34">
        <v>1480</v>
      </c>
      <c r="H246" s="239"/>
      <c r="I246" s="326"/>
    </row>
    <row x14ac:dyDescent="0.25" r="247" customHeight="1" ht="17.25">
      <c r="A247" s="299"/>
      <c r="B247" s="299"/>
      <c r="C247" s="299"/>
      <c r="D247" s="299"/>
      <c r="E247" s="74"/>
      <c r="F247" s="74"/>
      <c r="G247" s="34"/>
      <c r="H247" s="239"/>
      <c r="I247" s="326"/>
    </row>
    <row x14ac:dyDescent="0.25" r="248" customHeight="1" ht="17.25">
      <c r="A248" s="299"/>
      <c r="B248" s="299"/>
      <c r="C248" s="299"/>
      <c r="D248" s="299"/>
      <c r="E248" s="148"/>
      <c r="F248" s="148"/>
      <c r="G248" s="239"/>
      <c r="H248" s="239"/>
      <c r="I248" s="326"/>
    </row>
    <row x14ac:dyDescent="0.25" r="249" customHeight="1" ht="17.25">
      <c r="A249" s="299"/>
      <c r="B249" s="299"/>
      <c r="C249" s="299"/>
      <c r="D249" s="299"/>
      <c r="E249" s="138" t="s">
        <v>18</v>
      </c>
      <c r="F249" s="148"/>
      <c r="G249" s="326"/>
      <c r="H249" s="326"/>
      <c r="I249" s="326"/>
    </row>
    <row x14ac:dyDescent="0.25" r="250" customHeight="1" ht="17.25">
      <c r="A250" s="299"/>
      <c r="B250" s="299"/>
      <c r="C250" s="299"/>
      <c r="D250" s="299"/>
      <c r="E250" s="145"/>
      <c r="F250" s="148"/>
      <c r="G250" s="300"/>
      <c r="H250" s="300"/>
      <c r="I250" s="304"/>
    </row>
    <row x14ac:dyDescent="0.25" r="251" customHeight="1" ht="17.25">
      <c r="A251" s="299"/>
      <c r="B251" s="299"/>
      <c r="C251" s="299"/>
      <c r="D251" s="299"/>
      <c r="E251" s="3"/>
      <c r="F251" s="23"/>
      <c r="G251" s="5"/>
      <c r="H251" s="5"/>
      <c r="I251" s="326"/>
    </row>
    <row x14ac:dyDescent="0.25" r="252" customHeight="1" ht="17.25">
      <c r="A252" s="299"/>
      <c r="B252" s="299"/>
      <c r="C252" s="299"/>
      <c r="D252" s="299"/>
      <c r="E252" s="139" t="s">
        <v>394</v>
      </c>
      <c r="F252" s="305"/>
      <c r="G252" s="328"/>
      <c r="H252" s="153">
        <v>480</v>
      </c>
      <c r="I252" s="326"/>
    </row>
    <row x14ac:dyDescent="0.25" r="253" customHeight="1" ht="17.25">
      <c r="A253" s="299"/>
      <c r="B253" s="299"/>
      <c r="C253" s="299"/>
      <c r="D253" s="299"/>
      <c r="E253" s="28"/>
      <c r="F253" s="148"/>
      <c r="G253" s="326"/>
      <c r="H253" s="63"/>
      <c r="I253" s="326"/>
    </row>
    <row x14ac:dyDescent="0.25" r="254" customHeight="1" ht="17.25">
      <c r="A254" s="299"/>
      <c r="B254" s="299"/>
      <c r="C254" s="299"/>
      <c r="D254" s="299"/>
      <c r="E254" s="28"/>
      <c r="F254" s="148"/>
      <c r="G254" s="326"/>
      <c r="H254" s="63"/>
      <c r="I254" s="326"/>
    </row>
    <row x14ac:dyDescent="0.25" r="255" customHeight="1" ht="17.25">
      <c r="A255" s="299"/>
      <c r="B255" s="299"/>
      <c r="C255" s="299"/>
      <c r="D255" s="299"/>
      <c r="E255" s="28"/>
      <c r="F255" s="148"/>
      <c r="G255" s="326"/>
      <c r="H255" s="63"/>
      <c r="I255" s="326"/>
    </row>
    <row x14ac:dyDescent="0.25" r="256" customHeight="1" ht="17.25">
      <c r="A256" s="299"/>
      <c r="B256" s="299"/>
      <c r="C256" s="299"/>
      <c r="D256" s="299"/>
      <c r="E256" s="28"/>
      <c r="F256" s="148"/>
      <c r="G256" s="326"/>
      <c r="H256" s="63"/>
      <c r="I256" s="326"/>
    </row>
    <row x14ac:dyDescent="0.25" r="257" customHeight="1" ht="17.25">
      <c r="A257" s="299"/>
      <c r="B257" s="299"/>
      <c r="C257" s="299"/>
      <c r="D257" s="299"/>
      <c r="E257" s="145"/>
      <c r="F257" s="148"/>
      <c r="G257" s="326"/>
      <c r="H257" s="326"/>
      <c r="I257" s="326"/>
    </row>
    <row x14ac:dyDescent="0.25" r="258" customHeight="1" ht="17.25">
      <c r="A258" s="126"/>
      <c r="B258" s="96" t="s">
        <v>470</v>
      </c>
      <c r="C258" s="236"/>
      <c r="D258" s="236"/>
      <c r="E258" s="127"/>
      <c r="F258" s="116"/>
      <c r="G258" s="158"/>
      <c r="H258" s="158"/>
      <c r="I258" s="158"/>
    </row>
    <row x14ac:dyDescent="0.25" r="259" customHeight="1" ht="17.25">
      <c r="A259" s="15"/>
      <c r="B259" s="15" t="s">
        <v>106</v>
      </c>
      <c r="C259" s="15"/>
      <c r="D259" s="15"/>
      <c r="E259" s="112" t="s">
        <v>58</v>
      </c>
      <c r="F259" s="237" t="s">
        <v>319</v>
      </c>
      <c r="G259" s="60" t="s">
        <v>362</v>
      </c>
      <c r="H259" s="275"/>
      <c r="I259" s="275"/>
    </row>
    <row x14ac:dyDescent="0.25" r="260" customHeight="1" ht="17.25">
      <c r="A260" s="299"/>
      <c r="B260" s="299"/>
      <c r="C260" s="299"/>
      <c r="D260" s="299"/>
      <c r="E260" s="74"/>
      <c r="F260" s="119" t="s">
        <v>72</v>
      </c>
      <c r="G260" s="239"/>
      <c r="H260" s="330"/>
      <c r="I260" s="239"/>
    </row>
    <row x14ac:dyDescent="0.25" r="261" customHeight="1" ht="17.25">
      <c r="A261" s="299"/>
      <c r="B261" s="299"/>
      <c r="C261" s="299"/>
      <c r="D261" s="299"/>
      <c r="E261" s="74" t="s">
        <v>13</v>
      </c>
      <c r="F261" s="74" t="s">
        <v>435</v>
      </c>
      <c r="G261" s="34">
        <v>2990</v>
      </c>
      <c r="H261" s="239"/>
      <c r="I261" s="326"/>
    </row>
    <row x14ac:dyDescent="0.25" r="262" customHeight="1" ht="17.25">
      <c r="A262" s="299"/>
      <c r="B262" s="299"/>
      <c r="C262" s="299"/>
      <c r="D262" s="299"/>
      <c r="E262" s="74"/>
      <c r="F262" s="74"/>
      <c r="G262" s="34"/>
      <c r="H262" s="239"/>
      <c r="I262" s="326"/>
    </row>
    <row x14ac:dyDescent="0.25" r="263" customHeight="1" ht="17.25">
      <c r="A263" s="299"/>
      <c r="B263" s="299"/>
      <c r="C263" s="299"/>
      <c r="D263" s="299"/>
      <c r="E263" s="74"/>
      <c r="F263" s="74"/>
      <c r="G263" s="34"/>
      <c r="H263" s="239"/>
      <c r="I263" s="326"/>
    </row>
    <row x14ac:dyDescent="0.25" r="264" customHeight="1" ht="17.25">
      <c r="A264" s="299"/>
      <c r="B264" s="299"/>
      <c r="C264" s="299"/>
      <c r="D264" s="299"/>
      <c r="E264" s="148"/>
      <c r="F264" s="148"/>
      <c r="G264" s="239"/>
      <c r="H264" s="239"/>
      <c r="I264" s="326"/>
    </row>
    <row x14ac:dyDescent="0.25" r="265" customHeight="1" ht="17.25">
      <c r="A265" s="299"/>
      <c r="B265" s="299"/>
      <c r="C265" s="299"/>
      <c r="D265" s="299"/>
      <c r="E265" s="138" t="s">
        <v>18</v>
      </c>
      <c r="F265" s="4"/>
      <c r="G265" s="7"/>
      <c r="H265" s="45"/>
      <c r="I265" s="326"/>
    </row>
    <row x14ac:dyDescent="0.25" r="266" customHeight="1" ht="17.25">
      <c r="A266" s="299"/>
      <c r="B266" s="299"/>
      <c r="C266" s="299"/>
      <c r="D266" s="299"/>
      <c r="E266" s="108"/>
      <c r="F266" s="4"/>
      <c r="G266" s="7"/>
      <c r="H266" s="45"/>
      <c r="I266" s="304"/>
    </row>
    <row x14ac:dyDescent="0.25" r="267" customHeight="1" ht="17.25">
      <c r="A267" s="299"/>
      <c r="B267" s="299"/>
      <c r="C267" s="299"/>
      <c r="D267" s="299"/>
      <c r="E267" s="139" t="s">
        <v>280</v>
      </c>
      <c r="F267" s="140"/>
      <c r="G267" s="161"/>
      <c r="H267" s="153">
        <v>540</v>
      </c>
      <c r="I267" s="326"/>
    </row>
    <row x14ac:dyDescent="0.25" r="268" customHeight="1" ht="17.25">
      <c r="A268" s="299"/>
      <c r="B268" s="299"/>
      <c r="C268" s="299"/>
      <c r="D268" s="299"/>
      <c r="E268" s="28"/>
      <c r="F268" s="4"/>
      <c r="G268" s="7"/>
      <c r="H268" s="63"/>
      <c r="I268" s="326"/>
    </row>
    <row x14ac:dyDescent="0.25" r="269" customHeight="1" ht="17.25">
      <c r="A269" s="299"/>
      <c r="B269" s="299"/>
      <c r="C269" s="299"/>
      <c r="D269" s="299"/>
      <c r="E269" s="28" t="s">
        <v>437</v>
      </c>
      <c r="F269" s="4"/>
      <c r="G269" s="7"/>
      <c r="H269" s="63"/>
      <c r="I269" s="326"/>
    </row>
    <row x14ac:dyDescent="0.25" r="270" customHeight="1" ht="17.25">
      <c r="A270" s="299"/>
      <c r="B270" s="299"/>
      <c r="C270" s="299"/>
      <c r="D270" s="299"/>
      <c r="E270" s="139" t="s">
        <v>438</v>
      </c>
      <c r="F270" s="305"/>
      <c r="G270" s="328"/>
      <c r="H270" s="153">
        <v>1190</v>
      </c>
      <c r="I270" s="326"/>
    </row>
    <row x14ac:dyDescent="0.25" r="271" customHeight="1" ht="17.25">
      <c r="A271" s="299"/>
      <c r="B271" s="299"/>
      <c r="C271" s="299"/>
      <c r="D271" s="299"/>
      <c r="E271" s="133"/>
      <c r="F271" s="148"/>
      <c r="G271" s="326"/>
      <c r="H271" s="326"/>
      <c r="I271" s="326"/>
    </row>
    <row x14ac:dyDescent="0.25" r="272" customHeight="1" ht="17.25">
      <c r="A272" s="299"/>
      <c r="B272" s="299"/>
      <c r="C272" s="299"/>
      <c r="D272" s="299"/>
      <c r="E272" s="133"/>
      <c r="F272" s="148"/>
      <c r="G272" s="326"/>
      <c r="H272" s="326"/>
      <c r="I272" s="326"/>
    </row>
    <row x14ac:dyDescent="0.25" r="273" customHeight="1" ht="17.25">
      <c r="A273" s="299"/>
      <c r="B273" s="299"/>
      <c r="C273" s="299"/>
      <c r="D273" s="299"/>
      <c r="E273" s="133"/>
      <c r="F273" s="148"/>
      <c r="G273" s="326"/>
      <c r="H273" s="326"/>
      <c r="I273" s="326"/>
    </row>
    <row x14ac:dyDescent="0.25" r="274" customHeight="1" ht="17.25">
      <c r="A274" s="299"/>
      <c r="B274" s="299"/>
      <c r="C274" s="299"/>
      <c r="D274" s="299"/>
      <c r="E274" s="133"/>
      <c r="F274" s="148"/>
      <c r="G274" s="326"/>
      <c r="H274" s="326"/>
      <c r="I274" s="326"/>
    </row>
    <row x14ac:dyDescent="0.25" r="275" customHeight="1" ht="17.25">
      <c r="A275" s="299"/>
      <c r="B275" s="299"/>
      <c r="C275" s="299"/>
      <c r="D275" s="299"/>
      <c r="E275" s="133"/>
      <c r="F275" s="148"/>
      <c r="G275" s="326"/>
      <c r="H275" s="326"/>
      <c r="I275" s="326"/>
    </row>
    <row x14ac:dyDescent="0.25" r="276" customHeight="1" ht="17.25">
      <c r="A276" s="126"/>
      <c r="B276" s="96" t="s">
        <v>439</v>
      </c>
      <c r="C276" s="236"/>
      <c r="D276" s="236"/>
      <c r="E276" s="127"/>
      <c r="F276" s="116"/>
      <c r="G276" s="158"/>
      <c r="H276" s="158"/>
      <c r="I276" s="158"/>
    </row>
    <row x14ac:dyDescent="0.25" r="277" customHeight="1" ht="17.25">
      <c r="A277" s="15"/>
      <c r="B277" s="15" t="s">
        <v>106</v>
      </c>
      <c r="C277" s="15"/>
      <c r="D277" s="15"/>
      <c r="E277" s="112" t="s">
        <v>58</v>
      </c>
      <c r="F277" s="237" t="s">
        <v>319</v>
      </c>
      <c r="G277" s="60" t="s">
        <v>440</v>
      </c>
      <c r="H277" s="275"/>
      <c r="I277" s="275"/>
    </row>
    <row x14ac:dyDescent="0.25" r="278" customHeight="1" ht="17.25">
      <c r="A278" s="299"/>
      <c r="B278" s="299"/>
      <c r="C278" s="299"/>
      <c r="D278" s="299"/>
      <c r="E278" s="74"/>
      <c r="F278" s="119" t="s">
        <v>441</v>
      </c>
      <c r="G278" s="239"/>
      <c r="H278" s="330"/>
      <c r="I278" s="239"/>
    </row>
    <row x14ac:dyDescent="0.25" r="279" customHeight="1" ht="17.25">
      <c r="A279" s="299"/>
      <c r="B279" s="299"/>
      <c r="C279" s="299"/>
      <c r="D279" s="299"/>
      <c r="E279" s="74"/>
      <c r="F279" s="74" t="s">
        <v>442</v>
      </c>
      <c r="G279" s="34">
        <v>2950</v>
      </c>
      <c r="H279" s="239"/>
      <c r="I279" s="326"/>
    </row>
    <row x14ac:dyDescent="0.25" r="280" customHeight="1" ht="17.25">
      <c r="A280" s="299"/>
      <c r="B280" s="299"/>
      <c r="C280" s="299"/>
      <c r="D280" s="299"/>
      <c r="E280" s="74"/>
      <c r="F280" s="74"/>
      <c r="G280" s="34"/>
      <c r="H280" s="239"/>
      <c r="I280" s="326"/>
    </row>
    <row x14ac:dyDescent="0.25" r="281" customHeight="1" ht="17.25">
      <c r="A281" s="299"/>
      <c r="B281" s="299"/>
      <c r="C281" s="299"/>
      <c r="D281" s="299"/>
      <c r="E281" s="74"/>
      <c r="F281" s="74"/>
      <c r="G281" s="34"/>
      <c r="H281" s="239"/>
      <c r="I281" s="326"/>
    </row>
    <row x14ac:dyDescent="0.25" r="282" customHeight="1" ht="17.25">
      <c r="A282" s="299"/>
      <c r="B282" s="299"/>
      <c r="C282" s="299"/>
      <c r="D282" s="299"/>
      <c r="E282" s="148"/>
      <c r="F282" s="148"/>
      <c r="G282" s="239"/>
      <c r="H282" s="239"/>
      <c r="I282" s="326"/>
    </row>
    <row x14ac:dyDescent="0.25" r="283" customHeight="1" ht="17.25">
      <c r="A283" s="299"/>
      <c r="B283" s="299"/>
      <c r="C283" s="299"/>
      <c r="D283" s="299"/>
      <c r="E283" s="138" t="s">
        <v>18</v>
      </c>
      <c r="F283" s="4"/>
      <c r="G283" s="7"/>
      <c r="H283" s="45"/>
      <c r="I283" s="326"/>
    </row>
    <row x14ac:dyDescent="0.25" r="284" customHeight="1" ht="17.25">
      <c r="A284" s="299"/>
      <c r="B284" s="299"/>
      <c r="C284" s="299"/>
      <c r="D284" s="299"/>
      <c r="E284" s="108"/>
      <c r="F284" s="4"/>
      <c r="G284" s="7"/>
      <c r="H284" s="45"/>
      <c r="I284" s="304"/>
    </row>
    <row x14ac:dyDescent="0.25" r="285" customHeight="1" ht="17.25">
      <c r="A285" s="299"/>
      <c r="B285" s="299"/>
      <c r="C285" s="299"/>
      <c r="D285" s="299"/>
      <c r="E285" s="139" t="s">
        <v>280</v>
      </c>
      <c r="F285" s="140"/>
      <c r="G285" s="161"/>
      <c r="H285" s="153">
        <v>540</v>
      </c>
      <c r="I285" s="326"/>
    </row>
    <row x14ac:dyDescent="0.25" r="286" customHeight="1" ht="17.25">
      <c r="A286" s="299"/>
      <c r="B286" s="299"/>
      <c r="C286" s="299"/>
      <c r="D286" s="299"/>
      <c r="E286" s="28"/>
      <c r="F286" s="4"/>
      <c r="G286" s="7"/>
      <c r="H286" s="63"/>
      <c r="I286" s="326"/>
    </row>
    <row x14ac:dyDescent="0.25" r="287" customHeight="1" ht="17.25">
      <c r="A287" s="299"/>
      <c r="B287" s="299"/>
      <c r="C287" s="299"/>
      <c r="D287" s="299"/>
      <c r="E287" s="28" t="s">
        <v>437</v>
      </c>
      <c r="F287" s="4"/>
      <c r="G287" s="7"/>
      <c r="H287" s="63"/>
      <c r="I287" s="326"/>
    </row>
    <row x14ac:dyDescent="0.25" r="288" customHeight="1" ht="17.25">
      <c r="A288" s="299"/>
      <c r="B288" s="299"/>
      <c r="C288" s="299"/>
      <c r="D288" s="299"/>
      <c r="E288" s="139" t="s">
        <v>444</v>
      </c>
      <c r="F288" s="305"/>
      <c r="G288" s="328"/>
      <c r="H288" s="153">
        <v>1190</v>
      </c>
      <c r="I288" s="326"/>
    </row>
    <row x14ac:dyDescent="0.25" r="289" customHeight="1" ht="17.25">
      <c r="A289" s="299"/>
      <c r="B289" s="299"/>
      <c r="C289" s="299"/>
      <c r="D289" s="299"/>
      <c r="E289" s="133"/>
      <c r="F289" s="148"/>
      <c r="G289" s="326"/>
      <c r="H289" s="326"/>
      <c r="I289" s="326"/>
    </row>
    <row x14ac:dyDescent="0.25" r="290" customHeight="1" ht="38.25">
      <c r="A290" s="299"/>
      <c r="B290" s="299"/>
      <c r="C290" s="299"/>
      <c r="D290" s="299"/>
      <c r="E290" s="133"/>
      <c r="F290" s="148"/>
      <c r="G290" s="326"/>
      <c r="H290" s="326"/>
      <c r="I290" s="326"/>
    </row>
    <row x14ac:dyDescent="0.25" r="291" customHeight="1" ht="17.25">
      <c r="A291" s="126"/>
      <c r="B291" s="96" t="s">
        <v>445</v>
      </c>
      <c r="C291" s="236"/>
      <c r="D291" s="236"/>
      <c r="E291" s="127"/>
      <c r="F291" s="116"/>
      <c r="G291" s="158"/>
      <c r="H291" s="158"/>
      <c r="I291" s="158"/>
    </row>
    <row x14ac:dyDescent="0.25" r="292" customHeight="1" ht="17.25">
      <c r="A292" s="15"/>
      <c r="B292" s="15" t="s">
        <v>106</v>
      </c>
      <c r="C292" s="15"/>
      <c r="D292" s="15"/>
      <c r="E292" s="112" t="s">
        <v>58</v>
      </c>
      <c r="F292" s="237" t="s">
        <v>319</v>
      </c>
      <c r="G292" s="60" t="s">
        <v>362</v>
      </c>
      <c r="H292" s="275"/>
      <c r="I292" s="275"/>
    </row>
    <row x14ac:dyDescent="0.25" r="293" customHeight="1" ht="17.25">
      <c r="A293" s="299"/>
      <c r="B293" s="299"/>
      <c r="C293" s="299"/>
      <c r="D293" s="299"/>
      <c r="E293" s="74"/>
      <c r="F293" s="119" t="s">
        <v>72</v>
      </c>
      <c r="G293" s="239"/>
      <c r="H293" s="330"/>
      <c r="I293" s="239"/>
    </row>
    <row x14ac:dyDescent="0.25" r="294" customHeight="1" ht="17.25">
      <c r="A294" s="299"/>
      <c r="B294" s="299"/>
      <c r="C294" s="299"/>
      <c r="D294" s="299"/>
      <c r="E294" s="74" t="s">
        <v>11</v>
      </c>
      <c r="F294" s="74" t="s">
        <v>446</v>
      </c>
      <c r="G294" s="34">
        <v>2380</v>
      </c>
      <c r="H294" s="239"/>
      <c r="I294" s="326"/>
    </row>
    <row x14ac:dyDescent="0.25" r="295" customHeight="1" ht="17.25">
      <c r="A295" s="299"/>
      <c r="B295" s="299"/>
      <c r="C295" s="299"/>
      <c r="D295" s="299"/>
      <c r="E295" s="74" t="s">
        <v>13</v>
      </c>
      <c r="F295" s="74" t="s">
        <v>448</v>
      </c>
      <c r="G295" s="34">
        <v>2890</v>
      </c>
      <c r="H295" s="239"/>
      <c r="I295" s="326"/>
    </row>
    <row x14ac:dyDescent="0.25" r="296" customHeight="1" ht="17.25">
      <c r="A296" s="299"/>
      <c r="B296" s="299"/>
      <c r="C296" s="299"/>
      <c r="D296" s="299"/>
      <c r="E296" s="74"/>
      <c r="F296" s="74"/>
      <c r="G296" s="34"/>
      <c r="H296" s="239"/>
      <c r="I296" s="326"/>
    </row>
    <row x14ac:dyDescent="0.25" r="297" customHeight="1" ht="17.25">
      <c r="A297" s="299"/>
      <c r="B297" s="299"/>
      <c r="C297" s="299"/>
      <c r="D297" s="299"/>
      <c r="E297" s="148"/>
      <c r="F297" s="148"/>
      <c r="G297" s="239"/>
      <c r="H297" s="239"/>
      <c r="I297" s="326"/>
    </row>
    <row x14ac:dyDescent="0.25" r="298" customHeight="1" ht="17.25">
      <c r="A298" s="299"/>
      <c r="B298" s="299"/>
      <c r="C298" s="299"/>
      <c r="D298" s="299"/>
      <c r="E298" s="138" t="s">
        <v>18</v>
      </c>
      <c r="F298" s="4"/>
      <c r="G298" s="7"/>
      <c r="H298" s="45"/>
      <c r="I298" s="326"/>
    </row>
    <row x14ac:dyDescent="0.25" r="299" customHeight="1" ht="17.25">
      <c r="A299" s="299"/>
      <c r="B299" s="299"/>
      <c r="C299" s="299"/>
      <c r="D299" s="299"/>
      <c r="E299" s="108"/>
      <c r="F299" s="4"/>
      <c r="G299" s="7"/>
      <c r="H299" s="45"/>
      <c r="I299" s="304"/>
    </row>
    <row x14ac:dyDescent="0.25" r="300" customHeight="1" ht="17.25">
      <c r="A300" s="299"/>
      <c r="B300" s="299"/>
      <c r="C300" s="299"/>
      <c r="D300" s="299"/>
      <c r="E300" s="139" t="s">
        <v>280</v>
      </c>
      <c r="F300" s="140"/>
      <c r="G300" s="161"/>
      <c r="H300" s="153">
        <v>540</v>
      </c>
      <c r="I300" s="326"/>
    </row>
    <row x14ac:dyDescent="0.25" r="301" customHeight="1" ht="17.25">
      <c r="A301" s="299"/>
      <c r="B301" s="299"/>
      <c r="C301" s="299"/>
      <c r="D301" s="299"/>
      <c r="E301" s="28"/>
      <c r="F301" s="4"/>
      <c r="G301" s="7"/>
      <c r="H301" s="63"/>
      <c r="I301" s="326"/>
    </row>
    <row x14ac:dyDescent="0.25" r="302" customHeight="1" ht="17.25">
      <c r="A302" s="299"/>
      <c r="B302" s="299"/>
      <c r="C302" s="299"/>
      <c r="D302" s="299"/>
      <c r="E302" s="28" t="s">
        <v>437</v>
      </c>
      <c r="F302" s="4"/>
      <c r="G302" s="7"/>
      <c r="H302" s="63"/>
      <c r="I302" s="326"/>
    </row>
    <row x14ac:dyDescent="0.25" r="303" customHeight="1" ht="17.25">
      <c r="A303" s="299"/>
      <c r="B303" s="299"/>
      <c r="C303" s="299"/>
      <c r="D303" s="299"/>
      <c r="E303" s="139" t="s">
        <v>450</v>
      </c>
      <c r="F303" s="305"/>
      <c r="G303" s="328"/>
      <c r="H303" s="153">
        <v>1190</v>
      </c>
      <c r="I303" s="326"/>
    </row>
    <row x14ac:dyDescent="0.25" r="304" customHeight="1" ht="17.25">
      <c r="A304" s="299"/>
      <c r="B304" s="299"/>
      <c r="C304" s="299"/>
      <c r="D304" s="299"/>
      <c r="E304" s="133"/>
      <c r="F304" s="148"/>
      <c r="G304" s="326"/>
      <c r="H304" s="326"/>
      <c r="I304" s="326"/>
    </row>
    <row x14ac:dyDescent="0.25" r="305" customHeight="1" ht="17.25">
      <c r="A305" s="126"/>
      <c r="B305" s="96" t="s">
        <v>451</v>
      </c>
      <c r="C305" s="236"/>
      <c r="D305" s="236"/>
      <c r="E305" s="127"/>
      <c r="F305" s="116"/>
      <c r="G305" s="158"/>
      <c r="H305" s="158"/>
      <c r="I305" s="158"/>
    </row>
    <row x14ac:dyDescent="0.25" r="306" customHeight="1" ht="17.25">
      <c r="A306" s="15"/>
      <c r="B306" s="15" t="s">
        <v>348</v>
      </c>
      <c r="C306" s="15"/>
      <c r="D306" s="15"/>
      <c r="E306" s="112" t="s">
        <v>58</v>
      </c>
      <c r="F306" s="237" t="s">
        <v>319</v>
      </c>
      <c r="G306" s="159" t="s">
        <v>362</v>
      </c>
      <c r="H306" s="335" t="s">
        <v>350</v>
      </c>
      <c r="I306" s="335"/>
    </row>
    <row x14ac:dyDescent="0.25" r="307" customHeight="1" ht="17.25">
      <c r="A307" s="3"/>
      <c r="B307" s="3"/>
      <c r="C307" s="3"/>
      <c r="D307" s="3"/>
      <c r="E307" s="74"/>
      <c r="F307" s="119" t="s">
        <v>351</v>
      </c>
      <c r="G307" s="239"/>
      <c r="H307" s="322" t="s">
        <v>471</v>
      </c>
      <c r="I307" s="336"/>
    </row>
    <row x14ac:dyDescent="0.25" r="308" customHeight="1" ht="17.25">
      <c r="A308" s="3"/>
      <c r="B308" s="3"/>
      <c r="C308" s="3"/>
      <c r="D308" s="3"/>
      <c r="E308" s="74" t="s">
        <v>11</v>
      </c>
      <c r="F308" s="74" t="s">
        <v>354</v>
      </c>
      <c r="G308" s="34">
        <v>770</v>
      </c>
      <c r="H308" s="34">
        <v>1280</v>
      </c>
      <c r="I308" s="63"/>
    </row>
    <row x14ac:dyDescent="0.25" r="309" customHeight="1" ht="17.25">
      <c r="A309" s="3"/>
      <c r="B309" s="3"/>
      <c r="C309" s="3"/>
      <c r="D309" s="3"/>
      <c r="E309" s="74" t="s">
        <v>13</v>
      </c>
      <c r="F309" s="74" t="s">
        <v>356</v>
      </c>
      <c r="G309" s="34">
        <v>1200</v>
      </c>
      <c r="H309" s="34">
        <v>1990</v>
      </c>
      <c r="I309" s="63"/>
    </row>
    <row x14ac:dyDescent="0.25" r="310" customHeight="1" ht="17.25">
      <c r="A310" s="3"/>
      <c r="B310" s="3"/>
      <c r="C310" s="3"/>
      <c r="D310" s="3"/>
      <c r="E310" s="4" t="s">
        <v>15</v>
      </c>
      <c r="F310" s="74" t="s">
        <v>358</v>
      </c>
      <c r="G310" s="34">
        <v>1720</v>
      </c>
      <c r="H310" s="34">
        <v>2870</v>
      </c>
      <c r="I310" s="63"/>
    </row>
    <row x14ac:dyDescent="0.25" r="311" customHeight="1" ht="17.25">
      <c r="A311" s="3"/>
      <c r="B311" s="3"/>
      <c r="C311" s="3"/>
      <c r="D311" s="3"/>
      <c r="E311" s="4"/>
      <c r="F311" s="74"/>
      <c r="G311" s="34"/>
      <c r="H311" s="34"/>
      <c r="I311" s="137"/>
    </row>
    <row x14ac:dyDescent="0.25" r="312" customHeight="1" ht="17.25">
      <c r="A312" s="3"/>
      <c r="B312" s="3"/>
      <c r="C312" s="3"/>
      <c r="D312" s="3"/>
      <c r="E312" s="132"/>
      <c r="F312" s="74"/>
      <c r="G312" s="34"/>
      <c r="H312" s="34"/>
      <c r="I312" s="137"/>
    </row>
    <row x14ac:dyDescent="0.25" r="313" customHeight="1" ht="17.25">
      <c r="A313" s="3"/>
      <c r="B313" s="3"/>
      <c r="C313" s="3"/>
      <c r="D313" s="3"/>
      <c r="E313" s="114"/>
      <c r="F313" s="74"/>
      <c r="G313" s="34"/>
      <c r="H313" s="34"/>
      <c r="I313" s="137"/>
    </row>
    <row x14ac:dyDescent="0.25" r="314" customHeight="1" ht="17.25">
      <c r="A314" s="3"/>
      <c r="B314" s="3"/>
      <c r="C314" s="3"/>
      <c r="D314" s="3"/>
      <c r="E314" s="138" t="s">
        <v>18</v>
      </c>
      <c r="F314" s="23"/>
      <c r="G314" s="5"/>
      <c r="H314" s="5"/>
      <c r="I314" s="5"/>
    </row>
    <row x14ac:dyDescent="0.25" r="315" customHeight="1" ht="17.25">
      <c r="A315" s="3"/>
      <c r="B315" s="3"/>
      <c r="C315" s="3"/>
      <c r="D315" s="3"/>
      <c r="E315" s="145"/>
      <c r="F315" s="23"/>
      <c r="G315" s="5"/>
      <c r="H315" s="5"/>
      <c r="I315" s="5"/>
    </row>
    <row x14ac:dyDescent="0.25" r="316" customHeight="1" ht="17.25">
      <c r="A316" s="3"/>
      <c r="B316" s="3"/>
      <c r="C316" s="3"/>
      <c r="D316" s="3"/>
      <c r="E316" s="3"/>
      <c r="F316" s="23"/>
      <c r="G316" s="5"/>
      <c r="H316" s="5"/>
      <c r="I316" s="34"/>
    </row>
    <row x14ac:dyDescent="0.25" r="317" customHeight="1" ht="17.25">
      <c r="A317" s="3"/>
      <c r="B317" s="3"/>
      <c r="C317" s="3"/>
      <c r="D317" s="3"/>
      <c r="E317" s="139" t="s">
        <v>394</v>
      </c>
      <c r="F317" s="140"/>
      <c r="G317" s="35"/>
      <c r="H317" s="153">
        <v>340</v>
      </c>
      <c r="I317" s="34"/>
    </row>
    <row x14ac:dyDescent="0.25" r="318" customHeight="1" ht="29.25">
      <c r="A318" s="3"/>
      <c r="B318" s="3"/>
      <c r="C318" s="3"/>
      <c r="D318" s="3"/>
      <c r="E318" s="145"/>
      <c r="F318" s="23"/>
      <c r="G318" s="5"/>
      <c r="H318" s="5"/>
      <c r="I318" s="34"/>
    </row>
    <row x14ac:dyDescent="0.25" r="319" customHeight="1" ht="17.25">
      <c r="A319" s="126"/>
      <c r="B319" s="96" t="s">
        <v>451</v>
      </c>
      <c r="C319" s="236"/>
      <c r="D319" s="236"/>
      <c r="E319" s="127"/>
      <c r="F319" s="116"/>
      <c r="G319" s="158"/>
      <c r="H319" s="158"/>
      <c r="I319" s="158"/>
    </row>
    <row x14ac:dyDescent="0.25" r="320" customHeight="1" ht="17.25">
      <c r="A320" s="15"/>
      <c r="B320" s="15" t="s">
        <v>106</v>
      </c>
      <c r="C320" s="15"/>
      <c r="D320" s="15"/>
      <c r="E320" s="113" t="s">
        <v>58</v>
      </c>
      <c r="F320" s="112" t="s">
        <v>319</v>
      </c>
      <c r="G320" s="72" t="s">
        <v>362</v>
      </c>
      <c r="H320" s="335" t="s">
        <v>388</v>
      </c>
      <c r="I320" s="335"/>
    </row>
    <row x14ac:dyDescent="0.25" r="321" customHeight="1" ht="17.25">
      <c r="A321" s="3"/>
      <c r="B321" s="3"/>
      <c r="C321" s="3"/>
      <c r="D321" s="3"/>
      <c r="E321" s="74"/>
      <c r="F321" s="119" t="s">
        <v>351</v>
      </c>
      <c r="G321" s="239"/>
      <c r="H321" s="336" t="s">
        <v>336</v>
      </c>
      <c r="I321" s="336"/>
    </row>
    <row x14ac:dyDescent="0.25" r="322" customHeight="1" ht="17.25">
      <c r="A322" s="3"/>
      <c r="B322" s="3"/>
      <c r="C322" s="3"/>
      <c r="D322" s="3"/>
      <c r="E322" s="74" t="s">
        <v>11</v>
      </c>
      <c r="F322" s="74" t="s">
        <v>396</v>
      </c>
      <c r="G322" s="34">
        <v>900</v>
      </c>
      <c r="H322" s="34">
        <v>1600</v>
      </c>
      <c r="I322" s="34"/>
    </row>
    <row x14ac:dyDescent="0.25" r="323" customHeight="1" ht="17.25">
      <c r="A323" s="3"/>
      <c r="B323" s="3"/>
      <c r="C323" s="3"/>
      <c r="D323" s="3"/>
      <c r="E323" s="74" t="s">
        <v>13</v>
      </c>
      <c r="F323" s="74" t="s">
        <v>398</v>
      </c>
      <c r="G323" s="34">
        <v>1410</v>
      </c>
      <c r="H323" s="34">
        <v>2500</v>
      </c>
      <c r="I323" s="34"/>
    </row>
    <row x14ac:dyDescent="0.25" r="324" customHeight="1" ht="17.25">
      <c r="A324" s="3"/>
      <c r="B324" s="3"/>
      <c r="C324" s="3"/>
      <c r="D324" s="3"/>
      <c r="E324" s="74" t="s">
        <v>15</v>
      </c>
      <c r="F324" s="74" t="s">
        <v>399</v>
      </c>
      <c r="G324" s="34">
        <v>2030</v>
      </c>
      <c r="H324" s="34">
        <v>3600</v>
      </c>
      <c r="I324" s="34"/>
    </row>
    <row x14ac:dyDescent="0.25" r="325" customHeight="1" ht="17.25">
      <c r="A325" s="3"/>
      <c r="B325" s="3"/>
      <c r="C325" s="3"/>
      <c r="D325" s="3"/>
      <c r="E325" s="74"/>
      <c r="F325" s="74"/>
      <c r="G325" s="34"/>
      <c r="H325" s="34"/>
      <c r="I325" s="34"/>
    </row>
    <row x14ac:dyDescent="0.25" r="326" customHeight="1" ht="17.25">
      <c r="A326" s="3"/>
      <c r="B326" s="3"/>
      <c r="C326" s="3"/>
      <c r="D326" s="3"/>
      <c r="E326" s="132"/>
      <c r="F326" s="23"/>
      <c r="G326" s="5"/>
      <c r="H326" s="5"/>
      <c r="I326" s="5"/>
    </row>
    <row x14ac:dyDescent="0.25" r="327" customHeight="1" ht="17.25">
      <c r="A327" s="3"/>
      <c r="B327" s="3"/>
      <c r="C327" s="3"/>
      <c r="D327" s="3"/>
      <c r="E327" s="138" t="s">
        <v>18</v>
      </c>
      <c r="F327" s="23"/>
      <c r="G327" s="5"/>
      <c r="H327" s="5"/>
      <c r="I327" s="5"/>
    </row>
    <row x14ac:dyDescent="0.25" r="328" customHeight="1" ht="17.25">
      <c r="A328" s="3"/>
      <c r="B328" s="3"/>
      <c r="C328" s="3"/>
      <c r="D328" s="3"/>
      <c r="E328" s="145"/>
      <c r="F328" s="23"/>
      <c r="G328" s="5"/>
      <c r="H328" s="5"/>
      <c r="I328" s="5"/>
    </row>
    <row x14ac:dyDescent="0.25" r="329" customHeight="1" ht="17.25">
      <c r="A329" s="3"/>
      <c r="B329" s="3"/>
      <c r="C329" s="3"/>
      <c r="D329" s="3"/>
      <c r="E329" s="139" t="s">
        <v>472</v>
      </c>
      <c r="F329" s="140"/>
      <c r="G329" s="35"/>
      <c r="H329" s="153">
        <v>340</v>
      </c>
      <c r="I329" s="5"/>
    </row>
    <row x14ac:dyDescent="0.25" r="330" customHeight="1" ht="17.25">
      <c r="A330" s="3"/>
      <c r="B330" s="3"/>
      <c r="C330" s="3"/>
      <c r="D330" s="3"/>
      <c r="E330" s="145"/>
      <c r="F330" s="23"/>
      <c r="G330" s="5"/>
      <c r="H330" s="5"/>
      <c r="I330" s="5"/>
    </row>
    <row x14ac:dyDescent="0.25" r="331" customHeight="1" ht="17.25">
      <c r="A331" s="3"/>
      <c r="B331" s="3"/>
      <c r="C331" s="3"/>
      <c r="D331" s="3"/>
      <c r="E331" s="3"/>
      <c r="F331" s="114"/>
      <c r="G331" s="5"/>
      <c r="H331" s="5"/>
      <c r="I331" s="5"/>
    </row>
    <row x14ac:dyDescent="0.25" r="332" customHeight="1" ht="17.25">
      <c r="A332" s="3"/>
      <c r="B332" s="3"/>
      <c r="C332" s="3"/>
      <c r="D332" s="3"/>
      <c r="E332" s="3"/>
      <c r="F332" s="23"/>
      <c r="G332" s="5"/>
      <c r="H332" s="5"/>
      <c r="I332" s="5"/>
    </row>
    <row x14ac:dyDescent="0.25" r="333" customHeight="1" ht="17.25">
      <c r="A333" s="3"/>
      <c r="B333" s="3"/>
      <c r="C333" s="3"/>
      <c r="D333" s="3"/>
      <c r="E333" s="3"/>
      <c r="F333" s="23"/>
      <c r="G333" s="5"/>
      <c r="H333" s="5"/>
      <c r="I333" s="5"/>
    </row>
    <row x14ac:dyDescent="0.25" r="334" customHeight="1" ht="17.25">
      <c r="A334" s="3"/>
      <c r="B334" s="3"/>
      <c r="C334" s="3"/>
      <c r="D334" s="3"/>
      <c r="E334" s="3"/>
      <c r="F334" s="23"/>
      <c r="G334" s="5"/>
      <c r="H334" s="5"/>
      <c r="I334" s="5"/>
    </row>
    <row x14ac:dyDescent="0.25" r="335" customHeight="1" ht="17.25">
      <c r="A335" s="3"/>
      <c r="B335" s="3"/>
      <c r="C335" s="3"/>
      <c r="D335" s="3"/>
      <c r="E335" s="3"/>
      <c r="F335" s="23"/>
      <c r="G335" s="5"/>
      <c r="H335" s="5"/>
      <c r="I335" s="5"/>
    </row>
    <row x14ac:dyDescent="0.25" r="336" customHeight="1" ht="17.25">
      <c r="A336" s="3"/>
      <c r="B336" s="3"/>
      <c r="C336" s="3"/>
      <c r="D336" s="3"/>
      <c r="E336" s="3"/>
      <c r="F336" s="23"/>
      <c r="G336" s="5"/>
      <c r="H336" s="5"/>
      <c r="I336" s="5"/>
    </row>
    <row x14ac:dyDescent="0.25" r="337" customHeight="1" ht="17.25">
      <c r="A337" s="3"/>
      <c r="B337" s="3"/>
      <c r="C337" s="3"/>
      <c r="D337" s="3"/>
      <c r="E337" s="3"/>
      <c r="F337" s="23"/>
      <c r="G337" s="5"/>
      <c r="H337" s="5"/>
      <c r="I337" s="5"/>
    </row>
    <row x14ac:dyDescent="0.25" r="338" customHeight="1" ht="17.25">
      <c r="A338" s="3"/>
      <c r="B338" s="3"/>
      <c r="C338" s="3"/>
      <c r="D338" s="3"/>
      <c r="E338" s="3"/>
      <c r="F338" s="23"/>
      <c r="G338" s="5"/>
      <c r="H338" s="5"/>
      <c r="I338" s="5"/>
    </row>
    <row x14ac:dyDescent="0.25" r="339" customHeight="1" ht="17.25">
      <c r="A339" s="3"/>
      <c r="B339" s="3"/>
      <c r="C339" s="3"/>
      <c r="D339" s="3"/>
      <c r="E339" s="3"/>
      <c r="F339" s="23"/>
      <c r="G339" s="5"/>
      <c r="H339" s="5"/>
      <c r="I339" s="5"/>
    </row>
    <row x14ac:dyDescent="0.25" r="340" customHeight="1" ht="17.25">
      <c r="A340" s="3"/>
      <c r="B340" s="3"/>
      <c r="C340" s="3"/>
      <c r="D340" s="3"/>
      <c r="E340" s="3"/>
      <c r="F340" s="23"/>
      <c r="G340" s="5"/>
      <c r="H340" s="5"/>
      <c r="I340" s="5"/>
    </row>
    <row x14ac:dyDescent="0.25" r="341" customHeight="1" ht="17.25">
      <c r="A341" s="3"/>
      <c r="B341" s="3"/>
      <c r="C341" s="3"/>
      <c r="D341" s="3"/>
      <c r="E341" s="3"/>
      <c r="F341" s="23"/>
      <c r="G341" s="5"/>
      <c r="H341" s="5"/>
      <c r="I341" s="5"/>
    </row>
    <row x14ac:dyDescent="0.25" r="342" customHeight="1" ht="17.25">
      <c r="A342" s="3"/>
      <c r="B342" s="3"/>
      <c r="C342" s="3"/>
      <c r="D342" s="3"/>
      <c r="E342" s="3"/>
      <c r="F342" s="23"/>
      <c r="G342" s="5"/>
      <c r="H342" s="5"/>
      <c r="I342" s="5"/>
    </row>
    <row x14ac:dyDescent="0.25" r="343" customHeight="1" ht="17.25">
      <c r="A343" s="3"/>
      <c r="B343" s="3"/>
      <c r="C343" s="3"/>
      <c r="D343" s="3"/>
      <c r="E343" s="3"/>
      <c r="F343" s="23"/>
      <c r="G343" s="5"/>
      <c r="H343" s="5"/>
      <c r="I343" s="5"/>
    </row>
    <row x14ac:dyDescent="0.25" r="344" customHeight="1" ht="17.25">
      <c r="A344" s="3"/>
      <c r="B344" s="3"/>
      <c r="C344" s="3"/>
      <c r="D344" s="3"/>
      <c r="E344" s="3"/>
      <c r="F344" s="23"/>
      <c r="G344" s="5"/>
      <c r="H344" s="5"/>
      <c r="I344" s="5"/>
    </row>
    <row x14ac:dyDescent="0.25" r="345" customHeight="1" ht="17.25">
      <c r="A345" s="3"/>
      <c r="B345" s="3"/>
      <c r="C345" s="3"/>
      <c r="D345" s="3"/>
      <c r="E345" s="3"/>
      <c r="F345" s="23"/>
      <c r="G345" s="5"/>
      <c r="H345" s="5"/>
      <c r="I345" s="5"/>
    </row>
    <row x14ac:dyDescent="0.25" r="346" customHeight="1" ht="17.25">
      <c r="A346" s="3"/>
      <c r="B346" s="3"/>
      <c r="C346" s="3"/>
      <c r="D346" s="3"/>
      <c r="E346" s="3"/>
      <c r="F346" s="23"/>
      <c r="G346" s="5"/>
      <c r="H346" s="5"/>
      <c r="I346" s="5"/>
    </row>
    <row x14ac:dyDescent="0.25" r="347" customHeight="1" ht="17.25">
      <c r="A347" s="3"/>
      <c r="B347" s="3"/>
      <c r="C347" s="3"/>
      <c r="D347" s="3"/>
      <c r="E347" s="3"/>
      <c r="F347" s="23"/>
      <c r="G347" s="5"/>
      <c r="H347" s="5"/>
      <c r="I347" s="5"/>
    </row>
    <row x14ac:dyDescent="0.25" r="348" customHeight="1" ht="17.25">
      <c r="A348" s="3"/>
      <c r="B348" s="3"/>
      <c r="C348" s="3"/>
      <c r="D348" s="3"/>
      <c r="E348" s="3"/>
      <c r="F348" s="23"/>
      <c r="G348" s="5"/>
      <c r="H348" s="5"/>
      <c r="I348" s="5"/>
    </row>
    <row x14ac:dyDescent="0.25" r="349" customHeight="1" ht="17.25">
      <c r="A349" s="3"/>
      <c r="B349" s="3"/>
      <c r="C349" s="3"/>
      <c r="D349" s="3"/>
      <c r="E349" s="3"/>
      <c r="F349" s="23"/>
      <c r="G349" s="5"/>
      <c r="H349" s="5"/>
      <c r="I349" s="5"/>
    </row>
    <row x14ac:dyDescent="0.25" r="350" customHeight="1" ht="17.25">
      <c r="A350" s="3"/>
      <c r="B350" s="3"/>
      <c r="C350" s="3"/>
      <c r="D350" s="3"/>
      <c r="E350" s="3"/>
      <c r="F350" s="23"/>
      <c r="G350" s="5"/>
      <c r="H350" s="5"/>
      <c r="I350" s="5"/>
    </row>
    <row x14ac:dyDescent="0.25" r="351" customHeight="1" ht="17.25">
      <c r="A351" s="3"/>
      <c r="B351" s="3"/>
      <c r="C351" s="3"/>
      <c r="D351" s="3"/>
      <c r="E351" s="3"/>
      <c r="F351" s="23"/>
      <c r="G351" s="5"/>
      <c r="H351" s="5"/>
      <c r="I351" s="5"/>
    </row>
    <row x14ac:dyDescent="0.25" r="352" customHeight="1" ht="17.25">
      <c r="A352" s="3"/>
      <c r="B352" s="3"/>
      <c r="C352" s="3"/>
      <c r="D352" s="3"/>
      <c r="E352" s="3"/>
      <c r="F352" s="23"/>
      <c r="G352" s="5"/>
      <c r="H352" s="5"/>
      <c r="I352" s="5"/>
    </row>
    <row x14ac:dyDescent="0.25" r="353" customHeight="1" ht="17.25">
      <c r="A353" s="3"/>
      <c r="B353" s="3"/>
      <c r="C353" s="3"/>
      <c r="D353" s="3"/>
      <c r="E353" s="3"/>
      <c r="F353" s="23"/>
      <c r="G353" s="5"/>
      <c r="H353" s="5"/>
      <c r="I353" s="5"/>
    </row>
    <row x14ac:dyDescent="0.25" r="354" customHeight="1" ht="17.25">
      <c r="A354" s="3"/>
      <c r="B354" s="3"/>
      <c r="C354" s="3"/>
      <c r="D354" s="3"/>
      <c r="E354" s="3"/>
      <c r="F354" s="23"/>
      <c r="G354" s="5"/>
      <c r="H354" s="5"/>
      <c r="I354" s="5"/>
    </row>
    <row x14ac:dyDescent="0.25" r="355" customHeight="1" ht="17.25">
      <c r="A355" s="3"/>
      <c r="B355" s="3"/>
      <c r="C355" s="3"/>
      <c r="D355" s="3"/>
      <c r="E355" s="3"/>
      <c r="F355" s="23"/>
      <c r="G355" s="5"/>
      <c r="H355" s="5"/>
      <c r="I355" s="5"/>
    </row>
    <row x14ac:dyDescent="0.25" r="356" customHeight="1" ht="17.25">
      <c r="A356" s="3"/>
      <c r="B356" s="3"/>
      <c r="C356" s="3"/>
      <c r="D356" s="3"/>
      <c r="E356" s="3"/>
      <c r="F356" s="23"/>
      <c r="G356" s="5"/>
      <c r="H356" s="5"/>
      <c r="I356" s="5"/>
    </row>
    <row x14ac:dyDescent="0.25" r="357" customHeight="1" ht="17.25">
      <c r="A357" s="3"/>
      <c r="B357" s="3"/>
      <c r="C357" s="3"/>
      <c r="D357" s="3"/>
      <c r="E357" s="3"/>
      <c r="F357" s="23"/>
      <c r="G357" s="5"/>
      <c r="H357" s="5"/>
      <c r="I357" s="5"/>
    </row>
    <row x14ac:dyDescent="0.25" r="358" customHeight="1" ht="17.25">
      <c r="A358" s="3"/>
      <c r="B358" s="3"/>
      <c r="C358" s="3"/>
      <c r="D358" s="3"/>
      <c r="E358" s="3"/>
      <c r="F358" s="23"/>
      <c r="G358" s="5"/>
      <c r="H358" s="5"/>
      <c r="I358" s="5"/>
    </row>
    <row x14ac:dyDescent="0.25" r="359" customHeight="1" ht="17.25">
      <c r="A359" s="3"/>
      <c r="B359" s="3"/>
      <c r="C359" s="3"/>
      <c r="D359" s="3"/>
      <c r="E359" s="3"/>
      <c r="F359" s="23"/>
      <c r="G359" s="5"/>
      <c r="H359" s="5"/>
      <c r="I359" s="5"/>
    </row>
    <row x14ac:dyDescent="0.25" r="360" customHeight="1" ht="17.25">
      <c r="A360" s="3"/>
      <c r="B360" s="3"/>
      <c r="C360" s="3"/>
      <c r="D360" s="3"/>
      <c r="E360" s="3"/>
      <c r="F360" s="23"/>
      <c r="G360" s="5"/>
      <c r="H360" s="5"/>
      <c r="I360" s="5"/>
    </row>
    <row x14ac:dyDescent="0.25" r="361" customHeight="1" ht="17.25">
      <c r="A361" s="3"/>
      <c r="B361" s="3"/>
      <c r="C361" s="3"/>
      <c r="D361" s="3"/>
      <c r="E361" s="3"/>
      <c r="F361" s="23"/>
      <c r="G361" s="5"/>
      <c r="H361" s="5"/>
      <c r="I361" s="5"/>
    </row>
    <row x14ac:dyDescent="0.25" r="362" customHeight="1" ht="17.25">
      <c r="A362" s="3"/>
      <c r="B362" s="3"/>
      <c r="C362" s="3"/>
      <c r="D362" s="3"/>
      <c r="E362" s="3"/>
      <c r="F362" s="23"/>
      <c r="G362" s="5"/>
      <c r="H362" s="5"/>
      <c r="I362" s="5"/>
    </row>
    <row x14ac:dyDescent="0.25" r="363" customHeight="1" ht="17.25">
      <c r="A363" s="3"/>
      <c r="B363" s="3"/>
      <c r="C363" s="3"/>
      <c r="D363" s="3"/>
      <c r="E363" s="3"/>
      <c r="F363" s="23"/>
      <c r="G363" s="5"/>
      <c r="H363" s="5"/>
      <c r="I363" s="5"/>
    </row>
    <row x14ac:dyDescent="0.25" r="364" customHeight="1" ht="17.25">
      <c r="A364" s="3"/>
      <c r="B364" s="3"/>
      <c r="C364" s="3"/>
      <c r="D364" s="3"/>
      <c r="E364" s="3"/>
      <c r="F364" s="23"/>
      <c r="G364" s="5"/>
      <c r="H364" s="5"/>
      <c r="I364" s="5"/>
    </row>
    <row x14ac:dyDescent="0.25" r="365" customHeight="1" ht="17.25">
      <c r="A365" s="3"/>
      <c r="B365" s="3"/>
      <c r="C365" s="3"/>
      <c r="D365" s="3"/>
      <c r="E365" s="3"/>
      <c r="F365" s="23"/>
      <c r="G365" s="5"/>
      <c r="H365" s="5"/>
      <c r="I365" s="5"/>
    </row>
    <row x14ac:dyDescent="0.25" r="366" customHeight="1" ht="17.25">
      <c r="A366" s="3"/>
      <c r="B366" s="3"/>
      <c r="C366" s="3"/>
      <c r="D366" s="3"/>
      <c r="E366" s="3"/>
      <c r="F366" s="23"/>
      <c r="G366" s="5"/>
      <c r="H366" s="5"/>
      <c r="I366" s="5"/>
    </row>
    <row x14ac:dyDescent="0.25" r="367" customHeight="1" ht="17.25">
      <c r="A367" s="3"/>
      <c r="B367" s="3"/>
      <c r="C367" s="3"/>
      <c r="D367" s="3"/>
      <c r="E367" s="3"/>
      <c r="F367" s="23"/>
      <c r="G367" s="5"/>
      <c r="H367" s="5"/>
      <c r="I367" s="5"/>
    </row>
    <row x14ac:dyDescent="0.25" r="368" customHeight="1" ht="17.25">
      <c r="A368" s="3"/>
      <c r="B368" s="3"/>
      <c r="C368" s="3"/>
      <c r="D368" s="3"/>
      <c r="E368" s="3"/>
      <c r="F368" s="114"/>
      <c r="G368" s="5"/>
      <c r="H368" s="5"/>
      <c r="I368" s="5"/>
    </row>
    <row x14ac:dyDescent="0.25" r="369" customHeight="1" ht="17.25">
      <c r="A369" s="3"/>
      <c r="B369" s="3"/>
      <c r="C369" s="3"/>
      <c r="D369" s="3"/>
      <c r="E369" s="3"/>
      <c r="F369" s="114"/>
      <c r="G369" s="5"/>
      <c r="H369" s="5"/>
      <c r="I369" s="5"/>
    </row>
    <row x14ac:dyDescent="0.25" r="370" customHeight="1" ht="17.25">
      <c r="A370" s="3"/>
      <c r="B370" s="3"/>
      <c r="C370" s="3"/>
      <c r="D370" s="3"/>
      <c r="E370" s="3"/>
      <c r="F370" s="114"/>
      <c r="G370" s="5"/>
      <c r="H370" s="5"/>
      <c r="I370" s="5"/>
    </row>
    <row x14ac:dyDescent="0.25" r="371" customHeight="1" ht="17.25">
      <c r="A371" s="3"/>
      <c r="B371" s="3"/>
      <c r="C371" s="3"/>
      <c r="D371" s="3"/>
      <c r="E371" s="3"/>
      <c r="F371" s="114"/>
      <c r="G371" s="5"/>
      <c r="H371" s="5"/>
      <c r="I371" s="5"/>
    </row>
    <row x14ac:dyDescent="0.25" r="372" customHeight="1" ht="17.25">
      <c r="A372" s="3"/>
      <c r="B372" s="3"/>
      <c r="C372" s="3"/>
      <c r="D372" s="3"/>
      <c r="E372" s="3"/>
      <c r="F372" s="114"/>
      <c r="G372" s="5"/>
      <c r="H372" s="5"/>
      <c r="I372" s="5"/>
    </row>
  </sheetData>
  <mergeCells count="18">
    <mergeCell ref="A1:I1"/>
    <mergeCell ref="H105:I105"/>
    <mergeCell ref="H106:I106"/>
    <mergeCell ref="H107:I107"/>
    <mergeCell ref="H108:I108"/>
    <mergeCell ref="H109:I109"/>
    <mergeCell ref="H122:I122"/>
    <mergeCell ref="H123:I123"/>
    <mergeCell ref="H124:I124"/>
    <mergeCell ref="H125:I125"/>
    <mergeCell ref="H126:I126"/>
    <mergeCell ref="H135:I135"/>
    <mergeCell ref="H136:I136"/>
    <mergeCell ref="H137:I137"/>
    <mergeCell ref="H138:I138"/>
    <mergeCell ref="H139:I139"/>
    <mergeCell ref="G181:G183"/>
    <mergeCell ref="H181:H18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5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22.14785714285714" customWidth="1" bestFit="1"/>
    <col min="4" max="4" style="76" width="18.576428571428572" customWidth="1" bestFit="1"/>
    <col min="5" max="5" style="76" width="10.576428571428572" customWidth="1" bestFit="1"/>
    <col min="6" max="6" style="77" width="22.576428571428572" customWidth="1" bestFit="1"/>
    <col min="7" max="7" style="78" width="39.57642857142857" customWidth="1" bestFit="1"/>
    <col min="8" max="8" style="78" width="38.14785714285715" customWidth="1" bestFit="1"/>
    <col min="9" max="9" style="78" width="38.57642857142857" customWidth="1" bestFit="1"/>
  </cols>
  <sheetData>
    <row x14ac:dyDescent="0.25" r="1" customHeight="1" ht="17.25">
      <c r="A1" s="1" t="s">
        <v>346</v>
      </c>
      <c r="B1" s="1"/>
      <c r="C1" s="1"/>
      <c r="D1" s="1"/>
      <c r="E1" s="1"/>
      <c r="F1" s="1"/>
      <c r="G1" s="2"/>
      <c r="H1" s="2"/>
      <c r="I1" s="2"/>
    </row>
    <row x14ac:dyDescent="0.25" r="2" customHeight="1" ht="17.25">
      <c r="A2" s="4"/>
      <c r="B2" s="4"/>
      <c r="C2" s="4"/>
      <c r="D2" s="4"/>
      <c r="E2" s="4"/>
      <c r="F2" s="23"/>
      <c r="G2" s="7"/>
      <c r="H2" s="7"/>
      <c r="I2" s="7"/>
    </row>
    <row x14ac:dyDescent="0.25" r="3" customHeight="1" ht="49.35">
      <c r="A3" s="126" t="s">
        <v>1</v>
      </c>
      <c r="B3" s="96" t="s">
        <v>347</v>
      </c>
      <c r="C3" s="236"/>
      <c r="D3" s="236"/>
      <c r="E3" s="127"/>
      <c r="F3" s="116"/>
      <c r="G3" s="158"/>
      <c r="H3" s="158"/>
      <c r="I3" s="158"/>
    </row>
    <row x14ac:dyDescent="0.25" r="4" customHeight="1" ht="25.350000000000005">
      <c r="A4" s="15"/>
      <c r="B4" s="15" t="s">
        <v>348</v>
      </c>
      <c r="C4" s="15"/>
      <c r="D4" s="15"/>
      <c r="E4" s="112" t="s">
        <v>58</v>
      </c>
      <c r="F4" s="237" t="s">
        <v>319</v>
      </c>
      <c r="G4" s="159" t="s">
        <v>349</v>
      </c>
      <c r="H4" s="16" t="s">
        <v>350</v>
      </c>
      <c r="I4" s="275"/>
    </row>
    <row x14ac:dyDescent="0.25" r="5" customHeight="1" ht="17.25">
      <c r="A5" s="3"/>
      <c r="B5" s="3"/>
      <c r="C5" s="3"/>
      <c r="D5" s="3"/>
      <c r="E5" s="74"/>
      <c r="F5" s="119" t="s">
        <v>351</v>
      </c>
      <c r="G5" s="7"/>
      <c r="H5" s="322" t="s">
        <v>353</v>
      </c>
      <c r="I5" s="24"/>
    </row>
    <row x14ac:dyDescent="0.25" r="6" customHeight="1" ht="17.25">
      <c r="A6" s="3"/>
      <c r="B6" s="3"/>
      <c r="C6" s="3"/>
      <c r="D6" s="3"/>
      <c r="E6" s="74" t="s">
        <v>11</v>
      </c>
      <c r="F6" s="74" t="s">
        <v>354</v>
      </c>
      <c r="G6" s="34">
        <f>ROUNDUP((('UK-R-Side Tables'!G6)/1.59)/10,0)*10</f>
      </c>
      <c r="H6" s="34">
        <f>ROUNDUP((('UK-R-Side Tables'!H6)/1.59)/10,0)*10</f>
      </c>
      <c r="I6" s="24"/>
    </row>
    <row x14ac:dyDescent="0.25" r="7" customHeight="1" ht="17.25">
      <c r="A7" s="3"/>
      <c r="B7" s="3"/>
      <c r="C7" s="3"/>
      <c r="D7" s="3"/>
      <c r="E7" s="74" t="s">
        <v>13</v>
      </c>
      <c r="F7" s="74" t="s">
        <v>356</v>
      </c>
      <c r="G7" s="34">
        <f>ROUNDUP((('UK-R-Side Tables'!G7)/1.59)/10,0)*10</f>
      </c>
      <c r="H7" s="34">
        <f>ROUNDUP((('UK-R-Side Tables'!H7)/1.59)/10,0)*10</f>
      </c>
      <c r="I7" s="24"/>
    </row>
    <row x14ac:dyDescent="0.25" r="8" customHeight="1" ht="17.25">
      <c r="A8" s="3"/>
      <c r="B8" s="3"/>
      <c r="C8" s="3"/>
      <c r="D8" s="3"/>
      <c r="E8" s="74" t="s">
        <v>15</v>
      </c>
      <c r="F8" s="74" t="s">
        <v>358</v>
      </c>
      <c r="G8" s="34">
        <f>ROUNDUP((('UK-R-Side Tables'!G8)/1.59)/10,0)*10</f>
      </c>
      <c r="H8" s="34">
        <f>ROUNDUP((('UK-R-Side Tables'!H8)/1.59)/10,0)*10</f>
      </c>
      <c r="I8" s="24"/>
    </row>
    <row x14ac:dyDescent="0.25" r="9" customHeight="1" ht="17.25">
      <c r="A9" s="3"/>
      <c r="B9" s="3"/>
      <c r="C9" s="3"/>
      <c r="D9" s="3"/>
      <c r="E9" s="74"/>
      <c r="F9" s="74"/>
      <c r="G9" s="34"/>
      <c r="H9" s="151"/>
      <c r="I9" s="24"/>
    </row>
    <row x14ac:dyDescent="0.25" r="10" customHeight="1" ht="17.25">
      <c r="A10" s="3"/>
      <c r="B10" s="3"/>
      <c r="C10" s="3"/>
      <c r="D10" s="3"/>
      <c r="E10" s="74"/>
      <c r="F10" s="74"/>
      <c r="G10" s="34"/>
      <c r="H10" s="34"/>
      <c r="I10" s="24"/>
    </row>
    <row x14ac:dyDescent="0.25" r="11" customHeight="1" ht="17.25">
      <c r="A11" s="3"/>
      <c r="B11" s="3"/>
      <c r="C11" s="3"/>
      <c r="D11" s="3"/>
      <c r="E11" s="74"/>
      <c r="F11" s="23"/>
      <c r="G11" s="5"/>
      <c r="H11" s="5"/>
      <c r="I11" s="5"/>
    </row>
    <row x14ac:dyDescent="0.25" r="12" customHeight="1" ht="17.25">
      <c r="A12" s="3"/>
      <c r="B12" s="3"/>
      <c r="C12" s="3"/>
      <c r="D12" s="3"/>
      <c r="E12" s="138" t="s">
        <v>18</v>
      </c>
      <c r="F12" s="74"/>
      <c r="G12" s="136"/>
      <c r="H12" s="136"/>
      <c r="I12" s="137"/>
    </row>
    <row x14ac:dyDescent="0.25" r="13" customHeight="1" ht="17.25">
      <c r="A13" s="3"/>
      <c r="B13" s="3"/>
      <c r="C13" s="3"/>
      <c r="D13" s="3"/>
      <c r="E13" s="145"/>
      <c r="F13" s="23"/>
      <c r="G13" s="5"/>
      <c r="H13" s="5"/>
      <c r="I13" s="5"/>
    </row>
    <row x14ac:dyDescent="0.25" r="14" customHeight="1" ht="17.25">
      <c r="A14" s="3"/>
      <c r="B14" s="3"/>
      <c r="C14" s="3"/>
      <c r="D14" s="3"/>
      <c r="E14" s="3"/>
      <c r="F14" s="23"/>
      <c r="G14" s="5"/>
      <c r="H14" s="5"/>
      <c r="I14" s="5"/>
    </row>
    <row x14ac:dyDescent="0.25" r="15" customHeight="1" ht="17.25">
      <c r="A15" s="3"/>
      <c r="B15" s="3"/>
      <c r="C15" s="3"/>
      <c r="D15" s="3"/>
      <c r="E15" s="139" t="s">
        <v>280</v>
      </c>
      <c r="F15" s="140"/>
      <c r="G15" s="35"/>
      <c r="H15" s="124">
        <f>ROUNDUP((('UK-R-Side Tables'!H15)/1.59)/10,0)*10</f>
      </c>
      <c r="I15" s="5"/>
    </row>
    <row x14ac:dyDescent="0.25" r="16" customHeight="1" ht="17.25">
      <c r="A16" s="3"/>
      <c r="B16" s="3"/>
      <c r="C16" s="3"/>
      <c r="D16" s="3"/>
      <c r="E16" s="145"/>
      <c r="F16" s="23"/>
      <c r="G16" s="5"/>
      <c r="H16" s="5"/>
      <c r="I16" s="5"/>
    </row>
    <row x14ac:dyDescent="0.25" r="17" customHeight="1" ht="17.25">
      <c r="A17" s="3"/>
      <c r="B17" s="3"/>
      <c r="C17" s="3"/>
      <c r="D17" s="3"/>
      <c r="E17" s="3"/>
      <c r="F17" s="23"/>
      <c r="G17" s="5"/>
      <c r="H17" s="5"/>
      <c r="I17" s="45"/>
    </row>
    <row x14ac:dyDescent="0.25" r="18" customHeight="1" ht="17.25">
      <c r="A18" s="3"/>
      <c r="B18" s="3"/>
      <c r="C18" s="3"/>
      <c r="D18" s="3"/>
      <c r="E18" s="139" t="s">
        <v>360</v>
      </c>
      <c r="F18" s="140"/>
      <c r="G18" s="35"/>
      <c r="H18" s="124">
        <f>ROUNDUP((('UK-R-Side Tables'!H18)/1.59)/10,0)*10</f>
      </c>
      <c r="I18" s="45"/>
    </row>
    <row x14ac:dyDescent="0.25" r="19" customHeight="1" ht="17.25">
      <c r="A19" s="3"/>
      <c r="B19" s="3"/>
      <c r="C19" s="3"/>
      <c r="D19" s="3"/>
      <c r="E19" s="28"/>
      <c r="F19" s="23"/>
      <c r="G19" s="5"/>
      <c r="H19" s="34"/>
      <c r="I19" s="45"/>
    </row>
    <row x14ac:dyDescent="0.25" r="20" customHeight="1" ht="17.25">
      <c r="A20" s="3"/>
      <c r="B20" s="3"/>
      <c r="C20" s="3"/>
      <c r="D20" s="3"/>
      <c r="E20" s="28"/>
      <c r="F20" s="23"/>
      <c r="G20" s="5"/>
      <c r="H20" s="34"/>
      <c r="I20" s="45"/>
    </row>
    <row x14ac:dyDescent="0.25" r="21" customHeight="1" ht="17.25">
      <c r="A21" s="3"/>
      <c r="B21" s="3"/>
      <c r="C21" s="3"/>
      <c r="D21" s="3"/>
      <c r="E21" s="28"/>
      <c r="F21" s="23"/>
      <c r="G21" s="5"/>
      <c r="H21" s="34"/>
      <c r="I21" s="45"/>
    </row>
    <row x14ac:dyDescent="0.25" r="22" customHeight="1" ht="17.25">
      <c r="A22" s="3"/>
      <c r="B22" s="3"/>
      <c r="C22" s="3"/>
      <c r="D22" s="3"/>
      <c r="E22" s="28"/>
      <c r="F22" s="23"/>
      <c r="G22" s="5"/>
      <c r="H22" s="34"/>
      <c r="I22" s="45"/>
    </row>
    <row x14ac:dyDescent="0.25" r="23" customHeight="1" ht="17.25">
      <c r="A23" s="8" t="s">
        <v>1</v>
      </c>
      <c r="B23" s="288" t="s">
        <v>361</v>
      </c>
      <c r="C23" s="10"/>
      <c r="D23" s="10"/>
      <c r="E23" s="10"/>
      <c r="F23" s="227"/>
      <c r="G23" s="232"/>
      <c r="H23" s="232"/>
      <c r="I23" s="158"/>
    </row>
    <row x14ac:dyDescent="0.25" r="24" customHeight="1" ht="17.25">
      <c r="A24" s="15"/>
      <c r="B24" s="15" t="s">
        <v>348</v>
      </c>
      <c r="C24" s="15"/>
      <c r="D24" s="15"/>
      <c r="E24" s="112" t="s">
        <v>10</v>
      </c>
      <c r="F24" s="112" t="s">
        <v>36</v>
      </c>
      <c r="G24" s="16" t="s">
        <v>362</v>
      </c>
      <c r="H24" s="16" t="s">
        <v>363</v>
      </c>
      <c r="I24" s="275"/>
    </row>
    <row x14ac:dyDescent="0.25" r="25" customHeight="1" ht="17.25">
      <c r="A25" s="22"/>
      <c r="B25" s="114"/>
      <c r="C25" s="114"/>
      <c r="D25" s="114"/>
      <c r="E25" s="119"/>
      <c r="F25" s="119" t="s">
        <v>351</v>
      </c>
      <c r="G25" s="20"/>
      <c r="H25" s="322"/>
      <c r="I25" s="45"/>
    </row>
    <row x14ac:dyDescent="0.25" r="26" customHeight="1" ht="17.25">
      <c r="A26" s="22"/>
      <c r="B26" s="114"/>
      <c r="C26" s="114"/>
      <c r="D26" s="114"/>
      <c r="E26" s="4" t="s">
        <v>13</v>
      </c>
      <c r="F26" s="4" t="s">
        <v>364</v>
      </c>
      <c r="G26" s="34">
        <f>ROUNDUP((('UK-R-Side Tables'!G26)/1.59)/10,0)*10</f>
      </c>
      <c r="H26" s="34">
        <f>ROUNDUP((('UK-R-Side Tables'!H26)/1.59)/10,0)*10</f>
      </c>
      <c r="I26" s="45"/>
    </row>
    <row x14ac:dyDescent="0.25" r="27" customHeight="1" ht="17.25">
      <c r="A27" s="22"/>
      <c r="B27" s="114"/>
      <c r="C27" s="114"/>
      <c r="D27" s="114"/>
      <c r="E27" s="4" t="s">
        <v>15</v>
      </c>
      <c r="F27" s="4" t="s">
        <v>358</v>
      </c>
      <c r="G27" s="34">
        <f>ROUNDUP((('UK-R-Side Tables'!G27)/1.59)/10,0)*10</f>
      </c>
      <c r="H27" s="34">
        <f>ROUNDUP((('UK-R-Side Tables'!H27)/1.59)/10,0)*10</f>
      </c>
      <c r="I27" s="45"/>
    </row>
    <row x14ac:dyDescent="0.25" r="28" customHeight="1" ht="17.25">
      <c r="A28" s="22"/>
      <c r="B28" s="114"/>
      <c r="C28" s="114"/>
      <c r="D28" s="114"/>
      <c r="E28" s="4"/>
      <c r="F28" s="4"/>
      <c r="G28" s="63"/>
      <c r="H28" s="63"/>
      <c r="I28" s="45"/>
    </row>
    <row x14ac:dyDescent="0.25" r="29" customHeight="1" ht="17.25">
      <c r="A29" s="22"/>
      <c r="B29" s="114"/>
      <c r="C29" s="114"/>
      <c r="D29" s="114"/>
      <c r="E29" s="4"/>
      <c r="F29" s="4"/>
      <c r="G29" s="63"/>
      <c r="H29" s="63"/>
      <c r="I29" s="45"/>
    </row>
    <row x14ac:dyDescent="0.25" r="30" customHeight="1" ht="17.25">
      <c r="A30" s="22"/>
      <c r="B30" s="114"/>
      <c r="C30" s="114"/>
      <c r="D30" s="114"/>
      <c r="E30" s="138" t="s">
        <v>365</v>
      </c>
      <c r="F30" s="4"/>
      <c r="G30" s="63"/>
      <c r="H30" s="63"/>
      <c r="I30" s="45"/>
    </row>
    <row x14ac:dyDescent="0.25" r="31" customHeight="1" ht="25.350000000000005">
      <c r="A31" s="3"/>
      <c r="B31" s="114"/>
      <c r="C31" s="114"/>
      <c r="D31" s="114"/>
      <c r="E31" s="150"/>
      <c r="F31" s="4"/>
      <c r="G31" s="7"/>
      <c r="H31" s="7"/>
      <c r="I31" s="45"/>
    </row>
    <row x14ac:dyDescent="0.25" r="32" customHeight="1" ht="25.350000000000005">
      <c r="A32" s="3"/>
      <c r="B32" s="114"/>
      <c r="C32" s="114"/>
      <c r="D32" s="114"/>
      <c r="E32" s="107"/>
      <c r="F32" s="4"/>
      <c r="G32" s="7"/>
      <c r="H32" s="7"/>
      <c r="I32" s="45"/>
    </row>
    <row x14ac:dyDescent="0.25" r="33" customHeight="1" ht="25.350000000000005">
      <c r="A33" s="3"/>
      <c r="B33" s="114"/>
      <c r="C33" s="114"/>
      <c r="D33" s="114"/>
      <c r="E33" s="139" t="s">
        <v>280</v>
      </c>
      <c r="F33" s="140"/>
      <c r="G33" s="35"/>
      <c r="H33" s="124">
        <f>ROUNDUP((('UK-R-Side Tables'!H33)/1.59)/10,0)*10</f>
      </c>
      <c r="I33" s="45"/>
    </row>
    <row x14ac:dyDescent="0.25" r="34" customHeight="1" ht="24.75">
      <c r="A34" s="3"/>
      <c r="B34" s="114"/>
      <c r="C34" s="114"/>
      <c r="D34" s="114"/>
      <c r="E34" s="229"/>
      <c r="F34" s="228"/>
      <c r="G34" s="235"/>
      <c r="H34" s="235"/>
      <c r="I34" s="45"/>
    </row>
    <row x14ac:dyDescent="0.25" r="35" customHeight="1" ht="100.34999999999998">
      <c r="A35" s="3"/>
      <c r="B35" s="114"/>
      <c r="C35" s="114"/>
      <c r="D35" s="114"/>
      <c r="E35" s="114"/>
      <c r="F35" s="4"/>
      <c r="G35" s="7"/>
      <c r="H35" s="63"/>
      <c r="I35" s="45"/>
    </row>
    <row x14ac:dyDescent="0.25" r="36" customHeight="1" ht="25.350000000000005">
      <c r="A36" s="3"/>
      <c r="B36" s="3"/>
      <c r="C36" s="3"/>
      <c r="D36" s="3"/>
      <c r="E36" s="108"/>
      <c r="F36" s="122"/>
      <c r="G36" s="38"/>
      <c r="H36" s="323"/>
      <c r="I36" s="323"/>
    </row>
    <row x14ac:dyDescent="0.25" r="37" customHeight="1" ht="17.25">
      <c r="A37" s="8" t="s">
        <v>1</v>
      </c>
      <c r="B37" s="288" t="s">
        <v>361</v>
      </c>
      <c r="C37" s="10"/>
      <c r="D37" s="10"/>
      <c r="E37" s="10"/>
      <c r="F37" s="227"/>
      <c r="G37" s="232"/>
      <c r="H37" s="232"/>
      <c r="I37" s="158"/>
    </row>
    <row x14ac:dyDescent="0.25" r="38" customHeight="1" ht="17.25">
      <c r="A38" s="15"/>
      <c r="B38" s="15" t="s">
        <v>366</v>
      </c>
      <c r="C38" s="15"/>
      <c r="D38" s="15"/>
      <c r="E38" s="112" t="s">
        <v>10</v>
      </c>
      <c r="F38" s="112" t="s">
        <v>36</v>
      </c>
      <c r="G38" s="16" t="s">
        <v>362</v>
      </c>
      <c r="H38" s="16" t="s">
        <v>363</v>
      </c>
      <c r="I38" s="275"/>
    </row>
    <row x14ac:dyDescent="0.25" r="39" customHeight="1" ht="17.25">
      <c r="A39" s="22"/>
      <c r="B39" s="114"/>
      <c r="C39" s="114"/>
      <c r="D39" s="114"/>
      <c r="E39" s="119"/>
      <c r="F39" s="119" t="s">
        <v>351</v>
      </c>
      <c r="G39" s="20"/>
      <c r="H39" s="322"/>
      <c r="I39" s="45"/>
    </row>
    <row x14ac:dyDescent="0.25" r="40" customHeight="1" ht="17.25">
      <c r="A40" s="22"/>
      <c r="B40" s="114"/>
      <c r="C40" s="114"/>
      <c r="D40" s="114"/>
      <c r="E40" s="4" t="s">
        <v>13</v>
      </c>
      <c r="F40" s="4" t="s">
        <v>367</v>
      </c>
      <c r="G40" s="34">
        <f>ROUNDUP((('UK-R-Side Tables'!G40)/1.59)/10,0)*10</f>
      </c>
      <c r="H40" s="34">
        <f>ROUNDUP((('UK-R-Side Tables'!H40)/1.59)/10,0)*10</f>
      </c>
      <c r="I40" s="45"/>
    </row>
    <row x14ac:dyDescent="0.25" r="41" customHeight="1" ht="17.25">
      <c r="A41" s="22"/>
      <c r="B41" s="114"/>
      <c r="C41" s="114"/>
      <c r="D41" s="114"/>
      <c r="E41" s="4" t="s">
        <v>15</v>
      </c>
      <c r="F41" s="4" t="s">
        <v>116</v>
      </c>
      <c r="G41" s="34">
        <f>ROUNDUP((('UK-R-Side Tables'!G41)/1.59)/10,0)*10</f>
      </c>
      <c r="H41" s="34">
        <f>ROUNDUP((('UK-R-Side Tables'!H41)/1.59)/10,0)*10</f>
      </c>
      <c r="I41" s="45"/>
    </row>
    <row x14ac:dyDescent="0.25" r="42" customHeight="1" ht="17.25">
      <c r="A42" s="22"/>
      <c r="B42" s="114"/>
      <c r="C42" s="114"/>
      <c r="D42" s="114"/>
      <c r="E42" s="4"/>
      <c r="F42" s="4"/>
      <c r="G42" s="63"/>
      <c r="H42" s="63"/>
      <c r="I42" s="45"/>
    </row>
    <row x14ac:dyDescent="0.25" r="43" customHeight="1" ht="17.25">
      <c r="A43" s="22"/>
      <c r="B43" s="114"/>
      <c r="C43" s="114"/>
      <c r="D43" s="114"/>
      <c r="E43" s="4"/>
      <c r="F43" s="4"/>
      <c r="G43" s="63"/>
      <c r="H43" s="63"/>
      <c r="I43" s="45"/>
    </row>
    <row x14ac:dyDescent="0.25" r="44" customHeight="1" ht="17.25">
      <c r="A44" s="22"/>
      <c r="B44" s="114"/>
      <c r="C44" s="114"/>
      <c r="D44" s="114"/>
      <c r="E44" s="138" t="s">
        <v>365</v>
      </c>
      <c r="F44" s="4"/>
      <c r="G44" s="63"/>
      <c r="H44" s="63"/>
      <c r="I44" s="45"/>
    </row>
    <row x14ac:dyDescent="0.25" r="45" customHeight="1" ht="25.350000000000005">
      <c r="A45" s="3"/>
      <c r="B45" s="114"/>
      <c r="C45" s="114"/>
      <c r="D45" s="114"/>
      <c r="E45" s="150"/>
      <c r="F45" s="4"/>
      <c r="G45" s="7"/>
      <c r="H45" s="7"/>
      <c r="I45" s="45"/>
    </row>
    <row x14ac:dyDescent="0.25" r="46" customHeight="1" ht="25.350000000000005">
      <c r="A46" s="3"/>
      <c r="B46" s="114"/>
      <c r="C46" s="114"/>
      <c r="D46" s="114"/>
      <c r="E46" s="107"/>
      <c r="F46" s="4"/>
      <c r="G46" s="7"/>
      <c r="H46" s="7"/>
      <c r="I46" s="45"/>
    </row>
    <row x14ac:dyDescent="0.25" r="47" customHeight="1" ht="25.350000000000005">
      <c r="A47" s="3"/>
      <c r="B47" s="114"/>
      <c r="C47" s="114"/>
      <c r="D47" s="114"/>
      <c r="E47" s="139" t="s">
        <v>280</v>
      </c>
      <c r="F47" s="140"/>
      <c r="G47" s="35"/>
      <c r="H47" s="124">
        <f>ROUNDUP((('UK-R-Side Tables'!H47)/1.59)/10,0)*10</f>
      </c>
      <c r="I47" s="45"/>
    </row>
    <row x14ac:dyDescent="0.25" r="48" customHeight="1" ht="100.34999999999998">
      <c r="A48" s="3"/>
      <c r="B48" s="114"/>
      <c r="C48" s="114"/>
      <c r="D48" s="114"/>
      <c r="E48" s="108"/>
      <c r="F48" s="228"/>
      <c r="G48" s="235"/>
      <c r="H48" s="7"/>
      <c r="I48" s="45"/>
    </row>
    <row x14ac:dyDescent="0.25" r="49" customHeight="1" ht="24.75">
      <c r="A49" s="3"/>
      <c r="B49" s="114"/>
      <c r="C49" s="114"/>
      <c r="D49" s="114"/>
      <c r="E49" s="229"/>
      <c r="F49" s="228"/>
      <c r="G49" s="235"/>
      <c r="H49" s="235"/>
      <c r="I49" s="45"/>
    </row>
    <row x14ac:dyDescent="0.25" r="50" customHeight="1" ht="25.350000000000005">
      <c r="A50" s="3"/>
      <c r="B50" s="114"/>
      <c r="C50" s="114"/>
      <c r="D50" s="114"/>
      <c r="E50" s="114"/>
      <c r="F50" s="4"/>
      <c r="G50" s="7"/>
      <c r="H50" s="63"/>
      <c r="I50" s="45"/>
    </row>
    <row x14ac:dyDescent="0.25" r="51" customHeight="1" ht="25.350000000000005">
      <c r="A51" s="3"/>
      <c r="B51" s="3"/>
      <c r="C51" s="3"/>
      <c r="D51" s="3"/>
      <c r="E51" s="108"/>
      <c r="F51" s="122"/>
      <c r="G51" s="38"/>
      <c r="H51" s="323"/>
      <c r="I51" s="323"/>
    </row>
    <row x14ac:dyDescent="0.25" r="52" customHeight="1" ht="57">
      <c r="A52" s="318" t="s">
        <v>1</v>
      </c>
      <c r="B52" s="96" t="s">
        <v>369</v>
      </c>
      <c r="C52" s="10"/>
      <c r="D52" s="9"/>
      <c r="E52" s="292"/>
      <c r="F52" s="293"/>
      <c r="G52" s="324"/>
      <c r="H52" s="324"/>
      <c r="I52" s="158"/>
    </row>
    <row x14ac:dyDescent="0.25" r="53" customHeight="1" ht="17.25">
      <c r="A53" s="15"/>
      <c r="B53" s="15" t="s">
        <v>348</v>
      </c>
      <c r="C53" s="15"/>
      <c r="D53" s="15"/>
      <c r="E53" s="112" t="s">
        <v>58</v>
      </c>
      <c r="F53" s="237" t="s">
        <v>319</v>
      </c>
      <c r="G53" s="325" t="s">
        <v>370</v>
      </c>
      <c r="H53" s="57"/>
      <c r="I53" s="275"/>
    </row>
    <row x14ac:dyDescent="0.25" r="54" customHeight="1" ht="17.25">
      <c r="A54" s="3"/>
      <c r="B54" s="3"/>
      <c r="C54" s="3"/>
      <c r="D54" s="3"/>
      <c r="E54" s="74"/>
      <c r="F54" s="119" t="s">
        <v>5</v>
      </c>
      <c r="G54" s="7"/>
      <c r="H54" s="69"/>
      <c r="I54" s="24"/>
    </row>
    <row x14ac:dyDescent="0.25" r="55" customHeight="1" ht="17.25">
      <c r="A55" s="3"/>
      <c r="B55" s="3"/>
      <c r="C55" s="3"/>
      <c r="D55" s="3"/>
      <c r="E55" s="74" t="s">
        <v>13</v>
      </c>
      <c r="F55" s="74" t="s">
        <v>462</v>
      </c>
      <c r="G55" s="34">
        <f>ROUNDUP((('UK-R-Side Tables'!G55)/1.59)/10,0)*10</f>
      </c>
      <c r="H55" s="34"/>
      <c r="I55" s="24"/>
    </row>
    <row x14ac:dyDescent="0.25" r="56" customHeight="1" ht="17.25">
      <c r="A56" s="3"/>
      <c r="B56" s="3"/>
      <c r="C56" s="3"/>
      <c r="D56" s="3"/>
      <c r="E56" s="74" t="s">
        <v>15</v>
      </c>
      <c r="F56" s="74" t="s">
        <v>373</v>
      </c>
      <c r="G56" s="34">
        <f>ROUNDUP((('UK-R-Side Tables'!G56)/1.59)/10,0)*10</f>
      </c>
      <c r="H56" s="34"/>
      <c r="I56" s="24"/>
    </row>
    <row x14ac:dyDescent="0.25" r="57" customHeight="1" ht="17.25">
      <c r="A57" s="3"/>
      <c r="B57" s="3"/>
      <c r="C57" s="3"/>
      <c r="D57" s="3"/>
      <c r="E57" s="74"/>
      <c r="F57" s="74"/>
      <c r="G57" s="34"/>
      <c r="H57" s="34"/>
      <c r="I57" s="24"/>
    </row>
    <row x14ac:dyDescent="0.25" r="58" customHeight="1" ht="17.25">
      <c r="A58" s="3"/>
      <c r="B58" s="3"/>
      <c r="C58" s="3"/>
      <c r="D58" s="3"/>
      <c r="E58" s="74"/>
      <c r="F58" s="74"/>
      <c r="G58" s="34"/>
      <c r="H58" s="34"/>
      <c r="I58" s="24"/>
    </row>
    <row x14ac:dyDescent="0.25" r="59" customHeight="1" ht="17.25">
      <c r="A59" s="3"/>
      <c r="B59" s="3"/>
      <c r="C59" s="3"/>
      <c r="D59" s="3"/>
      <c r="E59" s="138" t="s">
        <v>18</v>
      </c>
      <c r="F59" s="23"/>
      <c r="G59" s="5"/>
      <c r="H59" s="5"/>
      <c r="I59" s="5"/>
    </row>
    <row x14ac:dyDescent="0.25" r="60" customHeight="1" ht="17.25">
      <c r="A60" s="3"/>
      <c r="B60" s="3"/>
      <c r="C60" s="3"/>
      <c r="D60" s="3"/>
      <c r="E60" s="145"/>
      <c r="F60" s="74"/>
      <c r="G60" s="136"/>
      <c r="H60" s="136"/>
      <c r="I60" s="137"/>
    </row>
    <row x14ac:dyDescent="0.25" r="61" customHeight="1" ht="17.25">
      <c r="A61" s="3"/>
      <c r="B61" s="3"/>
      <c r="C61" s="3"/>
      <c r="D61" s="3"/>
      <c r="E61" s="110" t="s">
        <v>280</v>
      </c>
      <c r="F61" s="140"/>
      <c r="G61" s="35"/>
      <c r="H61" s="153">
        <f>ROUNDUP((('UK-R-Side Tables'!H61)/1.59)/10,0)*10</f>
      </c>
      <c r="I61" s="5"/>
    </row>
    <row x14ac:dyDescent="0.25" r="62" customHeight="1" ht="17.25">
      <c r="A62" s="3"/>
      <c r="B62" s="3"/>
      <c r="C62" s="3"/>
      <c r="D62" s="3"/>
      <c r="E62" s="28"/>
      <c r="F62" s="23"/>
      <c r="G62" s="5"/>
      <c r="H62" s="34"/>
      <c r="I62" s="5"/>
    </row>
    <row x14ac:dyDescent="0.25" r="63" customHeight="1" ht="17.25">
      <c r="A63" s="3"/>
      <c r="B63" s="3"/>
      <c r="C63" s="3"/>
      <c r="D63" s="3"/>
      <c r="E63" s="145"/>
      <c r="F63" s="23"/>
      <c r="G63" s="5"/>
      <c r="H63" s="5"/>
      <c r="I63" s="5"/>
    </row>
    <row x14ac:dyDescent="0.25" r="64" customHeight="1" ht="17.25">
      <c r="A64" s="3"/>
      <c r="B64" s="3"/>
      <c r="C64" s="3"/>
      <c r="D64" s="3"/>
      <c r="E64" s="145"/>
      <c r="F64" s="23"/>
      <c r="G64" s="5"/>
      <c r="H64" s="5"/>
      <c r="I64" s="5"/>
    </row>
    <row x14ac:dyDescent="0.25" r="65" customHeight="1" ht="17.25">
      <c r="A65" s="15"/>
      <c r="B65" s="15" t="s">
        <v>98</v>
      </c>
      <c r="C65" s="15"/>
      <c r="D65" s="15"/>
      <c r="E65" s="112"/>
      <c r="F65" s="237" t="s">
        <v>319</v>
      </c>
      <c r="G65" s="325" t="s">
        <v>370</v>
      </c>
      <c r="H65" s="57"/>
      <c r="I65" s="275"/>
    </row>
    <row x14ac:dyDescent="0.25" r="66" customHeight="1" ht="17.25">
      <c r="A66" s="3"/>
      <c r="B66" s="3"/>
      <c r="C66" s="3"/>
      <c r="D66" s="3"/>
      <c r="E66" s="74"/>
      <c r="F66" s="119" t="s">
        <v>5</v>
      </c>
      <c r="G66" s="7"/>
      <c r="H66" s="69"/>
      <c r="I66" s="24"/>
    </row>
    <row x14ac:dyDescent="0.25" r="67" customHeight="1" ht="17.25">
      <c r="A67" s="3"/>
      <c r="B67" s="3"/>
      <c r="C67" s="3"/>
      <c r="D67" s="3"/>
      <c r="E67" s="74"/>
      <c r="F67" s="74" t="s">
        <v>469</v>
      </c>
      <c r="G67" s="34">
        <f>ROUNDUP((('UK-R-Side Tables'!G67)/1.59)/10,0)*10</f>
      </c>
      <c r="H67" s="34"/>
      <c r="I67" s="24"/>
    </row>
    <row x14ac:dyDescent="0.25" r="68" customHeight="1" ht="17.25">
      <c r="A68" s="3"/>
      <c r="B68" s="3"/>
      <c r="C68" s="3"/>
      <c r="D68" s="3"/>
      <c r="E68" s="74"/>
      <c r="F68" s="74"/>
      <c r="G68" s="34"/>
      <c r="H68" s="34"/>
      <c r="I68" s="24"/>
    </row>
    <row x14ac:dyDescent="0.25" r="69" customHeight="1" ht="17.25">
      <c r="A69" s="3"/>
      <c r="B69" s="3"/>
      <c r="C69" s="3"/>
      <c r="D69" s="3"/>
      <c r="E69" s="74"/>
      <c r="F69" s="74"/>
      <c r="G69" s="34"/>
      <c r="H69" s="34"/>
      <c r="I69" s="24"/>
    </row>
    <row x14ac:dyDescent="0.25" r="70" customHeight="1" ht="17.25">
      <c r="A70" s="3"/>
      <c r="B70" s="3"/>
      <c r="C70" s="3"/>
      <c r="D70" s="3"/>
      <c r="E70" s="74"/>
      <c r="F70" s="74"/>
      <c r="G70" s="34"/>
      <c r="H70" s="34"/>
      <c r="I70" s="24"/>
    </row>
    <row x14ac:dyDescent="0.25" r="71" customHeight="1" ht="17.25">
      <c r="A71" s="3"/>
      <c r="B71" s="3"/>
      <c r="C71" s="3"/>
      <c r="D71" s="3"/>
      <c r="E71" s="138" t="s">
        <v>18</v>
      </c>
      <c r="F71" s="23"/>
      <c r="G71" s="5"/>
      <c r="H71" s="5"/>
      <c r="I71" s="5"/>
    </row>
    <row x14ac:dyDescent="0.25" r="72" customHeight="1" ht="17.25">
      <c r="A72" s="3"/>
      <c r="B72" s="3"/>
      <c r="C72" s="3"/>
      <c r="D72" s="3"/>
      <c r="E72" s="145"/>
      <c r="F72" s="74"/>
      <c r="G72" s="136"/>
      <c r="H72" s="136"/>
      <c r="I72" s="137"/>
    </row>
    <row x14ac:dyDescent="0.25" r="73" customHeight="1" ht="17.25">
      <c r="A73" s="3"/>
      <c r="B73" s="3"/>
      <c r="C73" s="3"/>
      <c r="D73" s="3"/>
      <c r="E73" s="110" t="s">
        <v>280</v>
      </c>
      <c r="F73" s="140"/>
      <c r="G73" s="35"/>
      <c r="H73" s="153">
        <f>ROUNDUP((('UK-R-Side Tables'!H73)/1.59)/10,0)*10</f>
      </c>
      <c r="I73" s="63"/>
    </row>
    <row x14ac:dyDescent="0.25" r="74" customHeight="1" ht="17.25">
      <c r="A74" s="3"/>
      <c r="B74" s="3"/>
      <c r="C74" s="3"/>
      <c r="D74" s="3"/>
      <c r="E74" s="28"/>
      <c r="F74" s="23"/>
      <c r="G74" s="5"/>
      <c r="H74" s="34"/>
      <c r="I74" s="5"/>
    </row>
    <row x14ac:dyDescent="0.25" r="75" customHeight="1" ht="17.25">
      <c r="A75" s="3"/>
      <c r="B75" s="3"/>
      <c r="C75" s="3"/>
      <c r="D75" s="3"/>
      <c r="E75" s="145"/>
      <c r="F75" s="23"/>
      <c r="G75" s="5"/>
      <c r="H75" s="5"/>
      <c r="I75" s="5"/>
    </row>
    <row x14ac:dyDescent="0.25" r="76" customHeight="1" ht="57">
      <c r="A76" s="318" t="s">
        <v>1</v>
      </c>
      <c r="B76" s="96" t="s">
        <v>377</v>
      </c>
      <c r="C76" s="10"/>
      <c r="D76" s="9"/>
      <c r="E76" s="292"/>
      <c r="F76" s="293"/>
      <c r="G76" s="324"/>
      <c r="H76" s="324"/>
      <c r="I76" s="158"/>
    </row>
    <row x14ac:dyDescent="0.25" r="77" customHeight="1" ht="17.25">
      <c r="A77" s="15"/>
      <c r="B77" s="15"/>
      <c r="C77" s="15"/>
      <c r="D77" s="15"/>
      <c r="E77" s="112" t="s">
        <v>58</v>
      </c>
      <c r="F77" s="237" t="s">
        <v>319</v>
      </c>
      <c r="G77" s="325" t="s">
        <v>378</v>
      </c>
      <c r="H77" s="57"/>
      <c r="I77" s="275"/>
    </row>
    <row x14ac:dyDescent="0.25" r="78" customHeight="1" ht="17.25">
      <c r="A78" s="3"/>
      <c r="B78" s="3"/>
      <c r="C78" s="3"/>
      <c r="D78" s="3"/>
      <c r="E78" s="74"/>
      <c r="F78" s="119" t="s">
        <v>5</v>
      </c>
      <c r="G78" s="7"/>
      <c r="H78" s="69"/>
      <c r="I78" s="24"/>
    </row>
    <row x14ac:dyDescent="0.25" r="79" customHeight="1" ht="17.25">
      <c r="A79" s="3"/>
      <c r="B79" s="3"/>
      <c r="C79" s="3"/>
      <c r="D79" s="3"/>
      <c r="E79" s="74" t="s">
        <v>11</v>
      </c>
      <c r="F79" s="74" t="s">
        <v>380</v>
      </c>
      <c r="G79" s="34">
        <f>ROUNDUP((('UK-R-Side Tables'!G80)/1.59)/10,0)*10</f>
      </c>
      <c r="H79" s="34"/>
      <c r="I79" s="24"/>
    </row>
    <row x14ac:dyDescent="0.25" r="80" customHeight="1" ht="17.25">
      <c r="A80" s="3"/>
      <c r="B80" s="3"/>
      <c r="C80" s="3"/>
      <c r="D80" s="3"/>
      <c r="E80" s="74" t="s">
        <v>13</v>
      </c>
      <c r="F80" s="74" t="s">
        <v>382</v>
      </c>
      <c r="G80" s="34">
        <f>ROUNDUP((('UK-R-Side Tables'!G81)/1.59)/10,0)*10</f>
      </c>
      <c r="H80" s="34"/>
      <c r="I80" s="24"/>
    </row>
    <row x14ac:dyDescent="0.25" r="81" customHeight="1" ht="17.25">
      <c r="A81" s="3"/>
      <c r="B81" s="3"/>
      <c r="C81" s="3"/>
      <c r="D81" s="3"/>
      <c r="E81" s="74"/>
      <c r="F81" s="74"/>
      <c r="G81" s="34"/>
      <c r="H81" s="34"/>
      <c r="I81" s="24"/>
    </row>
    <row x14ac:dyDescent="0.25" r="82" customHeight="1" ht="17.25">
      <c r="A82" s="3"/>
      <c r="B82" s="3"/>
      <c r="C82" s="3"/>
      <c r="D82" s="3"/>
      <c r="E82" s="74"/>
      <c r="F82" s="74"/>
      <c r="G82" s="34"/>
      <c r="H82" s="34"/>
      <c r="I82" s="24"/>
    </row>
    <row x14ac:dyDescent="0.25" r="83" customHeight="1" ht="17.25">
      <c r="A83" s="3"/>
      <c r="B83" s="3"/>
      <c r="C83" s="3"/>
      <c r="D83" s="3"/>
      <c r="E83" s="138" t="s">
        <v>384</v>
      </c>
      <c r="F83" s="23"/>
      <c r="G83" s="5"/>
      <c r="H83" s="5"/>
      <c r="I83" s="5"/>
    </row>
    <row x14ac:dyDescent="0.25" r="84" customHeight="1" ht="17.25">
      <c r="A84" s="3"/>
      <c r="B84" s="3"/>
      <c r="C84" s="3"/>
      <c r="D84" s="3"/>
      <c r="E84" s="145"/>
      <c r="F84" s="74"/>
      <c r="G84" s="136"/>
      <c r="H84" s="136"/>
      <c r="I84" s="137"/>
    </row>
    <row x14ac:dyDescent="0.25" r="85" customHeight="1" ht="17.25">
      <c r="A85" s="3"/>
      <c r="B85" s="3"/>
      <c r="C85" s="3"/>
      <c r="D85" s="3"/>
      <c r="E85" s="3"/>
      <c r="F85" s="23"/>
      <c r="G85" s="5"/>
      <c r="H85" s="5"/>
      <c r="I85" s="5"/>
    </row>
    <row x14ac:dyDescent="0.25" r="86" customHeight="1" ht="17.25">
      <c r="A86" s="3"/>
      <c r="B86" s="3"/>
      <c r="C86" s="3"/>
      <c r="D86" s="3"/>
      <c r="E86" s="139" t="s">
        <v>90</v>
      </c>
      <c r="F86" s="140"/>
      <c r="G86" s="35"/>
      <c r="H86" s="124">
        <f>ROUNDUP((('UK-R-Side Tables'!H86)/1.59)/10,0)*10</f>
      </c>
      <c r="I86" s="5"/>
    </row>
    <row x14ac:dyDescent="0.25" r="87" customHeight="1" ht="17.25">
      <c r="A87" s="3"/>
      <c r="B87" s="3"/>
      <c r="C87" s="3"/>
      <c r="D87" s="3"/>
      <c r="E87" s="145"/>
      <c r="F87" s="23"/>
      <c r="G87" s="5"/>
      <c r="H87" s="5"/>
      <c r="I87" s="5"/>
    </row>
    <row x14ac:dyDescent="0.25" r="88" customHeight="1" ht="17.25">
      <c r="A88" s="3"/>
      <c r="B88" s="3"/>
      <c r="C88" s="3"/>
      <c r="D88" s="3"/>
      <c r="E88" s="320" t="s">
        <v>385</v>
      </c>
      <c r="F88" s="140"/>
      <c r="G88" s="35"/>
      <c r="H88" s="153">
        <f>ROUNDUP((('UK-R-Side Tables'!H88)/1.59)/10,0)*10</f>
      </c>
      <c r="I88" s="5"/>
    </row>
    <row x14ac:dyDescent="0.25" r="89" customHeight="1" ht="17.25">
      <c r="A89" s="3"/>
      <c r="B89" s="3"/>
      <c r="C89" s="3"/>
      <c r="D89" s="3"/>
      <c r="E89" s="145"/>
      <c r="F89" s="23"/>
      <c r="G89" s="5"/>
      <c r="H89" s="5"/>
      <c r="I89" s="5"/>
    </row>
    <row x14ac:dyDescent="0.25" r="90" customHeight="1" ht="49.35">
      <c r="A90" s="126" t="s">
        <v>1</v>
      </c>
      <c r="B90" s="96" t="s">
        <v>386</v>
      </c>
      <c r="C90" s="236"/>
      <c r="D90" s="236"/>
      <c r="E90" s="127"/>
      <c r="F90" s="116"/>
      <c r="G90" s="158"/>
      <c r="H90" s="158"/>
      <c r="I90" s="158"/>
    </row>
    <row x14ac:dyDescent="0.25" r="91" customHeight="1" ht="25.350000000000005">
      <c r="A91" s="15"/>
      <c r="B91" s="15" t="s">
        <v>348</v>
      </c>
      <c r="C91" s="15"/>
      <c r="D91" s="15"/>
      <c r="E91" s="112" t="s">
        <v>58</v>
      </c>
      <c r="F91" s="237" t="s">
        <v>319</v>
      </c>
      <c r="G91" s="60" t="s">
        <v>387</v>
      </c>
      <c r="H91" s="60" t="s">
        <v>388</v>
      </c>
      <c r="I91" s="275" t="s">
        <v>389</v>
      </c>
    </row>
    <row x14ac:dyDescent="0.25" r="92" customHeight="1" ht="17.25">
      <c r="A92" s="299"/>
      <c r="B92" s="299"/>
      <c r="C92" s="299"/>
      <c r="D92" s="299"/>
      <c r="E92" s="148"/>
      <c r="F92" s="119" t="s">
        <v>351</v>
      </c>
      <c r="G92" s="24"/>
      <c r="H92" s="239"/>
      <c r="I92" s="239"/>
    </row>
    <row x14ac:dyDescent="0.25" r="93" customHeight="1" ht="17.25">
      <c r="A93" s="299"/>
      <c r="B93" s="299"/>
      <c r="C93" s="299"/>
      <c r="D93" s="299"/>
      <c r="E93" s="148"/>
      <c r="F93" s="74" t="s">
        <v>390</v>
      </c>
      <c r="G93" s="34">
        <f>ROUNDUP((('UK-R-Side Tables'!G93)/1.59)/10,0)*10</f>
      </c>
      <c r="H93" s="34">
        <f>ROUNDUP((('UK-R-Side Tables'!H93)/1.59)/10,0)*10</f>
      </c>
      <c r="I93" s="34">
        <f>ROUNDUP((('UK-R-Side Tables'!I93)/1.59)/10,0)*10</f>
      </c>
    </row>
    <row x14ac:dyDescent="0.25" r="94" customHeight="1" ht="17.25">
      <c r="A94" s="299"/>
      <c r="B94" s="299"/>
      <c r="C94" s="299"/>
      <c r="D94" s="299"/>
      <c r="E94" s="299"/>
      <c r="F94" s="148"/>
      <c r="G94" s="300"/>
      <c r="H94" s="326"/>
      <c r="I94" s="326"/>
    </row>
    <row x14ac:dyDescent="0.25" r="95" customHeight="1" ht="17.25">
      <c r="A95" s="299"/>
      <c r="B95" s="299"/>
      <c r="C95" s="299"/>
      <c r="D95" s="299"/>
      <c r="E95" s="138" t="s">
        <v>18</v>
      </c>
      <c r="F95" s="148"/>
      <c r="G95" s="326"/>
      <c r="H95" s="326"/>
      <c r="I95" s="326"/>
    </row>
    <row x14ac:dyDescent="0.25" r="96" customHeight="1" ht="17.25">
      <c r="A96" s="299"/>
      <c r="B96" s="299"/>
      <c r="C96" s="299"/>
      <c r="D96" s="299"/>
      <c r="E96" s="145"/>
      <c r="F96" s="148"/>
      <c r="G96" s="326"/>
      <c r="H96" s="326"/>
      <c r="I96" s="326"/>
    </row>
    <row x14ac:dyDescent="0.25" r="97" customHeight="1" ht="17.25">
      <c r="A97" s="299"/>
      <c r="B97" s="299"/>
      <c r="C97" s="299"/>
      <c r="D97" s="299"/>
      <c r="E97" s="3"/>
      <c r="F97" s="23"/>
      <c r="G97" s="5"/>
      <c r="H97" s="5"/>
      <c r="I97" s="151"/>
    </row>
    <row x14ac:dyDescent="0.25" r="98" customHeight="1" ht="17.25">
      <c r="A98" s="299"/>
      <c r="B98" s="299"/>
      <c r="C98" s="299"/>
      <c r="D98" s="299"/>
      <c r="E98" s="110" t="s">
        <v>280</v>
      </c>
      <c r="F98" s="140"/>
      <c r="G98" s="35"/>
      <c r="H98" s="153">
        <f>ROUNDUP((('UK-R-Side Tables'!H97)/1.59)/10,0)*10</f>
      </c>
      <c r="I98" s="151"/>
    </row>
    <row x14ac:dyDescent="0.25" r="99" customHeight="1" ht="17.25">
      <c r="A99" s="299"/>
      <c r="B99" s="299"/>
      <c r="C99" s="299"/>
      <c r="D99" s="299"/>
      <c r="E99" s="3"/>
      <c r="F99" s="23"/>
      <c r="G99" s="5"/>
      <c r="H99" s="5"/>
      <c r="I99" s="151"/>
    </row>
    <row x14ac:dyDescent="0.25" r="100" customHeight="1" ht="17.25">
      <c r="A100" s="299"/>
      <c r="B100" s="299"/>
      <c r="C100" s="299"/>
      <c r="D100" s="299"/>
      <c r="E100" s="28"/>
      <c r="F100" s="148"/>
      <c r="G100" s="326"/>
      <c r="H100" s="34"/>
      <c r="I100" s="151"/>
    </row>
    <row x14ac:dyDescent="0.25" r="101" customHeight="1" ht="17.25">
      <c r="A101" s="299"/>
      <c r="B101" s="299"/>
      <c r="C101" s="299"/>
      <c r="D101" s="299"/>
      <c r="E101" s="299"/>
      <c r="F101" s="148"/>
      <c r="G101" s="326"/>
      <c r="H101" s="326"/>
      <c r="I101" s="151"/>
    </row>
    <row x14ac:dyDescent="0.25" r="102" customHeight="1" ht="17.25">
      <c r="A102" s="299"/>
      <c r="B102" s="299"/>
      <c r="C102" s="299"/>
      <c r="D102" s="299"/>
      <c r="E102" s="299"/>
      <c r="F102" s="148"/>
      <c r="G102" s="326"/>
      <c r="H102" s="326"/>
      <c r="I102" s="151"/>
    </row>
    <row x14ac:dyDescent="0.25" r="103" customHeight="1" ht="17.25">
      <c r="A103" s="299"/>
      <c r="B103" s="299"/>
      <c r="C103" s="299"/>
      <c r="D103" s="299"/>
      <c r="E103" s="299"/>
      <c r="F103" s="148"/>
      <c r="G103" s="326"/>
      <c r="H103" s="326"/>
      <c r="I103" s="151"/>
    </row>
    <row x14ac:dyDescent="0.25" r="104" customHeight="1" ht="49.35">
      <c r="A104" s="126" t="s">
        <v>1</v>
      </c>
      <c r="B104" s="288" t="s">
        <v>392</v>
      </c>
      <c r="C104" s="302"/>
      <c r="D104" s="236"/>
      <c r="E104" s="127"/>
      <c r="F104" s="116"/>
      <c r="G104" s="158"/>
      <c r="H104" s="158"/>
      <c r="I104" s="158"/>
    </row>
    <row x14ac:dyDescent="0.25" r="105" customHeight="1" ht="25.350000000000005">
      <c r="A105" s="15"/>
      <c r="B105" s="15" t="s">
        <v>348</v>
      </c>
      <c r="C105" s="15"/>
      <c r="D105" s="15"/>
      <c r="E105" s="112" t="s">
        <v>58</v>
      </c>
      <c r="F105" s="237" t="s">
        <v>319</v>
      </c>
      <c r="G105" s="60" t="s">
        <v>320</v>
      </c>
      <c r="H105" s="16" t="s">
        <v>393</v>
      </c>
      <c r="I105" s="72"/>
    </row>
    <row x14ac:dyDescent="0.25" r="106" customHeight="1" ht="17.25">
      <c r="A106" s="299"/>
      <c r="B106" s="299"/>
      <c r="C106" s="299"/>
      <c r="D106" s="299"/>
      <c r="E106" s="148"/>
      <c r="F106" s="119" t="s">
        <v>351</v>
      </c>
      <c r="G106" s="239"/>
      <c r="H106" s="327" t="s">
        <v>336</v>
      </c>
      <c r="I106" s="327"/>
    </row>
    <row x14ac:dyDescent="0.25" r="107" customHeight="1" ht="17.25">
      <c r="A107" s="299"/>
      <c r="B107" s="299"/>
      <c r="C107" s="299"/>
      <c r="D107" s="299"/>
      <c r="E107" s="74" t="s">
        <v>11</v>
      </c>
      <c r="F107" s="74" t="s">
        <v>354</v>
      </c>
      <c r="G107" s="34">
        <f>ROUNDUP((('UK-R-Side Tables'!G107)/1.59)/10,0)*10</f>
      </c>
      <c r="H107" s="311">
        <f>ROUNDUP((('UK-R-Side Tables'!H107)/1.59)/10,0)*10</f>
      </c>
      <c r="I107" s="189"/>
    </row>
    <row x14ac:dyDescent="0.25" r="108" customHeight="1" ht="17.25">
      <c r="A108" s="299"/>
      <c r="B108" s="299"/>
      <c r="C108" s="299"/>
      <c r="D108" s="299"/>
      <c r="E108" s="74" t="s">
        <v>13</v>
      </c>
      <c r="F108" s="74" t="s">
        <v>356</v>
      </c>
      <c r="G108" s="34">
        <f>ROUNDUP((('UK-R-Side Tables'!G108)/1.59)/10,0)*10</f>
      </c>
      <c r="H108" s="311">
        <f>ROUNDUP((('UK-R-Side Tables'!H108)/1.59)/10,0)*10</f>
      </c>
      <c r="I108" s="189"/>
    </row>
    <row x14ac:dyDescent="0.25" r="109" customHeight="1" ht="17.25">
      <c r="A109" s="299"/>
      <c r="B109" s="299"/>
      <c r="C109" s="299"/>
      <c r="D109" s="299"/>
      <c r="E109" s="74" t="s">
        <v>15</v>
      </c>
      <c r="F109" s="74" t="s">
        <v>358</v>
      </c>
      <c r="G109" s="34">
        <f>ROUNDUP((('UK-R-Side Tables'!G109)/1.59)/10,0)*10</f>
      </c>
      <c r="H109" s="311">
        <f>ROUNDUP((('UK-R-Side Tables'!H109)/1.59)/10,0)*10</f>
      </c>
      <c r="I109" s="189"/>
    </row>
    <row x14ac:dyDescent="0.25" r="110" customHeight="1" ht="17.25">
      <c r="A110" s="299"/>
      <c r="B110" s="299"/>
      <c r="C110" s="299"/>
      <c r="D110" s="299"/>
      <c r="E110" s="148"/>
      <c r="F110" s="148"/>
      <c r="G110" s="326"/>
      <c r="H110" s="326"/>
      <c r="I110" s="326"/>
    </row>
    <row x14ac:dyDescent="0.25" r="111" customHeight="1" ht="17.25">
      <c r="A111" s="299"/>
      <c r="B111" s="299"/>
      <c r="C111" s="299"/>
      <c r="D111" s="299"/>
      <c r="E111" s="138" t="s">
        <v>18</v>
      </c>
      <c r="F111" s="148"/>
      <c r="G111" s="300"/>
      <c r="H111" s="300"/>
      <c r="I111" s="304"/>
    </row>
    <row x14ac:dyDescent="0.25" r="112" customHeight="1" ht="17.25">
      <c r="A112" s="299"/>
      <c r="B112" s="299"/>
      <c r="C112" s="299"/>
      <c r="D112" s="299"/>
      <c r="E112" s="145"/>
      <c r="F112" s="148"/>
      <c r="G112" s="326"/>
      <c r="H112" s="326"/>
      <c r="I112" s="326"/>
    </row>
    <row x14ac:dyDescent="0.25" r="113" customHeight="1" ht="17.25">
      <c r="A113" s="299"/>
      <c r="B113" s="299"/>
      <c r="C113" s="299"/>
      <c r="D113" s="299"/>
      <c r="E113" s="3"/>
      <c r="F113" s="23"/>
      <c r="G113" s="5"/>
      <c r="H113" s="5"/>
      <c r="I113" s="326"/>
    </row>
    <row x14ac:dyDescent="0.25" r="114" customHeight="1" ht="17.25">
      <c r="A114" s="299"/>
      <c r="B114" s="299"/>
      <c r="C114" s="299"/>
      <c r="D114" s="299"/>
      <c r="E114" s="139" t="s">
        <v>394</v>
      </c>
      <c r="F114" s="305"/>
      <c r="G114" s="328"/>
      <c r="H114" s="124">
        <f>ROUNDUP((('UK-R-Side Tables'!H114)/1.59)/10,0)*10</f>
      </c>
      <c r="I114" s="151"/>
    </row>
    <row x14ac:dyDescent="0.25" r="115" customHeight="1" ht="17.25">
      <c r="A115" s="299"/>
      <c r="B115" s="299"/>
      <c r="C115" s="299"/>
      <c r="D115" s="299"/>
      <c r="E115" s="145"/>
      <c r="F115" s="148"/>
      <c r="G115" s="326"/>
      <c r="H115" s="326"/>
      <c r="I115" s="151"/>
    </row>
    <row x14ac:dyDescent="0.25" r="116" customHeight="1" ht="17.25">
      <c r="A116" s="299"/>
      <c r="B116" s="299"/>
      <c r="C116" s="299"/>
      <c r="D116" s="299"/>
      <c r="E116" s="133"/>
      <c r="F116" s="148"/>
      <c r="G116" s="326"/>
      <c r="H116" s="326"/>
      <c r="I116" s="151"/>
    </row>
    <row x14ac:dyDescent="0.25" r="117" customHeight="1" ht="17.25">
      <c r="A117" s="299"/>
      <c r="B117" s="299"/>
      <c r="C117" s="299"/>
      <c r="D117" s="299"/>
      <c r="E117" s="133"/>
      <c r="F117" s="148"/>
      <c r="G117" s="326"/>
      <c r="H117" s="326"/>
      <c r="I117" s="151"/>
    </row>
    <row x14ac:dyDescent="0.25" r="118" customHeight="1" ht="17.25">
      <c r="A118" s="299"/>
      <c r="B118" s="299"/>
      <c r="C118" s="299"/>
      <c r="D118" s="299"/>
      <c r="E118" s="133"/>
      <c r="F118" s="148"/>
      <c r="G118" s="326"/>
      <c r="H118" s="326"/>
      <c r="I118" s="151"/>
    </row>
    <row x14ac:dyDescent="0.25" r="119" customHeight="1" ht="17.25">
      <c r="A119" s="299"/>
      <c r="B119" s="299"/>
      <c r="C119" s="299"/>
      <c r="D119" s="299"/>
      <c r="E119" s="133"/>
      <c r="F119" s="148"/>
      <c r="G119" s="326"/>
      <c r="H119" s="326"/>
      <c r="I119" s="151"/>
    </row>
    <row x14ac:dyDescent="0.25" r="120" customHeight="1" ht="49.35">
      <c r="A120" s="126" t="s">
        <v>1</v>
      </c>
      <c r="B120" s="288" t="s">
        <v>395</v>
      </c>
      <c r="C120" s="302"/>
      <c r="D120" s="236"/>
      <c r="E120" s="127"/>
      <c r="F120" s="116"/>
      <c r="G120" s="158"/>
      <c r="H120" s="158"/>
      <c r="I120" s="158"/>
    </row>
    <row x14ac:dyDescent="0.25" r="121" customHeight="1" ht="25.350000000000005">
      <c r="A121" s="15"/>
      <c r="B121" s="15" t="s">
        <v>348</v>
      </c>
      <c r="C121" s="15"/>
      <c r="D121" s="15"/>
      <c r="E121" s="112" t="s">
        <v>58</v>
      </c>
      <c r="F121" s="237" t="s">
        <v>319</v>
      </c>
      <c r="G121" s="60" t="s">
        <v>320</v>
      </c>
      <c r="H121" s="16" t="s">
        <v>393</v>
      </c>
      <c r="I121" s="72"/>
    </row>
    <row x14ac:dyDescent="0.25" r="122" customHeight="1" ht="17.25">
      <c r="A122" s="299"/>
      <c r="B122" s="299"/>
      <c r="C122" s="299"/>
      <c r="D122" s="299"/>
      <c r="E122" s="148"/>
      <c r="F122" s="119" t="s">
        <v>351</v>
      </c>
      <c r="G122" s="239"/>
      <c r="H122" s="327" t="s">
        <v>336</v>
      </c>
      <c r="I122" s="327"/>
    </row>
    <row x14ac:dyDescent="0.25" r="123" customHeight="1" ht="17.25">
      <c r="A123" s="299"/>
      <c r="B123" s="299"/>
      <c r="C123" s="299"/>
      <c r="D123" s="299"/>
      <c r="E123" s="74" t="s">
        <v>11</v>
      </c>
      <c r="F123" s="74" t="s">
        <v>354</v>
      </c>
      <c r="G123" s="34">
        <f>ROUNDUP((('UK-R-Side Tables'!G124)/1.59)/10,0)*10</f>
      </c>
      <c r="H123" s="311">
        <f>ROUNDUP((('UK-R-Side Tables'!H124)/1.59)/10,0)*10</f>
      </c>
      <c r="I123" s="189"/>
    </row>
    <row x14ac:dyDescent="0.25" r="124" customHeight="1" ht="17.25">
      <c r="A124" s="299"/>
      <c r="B124" s="299"/>
      <c r="C124" s="299"/>
      <c r="D124" s="299"/>
      <c r="E124" s="74" t="s">
        <v>13</v>
      </c>
      <c r="F124" s="74" t="s">
        <v>356</v>
      </c>
      <c r="G124" s="34">
        <f>ROUNDUP((('UK-R-Side Tables'!G125)/1.59)/10,0)*10</f>
      </c>
      <c r="H124" s="311">
        <f>ROUNDUP((('UK-R-Side Tables'!H125)/1.59)/10,0)*10</f>
      </c>
      <c r="I124" s="189"/>
    </row>
    <row x14ac:dyDescent="0.25" r="125" customHeight="1" ht="17.25">
      <c r="A125" s="299"/>
      <c r="B125" s="299"/>
      <c r="C125" s="299"/>
      <c r="D125" s="299"/>
      <c r="E125" s="74" t="s">
        <v>15</v>
      </c>
      <c r="F125" s="74" t="s">
        <v>358</v>
      </c>
      <c r="G125" s="34">
        <f>ROUNDUP((('UK-R-Side Tables'!G126)/1.59)/10,0)*10</f>
      </c>
      <c r="H125" s="311">
        <f>ROUNDUP((('UK-R-Side Tables'!H126)/1.59)/10,0)*10</f>
      </c>
      <c r="I125" s="189"/>
    </row>
    <row x14ac:dyDescent="0.25" r="126" customHeight="1" ht="17.25">
      <c r="A126" s="299"/>
      <c r="B126" s="299"/>
      <c r="C126" s="299"/>
      <c r="D126" s="299"/>
      <c r="E126" s="148"/>
      <c r="F126" s="148"/>
      <c r="G126" s="326"/>
      <c r="H126" s="326"/>
      <c r="I126" s="326"/>
    </row>
    <row x14ac:dyDescent="0.25" r="127" customHeight="1" ht="17.25">
      <c r="A127" s="299"/>
      <c r="B127" s="299"/>
      <c r="C127" s="299"/>
      <c r="D127" s="299"/>
      <c r="E127" s="138" t="s">
        <v>18</v>
      </c>
      <c r="F127" s="148"/>
      <c r="G127" s="300"/>
      <c r="H127" s="300"/>
      <c r="I127" s="304"/>
    </row>
    <row x14ac:dyDescent="0.25" r="128" customHeight="1" ht="17.25">
      <c r="A128" s="299"/>
      <c r="B128" s="299"/>
      <c r="C128" s="299"/>
      <c r="D128" s="299"/>
      <c r="E128" s="145"/>
      <c r="F128" s="148"/>
      <c r="G128" s="326"/>
      <c r="H128" s="326"/>
      <c r="I128" s="326"/>
    </row>
    <row x14ac:dyDescent="0.25" r="129" customHeight="1" ht="17.25">
      <c r="A129" s="299"/>
      <c r="B129" s="299"/>
      <c r="C129" s="299"/>
      <c r="D129" s="299"/>
      <c r="E129" s="3"/>
      <c r="F129" s="23"/>
      <c r="G129" s="5"/>
      <c r="H129" s="5"/>
      <c r="I129" s="326"/>
    </row>
    <row x14ac:dyDescent="0.25" r="130" customHeight="1" ht="17.25">
      <c r="A130" s="299"/>
      <c r="B130" s="299"/>
      <c r="C130" s="299"/>
      <c r="D130" s="299"/>
      <c r="E130" s="139" t="s">
        <v>394</v>
      </c>
      <c r="F130" s="305"/>
      <c r="G130" s="328"/>
      <c r="H130" s="124">
        <f>ROUNDUP((('UK-R-Side Tables'!H131)/1.59)/10,0)*10</f>
      </c>
      <c r="I130" s="151"/>
    </row>
    <row x14ac:dyDescent="0.25" r="131" customHeight="1" ht="17.25">
      <c r="A131" s="299"/>
      <c r="B131" s="299"/>
      <c r="C131" s="299"/>
      <c r="D131" s="299"/>
      <c r="E131" s="145"/>
      <c r="F131" s="148"/>
      <c r="G131" s="326"/>
      <c r="H131" s="326"/>
      <c r="I131" s="151"/>
    </row>
    <row x14ac:dyDescent="0.25" r="132" customHeight="1" ht="17.25">
      <c r="A132" s="299"/>
      <c r="B132" s="299"/>
      <c r="C132" s="299"/>
      <c r="D132" s="299"/>
      <c r="E132" s="145"/>
      <c r="F132" s="148"/>
      <c r="G132" s="326"/>
      <c r="H132" s="326"/>
      <c r="I132" s="151"/>
    </row>
    <row x14ac:dyDescent="0.25" r="133" customHeight="1" ht="17.25">
      <c r="A133" s="299"/>
      <c r="B133" s="299"/>
      <c r="C133" s="299"/>
      <c r="D133" s="299"/>
      <c r="E133" s="133"/>
      <c r="F133" s="148"/>
      <c r="G133" s="326"/>
      <c r="H133" s="326"/>
      <c r="I133" s="151"/>
    </row>
    <row x14ac:dyDescent="0.25" r="134" customHeight="1" ht="17.25">
      <c r="A134" s="299"/>
      <c r="B134" s="299"/>
      <c r="C134" s="299"/>
      <c r="D134" s="299"/>
      <c r="E134" s="133"/>
      <c r="F134" s="148"/>
      <c r="G134" s="326"/>
      <c r="H134" s="326"/>
      <c r="I134" s="151"/>
    </row>
    <row x14ac:dyDescent="0.25" r="135" customHeight="1" ht="25.350000000000005">
      <c r="A135" s="15"/>
      <c r="B135" s="15" t="s">
        <v>106</v>
      </c>
      <c r="C135" s="15"/>
      <c r="D135" s="15"/>
      <c r="E135" s="112" t="s">
        <v>58</v>
      </c>
      <c r="F135" s="237" t="s">
        <v>319</v>
      </c>
      <c r="G135" s="60" t="s">
        <v>320</v>
      </c>
      <c r="H135" s="16" t="s">
        <v>393</v>
      </c>
      <c r="I135" s="72"/>
    </row>
    <row x14ac:dyDescent="0.25" r="136" customHeight="1" ht="17.25">
      <c r="A136" s="299"/>
      <c r="B136" s="299"/>
      <c r="C136" s="299"/>
      <c r="D136" s="299"/>
      <c r="E136" s="3"/>
      <c r="F136" s="119" t="s">
        <v>351</v>
      </c>
      <c r="G136" s="5"/>
      <c r="H136" s="327" t="s">
        <v>336</v>
      </c>
      <c r="I136" s="327"/>
    </row>
    <row x14ac:dyDescent="0.25" r="137" customHeight="1" ht="17.25">
      <c r="A137" s="299"/>
      <c r="B137" s="299"/>
      <c r="C137" s="299"/>
      <c r="D137" s="299"/>
      <c r="E137" s="74" t="s">
        <v>11</v>
      </c>
      <c r="F137" s="74" t="s">
        <v>464</v>
      </c>
      <c r="G137" s="34">
        <f>ROUNDUP((('UK-R-Side Tables'!G137)/1.59)/10,0)*10</f>
      </c>
      <c r="H137" s="311">
        <f>ROUNDUP((('UK-R-Side Tables'!H137)/1.59)/10,0)*10</f>
      </c>
      <c r="I137" s="189"/>
    </row>
    <row x14ac:dyDescent="0.25" r="138" customHeight="1" ht="17.25">
      <c r="A138" s="299"/>
      <c r="B138" s="299"/>
      <c r="C138" s="299"/>
      <c r="D138" s="299"/>
      <c r="E138" s="74" t="s">
        <v>13</v>
      </c>
      <c r="F138" s="74" t="s">
        <v>465</v>
      </c>
      <c r="G138" s="34">
        <f>ROUNDUP((('UK-R-Side Tables'!G138)/1.59)/10,0)*10</f>
      </c>
      <c r="H138" s="311">
        <f>ROUNDUP((('UK-R-Side Tables'!H138)/1.59)/10,0)*10</f>
      </c>
      <c r="I138" s="189"/>
    </row>
    <row x14ac:dyDescent="0.25" r="139" customHeight="1" ht="17.25">
      <c r="A139" s="299"/>
      <c r="B139" s="299"/>
      <c r="C139" s="299"/>
      <c r="D139" s="299"/>
      <c r="E139" s="74" t="s">
        <v>15</v>
      </c>
      <c r="F139" s="74" t="s">
        <v>466</v>
      </c>
      <c r="G139" s="34">
        <f>ROUNDUP((('UK-R-Side Tables'!G139)/1.59)/10,0)*10</f>
      </c>
      <c r="H139" s="311">
        <f>ROUNDUP((('UK-R-Side Tables'!H139)/1.59)/10,0)*10</f>
      </c>
      <c r="I139" s="189"/>
    </row>
    <row x14ac:dyDescent="0.25" r="140" customHeight="1" ht="17.25">
      <c r="A140" s="299"/>
      <c r="B140" s="299"/>
      <c r="C140" s="299"/>
      <c r="D140" s="299"/>
      <c r="E140" s="148"/>
      <c r="F140" s="148"/>
      <c r="G140" s="34"/>
      <c r="H140" s="34"/>
      <c r="I140" s="326"/>
    </row>
    <row x14ac:dyDescent="0.25" r="141" customHeight="1" ht="17.25">
      <c r="A141" s="299"/>
      <c r="B141" s="299"/>
      <c r="C141" s="299"/>
      <c r="D141" s="299"/>
      <c r="E141" s="299"/>
      <c r="F141" s="148"/>
      <c r="G141" s="300"/>
      <c r="H141" s="300"/>
      <c r="I141" s="304"/>
    </row>
    <row x14ac:dyDescent="0.25" r="142" customHeight="1" ht="17.25">
      <c r="A142" s="299"/>
      <c r="B142" s="299"/>
      <c r="C142" s="299"/>
      <c r="D142" s="299"/>
      <c r="E142" s="138" t="s">
        <v>18</v>
      </c>
      <c r="F142" s="148"/>
      <c r="G142" s="300"/>
      <c r="H142" s="300"/>
      <c r="I142" s="326"/>
    </row>
    <row x14ac:dyDescent="0.25" r="143" customHeight="1" ht="17.25">
      <c r="A143" s="299"/>
      <c r="B143" s="299"/>
      <c r="C143" s="299"/>
      <c r="D143" s="299"/>
      <c r="E143" s="145"/>
      <c r="F143" s="148"/>
      <c r="G143" s="326"/>
      <c r="H143" s="326"/>
      <c r="I143" s="326"/>
    </row>
    <row x14ac:dyDescent="0.25" r="144" customHeight="1" ht="17.25">
      <c r="A144" s="299"/>
      <c r="B144" s="299"/>
      <c r="C144" s="299"/>
      <c r="D144" s="299"/>
      <c r="E144" s="3"/>
      <c r="F144" s="23"/>
      <c r="G144" s="5"/>
      <c r="H144" s="5"/>
      <c r="I144" s="151"/>
    </row>
    <row x14ac:dyDescent="0.25" r="145" customHeight="1" ht="17.25">
      <c r="A145" s="3"/>
      <c r="B145" s="3"/>
      <c r="C145" s="3"/>
      <c r="D145" s="3"/>
      <c r="E145" s="139" t="s">
        <v>394</v>
      </c>
      <c r="F145" s="305"/>
      <c r="G145" s="328"/>
      <c r="H145" s="124">
        <f>ROUNDUP((('UK-R-Side Tables'!H145)/1.59)/10,0)*10</f>
      </c>
      <c r="I145" s="5"/>
    </row>
    <row x14ac:dyDescent="0.25" r="146" customHeight="1" ht="17.25">
      <c r="A146" s="3"/>
      <c r="B146" s="3"/>
      <c r="C146" s="3"/>
      <c r="D146" s="3"/>
      <c r="E146" s="145"/>
      <c r="F146" s="148"/>
      <c r="G146" s="326"/>
      <c r="H146" s="326"/>
      <c r="I146" s="5"/>
    </row>
    <row x14ac:dyDescent="0.25" r="147" customHeight="1" ht="17.25">
      <c r="A147" s="3"/>
      <c r="B147" s="3"/>
      <c r="C147" s="3"/>
      <c r="D147" s="3"/>
      <c r="E147" s="133"/>
      <c r="F147" s="148"/>
      <c r="G147" s="326"/>
      <c r="H147" s="326"/>
      <c r="I147" s="5"/>
    </row>
    <row x14ac:dyDescent="0.25" r="148" customHeight="1" ht="17.25">
      <c r="A148" s="3"/>
      <c r="B148" s="3"/>
      <c r="C148" s="3"/>
      <c r="D148" s="3"/>
      <c r="E148" s="133"/>
      <c r="F148" s="148"/>
      <c r="G148" s="326"/>
      <c r="H148" s="326"/>
      <c r="I148" s="5"/>
    </row>
    <row x14ac:dyDescent="0.25" r="149" customHeight="1" ht="17.25">
      <c r="A149" s="3"/>
      <c r="B149" s="3"/>
      <c r="C149" s="3"/>
      <c r="D149" s="3"/>
      <c r="E149" s="133"/>
      <c r="F149" s="148"/>
      <c r="G149" s="326"/>
      <c r="H149" s="326"/>
      <c r="I149" s="5"/>
    </row>
    <row x14ac:dyDescent="0.25" r="150" customHeight="1" ht="49.35">
      <c r="A150" s="126"/>
      <c r="B150" s="96" t="s">
        <v>401</v>
      </c>
      <c r="C150" s="302"/>
      <c r="D150" s="236"/>
      <c r="E150" s="127"/>
      <c r="F150" s="116"/>
      <c r="G150" s="158"/>
      <c r="H150" s="158"/>
      <c r="I150" s="158"/>
    </row>
    <row x14ac:dyDescent="0.25" r="151" customHeight="1" ht="25.350000000000005">
      <c r="A151" s="15"/>
      <c r="B151" s="15" t="s">
        <v>348</v>
      </c>
      <c r="C151" s="15"/>
      <c r="D151" s="15"/>
      <c r="E151" s="112" t="s">
        <v>58</v>
      </c>
      <c r="F151" s="237" t="s">
        <v>319</v>
      </c>
      <c r="G151" s="159" t="s">
        <v>349</v>
      </c>
      <c r="H151" s="329" t="s">
        <v>402</v>
      </c>
      <c r="I151" s="275"/>
    </row>
    <row x14ac:dyDescent="0.25" r="152" customHeight="1" ht="17.25">
      <c r="A152" s="3"/>
      <c r="B152" s="3"/>
      <c r="C152" s="3"/>
      <c r="D152" s="3"/>
      <c r="E152" s="74"/>
      <c r="F152" s="119" t="s">
        <v>351</v>
      </c>
      <c r="G152" s="24"/>
      <c r="H152" s="330"/>
      <c r="I152" s="24"/>
    </row>
    <row x14ac:dyDescent="0.25" r="153" customHeight="1" ht="17.25">
      <c r="A153" s="3"/>
      <c r="B153" s="3"/>
      <c r="C153" s="3"/>
      <c r="D153" s="3"/>
      <c r="E153" s="74" t="s">
        <v>11</v>
      </c>
      <c r="F153" s="74" t="s">
        <v>354</v>
      </c>
      <c r="G153" s="34">
        <f>ROUNDUP((('UK-R-Side Tables'!G153)/1.59)/10,0)*10</f>
      </c>
      <c r="H153" s="34">
        <f>ROUNDUP((('UK-R-Side Tables'!H153)/1.59)/10,0)*10</f>
      </c>
      <c r="I153" s="24"/>
    </row>
    <row x14ac:dyDescent="0.25" r="154" customHeight="1" ht="17.25">
      <c r="A154" s="3"/>
      <c r="B154" s="3"/>
      <c r="C154" s="3"/>
      <c r="D154" s="3"/>
      <c r="E154" s="74" t="s">
        <v>13</v>
      </c>
      <c r="F154" s="74" t="s">
        <v>356</v>
      </c>
      <c r="G154" s="34">
        <f>ROUNDUP((('UK-R-Side Tables'!G154)/1.59)/10,0)*10</f>
      </c>
      <c r="H154" s="34">
        <f>ROUNDUP((('UK-R-Side Tables'!H154)/1.59)/10,0)*10</f>
      </c>
      <c r="I154" s="24"/>
    </row>
    <row x14ac:dyDescent="0.25" r="155" customHeight="1" ht="17.25">
      <c r="A155" s="3"/>
      <c r="B155" s="3"/>
      <c r="C155" s="3"/>
      <c r="D155" s="3"/>
      <c r="E155" s="74" t="s">
        <v>15</v>
      </c>
      <c r="F155" s="74" t="s">
        <v>358</v>
      </c>
      <c r="G155" s="34">
        <f>ROUNDUP((('UK-R-Side Tables'!G155)/1.59)/10,0)*10</f>
      </c>
      <c r="H155" s="34">
        <f>ROUNDUP((('UK-R-Side Tables'!H155)/1.59)/10,0)*10</f>
      </c>
      <c r="I155" s="24"/>
    </row>
    <row x14ac:dyDescent="0.25" r="156" customHeight="1" ht="17.25">
      <c r="A156" s="3"/>
      <c r="B156" s="3"/>
      <c r="C156" s="3"/>
      <c r="D156" s="3"/>
      <c r="E156" s="74"/>
      <c r="F156" s="23"/>
      <c r="G156" s="5"/>
      <c r="H156" s="5"/>
      <c r="I156" s="5"/>
    </row>
    <row x14ac:dyDescent="0.25" r="157" customHeight="1" ht="17.25">
      <c r="A157" s="3"/>
      <c r="B157" s="3"/>
      <c r="C157" s="3"/>
      <c r="D157" s="3"/>
      <c r="E157" s="3"/>
      <c r="F157" s="74"/>
      <c r="G157" s="136"/>
      <c r="H157" s="136"/>
      <c r="I157" s="137"/>
    </row>
    <row x14ac:dyDescent="0.25" r="158" customHeight="1" ht="17.25">
      <c r="A158" s="3"/>
      <c r="B158" s="3"/>
      <c r="C158" s="3"/>
      <c r="D158" s="3"/>
      <c r="E158" s="138" t="s">
        <v>18</v>
      </c>
      <c r="F158" s="23"/>
      <c r="G158" s="5"/>
      <c r="H158" s="5"/>
      <c r="I158" s="5"/>
    </row>
    <row x14ac:dyDescent="0.25" r="159" customHeight="1" ht="17.25">
      <c r="A159" s="3"/>
      <c r="B159" s="3"/>
      <c r="C159" s="3"/>
      <c r="D159" s="3"/>
      <c r="E159" s="145"/>
      <c r="F159" s="23"/>
      <c r="G159" s="5"/>
      <c r="H159" s="5"/>
      <c r="I159" s="5"/>
    </row>
    <row x14ac:dyDescent="0.25" r="160" customHeight="1" ht="17.25">
      <c r="A160" s="3"/>
      <c r="B160" s="3"/>
      <c r="C160" s="3"/>
      <c r="D160" s="3"/>
      <c r="E160" s="3"/>
      <c r="F160" s="23"/>
      <c r="G160" s="5"/>
      <c r="H160" s="5"/>
      <c r="I160" s="34"/>
    </row>
    <row x14ac:dyDescent="0.25" r="161" customHeight="1" ht="17.25">
      <c r="A161" s="3"/>
      <c r="B161" s="3"/>
      <c r="C161" s="3"/>
      <c r="D161" s="3"/>
      <c r="E161" s="139" t="s">
        <v>280</v>
      </c>
      <c r="F161" s="140"/>
      <c r="G161" s="35"/>
      <c r="H161" s="124">
        <f>ROUNDUP((('UK-R-Side Tables'!H161)/1.59)/10,0)*10</f>
      </c>
      <c r="I161" s="5"/>
    </row>
    <row x14ac:dyDescent="0.25" r="162" customHeight="1" ht="17.25">
      <c r="A162" s="3"/>
      <c r="B162" s="3"/>
      <c r="C162" s="3"/>
      <c r="D162" s="3"/>
      <c r="E162" s="145"/>
      <c r="F162" s="23"/>
      <c r="G162" s="5"/>
      <c r="H162" s="5"/>
      <c r="I162" s="5"/>
    </row>
    <row x14ac:dyDescent="0.25" r="163" customHeight="1" ht="17.25">
      <c r="A163" s="3"/>
      <c r="B163" s="3"/>
      <c r="C163" s="3"/>
      <c r="D163" s="3"/>
      <c r="E163" s="133"/>
      <c r="F163" s="23"/>
      <c r="G163" s="5"/>
      <c r="H163" s="5"/>
      <c r="I163" s="5"/>
    </row>
    <row x14ac:dyDescent="0.25" r="164" customHeight="1" ht="17.25">
      <c r="A164" s="3"/>
      <c r="B164" s="3"/>
      <c r="C164" s="3"/>
      <c r="D164" s="3"/>
      <c r="E164" s="133"/>
      <c r="F164" s="23"/>
      <c r="G164" s="5"/>
      <c r="H164" s="5"/>
      <c r="I164" s="5"/>
    </row>
    <row x14ac:dyDescent="0.25" r="165" customHeight="1" ht="25.350000000000005">
      <c r="A165" s="15"/>
      <c r="B165" s="15" t="s">
        <v>106</v>
      </c>
      <c r="C165" s="15"/>
      <c r="D165" s="15"/>
      <c r="E165" s="112" t="s">
        <v>58</v>
      </c>
      <c r="F165" s="237" t="s">
        <v>319</v>
      </c>
      <c r="G165" s="159" t="s">
        <v>349</v>
      </c>
      <c r="H165" s="329" t="s">
        <v>402</v>
      </c>
      <c r="I165" s="275"/>
    </row>
    <row x14ac:dyDescent="0.25" r="166" customHeight="1" ht="17.25">
      <c r="A166" s="3"/>
      <c r="B166" s="3"/>
      <c r="C166" s="3"/>
      <c r="D166" s="3"/>
      <c r="E166" s="74"/>
      <c r="F166" s="119" t="s">
        <v>351</v>
      </c>
      <c r="G166" s="24"/>
      <c r="H166" s="330"/>
      <c r="I166" s="24"/>
    </row>
    <row x14ac:dyDescent="0.25" r="167" customHeight="1" ht="17.25">
      <c r="A167" s="3"/>
      <c r="B167" s="3"/>
      <c r="C167" s="3"/>
      <c r="D167" s="3"/>
      <c r="E167" s="74" t="s">
        <v>11</v>
      </c>
      <c r="F167" s="74" t="s">
        <v>396</v>
      </c>
      <c r="G167" s="34">
        <f>ROUNDUP((('UK-R-Side Tables'!G167)/1.59)/10,0)*10</f>
      </c>
      <c r="H167" s="34">
        <f>ROUNDUP((('UK-R-Side Tables'!H167)/1.59)/10,0)*10</f>
      </c>
      <c r="I167" s="24"/>
    </row>
    <row x14ac:dyDescent="0.25" r="168" customHeight="1" ht="17.25">
      <c r="A168" s="3"/>
      <c r="B168" s="3"/>
      <c r="C168" s="3"/>
      <c r="D168" s="3"/>
      <c r="E168" s="74" t="s">
        <v>13</v>
      </c>
      <c r="F168" s="74" t="s">
        <v>398</v>
      </c>
      <c r="G168" s="34">
        <f>ROUNDUP((('UK-R-Side Tables'!G168)/1.59)/10,0)*10</f>
      </c>
      <c r="H168" s="34">
        <f>ROUNDUP((('UK-R-Side Tables'!H168)/1.59)/10,0)*10</f>
      </c>
      <c r="I168" s="24"/>
    </row>
    <row x14ac:dyDescent="0.25" r="169" customHeight="1" ht="17.25">
      <c r="A169" s="3"/>
      <c r="B169" s="3"/>
      <c r="C169" s="3"/>
      <c r="D169" s="3"/>
      <c r="E169" s="74" t="s">
        <v>15</v>
      </c>
      <c r="F169" s="74" t="s">
        <v>399</v>
      </c>
      <c r="G169" s="34">
        <f>ROUNDUP((('UK-R-Side Tables'!G169)/1.59)/10,0)*10</f>
      </c>
      <c r="H169" s="34">
        <f>ROUNDUP((('UK-R-Side Tables'!H169)/1.59)/10,0)*10</f>
      </c>
      <c r="I169" s="24"/>
    </row>
    <row x14ac:dyDescent="0.25" r="170" customHeight="1" ht="17.25">
      <c r="A170" s="3"/>
      <c r="B170" s="3"/>
      <c r="C170" s="3"/>
      <c r="D170" s="3"/>
      <c r="E170" s="74"/>
      <c r="F170" s="23"/>
      <c r="G170" s="5"/>
      <c r="H170" s="5"/>
      <c r="I170" s="5"/>
    </row>
    <row x14ac:dyDescent="0.25" r="171" customHeight="1" ht="17.25">
      <c r="A171" s="3"/>
      <c r="B171" s="3"/>
      <c r="C171" s="3"/>
      <c r="D171" s="3"/>
      <c r="E171" s="138" t="s">
        <v>18</v>
      </c>
      <c r="F171" s="74"/>
      <c r="G171" s="136"/>
      <c r="H171" s="136"/>
      <c r="I171" s="137"/>
    </row>
    <row x14ac:dyDescent="0.25" r="172" customHeight="1" ht="17.25">
      <c r="A172" s="3"/>
      <c r="B172" s="3"/>
      <c r="C172" s="3"/>
      <c r="D172" s="3"/>
      <c r="E172" s="145"/>
      <c r="F172" s="23"/>
      <c r="G172" s="5"/>
      <c r="H172" s="5"/>
      <c r="I172" s="5"/>
    </row>
    <row x14ac:dyDescent="0.25" r="173" customHeight="1" ht="17.25">
      <c r="A173" s="3"/>
      <c r="B173" s="3"/>
      <c r="C173" s="3"/>
      <c r="D173" s="3"/>
      <c r="E173" s="3"/>
      <c r="F173" s="23"/>
      <c r="G173" s="5"/>
      <c r="H173" s="5"/>
      <c r="I173" s="5"/>
    </row>
    <row x14ac:dyDescent="0.25" r="174" customHeight="1" ht="17.25">
      <c r="A174" s="3"/>
      <c r="B174" s="3"/>
      <c r="C174" s="3"/>
      <c r="D174" s="3"/>
      <c r="E174" s="139" t="s">
        <v>280</v>
      </c>
      <c r="F174" s="140"/>
      <c r="G174" s="35"/>
      <c r="H174" s="124">
        <f>ROUNDUP((('UK-R-Side Tables'!H174)/1.59)/10,0)*10</f>
      </c>
      <c r="I174" s="34"/>
    </row>
    <row x14ac:dyDescent="0.25" r="175" customHeight="1" ht="17.25">
      <c r="A175" s="3"/>
      <c r="B175" s="3"/>
      <c r="C175" s="3"/>
      <c r="D175" s="3"/>
      <c r="E175" s="145"/>
      <c r="F175" s="23"/>
      <c r="G175" s="5"/>
      <c r="H175" s="5"/>
      <c r="I175" s="34"/>
    </row>
    <row x14ac:dyDescent="0.25" r="176" customHeight="1" ht="17.25">
      <c r="A176" s="3"/>
      <c r="B176" s="3"/>
      <c r="C176" s="3"/>
      <c r="D176" s="3"/>
      <c r="E176" s="133"/>
      <c r="F176" s="23"/>
      <c r="G176" s="5"/>
      <c r="H176" s="5"/>
      <c r="I176" s="34"/>
    </row>
    <row x14ac:dyDescent="0.25" r="177" customHeight="1" ht="17.25">
      <c r="A177" s="3"/>
      <c r="B177" s="3"/>
      <c r="C177" s="3"/>
      <c r="D177" s="3"/>
      <c r="E177" s="133"/>
      <c r="F177" s="23"/>
      <c r="G177" s="5"/>
      <c r="H177" s="5"/>
      <c r="I177" s="34"/>
    </row>
    <row x14ac:dyDescent="0.25" r="178" customHeight="1" ht="49.35">
      <c r="A178" s="126"/>
      <c r="B178" s="96" t="s">
        <v>403</v>
      </c>
      <c r="C178" s="236"/>
      <c r="D178" s="236"/>
      <c r="E178" s="127"/>
      <c r="F178" s="116"/>
      <c r="G178" s="158"/>
      <c r="H178" s="158"/>
      <c r="I178" s="158"/>
    </row>
    <row x14ac:dyDescent="0.25" r="179" customHeight="1" ht="25.350000000000005">
      <c r="A179" s="15"/>
      <c r="B179" s="15" t="s">
        <v>404</v>
      </c>
      <c r="C179" s="15"/>
      <c r="D179" s="15"/>
      <c r="E179" s="112" t="s">
        <v>58</v>
      </c>
      <c r="F179" s="237" t="s">
        <v>319</v>
      </c>
      <c r="G179" s="159" t="s">
        <v>349</v>
      </c>
      <c r="H179" s="329" t="s">
        <v>402</v>
      </c>
      <c r="I179" s="275"/>
    </row>
    <row x14ac:dyDescent="0.25" r="180" customHeight="1" ht="17.25">
      <c r="A180" s="3"/>
      <c r="B180" s="3"/>
      <c r="C180" s="309"/>
      <c r="D180" s="3"/>
      <c r="E180" s="74"/>
      <c r="F180" s="156" t="s">
        <v>72</v>
      </c>
      <c r="G180" s="34"/>
      <c r="H180" s="63"/>
      <c r="I180" s="24"/>
    </row>
    <row x14ac:dyDescent="0.25" r="181" customHeight="1" ht="17.25">
      <c r="A181" s="3"/>
      <c r="B181" s="3"/>
      <c r="C181" s="3"/>
      <c r="D181" s="3"/>
      <c r="E181" s="74" t="s">
        <v>11</v>
      </c>
      <c r="F181" s="321" t="s">
        <v>405</v>
      </c>
      <c r="G181" s="34">
        <f>ROUNDUP((('UK-R-Side Tables'!G181)/1.59)/10,0)*10</f>
      </c>
      <c r="H181" s="34">
        <f>ROUNDUP((('UK-R-Side Tables'!H181)/1.59)/10,0)*10</f>
      </c>
      <c r="I181" s="24"/>
    </row>
    <row x14ac:dyDescent="0.25" r="182" customHeight="1" ht="17.25">
      <c r="A182" s="3"/>
      <c r="B182" s="3"/>
      <c r="C182" s="3"/>
      <c r="D182" s="3"/>
      <c r="E182" s="74" t="s">
        <v>13</v>
      </c>
      <c r="F182" s="321" t="s">
        <v>407</v>
      </c>
      <c r="G182" s="311"/>
      <c r="H182" s="189"/>
      <c r="I182" s="24"/>
    </row>
    <row x14ac:dyDescent="0.25" r="183" customHeight="1" ht="17.25">
      <c r="A183" s="3"/>
      <c r="B183" s="3"/>
      <c r="C183" s="3"/>
      <c r="D183" s="3"/>
      <c r="E183" s="74" t="s">
        <v>15</v>
      </c>
      <c r="F183" s="321" t="s">
        <v>409</v>
      </c>
      <c r="G183" s="311"/>
      <c r="H183" s="189"/>
      <c r="I183" s="24"/>
    </row>
    <row x14ac:dyDescent="0.25" r="184" customHeight="1" ht="17.25">
      <c r="A184" s="3"/>
      <c r="B184" s="3"/>
      <c r="C184" s="3"/>
      <c r="D184" s="3"/>
      <c r="E184" s="74"/>
      <c r="F184" s="23"/>
      <c r="G184" s="5"/>
      <c r="H184" s="5"/>
      <c r="I184" s="5"/>
    </row>
    <row x14ac:dyDescent="0.25" r="185" customHeight="1" ht="17.25">
      <c r="A185" s="3"/>
      <c r="B185" s="3"/>
      <c r="C185" s="3"/>
      <c r="D185" s="3"/>
      <c r="E185" s="3"/>
      <c r="F185" s="74"/>
      <c r="G185" s="136"/>
      <c r="H185" s="136"/>
      <c r="I185" s="137"/>
    </row>
    <row x14ac:dyDescent="0.25" r="186" customHeight="1" ht="17.25">
      <c r="A186" s="3"/>
      <c r="B186" s="3"/>
      <c r="C186" s="3"/>
      <c r="D186" s="3"/>
      <c r="E186" s="138" t="s">
        <v>18</v>
      </c>
      <c r="F186" s="23"/>
      <c r="G186" s="5"/>
      <c r="H186" s="5"/>
      <c r="I186" s="5"/>
    </row>
    <row x14ac:dyDescent="0.25" r="187" customHeight="1" ht="17.25">
      <c r="A187" s="3"/>
      <c r="B187" s="3"/>
      <c r="C187" s="3"/>
      <c r="D187" s="3"/>
      <c r="E187" s="145"/>
      <c r="F187" s="145"/>
      <c r="G187" s="5"/>
      <c r="H187" s="5"/>
      <c r="I187" s="5"/>
    </row>
    <row x14ac:dyDescent="0.25" r="188" customHeight="1" ht="17.25">
      <c r="A188" s="3"/>
      <c r="B188" s="3"/>
      <c r="C188" s="3"/>
      <c r="D188" s="3"/>
      <c r="E188" s="3"/>
      <c r="F188" s="23"/>
      <c r="G188" s="5"/>
      <c r="H188" s="5"/>
      <c r="I188" s="34"/>
    </row>
    <row x14ac:dyDescent="0.25" r="189" customHeight="1" ht="17.25">
      <c r="A189" s="3"/>
      <c r="B189" s="3"/>
      <c r="C189" s="3"/>
      <c r="D189" s="3"/>
      <c r="E189" s="139" t="s">
        <v>280</v>
      </c>
      <c r="F189" s="140"/>
      <c r="G189" s="35"/>
      <c r="H189" s="124">
        <f>ROUNDUP((('UK-R-Side Tables'!H189)/1.59)/10,0)*10</f>
      </c>
      <c r="I189" s="5"/>
    </row>
    <row x14ac:dyDescent="0.25" r="190" customHeight="1" ht="17.25">
      <c r="A190" s="3"/>
      <c r="B190" s="3"/>
      <c r="C190" s="3"/>
      <c r="D190" s="3"/>
      <c r="E190" s="133"/>
      <c r="F190" s="23"/>
      <c r="G190" s="5"/>
      <c r="H190" s="5"/>
      <c r="I190" s="5"/>
    </row>
    <row x14ac:dyDescent="0.25" r="191" customHeight="1" ht="49.35">
      <c r="A191" s="126"/>
      <c r="B191" s="96" t="s">
        <v>411</v>
      </c>
      <c r="C191" s="236"/>
      <c r="D191" s="236"/>
      <c r="E191" s="127"/>
      <c r="F191" s="116"/>
      <c r="G191" s="158"/>
      <c r="H191" s="158"/>
      <c r="I191" s="331"/>
    </row>
    <row x14ac:dyDescent="0.25" r="192" customHeight="1" ht="53.25">
      <c r="A192" s="15"/>
      <c r="B192" s="15" t="s">
        <v>106</v>
      </c>
      <c r="C192" s="15"/>
      <c r="D192" s="15"/>
      <c r="E192" s="112" t="s">
        <v>58</v>
      </c>
      <c r="F192" s="237" t="s">
        <v>319</v>
      </c>
      <c r="G192" s="60" t="s">
        <v>412</v>
      </c>
      <c r="H192" s="60" t="s">
        <v>413</v>
      </c>
      <c r="I192" s="57" t="s">
        <v>350</v>
      </c>
    </row>
    <row x14ac:dyDescent="0.25" r="193" customHeight="1" ht="17.25">
      <c r="A193" s="299"/>
      <c r="B193" s="299"/>
      <c r="C193" s="299"/>
      <c r="D193" s="299"/>
      <c r="E193" s="4"/>
      <c r="F193" s="119" t="s">
        <v>5</v>
      </c>
      <c r="G193" s="7"/>
      <c r="H193" s="327"/>
      <c r="I193" s="327" t="s">
        <v>336</v>
      </c>
    </row>
    <row x14ac:dyDescent="0.25" r="194" customHeight="1" ht="17.25">
      <c r="A194" s="299"/>
      <c r="B194" s="299"/>
      <c r="C194" s="299"/>
      <c r="D194" s="299"/>
      <c r="E194" s="4" t="s">
        <v>11</v>
      </c>
      <c r="F194" s="4" t="s">
        <v>414</v>
      </c>
      <c r="G194" s="34">
        <f>ROUNDUP((('UK-R-Side Tables'!G193)/1.59)/10,0)*10</f>
      </c>
      <c r="H194" s="34">
        <f>ROUNDUP((('UK-R-Side Tables'!H193)/1.59)/10,0)*10</f>
      </c>
      <c r="I194" s="34">
        <f>ROUNDUP((('UK-R-Side Tables'!I193)/1.59)/10,0)*10</f>
      </c>
    </row>
    <row x14ac:dyDescent="0.25" r="195" customHeight="1" ht="17.25">
      <c r="A195" s="299"/>
      <c r="B195" s="299"/>
      <c r="C195" s="299"/>
      <c r="D195" s="299"/>
      <c r="E195" s="4" t="s">
        <v>13</v>
      </c>
      <c r="F195" s="4" t="s">
        <v>416</v>
      </c>
      <c r="G195" s="34">
        <f>ROUNDUP((('UK-R-Side Tables'!G194)/1.59)/10,0)*10</f>
      </c>
      <c r="H195" s="34">
        <f>ROUNDUP((('UK-R-Side Tables'!H194)/1.59)/10,0)*10</f>
      </c>
      <c r="I195" s="34">
        <f>ROUNDUP((('UK-R-Side Tables'!I194)/1.59)/10,0)*10</f>
      </c>
    </row>
    <row x14ac:dyDescent="0.25" r="196" customHeight="1" ht="17.25">
      <c r="A196" s="299"/>
      <c r="B196" s="299"/>
      <c r="C196" s="299"/>
      <c r="D196" s="299"/>
      <c r="E196" s="4" t="s">
        <v>15</v>
      </c>
      <c r="F196" s="4" t="s">
        <v>418</v>
      </c>
      <c r="G196" s="34">
        <f>ROUNDUP((('UK-R-Side Tables'!G195)/1.59)/10,0)*10</f>
      </c>
      <c r="H196" s="34">
        <f>ROUNDUP((('UK-R-Side Tables'!H195)/1.59)/10,0)*10</f>
      </c>
      <c r="I196" s="34">
        <f>ROUNDUP((('UK-R-Side Tables'!I195)/1.59)/10,0)*10</f>
      </c>
    </row>
    <row x14ac:dyDescent="0.25" r="197" customHeight="1" ht="17.25">
      <c r="A197" s="299"/>
      <c r="B197" s="299"/>
      <c r="C197" s="299"/>
      <c r="D197" s="299"/>
      <c r="E197" s="4"/>
      <c r="F197" s="4"/>
      <c r="G197" s="26"/>
      <c r="H197" s="26"/>
      <c r="I197" s="26"/>
    </row>
    <row x14ac:dyDescent="0.25" r="198" customHeight="1" ht="17.25">
      <c r="A198" s="299"/>
      <c r="B198" s="299"/>
      <c r="C198" s="299"/>
      <c r="D198" s="299"/>
      <c r="E198" s="138" t="s">
        <v>420</v>
      </c>
      <c r="F198" s="23"/>
      <c r="G198" s="5"/>
      <c r="H198" s="157"/>
      <c r="I198" s="313"/>
    </row>
    <row x14ac:dyDescent="0.25" r="199" customHeight="1" ht="17.25">
      <c r="A199" s="299"/>
      <c r="B199" s="299"/>
      <c r="C199" s="299"/>
      <c r="D199" s="299"/>
      <c r="E199" s="109"/>
      <c r="F199" s="4"/>
      <c r="G199" s="26"/>
      <c r="H199" s="26"/>
      <c r="I199" s="26"/>
    </row>
    <row x14ac:dyDescent="0.25" r="200" customHeight="1" ht="17.25">
      <c r="A200" s="299"/>
      <c r="B200" s="299"/>
      <c r="C200" s="299"/>
      <c r="D200" s="299"/>
      <c r="E200" s="139" t="s">
        <v>421</v>
      </c>
      <c r="F200" s="140"/>
      <c r="G200" s="35"/>
      <c r="H200" s="124">
        <f>ROUNDUP((('UK-R-Side Tables'!H200)/1.59)/10,0)*10</f>
      </c>
      <c r="I200" s="26"/>
    </row>
    <row x14ac:dyDescent="0.25" r="201" customHeight="1" ht="17.25">
      <c r="A201" s="299"/>
      <c r="B201" s="299"/>
      <c r="C201" s="299"/>
      <c r="D201" s="299"/>
      <c r="E201" s="28"/>
      <c r="F201" s="23"/>
      <c r="G201" s="5"/>
      <c r="H201" s="34"/>
      <c r="I201" s="26"/>
    </row>
    <row x14ac:dyDescent="0.25" r="202" customHeight="1" ht="17.25">
      <c r="A202" s="299"/>
      <c r="B202" s="299"/>
      <c r="C202" s="299"/>
      <c r="D202" s="299"/>
      <c r="E202" s="139" t="s">
        <v>422</v>
      </c>
      <c r="F202" s="140"/>
      <c r="G202" s="35"/>
      <c r="H202" s="124">
        <f>ROUNDUP((('UK-R-Side Tables'!H202)/1.59)/10,0)*10</f>
      </c>
      <c r="I202" s="26"/>
    </row>
    <row x14ac:dyDescent="0.25" r="203" customHeight="1" ht="17.25">
      <c r="A203" s="299"/>
      <c r="B203" s="299"/>
      <c r="C203" s="299"/>
      <c r="D203" s="299"/>
      <c r="E203" s="28"/>
      <c r="F203" s="23"/>
      <c r="G203" s="5"/>
      <c r="H203" s="34"/>
      <c r="I203" s="26"/>
    </row>
    <row x14ac:dyDescent="0.25" r="204" customHeight="1" ht="17.25">
      <c r="A204" s="299"/>
      <c r="B204" s="299"/>
      <c r="C204" s="299"/>
      <c r="D204" s="299"/>
      <c r="E204" s="110" t="s">
        <v>280</v>
      </c>
      <c r="F204" s="140"/>
      <c r="G204" s="35"/>
      <c r="H204" s="153">
        <f>ROUNDUP((('UK-R-Side Tables'!H204)/1.59)/10,0)*10</f>
      </c>
      <c r="I204" s="26"/>
    </row>
    <row x14ac:dyDescent="0.25" r="205" customHeight="1" ht="17.25">
      <c r="A205" s="126"/>
      <c r="B205" s="96" t="s">
        <v>423</v>
      </c>
      <c r="C205" s="236"/>
      <c r="D205" s="236"/>
      <c r="E205" s="332"/>
      <c r="F205" s="333"/>
      <c r="G205" s="334"/>
      <c r="H205" s="334"/>
      <c r="I205" s="331"/>
    </row>
    <row x14ac:dyDescent="0.25" r="206" customHeight="1" ht="24">
      <c r="A206" s="15"/>
      <c r="B206" s="15" t="s">
        <v>106</v>
      </c>
      <c r="C206" s="15"/>
      <c r="D206" s="15"/>
      <c r="E206" s="112" t="s">
        <v>58</v>
      </c>
      <c r="F206" s="237" t="s">
        <v>319</v>
      </c>
      <c r="G206" s="60" t="s">
        <v>412</v>
      </c>
      <c r="H206" s="159" t="s">
        <v>424</v>
      </c>
      <c r="I206" s="57" t="s">
        <v>350</v>
      </c>
    </row>
    <row x14ac:dyDescent="0.25" r="207" customHeight="1" ht="17.25">
      <c r="A207" s="299"/>
      <c r="B207" s="299"/>
      <c r="C207" s="299"/>
      <c r="D207" s="299"/>
      <c r="E207" s="4"/>
      <c r="F207" s="119" t="s">
        <v>5</v>
      </c>
      <c r="G207" s="7"/>
      <c r="H207" s="5"/>
      <c r="I207" s="327" t="s">
        <v>336</v>
      </c>
    </row>
    <row x14ac:dyDescent="0.25" r="208" customHeight="1" ht="17.25">
      <c r="A208" s="299"/>
      <c r="B208" s="299"/>
      <c r="C208" s="299"/>
      <c r="D208" s="299"/>
      <c r="E208" s="4"/>
      <c r="F208" s="4" t="s">
        <v>467</v>
      </c>
      <c r="G208" s="34">
        <f>ROUNDUP((('UK-R-Side Tables'!G208)/1.59)/10,0)*10</f>
      </c>
      <c r="H208" s="34">
        <f>ROUNDUP((('UK-R-Side Tables'!H208)/1.59)/10,0)*10</f>
      </c>
      <c r="I208" s="34">
        <f>ROUNDUP((('UK-R-Side Tables'!I208)/1.59)/10,0)*10</f>
      </c>
    </row>
    <row x14ac:dyDescent="0.25" r="209" customHeight="1" ht="17.25">
      <c r="A209" s="299"/>
      <c r="B209" s="299"/>
      <c r="C209" s="299"/>
      <c r="D209" s="299"/>
      <c r="E209" s="4"/>
      <c r="F209" s="4"/>
      <c r="G209" s="63"/>
      <c r="H209" s="63"/>
      <c r="I209" s="26"/>
    </row>
    <row x14ac:dyDescent="0.25" r="210" customHeight="1" ht="17.25">
      <c r="A210" s="299"/>
      <c r="B210" s="299"/>
      <c r="C210" s="299"/>
      <c r="D210" s="299"/>
      <c r="E210" s="4"/>
      <c r="F210" s="4"/>
      <c r="G210" s="26"/>
      <c r="H210" s="26"/>
      <c r="I210" s="26"/>
    </row>
    <row x14ac:dyDescent="0.25" r="211" customHeight="1" ht="17.25">
      <c r="A211" s="299"/>
      <c r="B211" s="299"/>
      <c r="C211" s="299"/>
      <c r="D211" s="299"/>
      <c r="E211" s="138" t="s">
        <v>420</v>
      </c>
      <c r="F211" s="23"/>
      <c r="G211" s="5"/>
      <c r="H211" s="157"/>
      <c r="I211" s="26"/>
    </row>
    <row x14ac:dyDescent="0.25" r="212" customHeight="1" ht="17.25">
      <c r="A212" s="299"/>
      <c r="B212" s="299"/>
      <c r="C212" s="299"/>
      <c r="D212" s="299"/>
      <c r="E212" s="109"/>
      <c r="F212" s="4"/>
      <c r="G212" s="26"/>
      <c r="H212" s="26"/>
      <c r="I212" s="26"/>
    </row>
    <row x14ac:dyDescent="0.25" r="213" customHeight="1" ht="17.25">
      <c r="A213" s="299"/>
      <c r="B213" s="299"/>
      <c r="C213" s="299"/>
      <c r="D213" s="299"/>
      <c r="E213" s="139" t="s">
        <v>421</v>
      </c>
      <c r="F213" s="140"/>
      <c r="G213" s="35"/>
      <c r="H213" s="124">
        <f>ROUNDUP((('UK-R-Side Tables'!H213)/1.59)/10,0)*10</f>
      </c>
      <c r="I213" s="313"/>
    </row>
    <row x14ac:dyDescent="0.25" r="214" customHeight="1" ht="17.25">
      <c r="A214" s="299"/>
      <c r="B214" s="299"/>
      <c r="C214" s="299"/>
      <c r="D214" s="299"/>
      <c r="E214" s="109"/>
      <c r="F214" s="4"/>
      <c r="G214" s="26"/>
      <c r="H214" s="26"/>
      <c r="I214" s="26"/>
    </row>
    <row x14ac:dyDescent="0.25" r="215" customHeight="1" ht="17.25">
      <c r="A215" s="299"/>
      <c r="B215" s="299"/>
      <c r="C215" s="299"/>
      <c r="D215" s="299"/>
      <c r="E215" s="110" t="s">
        <v>280</v>
      </c>
      <c r="F215" s="140"/>
      <c r="G215" s="35"/>
      <c r="H215" s="153">
        <f>ROUNDUP((('UK-R-Side Tables'!H215)/1.59)/10,0)*10</f>
      </c>
      <c r="I215" s="26"/>
    </row>
    <row x14ac:dyDescent="0.25" r="216" customHeight="1" ht="17.25">
      <c r="A216" s="299"/>
      <c r="B216" s="299"/>
      <c r="C216" s="299"/>
      <c r="D216" s="299"/>
      <c r="E216" s="114"/>
      <c r="F216" s="4"/>
      <c r="G216" s="26"/>
      <c r="H216" s="26"/>
      <c r="I216" s="26"/>
    </row>
    <row x14ac:dyDescent="0.25" r="217" customHeight="1" ht="49.35">
      <c r="A217" s="126"/>
      <c r="B217" s="288" t="s">
        <v>427</v>
      </c>
      <c r="C217" s="302"/>
      <c r="D217" s="236"/>
      <c r="E217" s="127"/>
      <c r="F217" s="116"/>
      <c r="G217" s="158"/>
      <c r="H217" s="158"/>
      <c r="I217" s="158"/>
    </row>
    <row x14ac:dyDescent="0.25" r="218" customHeight="1" ht="25.350000000000005">
      <c r="A218" s="15"/>
      <c r="B218" s="15" t="s">
        <v>348</v>
      </c>
      <c r="C218" s="15"/>
      <c r="D218" s="15"/>
      <c r="E218" s="112" t="s">
        <v>58</v>
      </c>
      <c r="F218" s="237" t="s">
        <v>319</v>
      </c>
      <c r="G218" s="159" t="s">
        <v>428</v>
      </c>
      <c r="H218" s="16" t="s">
        <v>429</v>
      </c>
      <c r="I218" s="57"/>
    </row>
    <row x14ac:dyDescent="0.25" r="219" customHeight="1" ht="17.25">
      <c r="A219" s="3"/>
      <c r="B219" s="3"/>
      <c r="C219" s="3"/>
      <c r="D219" s="3"/>
      <c r="E219" s="74"/>
      <c r="F219" s="119" t="s">
        <v>351</v>
      </c>
      <c r="G219" s="24"/>
      <c r="H219" s="330"/>
      <c r="I219" s="24"/>
    </row>
    <row x14ac:dyDescent="0.25" r="220" customHeight="1" ht="17.25">
      <c r="A220" s="3"/>
      <c r="B220" s="3"/>
      <c r="C220" s="3"/>
      <c r="D220" s="3"/>
      <c r="E220" s="74" t="s">
        <v>11</v>
      </c>
      <c r="F220" s="74" t="s">
        <v>354</v>
      </c>
      <c r="G220" s="34">
        <f>ROUNDUP((('UK-R-Side Tables'!G220)/1.59)/10,0)*10</f>
      </c>
      <c r="H220" s="34">
        <f>ROUNDUP((('UK-R-Side Tables'!H220)/1.59)/10,0)*10</f>
      </c>
      <c r="I220" s="24"/>
    </row>
    <row x14ac:dyDescent="0.25" r="221" customHeight="1" ht="17.25">
      <c r="A221" s="3"/>
      <c r="B221" s="3"/>
      <c r="C221" s="3"/>
      <c r="D221" s="3"/>
      <c r="E221" s="74" t="s">
        <v>13</v>
      </c>
      <c r="F221" s="74" t="s">
        <v>356</v>
      </c>
      <c r="G221" s="34">
        <f>ROUNDUP((('UK-R-Side Tables'!G221)/1.59)/10,0)*10</f>
      </c>
      <c r="H221" s="34">
        <f>ROUNDUP((('UK-R-Side Tables'!H221)/1.59)/10,0)*10</f>
      </c>
      <c r="I221" s="24"/>
    </row>
    <row x14ac:dyDescent="0.25" r="222" customHeight="1" ht="17.25">
      <c r="A222" s="3"/>
      <c r="B222" s="3"/>
      <c r="C222" s="3"/>
      <c r="D222" s="3"/>
      <c r="E222" s="74" t="s">
        <v>15</v>
      </c>
      <c r="F222" s="74" t="s">
        <v>358</v>
      </c>
      <c r="G222" s="34">
        <f>ROUNDUP((('UK-R-Side Tables'!G222)/1.59)/10,0)*10</f>
      </c>
      <c r="H222" s="34">
        <f>ROUNDUP((('UK-R-Side Tables'!H222)/1.59)/10,0)*10</f>
      </c>
      <c r="I222" s="24"/>
    </row>
    <row x14ac:dyDescent="0.25" r="223" customHeight="1" ht="17.25">
      <c r="A223" s="3"/>
      <c r="B223" s="3"/>
      <c r="C223" s="3"/>
      <c r="D223" s="3"/>
      <c r="E223" s="74"/>
      <c r="F223" s="74"/>
      <c r="G223" s="34"/>
      <c r="H223" s="34"/>
      <c r="I223" s="24"/>
    </row>
    <row x14ac:dyDescent="0.25" r="224" customHeight="1" ht="17.25">
      <c r="A224" s="3"/>
      <c r="B224" s="3"/>
      <c r="C224" s="3"/>
      <c r="D224" s="3"/>
      <c r="E224" s="3"/>
      <c r="F224" s="74"/>
      <c r="G224" s="136"/>
      <c r="H224" s="136"/>
      <c r="I224" s="137"/>
    </row>
    <row x14ac:dyDescent="0.25" r="225" customHeight="1" ht="17.25">
      <c r="A225" s="3"/>
      <c r="B225" s="3"/>
      <c r="C225" s="3"/>
      <c r="D225" s="3"/>
      <c r="E225" s="138" t="s">
        <v>18</v>
      </c>
      <c r="F225" s="23"/>
      <c r="G225" s="5"/>
      <c r="H225" s="5"/>
      <c r="I225" s="5"/>
    </row>
    <row x14ac:dyDescent="0.25" r="226" customHeight="1" ht="17.25">
      <c r="A226" s="3"/>
      <c r="B226" s="3"/>
      <c r="C226" s="3"/>
      <c r="D226" s="3"/>
      <c r="E226" s="145"/>
      <c r="F226" s="23"/>
      <c r="G226" s="5"/>
      <c r="H226" s="5"/>
      <c r="I226" s="5"/>
    </row>
    <row x14ac:dyDescent="0.25" r="227" customHeight="1" ht="17.25">
      <c r="A227" s="3"/>
      <c r="B227" s="3"/>
      <c r="C227" s="3"/>
      <c r="D227" s="3"/>
      <c r="E227" s="3"/>
      <c r="F227" s="23"/>
      <c r="G227" s="5"/>
      <c r="H227" s="5"/>
      <c r="I227" s="34"/>
    </row>
    <row x14ac:dyDescent="0.25" r="228" customHeight="1" ht="17.25">
      <c r="A228" s="3"/>
      <c r="B228" s="3"/>
      <c r="C228" s="3"/>
      <c r="D228" s="3"/>
      <c r="E228" s="139" t="s">
        <v>280</v>
      </c>
      <c r="F228" s="140"/>
      <c r="G228" s="35"/>
      <c r="H228" s="124">
        <f>ROUNDUP((('UK-R-Side Tables'!H228)/1.59)/10,0)*10</f>
      </c>
      <c r="I228" s="34"/>
    </row>
    <row x14ac:dyDescent="0.25" r="229" customHeight="1" ht="72.75">
      <c r="A229" s="3"/>
      <c r="B229" s="3"/>
      <c r="C229" s="3"/>
      <c r="D229" s="3"/>
      <c r="E229" s="145"/>
      <c r="F229" s="23"/>
      <c r="G229" s="5"/>
      <c r="H229" s="5"/>
      <c r="I229" s="34"/>
    </row>
    <row x14ac:dyDescent="0.25" r="230" customHeight="1" ht="25.350000000000005">
      <c r="A230" s="15"/>
      <c r="B230" s="15" t="s">
        <v>106</v>
      </c>
      <c r="C230" s="15"/>
      <c r="D230" s="15"/>
      <c r="E230" s="112" t="s">
        <v>58</v>
      </c>
      <c r="F230" s="237" t="s">
        <v>319</v>
      </c>
      <c r="G230" s="16" t="s">
        <v>428</v>
      </c>
      <c r="H230" s="159" t="s">
        <v>430</v>
      </c>
      <c r="I230" s="275"/>
    </row>
    <row x14ac:dyDescent="0.25" r="231" customHeight="1" ht="17.25">
      <c r="A231" s="3"/>
      <c r="B231" s="3"/>
      <c r="C231" s="3"/>
      <c r="D231" s="3"/>
      <c r="E231" s="74"/>
      <c r="F231" s="119" t="s">
        <v>351</v>
      </c>
      <c r="G231" s="24"/>
      <c r="H231" s="330"/>
      <c r="I231" s="24"/>
    </row>
    <row x14ac:dyDescent="0.25" r="232" customHeight="1" ht="17.25">
      <c r="A232" s="3"/>
      <c r="B232" s="3"/>
      <c r="C232" s="3"/>
      <c r="D232" s="3"/>
      <c r="E232" s="74" t="s">
        <v>11</v>
      </c>
      <c r="F232" s="74" t="s">
        <v>396</v>
      </c>
      <c r="G232" s="34">
        <f>ROUNDUP((('UK-R-Side Tables'!G232)/1.59)/10,0)*10</f>
      </c>
      <c r="H232" s="34">
        <f>ROUNDUP((('UK-R-Side Tables'!H232)/1.59)/10,0)*10</f>
      </c>
      <c r="I232" s="151"/>
    </row>
    <row x14ac:dyDescent="0.25" r="233" customHeight="1" ht="17.25">
      <c r="A233" s="3"/>
      <c r="B233" s="3"/>
      <c r="C233" s="3"/>
      <c r="D233" s="3"/>
      <c r="E233" s="74" t="s">
        <v>13</v>
      </c>
      <c r="F233" s="74" t="s">
        <v>398</v>
      </c>
      <c r="G233" s="34">
        <f>ROUNDUP((('UK-R-Side Tables'!G233)/1.59)/10,0)*10</f>
      </c>
      <c r="H233" s="34">
        <f>ROUNDUP((('UK-R-Side Tables'!H233)/1.59)/10,0)*10</f>
      </c>
      <c r="I233" s="151"/>
    </row>
    <row x14ac:dyDescent="0.25" r="234" customHeight="1" ht="17.25">
      <c r="A234" s="3"/>
      <c r="B234" s="3"/>
      <c r="C234" s="3"/>
      <c r="D234" s="3"/>
      <c r="E234" s="74" t="s">
        <v>15</v>
      </c>
      <c r="F234" s="74" t="s">
        <v>399</v>
      </c>
      <c r="G234" s="34">
        <f>ROUNDUP((('UK-R-Side Tables'!G234)/1.59)/10,0)*10</f>
      </c>
      <c r="H234" s="34">
        <f>ROUNDUP((('UK-R-Side Tables'!H234)/1.59)/10,0)*10</f>
      </c>
      <c r="I234" s="151"/>
    </row>
    <row x14ac:dyDescent="0.25" r="235" customHeight="1" ht="17.25">
      <c r="A235" s="3"/>
      <c r="B235" s="3"/>
      <c r="C235" s="3"/>
      <c r="D235" s="3"/>
      <c r="E235" s="74"/>
      <c r="F235" s="23"/>
      <c r="G235" s="5"/>
      <c r="H235" s="5"/>
      <c r="I235" s="5"/>
    </row>
    <row x14ac:dyDescent="0.25" r="236" customHeight="1" ht="17.25">
      <c r="A236" s="3"/>
      <c r="B236" s="3"/>
      <c r="C236" s="3"/>
      <c r="D236" s="3"/>
      <c r="E236" s="3"/>
      <c r="F236" s="74"/>
      <c r="G236" s="136"/>
      <c r="H236" s="136"/>
      <c r="I236" s="137"/>
    </row>
    <row x14ac:dyDescent="0.25" r="237" customHeight="1" ht="17.25">
      <c r="A237" s="3"/>
      <c r="B237" s="3"/>
      <c r="C237" s="3"/>
      <c r="D237" s="3"/>
      <c r="E237" s="138" t="s">
        <v>18</v>
      </c>
      <c r="F237" s="23"/>
      <c r="G237" s="5"/>
      <c r="H237" s="5"/>
      <c r="I237" s="5"/>
    </row>
    <row x14ac:dyDescent="0.25" r="238" customHeight="1" ht="17.25">
      <c r="A238" s="3"/>
      <c r="B238" s="3"/>
      <c r="C238" s="3"/>
      <c r="D238" s="3"/>
      <c r="E238" s="145"/>
      <c r="F238" s="23"/>
      <c r="G238" s="5"/>
      <c r="H238" s="5"/>
      <c r="I238" s="5"/>
    </row>
    <row x14ac:dyDescent="0.25" r="239" customHeight="1" ht="17.25">
      <c r="A239" s="3"/>
      <c r="B239" s="3"/>
      <c r="C239" s="3"/>
      <c r="D239" s="3"/>
      <c r="E239" s="3"/>
      <c r="F239" s="23"/>
      <c r="G239" s="5"/>
      <c r="H239" s="5"/>
      <c r="I239" s="34"/>
    </row>
    <row x14ac:dyDescent="0.25" r="240" customHeight="1" ht="17.25">
      <c r="A240" s="3"/>
      <c r="B240" s="3"/>
      <c r="C240" s="3"/>
      <c r="D240" s="3"/>
      <c r="E240" s="139" t="s">
        <v>280</v>
      </c>
      <c r="F240" s="140"/>
      <c r="G240" s="35"/>
      <c r="H240" s="124">
        <f>ROUNDUP((('UK-R-Side Tables'!H240)/1.59)/10,0)*10</f>
      </c>
      <c r="I240" s="34"/>
    </row>
    <row x14ac:dyDescent="0.25" r="241" customHeight="1" ht="17.25">
      <c r="A241" s="3"/>
      <c r="B241" s="3"/>
      <c r="C241" s="3"/>
      <c r="D241" s="3"/>
      <c r="E241" s="145"/>
      <c r="F241" s="23"/>
      <c r="G241" s="5"/>
      <c r="H241" s="5"/>
      <c r="I241" s="34"/>
    </row>
    <row x14ac:dyDescent="0.25" r="242" customHeight="1" ht="17.25">
      <c r="A242" s="3"/>
      <c r="B242" s="3"/>
      <c r="C242" s="3"/>
      <c r="D242" s="3"/>
      <c r="E242" s="133"/>
      <c r="F242" s="23"/>
      <c r="G242" s="5"/>
      <c r="H242" s="5"/>
      <c r="I242" s="34"/>
    </row>
    <row x14ac:dyDescent="0.25" r="243" customHeight="1" ht="17.25">
      <c r="A243" s="3"/>
      <c r="B243" s="3"/>
      <c r="C243" s="3"/>
      <c r="D243" s="3"/>
      <c r="E243" s="28"/>
      <c r="F243" s="23"/>
      <c r="G243" s="5"/>
      <c r="H243" s="5"/>
      <c r="I243" s="34"/>
    </row>
    <row x14ac:dyDescent="0.25" r="244" customHeight="1" ht="49.35">
      <c r="A244" s="126"/>
      <c r="B244" s="96" t="s">
        <v>431</v>
      </c>
      <c r="C244" s="236"/>
      <c r="D244" s="236"/>
      <c r="E244" s="127"/>
      <c r="F244" s="116"/>
      <c r="G244" s="158"/>
      <c r="H244" s="158"/>
      <c r="I244" s="158"/>
    </row>
    <row x14ac:dyDescent="0.25" r="245" customHeight="1" ht="25.350000000000005">
      <c r="A245" s="15"/>
      <c r="B245" s="15" t="s">
        <v>106</v>
      </c>
      <c r="C245" s="15"/>
      <c r="D245" s="15"/>
      <c r="E245" s="112" t="s">
        <v>58</v>
      </c>
      <c r="F245" s="237" t="s">
        <v>319</v>
      </c>
      <c r="G245" s="60" t="s">
        <v>362</v>
      </c>
      <c r="H245" s="275"/>
      <c r="I245" s="275"/>
    </row>
    <row x14ac:dyDescent="0.25" r="246" customHeight="1" ht="17.25">
      <c r="A246" s="299"/>
      <c r="B246" s="299"/>
      <c r="C246" s="299"/>
      <c r="D246" s="299"/>
      <c r="E246" s="74"/>
      <c r="F246" s="119" t="s">
        <v>432</v>
      </c>
      <c r="G246" s="239"/>
      <c r="H246" s="330"/>
      <c r="I246" s="239"/>
    </row>
    <row x14ac:dyDescent="0.25" r="247" customHeight="1" ht="17.25">
      <c r="A247" s="299"/>
      <c r="B247" s="299"/>
      <c r="C247" s="299"/>
      <c r="D247" s="299"/>
      <c r="E247" s="74" t="s">
        <v>11</v>
      </c>
      <c r="F247" s="74" t="s">
        <v>396</v>
      </c>
      <c r="G247" s="34">
        <f>ROUNDUP((('UK-R-Side Tables'!G245)/1.59)/10,0)*10</f>
      </c>
      <c r="H247" s="239"/>
      <c r="I247" s="326"/>
    </row>
    <row x14ac:dyDescent="0.25" r="248" customHeight="1" ht="17.25">
      <c r="A248" s="299"/>
      <c r="B248" s="299"/>
      <c r="C248" s="299"/>
      <c r="D248" s="299"/>
      <c r="E248" s="74" t="s">
        <v>13</v>
      </c>
      <c r="F248" s="74" t="s">
        <v>398</v>
      </c>
      <c r="G248" s="34">
        <f>ROUNDUP((('UK-R-Side Tables'!G246)/1.59)/10,0)*10</f>
      </c>
      <c r="H248" s="239"/>
      <c r="I248" s="326"/>
    </row>
    <row x14ac:dyDescent="0.25" r="249" customHeight="1" ht="17.25">
      <c r="A249" s="299"/>
      <c r="B249" s="299"/>
      <c r="C249" s="299"/>
      <c r="D249" s="299"/>
      <c r="E249" s="74"/>
      <c r="F249" s="74"/>
      <c r="G249" s="34"/>
      <c r="H249" s="239"/>
      <c r="I249" s="326"/>
    </row>
    <row x14ac:dyDescent="0.25" r="250" customHeight="1" ht="17.25">
      <c r="A250" s="299"/>
      <c r="B250" s="299"/>
      <c r="C250" s="299"/>
      <c r="D250" s="299"/>
      <c r="E250" s="148"/>
      <c r="F250" s="148"/>
      <c r="G250" s="239"/>
      <c r="H250" s="239"/>
      <c r="I250" s="326"/>
    </row>
    <row x14ac:dyDescent="0.25" r="251" customHeight="1" ht="17.25">
      <c r="A251" s="299"/>
      <c r="B251" s="299"/>
      <c r="C251" s="299"/>
      <c r="D251" s="299"/>
      <c r="E251" s="138" t="s">
        <v>18</v>
      </c>
      <c r="F251" s="148"/>
      <c r="G251" s="326"/>
      <c r="H251" s="326"/>
      <c r="I251" s="326"/>
    </row>
    <row x14ac:dyDescent="0.25" r="252" customHeight="1" ht="17.25">
      <c r="A252" s="299"/>
      <c r="B252" s="299"/>
      <c r="C252" s="299"/>
      <c r="D252" s="299"/>
      <c r="E252" s="145"/>
      <c r="F252" s="148"/>
      <c r="G252" s="300"/>
      <c r="H252" s="300"/>
      <c r="I252" s="304"/>
    </row>
    <row x14ac:dyDescent="0.25" r="253" customHeight="1" ht="17.25">
      <c r="A253" s="299"/>
      <c r="B253" s="299"/>
      <c r="C253" s="299"/>
      <c r="D253" s="299"/>
      <c r="E253" s="3"/>
      <c r="F253" s="23"/>
      <c r="G253" s="5"/>
      <c r="H253" s="5"/>
      <c r="I253" s="326"/>
    </row>
    <row x14ac:dyDescent="0.25" r="254" customHeight="1" ht="17.25">
      <c r="A254" s="299"/>
      <c r="B254" s="299"/>
      <c r="C254" s="299"/>
      <c r="D254" s="299"/>
      <c r="E254" s="139" t="s">
        <v>394</v>
      </c>
      <c r="F254" s="305"/>
      <c r="G254" s="328"/>
      <c r="H254" s="124">
        <f>ROUNDUP((('UK-R-Side Tables'!H252)/1.59)/10,0)*10</f>
      </c>
      <c r="I254" s="326"/>
    </row>
    <row x14ac:dyDescent="0.25" r="255" customHeight="1" ht="17.25">
      <c r="A255" s="299"/>
      <c r="B255" s="299"/>
      <c r="C255" s="299"/>
      <c r="D255" s="299"/>
      <c r="E255" s="28"/>
      <c r="F255" s="148"/>
      <c r="G255" s="326"/>
      <c r="H255" s="34"/>
      <c r="I255" s="326"/>
    </row>
    <row x14ac:dyDescent="0.25" r="256" customHeight="1" ht="17.25">
      <c r="A256" s="299"/>
      <c r="B256" s="299"/>
      <c r="C256" s="299"/>
      <c r="D256" s="299"/>
      <c r="E256" s="28"/>
      <c r="F256" s="148"/>
      <c r="G256" s="326"/>
      <c r="H256" s="34"/>
      <c r="I256" s="326"/>
    </row>
    <row x14ac:dyDescent="0.25" r="257" customHeight="1" ht="17.25">
      <c r="A257" s="299"/>
      <c r="B257" s="299"/>
      <c r="C257" s="299"/>
      <c r="D257" s="299"/>
      <c r="E257" s="28"/>
      <c r="F257" s="148"/>
      <c r="G257" s="326"/>
      <c r="H257" s="34"/>
      <c r="I257" s="326"/>
    </row>
    <row x14ac:dyDescent="0.25" r="258" customHeight="1" ht="17.25">
      <c r="A258" s="299"/>
      <c r="B258" s="299"/>
      <c r="C258" s="299"/>
      <c r="D258" s="299"/>
      <c r="E258" s="145"/>
      <c r="F258" s="148"/>
      <c r="G258" s="326"/>
      <c r="H258" s="326"/>
      <c r="I258" s="326"/>
    </row>
    <row x14ac:dyDescent="0.25" r="259" customHeight="1" ht="17.25">
      <c r="A259" s="126"/>
      <c r="B259" s="96" t="s">
        <v>434</v>
      </c>
      <c r="C259" s="236"/>
      <c r="D259" s="236"/>
      <c r="E259" s="127"/>
      <c r="F259" s="116"/>
      <c r="G259" s="158"/>
      <c r="H259" s="158"/>
      <c r="I259" s="158"/>
    </row>
    <row x14ac:dyDescent="0.25" r="260" customHeight="1" ht="17.25">
      <c r="A260" s="15"/>
      <c r="B260" s="15" t="s">
        <v>106</v>
      </c>
      <c r="C260" s="15"/>
      <c r="D260" s="15"/>
      <c r="E260" s="112" t="s">
        <v>58</v>
      </c>
      <c r="F260" s="237" t="s">
        <v>319</v>
      </c>
      <c r="G260" s="60" t="s">
        <v>362</v>
      </c>
      <c r="H260" s="275"/>
      <c r="I260" s="275"/>
    </row>
    <row x14ac:dyDescent="0.25" r="261" customHeight="1" ht="17.25">
      <c r="A261" s="299"/>
      <c r="B261" s="299"/>
      <c r="C261" s="299"/>
      <c r="D261" s="299"/>
      <c r="E261" s="74"/>
      <c r="F261" s="119" t="s">
        <v>72</v>
      </c>
      <c r="G261" s="239"/>
      <c r="H261" s="330"/>
      <c r="I261" s="239"/>
    </row>
    <row x14ac:dyDescent="0.25" r="262" customHeight="1" ht="17.25">
      <c r="A262" s="299"/>
      <c r="B262" s="299"/>
      <c r="C262" s="299"/>
      <c r="D262" s="299"/>
      <c r="E262" s="74" t="s">
        <v>13</v>
      </c>
      <c r="F262" s="74" t="s">
        <v>435</v>
      </c>
      <c r="G262" s="34">
        <f>ROUNDUP((('UK-R-Side Tables'!G261)/1.59)/10,0)*10</f>
      </c>
      <c r="H262" s="239"/>
      <c r="I262" s="326"/>
    </row>
    <row x14ac:dyDescent="0.25" r="263" customHeight="1" ht="17.25">
      <c r="A263" s="299"/>
      <c r="B263" s="299"/>
      <c r="C263" s="299"/>
      <c r="D263" s="299"/>
      <c r="E263" s="74"/>
      <c r="F263" s="74"/>
      <c r="G263" s="34"/>
      <c r="H263" s="239"/>
      <c r="I263" s="326"/>
    </row>
    <row x14ac:dyDescent="0.25" r="264" customHeight="1" ht="17.25">
      <c r="A264" s="299"/>
      <c r="B264" s="299"/>
      <c r="C264" s="299"/>
      <c r="D264" s="299"/>
      <c r="E264" s="74"/>
      <c r="F264" s="74"/>
      <c r="G264" s="34"/>
      <c r="H264" s="239"/>
      <c r="I264" s="326"/>
    </row>
    <row x14ac:dyDescent="0.25" r="265" customHeight="1" ht="17.25">
      <c r="A265" s="299"/>
      <c r="B265" s="299"/>
      <c r="C265" s="299"/>
      <c r="D265" s="299"/>
      <c r="E265" s="148"/>
      <c r="F265" s="148"/>
      <c r="G265" s="239"/>
      <c r="H265" s="239"/>
      <c r="I265" s="326"/>
    </row>
    <row x14ac:dyDescent="0.25" r="266" customHeight="1" ht="17.25">
      <c r="A266" s="299"/>
      <c r="B266" s="299"/>
      <c r="C266" s="299"/>
      <c r="D266" s="299"/>
      <c r="E266" s="138" t="s">
        <v>18</v>
      </c>
      <c r="F266" s="4"/>
      <c r="G266" s="7"/>
      <c r="H266" s="45"/>
      <c r="I266" s="326"/>
    </row>
    <row x14ac:dyDescent="0.25" r="267" customHeight="1" ht="17.25">
      <c r="A267" s="299"/>
      <c r="B267" s="299"/>
      <c r="C267" s="299"/>
      <c r="D267" s="299"/>
      <c r="E267" s="108"/>
      <c r="F267" s="4"/>
      <c r="G267" s="7"/>
      <c r="H267" s="45"/>
      <c r="I267" s="304"/>
    </row>
    <row x14ac:dyDescent="0.25" r="268" customHeight="1" ht="17.25">
      <c r="A268" s="299"/>
      <c r="B268" s="299"/>
      <c r="C268" s="299"/>
      <c r="D268" s="299"/>
      <c r="E268" s="139" t="s">
        <v>280</v>
      </c>
      <c r="F268" s="140"/>
      <c r="G268" s="161"/>
      <c r="H268" s="124">
        <f>ROUNDUP((('UK-R-Side Tables'!H267)/1.59)/10,0)*10</f>
      </c>
      <c r="I268" s="326"/>
    </row>
    <row x14ac:dyDescent="0.25" r="269" customHeight="1" ht="17.25">
      <c r="A269" s="299"/>
      <c r="B269" s="299"/>
      <c r="C269" s="299"/>
      <c r="D269" s="299"/>
      <c r="E269" s="28"/>
      <c r="F269" s="4"/>
      <c r="G269" s="7"/>
      <c r="H269" s="63"/>
      <c r="I269" s="326"/>
    </row>
    <row x14ac:dyDescent="0.25" r="270" customHeight="1" ht="17.25">
      <c r="A270" s="299"/>
      <c r="B270" s="299"/>
      <c r="C270" s="299"/>
      <c r="D270" s="299"/>
      <c r="E270" s="28" t="s">
        <v>437</v>
      </c>
      <c r="F270" s="4"/>
      <c r="G270" s="7"/>
      <c r="H270" s="34"/>
      <c r="I270" s="326"/>
    </row>
    <row x14ac:dyDescent="0.25" r="271" customHeight="1" ht="17.25">
      <c r="A271" s="299"/>
      <c r="B271" s="299"/>
      <c r="C271" s="299"/>
      <c r="D271" s="299"/>
      <c r="E271" s="139" t="s">
        <v>438</v>
      </c>
      <c r="F271" s="305"/>
      <c r="G271" s="328"/>
      <c r="H271" s="124">
        <f>ROUNDUP((('UK-R-Side Tables'!H270)/1.59)/10,0)*10</f>
      </c>
      <c r="I271" s="326"/>
    </row>
    <row x14ac:dyDescent="0.25" r="272" customHeight="1" ht="17.25">
      <c r="A272" s="299"/>
      <c r="B272" s="299"/>
      <c r="C272" s="299"/>
      <c r="D272" s="299"/>
      <c r="E272" s="133"/>
      <c r="F272" s="148"/>
      <c r="G272" s="326"/>
      <c r="H272" s="326"/>
      <c r="I272" s="326"/>
    </row>
    <row x14ac:dyDescent="0.25" r="273" customHeight="1" ht="17.25">
      <c r="A273" s="126"/>
      <c r="B273" s="96" t="s">
        <v>439</v>
      </c>
      <c r="C273" s="236"/>
      <c r="D273" s="236"/>
      <c r="E273" s="127"/>
      <c r="F273" s="116"/>
      <c r="G273" s="158"/>
      <c r="H273" s="158"/>
      <c r="I273" s="158"/>
    </row>
    <row x14ac:dyDescent="0.25" r="274" customHeight="1" ht="17.25">
      <c r="A274" s="15"/>
      <c r="B274" s="15" t="s">
        <v>106</v>
      </c>
      <c r="C274" s="15"/>
      <c r="D274" s="15"/>
      <c r="E274" s="112" t="s">
        <v>58</v>
      </c>
      <c r="F274" s="237" t="s">
        <v>319</v>
      </c>
      <c r="G274" s="60" t="s">
        <v>440</v>
      </c>
      <c r="H274" s="275"/>
      <c r="I274" s="275"/>
    </row>
    <row x14ac:dyDescent="0.25" r="275" customHeight="1" ht="17.25">
      <c r="A275" s="299"/>
      <c r="B275" s="299"/>
      <c r="C275" s="299"/>
      <c r="D275" s="299"/>
      <c r="E275" s="74"/>
      <c r="F275" s="119" t="s">
        <v>441</v>
      </c>
      <c r="G275" s="239"/>
      <c r="H275" s="330"/>
      <c r="I275" s="239"/>
    </row>
    <row x14ac:dyDescent="0.25" r="276" customHeight="1" ht="17.25">
      <c r="A276" s="299"/>
      <c r="B276" s="299"/>
      <c r="C276" s="299"/>
      <c r="D276" s="299"/>
      <c r="E276" s="74"/>
      <c r="F276" s="74" t="s">
        <v>442</v>
      </c>
      <c r="G276" s="34">
        <f>ROUNDUP((('UK-R-Side Tables'!G279)/1.59)/10,0)*10</f>
      </c>
      <c r="H276" s="239"/>
      <c r="I276" s="326"/>
    </row>
    <row x14ac:dyDescent="0.25" r="277" customHeight="1" ht="17.25">
      <c r="A277" s="299"/>
      <c r="B277" s="299"/>
      <c r="C277" s="299"/>
      <c r="D277" s="299"/>
      <c r="E277" s="74"/>
      <c r="F277" s="74"/>
      <c r="G277" s="34"/>
      <c r="H277" s="239"/>
      <c r="I277" s="326"/>
    </row>
    <row x14ac:dyDescent="0.25" r="278" customHeight="1" ht="17.25">
      <c r="A278" s="299"/>
      <c r="B278" s="299"/>
      <c r="C278" s="299"/>
      <c r="D278" s="299"/>
      <c r="E278" s="74"/>
      <c r="F278" s="74"/>
      <c r="G278" s="34"/>
      <c r="H278" s="239"/>
      <c r="I278" s="326"/>
    </row>
    <row x14ac:dyDescent="0.25" r="279" customHeight="1" ht="17.25">
      <c r="A279" s="299"/>
      <c r="B279" s="299"/>
      <c r="C279" s="299"/>
      <c r="D279" s="299"/>
      <c r="E279" s="148"/>
      <c r="F279" s="148"/>
      <c r="G279" s="239"/>
      <c r="H279" s="239"/>
      <c r="I279" s="326"/>
    </row>
    <row x14ac:dyDescent="0.25" r="280" customHeight="1" ht="17.25">
      <c r="A280" s="299"/>
      <c r="B280" s="299"/>
      <c r="C280" s="299"/>
      <c r="D280" s="299"/>
      <c r="E280" s="138" t="s">
        <v>18</v>
      </c>
      <c r="F280" s="4"/>
      <c r="G280" s="7"/>
      <c r="H280" s="45"/>
      <c r="I280" s="326"/>
    </row>
    <row x14ac:dyDescent="0.25" r="281" customHeight="1" ht="17.25">
      <c r="A281" s="299"/>
      <c r="B281" s="299"/>
      <c r="C281" s="299"/>
      <c r="D281" s="299"/>
      <c r="E281" s="108"/>
      <c r="F281" s="4"/>
      <c r="G281" s="7"/>
      <c r="H281" s="45"/>
      <c r="I281" s="304"/>
    </row>
    <row x14ac:dyDescent="0.25" r="282" customHeight="1" ht="17.25">
      <c r="A282" s="299"/>
      <c r="B282" s="299"/>
      <c r="C282" s="299"/>
      <c r="D282" s="299"/>
      <c r="E282" s="139" t="s">
        <v>280</v>
      </c>
      <c r="F282" s="140"/>
      <c r="G282" s="161"/>
      <c r="H282" s="124">
        <f>ROUNDUP((('UK-R-Side Tables'!H285)/1.59)/10,0)*10</f>
      </c>
      <c r="I282" s="326"/>
    </row>
    <row x14ac:dyDescent="0.25" r="283" customHeight="1" ht="17.25">
      <c r="A283" s="299"/>
      <c r="B283" s="299"/>
      <c r="C283" s="299"/>
      <c r="D283" s="299"/>
      <c r="E283" s="28"/>
      <c r="F283" s="4"/>
      <c r="G283" s="7"/>
      <c r="H283" s="63"/>
      <c r="I283" s="326"/>
    </row>
    <row x14ac:dyDescent="0.25" r="284" customHeight="1" ht="17.25">
      <c r="A284" s="299"/>
      <c r="B284" s="299"/>
      <c r="C284" s="299"/>
      <c r="D284" s="299"/>
      <c r="E284" s="28" t="s">
        <v>437</v>
      </c>
      <c r="F284" s="4"/>
      <c r="G284" s="7"/>
      <c r="H284" s="34"/>
      <c r="I284" s="326"/>
    </row>
    <row x14ac:dyDescent="0.25" r="285" customHeight="1" ht="17.25">
      <c r="A285" s="299"/>
      <c r="B285" s="299"/>
      <c r="C285" s="299"/>
      <c r="D285" s="299"/>
      <c r="E285" s="139" t="s">
        <v>450</v>
      </c>
      <c r="F285" s="305"/>
      <c r="G285" s="328"/>
      <c r="H285" s="124">
        <f>ROUNDUP((('UK-R-Side Tables'!H288)/1.59)/10,0)*10</f>
      </c>
      <c r="I285" s="326"/>
    </row>
    <row x14ac:dyDescent="0.25" r="286" customHeight="1" ht="17.25">
      <c r="A286" s="299"/>
      <c r="B286" s="299"/>
      <c r="C286" s="299"/>
      <c r="D286" s="299"/>
      <c r="E286" s="133"/>
      <c r="F286" s="148"/>
      <c r="G286" s="326"/>
      <c r="H286" s="326"/>
      <c r="I286" s="326"/>
    </row>
    <row x14ac:dyDescent="0.25" r="287" customHeight="1" ht="17.25">
      <c r="A287" s="126"/>
      <c r="B287" s="96" t="s">
        <v>445</v>
      </c>
      <c r="C287" s="236"/>
      <c r="D287" s="236"/>
      <c r="E287" s="127"/>
      <c r="F287" s="116"/>
      <c r="G287" s="158"/>
      <c r="H287" s="158"/>
      <c r="I287" s="158"/>
    </row>
    <row x14ac:dyDescent="0.25" r="288" customHeight="1" ht="17.25">
      <c r="A288" s="15"/>
      <c r="B288" s="15" t="s">
        <v>106</v>
      </c>
      <c r="C288" s="15"/>
      <c r="D288" s="15"/>
      <c r="E288" s="112" t="s">
        <v>58</v>
      </c>
      <c r="F288" s="237" t="s">
        <v>319</v>
      </c>
      <c r="G288" s="60" t="s">
        <v>362</v>
      </c>
      <c r="H288" s="275"/>
      <c r="I288" s="275"/>
    </row>
    <row x14ac:dyDescent="0.25" r="289" customHeight="1" ht="17.25">
      <c r="A289" s="299"/>
      <c r="B289" s="299"/>
      <c r="C289" s="299"/>
      <c r="D289" s="299"/>
      <c r="E289" s="74"/>
      <c r="F289" s="119" t="s">
        <v>72</v>
      </c>
      <c r="G289" s="239"/>
      <c r="H289" s="330"/>
      <c r="I289" s="239"/>
    </row>
    <row x14ac:dyDescent="0.25" r="290" customHeight="1" ht="17.25">
      <c r="A290" s="299"/>
      <c r="B290" s="299"/>
      <c r="C290" s="299"/>
      <c r="D290" s="299"/>
      <c r="E290" s="74" t="s">
        <v>11</v>
      </c>
      <c r="F290" s="74" t="s">
        <v>446</v>
      </c>
      <c r="G290" s="34">
        <f>ROUNDUP((('UK-R-Side Tables'!G294)/1.59)/10,0)*10</f>
      </c>
      <c r="H290" s="239"/>
      <c r="I290" s="326"/>
    </row>
    <row x14ac:dyDescent="0.25" r="291" customHeight="1" ht="17.25">
      <c r="A291" s="299"/>
      <c r="B291" s="299"/>
      <c r="C291" s="299"/>
      <c r="D291" s="299"/>
      <c r="E291" s="74" t="s">
        <v>13</v>
      </c>
      <c r="F291" s="74" t="s">
        <v>448</v>
      </c>
      <c r="G291" s="34">
        <f>ROUNDUP((('UK-R-Side Tables'!G295)/1.59)/10,0)*10</f>
      </c>
      <c r="H291" s="239"/>
      <c r="I291" s="326"/>
    </row>
    <row x14ac:dyDescent="0.25" r="292" customHeight="1" ht="17.25">
      <c r="A292" s="299"/>
      <c r="B292" s="299"/>
      <c r="C292" s="299"/>
      <c r="D292" s="299"/>
      <c r="E292" s="74"/>
      <c r="F292" s="74"/>
      <c r="G292" s="34"/>
      <c r="H292" s="239"/>
      <c r="I292" s="326"/>
    </row>
    <row x14ac:dyDescent="0.25" r="293" customHeight="1" ht="17.25">
      <c r="A293" s="299"/>
      <c r="B293" s="299"/>
      <c r="C293" s="299"/>
      <c r="D293" s="299"/>
      <c r="E293" s="148"/>
      <c r="F293" s="148"/>
      <c r="G293" s="239"/>
      <c r="H293" s="239"/>
      <c r="I293" s="326"/>
    </row>
    <row x14ac:dyDescent="0.25" r="294" customHeight="1" ht="17.25">
      <c r="A294" s="299"/>
      <c r="B294" s="299"/>
      <c r="C294" s="299"/>
      <c r="D294" s="299"/>
      <c r="E294" s="138" t="s">
        <v>18</v>
      </c>
      <c r="F294" s="4"/>
      <c r="G294" s="7"/>
      <c r="H294" s="45"/>
      <c r="I294" s="326"/>
    </row>
    <row x14ac:dyDescent="0.25" r="295" customHeight="1" ht="17.25">
      <c r="A295" s="299"/>
      <c r="B295" s="299"/>
      <c r="C295" s="299"/>
      <c r="D295" s="299"/>
      <c r="E295" s="108"/>
      <c r="F295" s="4"/>
      <c r="G295" s="7"/>
      <c r="H295" s="45"/>
      <c r="I295" s="304"/>
    </row>
    <row x14ac:dyDescent="0.25" r="296" customHeight="1" ht="17.25">
      <c r="A296" s="299"/>
      <c r="B296" s="299"/>
      <c r="C296" s="299"/>
      <c r="D296" s="299"/>
      <c r="E296" s="139" t="s">
        <v>280</v>
      </c>
      <c r="F296" s="140"/>
      <c r="G296" s="161"/>
      <c r="H296" s="124">
        <f>ROUNDUP((('UK-R-Side Tables'!H300)/1.59)/10,0)*10</f>
      </c>
      <c r="I296" s="326"/>
    </row>
    <row x14ac:dyDescent="0.25" r="297" customHeight="1" ht="17.25">
      <c r="A297" s="299"/>
      <c r="B297" s="299"/>
      <c r="C297" s="299"/>
      <c r="D297" s="299"/>
      <c r="E297" s="28"/>
      <c r="F297" s="4"/>
      <c r="G297" s="7"/>
      <c r="H297" s="63"/>
      <c r="I297" s="326"/>
    </row>
    <row x14ac:dyDescent="0.25" r="298" customHeight="1" ht="17.25">
      <c r="A298" s="299"/>
      <c r="B298" s="299"/>
      <c r="C298" s="299"/>
      <c r="D298" s="299"/>
      <c r="E298" s="28" t="s">
        <v>437</v>
      </c>
      <c r="F298" s="4"/>
      <c r="G298" s="7"/>
      <c r="H298" s="34"/>
      <c r="I298" s="326"/>
    </row>
    <row x14ac:dyDescent="0.25" r="299" customHeight="1" ht="17.25">
      <c r="A299" s="299"/>
      <c r="B299" s="299"/>
      <c r="C299" s="299"/>
      <c r="D299" s="299"/>
      <c r="E299" s="139" t="s">
        <v>450</v>
      </c>
      <c r="F299" s="305"/>
      <c r="G299" s="328"/>
      <c r="H299" s="124">
        <f>ROUNDUP((('UK-R-Side Tables'!H303)/1.59)/10,0)*10</f>
      </c>
      <c r="I299" s="326"/>
    </row>
    <row x14ac:dyDescent="0.25" r="300" customHeight="1" ht="17.25">
      <c r="A300" s="299"/>
      <c r="B300" s="299"/>
      <c r="C300" s="299"/>
      <c r="D300" s="299"/>
      <c r="E300" s="133"/>
      <c r="F300" s="148"/>
      <c r="G300" s="326"/>
      <c r="H300" s="326"/>
      <c r="I300" s="326"/>
    </row>
    <row x14ac:dyDescent="0.25" r="301" customHeight="1" ht="17.25">
      <c r="A301" s="126"/>
      <c r="B301" s="96" t="s">
        <v>451</v>
      </c>
      <c r="C301" s="236"/>
      <c r="D301" s="236"/>
      <c r="E301" s="127"/>
      <c r="F301" s="116"/>
      <c r="G301" s="158"/>
      <c r="H301" s="158"/>
      <c r="I301" s="158"/>
    </row>
    <row x14ac:dyDescent="0.25" r="302" customHeight="1" ht="17.25">
      <c r="A302" s="15"/>
      <c r="B302" s="15" t="s">
        <v>348</v>
      </c>
      <c r="C302" s="15"/>
      <c r="D302" s="15"/>
      <c r="E302" s="112" t="s">
        <v>58</v>
      </c>
      <c r="F302" s="237" t="s">
        <v>319</v>
      </c>
      <c r="G302" s="159" t="s">
        <v>362</v>
      </c>
      <c r="H302" s="335" t="s">
        <v>350</v>
      </c>
      <c r="I302" s="335"/>
    </row>
    <row x14ac:dyDescent="0.25" r="303" customHeight="1" ht="17.25">
      <c r="A303" s="3"/>
      <c r="B303" s="3"/>
      <c r="C303" s="3"/>
      <c r="D303" s="3"/>
      <c r="E303" s="74"/>
      <c r="F303" s="119" t="s">
        <v>351</v>
      </c>
      <c r="G303" s="239"/>
      <c r="H303" s="336" t="s">
        <v>336</v>
      </c>
      <c r="I303" s="336"/>
    </row>
    <row x14ac:dyDescent="0.25" r="304" customHeight="1" ht="17.25">
      <c r="A304" s="3"/>
      <c r="B304" s="3"/>
      <c r="C304" s="3"/>
      <c r="D304" s="3"/>
      <c r="E304" s="74" t="s">
        <v>11</v>
      </c>
      <c r="F304" s="74" t="s">
        <v>354</v>
      </c>
      <c r="G304" s="34">
        <f>ROUNDUP((('UK-R-Side Tables'!G308)/1.59)/10,0)*10</f>
      </c>
      <c r="H304" s="34">
        <f>ROUNDUP((('UK-R-Side Tables'!H308)/1.59)/10,0)*10</f>
      </c>
      <c r="I304" s="63"/>
    </row>
    <row x14ac:dyDescent="0.25" r="305" customHeight="1" ht="17.25">
      <c r="A305" s="3"/>
      <c r="B305" s="3"/>
      <c r="C305" s="3"/>
      <c r="D305" s="3"/>
      <c r="E305" s="74" t="s">
        <v>13</v>
      </c>
      <c r="F305" s="74" t="s">
        <v>356</v>
      </c>
      <c r="G305" s="34">
        <f>ROUNDUP((('UK-R-Side Tables'!G309)/1.59)/10,0)*10</f>
      </c>
      <c r="H305" s="34">
        <f>ROUNDUP((('UK-R-Side Tables'!H309)/1.59)/10,0)*10</f>
      </c>
      <c r="I305" s="63"/>
    </row>
    <row x14ac:dyDescent="0.25" r="306" customHeight="1" ht="17.25">
      <c r="A306" s="3"/>
      <c r="B306" s="3"/>
      <c r="C306" s="3"/>
      <c r="D306" s="3"/>
      <c r="E306" s="4" t="s">
        <v>15</v>
      </c>
      <c r="F306" s="74" t="s">
        <v>358</v>
      </c>
      <c r="G306" s="34">
        <f>ROUNDUP((('UK-R-Side Tables'!G310)/1.59)/10,0)*10</f>
      </c>
      <c r="H306" s="34">
        <f>ROUNDUP((('UK-R-Side Tables'!H310)/1.59)/10,0)*10</f>
      </c>
      <c r="I306" s="63"/>
    </row>
    <row x14ac:dyDescent="0.25" r="307" customHeight="1" ht="17.25">
      <c r="A307" s="3"/>
      <c r="B307" s="3"/>
      <c r="C307" s="3"/>
      <c r="D307" s="3"/>
      <c r="E307" s="4"/>
      <c r="F307" s="74"/>
      <c r="G307" s="34"/>
      <c r="H307" s="34"/>
      <c r="I307" s="137"/>
    </row>
    <row x14ac:dyDescent="0.25" r="308" customHeight="1" ht="17.25">
      <c r="A308" s="3"/>
      <c r="B308" s="3"/>
      <c r="C308" s="3"/>
      <c r="D308" s="3"/>
      <c r="E308" s="132"/>
      <c r="F308" s="74"/>
      <c r="G308" s="34"/>
      <c r="H308" s="34"/>
      <c r="I308" s="137"/>
    </row>
    <row x14ac:dyDescent="0.25" r="309" customHeight="1" ht="17.25">
      <c r="A309" s="3"/>
      <c r="B309" s="3"/>
      <c r="C309" s="3"/>
      <c r="D309" s="3"/>
      <c r="E309" s="114"/>
      <c r="F309" s="74"/>
      <c r="G309" s="34"/>
      <c r="H309" s="34"/>
      <c r="I309" s="137"/>
    </row>
    <row x14ac:dyDescent="0.25" r="310" customHeight="1" ht="17.25">
      <c r="A310" s="3"/>
      <c r="B310" s="3"/>
      <c r="C310" s="3"/>
      <c r="D310" s="3"/>
      <c r="E310" s="138" t="s">
        <v>18</v>
      </c>
      <c r="F310" s="23"/>
      <c r="G310" s="5"/>
      <c r="H310" s="5"/>
      <c r="I310" s="5"/>
    </row>
    <row x14ac:dyDescent="0.25" r="311" customHeight="1" ht="17.25">
      <c r="A311" s="3"/>
      <c r="B311" s="3"/>
      <c r="C311" s="3"/>
      <c r="D311" s="3"/>
      <c r="E311" s="145"/>
      <c r="F311" s="23"/>
      <c r="G311" s="5"/>
      <c r="H311" s="5"/>
      <c r="I311" s="5"/>
    </row>
    <row x14ac:dyDescent="0.25" r="312" customHeight="1" ht="17.25">
      <c r="A312" s="3"/>
      <c r="B312" s="3"/>
      <c r="C312" s="3"/>
      <c r="D312" s="3"/>
      <c r="E312" s="3"/>
      <c r="F312" s="23"/>
      <c r="G312" s="5"/>
      <c r="H312" s="5"/>
      <c r="I312" s="34"/>
    </row>
    <row x14ac:dyDescent="0.25" r="313" customHeight="1" ht="17.25">
      <c r="A313" s="3"/>
      <c r="B313" s="3"/>
      <c r="C313" s="3"/>
      <c r="D313" s="3"/>
      <c r="E313" s="139" t="s">
        <v>394</v>
      </c>
      <c r="F313" s="140"/>
      <c r="G313" s="35"/>
      <c r="H313" s="124">
        <f>ROUNDUP((('UK-R-Side Tables'!H317)/1.59)/10,0)*10</f>
      </c>
      <c r="I313" s="34"/>
    </row>
    <row x14ac:dyDescent="0.25" r="314" customHeight="1" ht="24">
      <c r="A314" s="3"/>
      <c r="B314" s="3"/>
      <c r="C314" s="3"/>
      <c r="D314" s="3"/>
      <c r="E314" s="145"/>
      <c r="F314" s="23"/>
      <c r="G314" s="5"/>
      <c r="H314" s="5"/>
      <c r="I314" s="34"/>
    </row>
    <row x14ac:dyDescent="0.25" r="315" customHeight="1" ht="17.25">
      <c r="A315" s="126"/>
      <c r="B315" s="96" t="s">
        <v>451</v>
      </c>
      <c r="C315" s="236"/>
      <c r="D315" s="236"/>
      <c r="E315" s="127"/>
      <c r="F315" s="116"/>
      <c r="G315" s="158"/>
      <c r="H315" s="158"/>
      <c r="I315" s="158"/>
    </row>
    <row x14ac:dyDescent="0.25" r="316" customHeight="1" ht="17.25">
      <c r="A316" s="15"/>
      <c r="B316" s="15" t="s">
        <v>106</v>
      </c>
      <c r="C316" s="15"/>
      <c r="D316" s="15"/>
      <c r="E316" s="113" t="s">
        <v>58</v>
      </c>
      <c r="F316" s="112" t="s">
        <v>319</v>
      </c>
      <c r="G316" s="72" t="s">
        <v>362</v>
      </c>
      <c r="H316" s="335" t="s">
        <v>388</v>
      </c>
      <c r="I316" s="335"/>
    </row>
    <row x14ac:dyDescent="0.25" r="317" customHeight="1" ht="17.25">
      <c r="A317" s="3"/>
      <c r="B317" s="3"/>
      <c r="C317" s="3"/>
      <c r="D317" s="3"/>
      <c r="E317" s="74"/>
      <c r="F317" s="119" t="s">
        <v>351</v>
      </c>
      <c r="G317" s="239"/>
      <c r="H317" s="336" t="s">
        <v>336</v>
      </c>
      <c r="I317" s="336"/>
    </row>
    <row x14ac:dyDescent="0.25" r="318" customHeight="1" ht="17.25">
      <c r="A318" s="3"/>
      <c r="B318" s="3"/>
      <c r="C318" s="3"/>
      <c r="D318" s="3"/>
      <c r="E318" s="74" t="s">
        <v>11</v>
      </c>
      <c r="F318" s="74" t="s">
        <v>396</v>
      </c>
      <c r="G318" s="34">
        <f>ROUNDUP((('UK-R-Side Tables'!G322)/1.59)/10,0)*10</f>
      </c>
      <c r="H318" s="34">
        <f>ROUNDUP((('UK-R-Side Tables'!H322)/1.59)/10,0)*10</f>
      </c>
      <c r="I318" s="34"/>
    </row>
    <row x14ac:dyDescent="0.25" r="319" customHeight="1" ht="17.25">
      <c r="A319" s="3"/>
      <c r="B319" s="3"/>
      <c r="C319" s="3"/>
      <c r="D319" s="3"/>
      <c r="E319" s="74" t="s">
        <v>13</v>
      </c>
      <c r="F319" s="74" t="s">
        <v>398</v>
      </c>
      <c r="G319" s="34">
        <f>ROUNDUP((('UK-R-Side Tables'!G323)/1.59)/10,0)*10</f>
      </c>
      <c r="H319" s="34">
        <f>ROUNDUP((('UK-R-Side Tables'!H323)/1.59)/10,0)*10</f>
      </c>
      <c r="I319" s="34"/>
    </row>
    <row x14ac:dyDescent="0.25" r="320" customHeight="1" ht="17.25">
      <c r="A320" s="3"/>
      <c r="B320" s="3"/>
      <c r="C320" s="3"/>
      <c r="D320" s="3"/>
      <c r="E320" s="74" t="s">
        <v>15</v>
      </c>
      <c r="F320" s="74" t="s">
        <v>399</v>
      </c>
      <c r="G320" s="34">
        <f>ROUNDUP((('UK-R-Side Tables'!G324)/1.59)/10,0)*10</f>
      </c>
      <c r="H320" s="34">
        <f>ROUNDUP((('UK-R-Side Tables'!H324)/1.59)/10,0)*10</f>
      </c>
      <c r="I320" s="34"/>
    </row>
    <row x14ac:dyDescent="0.25" r="321" customHeight="1" ht="17.25">
      <c r="A321" s="3"/>
      <c r="B321" s="3"/>
      <c r="C321" s="3"/>
      <c r="D321" s="3"/>
      <c r="E321" s="74"/>
      <c r="F321" s="74"/>
      <c r="G321" s="34"/>
      <c r="H321" s="34"/>
      <c r="I321" s="34"/>
    </row>
    <row x14ac:dyDescent="0.25" r="322" customHeight="1" ht="17.25">
      <c r="A322" s="3"/>
      <c r="B322" s="3"/>
      <c r="C322" s="3"/>
      <c r="D322" s="3"/>
      <c r="E322" s="132"/>
      <c r="F322" s="23"/>
      <c r="G322" s="5"/>
      <c r="H322" s="5"/>
      <c r="I322" s="5"/>
    </row>
    <row x14ac:dyDescent="0.25" r="323" customHeight="1" ht="17.25">
      <c r="A323" s="3"/>
      <c r="B323" s="3"/>
      <c r="C323" s="3"/>
      <c r="D323" s="3"/>
      <c r="E323" s="3"/>
      <c r="F323" s="74"/>
      <c r="G323" s="136"/>
      <c r="H323" s="136"/>
      <c r="I323" s="137"/>
    </row>
    <row x14ac:dyDescent="0.25" r="324" customHeight="1" ht="17.25">
      <c r="A324" s="3"/>
      <c r="B324" s="3"/>
      <c r="C324" s="3"/>
      <c r="D324" s="3"/>
      <c r="E324" s="138" t="s">
        <v>18</v>
      </c>
      <c r="F324" s="23"/>
      <c r="G324" s="5"/>
      <c r="H324" s="5"/>
      <c r="I324" s="5"/>
    </row>
    <row x14ac:dyDescent="0.25" r="325" customHeight="1" ht="17.25">
      <c r="A325" s="3"/>
      <c r="B325" s="3"/>
      <c r="C325" s="3"/>
      <c r="D325" s="3"/>
      <c r="E325" s="145"/>
      <c r="F325" s="23"/>
      <c r="G325" s="5"/>
      <c r="H325" s="5"/>
      <c r="I325" s="5"/>
    </row>
    <row x14ac:dyDescent="0.25" r="326" customHeight="1" ht="17.25">
      <c r="A326" s="3"/>
      <c r="B326" s="3"/>
      <c r="C326" s="3"/>
      <c r="D326" s="3"/>
      <c r="E326" s="3"/>
      <c r="F326" s="23"/>
      <c r="G326" s="5"/>
      <c r="H326" s="5"/>
      <c r="I326" s="34"/>
    </row>
    <row x14ac:dyDescent="0.25" r="327" customHeight="1" ht="17.25">
      <c r="A327" s="3"/>
      <c r="B327" s="3"/>
      <c r="C327" s="3"/>
      <c r="D327" s="3"/>
      <c r="E327" s="139" t="s">
        <v>394</v>
      </c>
      <c r="F327" s="140"/>
      <c r="G327" s="35"/>
      <c r="H327" s="124">
        <f>ROUNDUP((('UK-R-Side Tables'!H329)/1.59)/10,0)*10</f>
      </c>
      <c r="I327" s="5"/>
    </row>
    <row x14ac:dyDescent="0.25" r="328" customHeight="1" ht="17.25">
      <c r="A328" s="3"/>
      <c r="B328" s="3"/>
      <c r="C328" s="3"/>
      <c r="D328" s="3"/>
      <c r="E328" s="145"/>
      <c r="F328" s="23"/>
      <c r="G328" s="5"/>
      <c r="H328" s="5"/>
      <c r="I328" s="5"/>
    </row>
    <row x14ac:dyDescent="0.25" r="329" customHeight="1" ht="17.25">
      <c r="A329" s="3"/>
      <c r="B329" s="3"/>
      <c r="C329" s="3"/>
      <c r="D329" s="3"/>
      <c r="E329" s="133"/>
      <c r="F329" s="23"/>
      <c r="G329" s="5"/>
      <c r="H329" s="5"/>
      <c r="I329" s="5"/>
    </row>
    <row x14ac:dyDescent="0.25" r="330" customHeight="1" ht="17.25">
      <c r="A330" s="3"/>
      <c r="B330" s="3"/>
      <c r="C330" s="3"/>
      <c r="D330" s="3"/>
      <c r="E330" s="3"/>
      <c r="F330" s="23"/>
      <c r="G330" s="5"/>
      <c r="H330" s="5"/>
      <c r="I330" s="5"/>
    </row>
    <row x14ac:dyDescent="0.25" r="331" customHeight="1" ht="17.25">
      <c r="A331" s="3"/>
      <c r="B331" s="3"/>
      <c r="C331" s="3"/>
      <c r="D331" s="3"/>
      <c r="E331" s="28"/>
      <c r="F331" s="23"/>
      <c r="G331" s="5"/>
      <c r="H331" s="63"/>
      <c r="I331" s="5"/>
    </row>
    <row x14ac:dyDescent="0.25" r="332" customHeight="1" ht="17.25">
      <c r="A332" s="3"/>
      <c r="B332" s="3"/>
      <c r="C332" s="3"/>
      <c r="D332" s="3"/>
      <c r="E332" s="3"/>
      <c r="F332" s="23"/>
      <c r="G332" s="5"/>
      <c r="H332" s="5"/>
      <c r="I332" s="5"/>
    </row>
    <row x14ac:dyDescent="0.25" r="333" customHeight="1" ht="17.25">
      <c r="A333" s="3"/>
      <c r="B333" s="3"/>
      <c r="C333" s="3"/>
      <c r="D333" s="3"/>
      <c r="E333" s="3"/>
      <c r="F333" s="23"/>
      <c r="G333" s="5"/>
      <c r="H333" s="5"/>
      <c r="I333" s="5"/>
    </row>
    <row x14ac:dyDescent="0.25" r="334" customHeight="1" ht="17.25">
      <c r="A334" s="3"/>
      <c r="B334" s="3"/>
      <c r="C334" s="3"/>
      <c r="D334" s="3"/>
      <c r="E334" s="3"/>
      <c r="F334" s="114"/>
      <c r="G334" s="5"/>
      <c r="H334" s="5"/>
      <c r="I334" s="5"/>
    </row>
    <row x14ac:dyDescent="0.25" r="335" customHeight="1" ht="17.25">
      <c r="A335" s="3"/>
      <c r="B335" s="3"/>
      <c r="C335" s="3"/>
      <c r="D335" s="3"/>
      <c r="E335" s="3"/>
      <c r="F335" s="23"/>
      <c r="G335" s="5"/>
      <c r="H335" s="5"/>
      <c r="I335" s="5"/>
    </row>
    <row x14ac:dyDescent="0.25" r="336" customHeight="1" ht="17.25">
      <c r="A336" s="3"/>
      <c r="B336" s="3"/>
      <c r="C336" s="3"/>
      <c r="D336" s="3"/>
      <c r="E336" s="3"/>
      <c r="F336" s="23"/>
      <c r="G336" s="5"/>
      <c r="H336" s="5"/>
      <c r="I336" s="5"/>
    </row>
    <row x14ac:dyDescent="0.25" r="337" customHeight="1" ht="17.25">
      <c r="A337" s="3"/>
      <c r="B337" s="3"/>
      <c r="C337" s="3"/>
      <c r="D337" s="3"/>
      <c r="E337" s="3"/>
      <c r="F337" s="23"/>
      <c r="G337" s="5"/>
      <c r="H337" s="5"/>
      <c r="I337" s="5"/>
    </row>
    <row x14ac:dyDescent="0.25" r="338" customHeight="1" ht="17.25">
      <c r="A338" s="3"/>
      <c r="B338" s="3"/>
      <c r="C338" s="3"/>
      <c r="D338" s="3"/>
      <c r="E338" s="3"/>
      <c r="F338" s="23"/>
      <c r="G338" s="5"/>
      <c r="H338" s="5"/>
      <c r="I338" s="5"/>
    </row>
    <row x14ac:dyDescent="0.25" r="339" customHeight="1" ht="17.25">
      <c r="A339" s="3"/>
      <c r="B339" s="3"/>
      <c r="C339" s="3"/>
      <c r="D339" s="3"/>
      <c r="E339" s="3"/>
      <c r="F339" s="23"/>
      <c r="G339" s="5"/>
      <c r="H339" s="5"/>
      <c r="I339" s="5"/>
    </row>
    <row x14ac:dyDescent="0.25" r="340" customHeight="1" ht="17.25">
      <c r="A340" s="3"/>
      <c r="B340" s="3"/>
      <c r="C340" s="3"/>
      <c r="D340" s="3"/>
      <c r="E340" s="3"/>
      <c r="F340" s="23"/>
      <c r="G340" s="5"/>
      <c r="H340" s="5"/>
      <c r="I340" s="5"/>
    </row>
    <row x14ac:dyDescent="0.25" r="341" customHeight="1" ht="17.25">
      <c r="A341" s="3"/>
      <c r="B341" s="3"/>
      <c r="C341" s="3"/>
      <c r="D341" s="3"/>
      <c r="E341" s="3"/>
      <c r="F341" s="23"/>
      <c r="G341" s="5"/>
      <c r="H341" s="5"/>
      <c r="I341" s="5"/>
    </row>
    <row x14ac:dyDescent="0.25" r="342" customHeight="1" ht="17.25">
      <c r="A342" s="3"/>
      <c r="B342" s="3"/>
      <c r="C342" s="3"/>
      <c r="D342" s="3"/>
      <c r="E342" s="3"/>
      <c r="F342" s="23"/>
      <c r="G342" s="5"/>
      <c r="H342" s="5"/>
      <c r="I342" s="5"/>
    </row>
    <row x14ac:dyDescent="0.25" r="343" customHeight="1" ht="17.25">
      <c r="A343" s="3"/>
      <c r="B343" s="3"/>
      <c r="C343" s="3"/>
      <c r="D343" s="3"/>
      <c r="E343" s="3"/>
      <c r="F343" s="23"/>
      <c r="G343" s="5"/>
      <c r="H343" s="5"/>
      <c r="I343" s="5"/>
    </row>
    <row x14ac:dyDescent="0.25" r="344" customHeight="1" ht="17.25">
      <c r="A344" s="3"/>
      <c r="B344" s="3"/>
      <c r="C344" s="3"/>
      <c r="D344" s="3"/>
      <c r="E344" s="3"/>
      <c r="F344" s="23"/>
      <c r="G344" s="5"/>
      <c r="H344" s="5"/>
      <c r="I344" s="5"/>
    </row>
    <row x14ac:dyDescent="0.25" r="345" customHeight="1" ht="17.25">
      <c r="A345" s="3"/>
      <c r="B345" s="3"/>
      <c r="C345" s="3"/>
      <c r="D345" s="3"/>
      <c r="E345" s="3"/>
      <c r="F345" s="23"/>
      <c r="G345" s="5"/>
      <c r="H345" s="5"/>
      <c r="I345" s="5"/>
    </row>
    <row x14ac:dyDescent="0.25" r="346" customHeight="1" ht="17.25">
      <c r="A346" s="3"/>
      <c r="B346" s="3"/>
      <c r="C346" s="3"/>
      <c r="D346" s="3"/>
      <c r="E346" s="3"/>
      <c r="F346" s="23"/>
      <c r="G346" s="5"/>
      <c r="H346" s="5"/>
      <c r="I346" s="5"/>
    </row>
    <row x14ac:dyDescent="0.25" r="347" customHeight="1" ht="17.25">
      <c r="A347" s="3"/>
      <c r="B347" s="3"/>
      <c r="C347" s="3"/>
      <c r="D347" s="3"/>
      <c r="E347" s="3"/>
      <c r="F347" s="23"/>
      <c r="G347" s="5"/>
      <c r="H347" s="5"/>
      <c r="I347" s="5"/>
    </row>
    <row x14ac:dyDescent="0.25" r="348" customHeight="1" ht="17.25">
      <c r="A348" s="3"/>
      <c r="B348" s="3"/>
      <c r="C348" s="3"/>
      <c r="D348" s="3"/>
      <c r="E348" s="3"/>
      <c r="F348" s="23"/>
      <c r="G348" s="5"/>
      <c r="H348" s="5"/>
      <c r="I348" s="5"/>
    </row>
    <row x14ac:dyDescent="0.25" r="349" customHeight="1" ht="17.25">
      <c r="A349" s="3"/>
      <c r="B349" s="3"/>
      <c r="C349" s="3"/>
      <c r="D349" s="3"/>
      <c r="E349" s="3"/>
      <c r="F349" s="23"/>
      <c r="G349" s="5"/>
      <c r="H349" s="5"/>
      <c r="I349" s="5"/>
    </row>
    <row x14ac:dyDescent="0.25" r="350" customHeight="1" ht="17.25">
      <c r="A350" s="3"/>
      <c r="B350" s="3"/>
      <c r="C350" s="3"/>
      <c r="D350" s="3"/>
      <c r="E350" s="3"/>
      <c r="F350" s="23"/>
      <c r="G350" s="5"/>
      <c r="H350" s="5"/>
      <c r="I350" s="5"/>
    </row>
    <row x14ac:dyDescent="0.25" r="351" customHeight="1" ht="17.25">
      <c r="A351" s="3"/>
      <c r="B351" s="3"/>
      <c r="C351" s="3"/>
      <c r="D351" s="3"/>
      <c r="E351" s="3"/>
      <c r="F351" s="23"/>
      <c r="G351" s="5"/>
      <c r="H351" s="5"/>
      <c r="I351" s="5"/>
    </row>
    <row x14ac:dyDescent="0.25" r="352" customHeight="1" ht="17.25">
      <c r="A352" s="3"/>
      <c r="B352" s="3"/>
      <c r="C352" s="3"/>
      <c r="D352" s="3"/>
      <c r="E352" s="3"/>
      <c r="F352" s="23"/>
      <c r="G352" s="5"/>
      <c r="H352" s="5"/>
      <c r="I352" s="5"/>
    </row>
    <row x14ac:dyDescent="0.25" r="353" customHeight="1" ht="17.25">
      <c r="A353" s="3"/>
      <c r="B353" s="3"/>
      <c r="C353" s="3"/>
      <c r="D353" s="3"/>
      <c r="E353" s="3"/>
      <c r="F353" s="23"/>
      <c r="G353" s="5"/>
      <c r="H353" s="5"/>
      <c r="I353" s="5"/>
    </row>
    <row x14ac:dyDescent="0.25" r="354" customHeight="1" ht="17.25">
      <c r="A354" s="3"/>
      <c r="B354" s="3"/>
      <c r="C354" s="3"/>
      <c r="D354" s="3"/>
      <c r="E354" s="3"/>
      <c r="F354" s="23"/>
      <c r="G354" s="5"/>
      <c r="H354" s="5"/>
      <c r="I354" s="5"/>
    </row>
    <row x14ac:dyDescent="0.25" r="355" customHeight="1" ht="17.25">
      <c r="A355" s="3"/>
      <c r="B355" s="3"/>
      <c r="C355" s="3"/>
      <c r="D355" s="3"/>
      <c r="E355" s="3"/>
      <c r="F355" s="23"/>
      <c r="G355" s="5"/>
      <c r="H355" s="5"/>
      <c r="I355" s="5"/>
    </row>
    <row x14ac:dyDescent="0.25" r="356" customHeight="1" ht="17.25">
      <c r="A356" s="3"/>
      <c r="B356" s="3"/>
      <c r="C356" s="3"/>
      <c r="D356" s="3"/>
      <c r="E356" s="3"/>
      <c r="F356" s="23"/>
      <c r="G356" s="5"/>
      <c r="H356" s="5"/>
      <c r="I356" s="5"/>
    </row>
    <row x14ac:dyDescent="0.25" r="357" customHeight="1" ht="17.25">
      <c r="A357" s="3"/>
      <c r="B357" s="3"/>
      <c r="C357" s="3"/>
      <c r="D357" s="3"/>
      <c r="E357" s="3"/>
      <c r="F357" s="23"/>
      <c r="G357" s="5"/>
      <c r="H357" s="5"/>
      <c r="I357" s="5"/>
    </row>
    <row x14ac:dyDescent="0.25" r="358" customHeight="1" ht="17.25">
      <c r="A358" s="3"/>
      <c r="B358" s="3"/>
      <c r="C358" s="3"/>
      <c r="D358" s="3"/>
      <c r="E358" s="3"/>
      <c r="F358" s="23"/>
      <c r="G358" s="5"/>
      <c r="H358" s="5"/>
      <c r="I358" s="5"/>
    </row>
    <row x14ac:dyDescent="0.25" r="359" customHeight="1" ht="17.25">
      <c r="A359" s="3"/>
      <c r="B359" s="3"/>
      <c r="C359" s="3"/>
      <c r="D359" s="3"/>
      <c r="E359" s="3"/>
      <c r="F359" s="23"/>
      <c r="G359" s="5"/>
      <c r="H359" s="5"/>
      <c r="I359" s="5"/>
    </row>
    <row x14ac:dyDescent="0.25" r="360" customHeight="1" ht="17.25">
      <c r="A360" s="3"/>
      <c r="B360" s="3"/>
      <c r="C360" s="3"/>
      <c r="D360" s="3"/>
      <c r="E360" s="3"/>
      <c r="F360" s="23"/>
      <c r="G360" s="5"/>
      <c r="H360" s="5"/>
      <c r="I360" s="5"/>
    </row>
    <row x14ac:dyDescent="0.25" r="361" customHeight="1" ht="17.25">
      <c r="A361" s="3"/>
      <c r="B361" s="3"/>
      <c r="C361" s="3"/>
      <c r="D361" s="3"/>
      <c r="E361" s="3"/>
      <c r="F361" s="23"/>
      <c r="G361" s="5"/>
      <c r="H361" s="5"/>
      <c r="I361" s="5"/>
    </row>
    <row x14ac:dyDescent="0.25" r="362" customHeight="1" ht="17.25">
      <c r="A362" s="3"/>
      <c r="B362" s="3"/>
      <c r="C362" s="3"/>
      <c r="D362" s="3"/>
      <c r="E362" s="3"/>
      <c r="F362" s="23"/>
      <c r="G362" s="5"/>
      <c r="H362" s="5"/>
      <c r="I362" s="5"/>
    </row>
    <row x14ac:dyDescent="0.25" r="363" customHeight="1" ht="17.25">
      <c r="A363" s="3"/>
      <c r="B363" s="3"/>
      <c r="C363" s="3"/>
      <c r="D363" s="3"/>
      <c r="E363" s="3"/>
      <c r="F363" s="23"/>
      <c r="G363" s="5"/>
      <c r="H363" s="5"/>
      <c r="I363" s="5"/>
    </row>
    <row x14ac:dyDescent="0.25" r="364" customHeight="1" ht="17.25">
      <c r="A364" s="3"/>
      <c r="B364" s="3"/>
      <c r="C364" s="3"/>
      <c r="D364" s="3"/>
      <c r="E364" s="3"/>
      <c r="F364" s="23"/>
      <c r="G364" s="5"/>
      <c r="H364" s="5"/>
      <c r="I364" s="5"/>
    </row>
    <row x14ac:dyDescent="0.25" r="365" customHeight="1" ht="17.25">
      <c r="A365" s="3"/>
      <c r="B365" s="3"/>
      <c r="C365" s="3"/>
      <c r="D365" s="3"/>
      <c r="E365" s="3"/>
      <c r="F365" s="23"/>
      <c r="G365" s="5"/>
      <c r="H365" s="5"/>
      <c r="I365" s="5"/>
    </row>
    <row x14ac:dyDescent="0.25" r="366" customHeight="1" ht="17.25">
      <c r="A366" s="3"/>
      <c r="B366" s="3"/>
      <c r="C366" s="3"/>
      <c r="D366" s="3"/>
      <c r="E366" s="3"/>
      <c r="F366" s="23"/>
      <c r="G366" s="5"/>
      <c r="H366" s="5"/>
      <c r="I366" s="5"/>
    </row>
    <row x14ac:dyDescent="0.25" r="367" customHeight="1" ht="17.25">
      <c r="A367" s="3"/>
      <c r="B367" s="3"/>
      <c r="C367" s="3"/>
      <c r="D367" s="3"/>
      <c r="E367" s="3"/>
      <c r="F367" s="23"/>
      <c r="G367" s="5"/>
      <c r="H367" s="5"/>
      <c r="I367" s="5"/>
    </row>
    <row x14ac:dyDescent="0.25" r="368" customHeight="1" ht="17.25">
      <c r="A368" s="3"/>
      <c r="B368" s="3"/>
      <c r="C368" s="3"/>
      <c r="D368" s="3"/>
      <c r="E368" s="3"/>
      <c r="F368" s="23"/>
      <c r="G368" s="5"/>
      <c r="H368" s="5"/>
      <c r="I368" s="5"/>
    </row>
    <row x14ac:dyDescent="0.25" r="369" customHeight="1" ht="17.25">
      <c r="A369" s="3"/>
      <c r="B369" s="3"/>
      <c r="C369" s="3"/>
      <c r="D369" s="3"/>
      <c r="E369" s="3"/>
      <c r="F369" s="23"/>
      <c r="G369" s="5"/>
      <c r="H369" s="5"/>
      <c r="I369" s="5"/>
    </row>
    <row x14ac:dyDescent="0.25" r="370" customHeight="1" ht="17.25">
      <c r="A370" s="3"/>
      <c r="B370" s="3"/>
      <c r="C370" s="3"/>
      <c r="D370" s="3"/>
      <c r="E370" s="3"/>
      <c r="F370" s="23"/>
      <c r="G370" s="5"/>
      <c r="H370" s="5"/>
      <c r="I370" s="5"/>
    </row>
    <row x14ac:dyDescent="0.25" r="371" customHeight="1" ht="17.25">
      <c r="A371" s="3"/>
      <c r="B371" s="3"/>
      <c r="C371" s="3"/>
      <c r="D371" s="3"/>
      <c r="E371" s="3"/>
      <c r="F371" s="114"/>
      <c r="G371" s="5"/>
      <c r="H371" s="5"/>
      <c r="I371" s="5"/>
    </row>
    <row x14ac:dyDescent="0.25" r="372" customHeight="1" ht="17.25">
      <c r="A372" s="3"/>
      <c r="B372" s="3"/>
      <c r="C372" s="3"/>
      <c r="D372" s="3"/>
      <c r="E372" s="3"/>
      <c r="F372" s="114"/>
      <c r="G372" s="5"/>
      <c r="H372" s="5"/>
      <c r="I372" s="5"/>
    </row>
    <row x14ac:dyDescent="0.25" r="373" customHeight="1" ht="17.25">
      <c r="A373" s="3"/>
      <c r="B373" s="3"/>
      <c r="C373" s="3"/>
      <c r="D373" s="3"/>
      <c r="E373" s="3"/>
      <c r="F373" s="114"/>
      <c r="G373" s="5"/>
      <c r="H373" s="5"/>
      <c r="I373" s="5"/>
    </row>
    <row x14ac:dyDescent="0.25" r="374" customHeight="1" ht="17.25">
      <c r="A374" s="3"/>
      <c r="B374" s="3"/>
      <c r="C374" s="3"/>
      <c r="D374" s="3"/>
      <c r="E374" s="3"/>
      <c r="F374" s="114"/>
      <c r="G374" s="5"/>
      <c r="H374" s="5"/>
      <c r="I374" s="5"/>
    </row>
    <row x14ac:dyDescent="0.25" r="375" customHeight="1" ht="17.25">
      <c r="A375" s="3"/>
      <c r="B375" s="3"/>
      <c r="C375" s="3"/>
      <c r="D375" s="3"/>
      <c r="E375" s="3"/>
      <c r="F375" s="114"/>
      <c r="G375" s="5"/>
      <c r="H375" s="5"/>
      <c r="I375" s="5"/>
    </row>
  </sheetData>
  <mergeCells count="7">
    <mergeCell ref="A1:I1"/>
    <mergeCell ref="H105:I105"/>
    <mergeCell ref="H106:I106"/>
    <mergeCell ref="H121:I121"/>
    <mergeCell ref="H122:I122"/>
    <mergeCell ref="H135:I135"/>
    <mergeCell ref="H136:I1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5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22.14785714285714" customWidth="1" bestFit="1"/>
    <col min="4" max="4" style="76" width="18.576428571428572" customWidth="1" bestFit="1"/>
    <col min="5" max="5" style="76" width="10.576428571428572" customWidth="1" bestFit="1"/>
    <col min="6" max="6" style="77" width="22.576428571428572" customWidth="1" bestFit="1"/>
    <col min="7" max="7" style="100" width="39.57642857142857" customWidth="1" bestFit="1"/>
    <col min="8" max="8" style="100" width="38.14785714285715" customWidth="1" bestFit="1"/>
    <col min="9" max="9" style="100" width="38.57642857142857" customWidth="1" bestFit="1"/>
  </cols>
  <sheetData>
    <row x14ac:dyDescent="0.25" r="1" customHeight="1" ht="17.25">
      <c r="A1" s="1" t="s">
        <v>346</v>
      </c>
      <c r="B1" s="1"/>
      <c r="C1" s="1"/>
      <c r="D1" s="1"/>
      <c r="E1" s="1"/>
      <c r="F1" s="1"/>
      <c r="G1" s="81"/>
      <c r="H1" s="81"/>
      <c r="I1" s="81"/>
    </row>
    <row x14ac:dyDescent="0.25" r="2" customHeight="1" ht="17.25">
      <c r="A2" s="4"/>
      <c r="B2" s="4"/>
      <c r="C2" s="4"/>
      <c r="D2" s="4"/>
      <c r="E2" s="4"/>
      <c r="F2" s="23"/>
      <c r="G2" s="101"/>
      <c r="H2" s="101"/>
      <c r="I2" s="101"/>
    </row>
    <row x14ac:dyDescent="0.25" r="3" customHeight="1" ht="49.35">
      <c r="A3" s="126" t="s">
        <v>1</v>
      </c>
      <c r="B3" s="96" t="s">
        <v>347</v>
      </c>
      <c r="C3" s="236"/>
      <c r="D3" s="236"/>
      <c r="E3" s="127"/>
      <c r="F3" s="116"/>
      <c r="G3" s="128"/>
      <c r="H3" s="128"/>
      <c r="I3" s="128"/>
    </row>
    <row x14ac:dyDescent="0.25" r="4" customHeight="1" ht="25.350000000000005">
      <c r="A4" s="15"/>
      <c r="B4" s="15" t="s">
        <v>348</v>
      </c>
      <c r="C4" s="15"/>
      <c r="D4" s="15"/>
      <c r="E4" s="112" t="s">
        <v>58</v>
      </c>
      <c r="F4" s="237" t="s">
        <v>319</v>
      </c>
      <c r="G4" s="131" t="s">
        <v>349</v>
      </c>
      <c r="H4" s="18" t="s">
        <v>350</v>
      </c>
      <c r="I4" s="238"/>
    </row>
    <row x14ac:dyDescent="0.25" r="5" customHeight="1" ht="17.25">
      <c r="A5" s="3"/>
      <c r="B5" s="3"/>
      <c r="C5" s="3"/>
      <c r="D5" s="3"/>
      <c r="E5" s="74"/>
      <c r="F5" s="119" t="s">
        <v>351</v>
      </c>
      <c r="G5" s="101"/>
      <c r="H5" s="287" t="s">
        <v>353</v>
      </c>
      <c r="I5" s="91"/>
    </row>
    <row x14ac:dyDescent="0.25" r="6" customHeight="1" ht="17.25">
      <c r="A6" s="3"/>
      <c r="B6" s="3"/>
      <c r="C6" s="3"/>
      <c r="D6" s="3"/>
      <c r="E6" s="74" t="s">
        <v>11</v>
      </c>
      <c r="F6" s="74" t="s">
        <v>354</v>
      </c>
      <c r="G6" s="25">
        <f>ROUNDUP((('Exchange rate'!Eur_per_GBP*('UK-R-Side Tables'!G6/(1+'Exchange rate'!UK_vat_rate))*1.25*0.9165)+1)/10,0)*10</f>
      </c>
      <c r="H6" s="25">
        <f>ROUNDUP((('Exchange rate'!Eur_per_GBP*('UK-R-Side Tables'!H6/(1+'Exchange rate'!UK_vat_rate))*1.25*0.9165)+1)/10,0)*10</f>
      </c>
      <c r="I6" s="24"/>
    </row>
    <row x14ac:dyDescent="0.25" r="7" customHeight="1" ht="17.25">
      <c r="A7" s="3"/>
      <c r="B7" s="3"/>
      <c r="C7" s="3"/>
      <c r="D7" s="3"/>
      <c r="E7" s="74" t="s">
        <v>13</v>
      </c>
      <c r="F7" s="74" t="s">
        <v>356</v>
      </c>
      <c r="G7" s="25">
        <f>ROUNDUP((('Exchange rate'!Eur_per_GBP*('UK-R-Side Tables'!G7/(1+'Exchange rate'!UK_vat_rate))*1.25*0.9165)+1)/10,0)*10</f>
      </c>
      <c r="H7" s="25">
        <f>ROUNDUP((('Exchange rate'!Eur_per_GBP*('UK-R-Side Tables'!H7/(1+'Exchange rate'!UK_vat_rate))*1.25*0.9165)+1)/10,0)*10</f>
      </c>
      <c r="I7" s="24"/>
    </row>
    <row x14ac:dyDescent="0.25" r="8" customHeight="1" ht="17.25">
      <c r="A8" s="3"/>
      <c r="B8" s="3"/>
      <c r="C8" s="3"/>
      <c r="D8" s="3"/>
      <c r="E8" s="74" t="s">
        <v>15</v>
      </c>
      <c r="F8" s="74" t="s">
        <v>358</v>
      </c>
      <c r="G8" s="25">
        <f>ROUNDUP((('Exchange rate'!Eur_per_GBP*('UK-R-Side Tables'!G8/(1+'Exchange rate'!UK_vat_rate))*1.25*0.9165)+1)/10,0)*10</f>
      </c>
      <c r="H8" s="25">
        <f>ROUNDUP((('Exchange rate'!Eur_per_GBP*('UK-R-Side Tables'!H8/(1+'Exchange rate'!UK_vat_rate))*1.25*0.9165)+1)/10,0)*10</f>
      </c>
      <c r="I8" s="24"/>
    </row>
    <row x14ac:dyDescent="0.25" r="9" customHeight="1" ht="17.25">
      <c r="A9" s="3"/>
      <c r="B9" s="3"/>
      <c r="C9" s="3"/>
      <c r="D9" s="3"/>
      <c r="E9" s="74"/>
      <c r="F9" s="74"/>
      <c r="G9" s="34"/>
      <c r="H9" s="151"/>
      <c r="I9" s="24"/>
    </row>
    <row x14ac:dyDescent="0.25" r="10" customHeight="1" ht="17.25">
      <c r="A10" s="3"/>
      <c r="B10" s="3"/>
      <c r="C10" s="3"/>
      <c r="D10" s="3"/>
      <c r="E10" s="74"/>
      <c r="F10" s="74"/>
      <c r="G10" s="34"/>
      <c r="H10" s="34"/>
      <c r="I10" s="24"/>
    </row>
    <row x14ac:dyDescent="0.25" r="11" customHeight="1" ht="17.25">
      <c r="A11" s="3"/>
      <c r="B11" s="3"/>
      <c r="C11" s="3"/>
      <c r="D11" s="3"/>
      <c r="E11" s="74"/>
      <c r="F11" s="23"/>
      <c r="G11" s="82"/>
      <c r="H11" s="82"/>
      <c r="I11" s="82"/>
    </row>
    <row x14ac:dyDescent="0.25" r="12" customHeight="1" ht="17.25">
      <c r="A12" s="3"/>
      <c r="B12" s="3"/>
      <c r="C12" s="3"/>
      <c r="D12" s="3"/>
      <c r="E12" s="138" t="s">
        <v>18</v>
      </c>
      <c r="F12" s="74"/>
      <c r="G12" s="136"/>
      <c r="H12" s="136"/>
      <c r="I12" s="137"/>
    </row>
    <row x14ac:dyDescent="0.25" r="13" customHeight="1" ht="17.25">
      <c r="A13" s="3"/>
      <c r="B13" s="3"/>
      <c r="C13" s="3"/>
      <c r="D13" s="3"/>
      <c r="E13" s="145"/>
      <c r="F13" s="23"/>
      <c r="G13" s="82"/>
      <c r="H13" s="82"/>
      <c r="I13" s="82"/>
    </row>
    <row x14ac:dyDescent="0.25" r="14" customHeight="1" ht="17.25">
      <c r="A14" s="3"/>
      <c r="B14" s="3"/>
      <c r="C14" s="3"/>
      <c r="D14" s="3"/>
      <c r="E14" s="3"/>
      <c r="F14" s="23"/>
      <c r="G14" s="82"/>
      <c r="H14" s="82"/>
      <c r="I14" s="82"/>
    </row>
    <row x14ac:dyDescent="0.25" r="15" customHeight="1" ht="17.25">
      <c r="A15" s="3"/>
      <c r="B15" s="3"/>
      <c r="C15" s="3"/>
      <c r="D15" s="3"/>
      <c r="E15" s="139" t="s">
        <v>280</v>
      </c>
      <c r="F15" s="140"/>
      <c r="G15" s="141"/>
      <c r="H15" s="37">
        <f>ROUNDUP((('Exchange rate'!Eur_per_GBP*('UK-R-Side Tables'!H15/(1+'Exchange rate'!UK_vat_rate))*1.25*0.9165)+1)/10,0)*10</f>
      </c>
      <c r="I15" s="82"/>
    </row>
    <row x14ac:dyDescent="0.25" r="16" customHeight="1" ht="17.25">
      <c r="A16" s="3"/>
      <c r="B16" s="3"/>
      <c r="C16" s="3"/>
      <c r="D16" s="3"/>
      <c r="E16" s="145"/>
      <c r="F16" s="23"/>
      <c r="G16" s="82"/>
      <c r="H16" s="82"/>
      <c r="I16" s="82"/>
    </row>
    <row x14ac:dyDescent="0.25" r="17" customHeight="1" ht="17.25">
      <c r="A17" s="3"/>
      <c r="B17" s="3"/>
      <c r="C17" s="3"/>
      <c r="D17" s="3"/>
      <c r="E17" s="3"/>
      <c r="F17" s="23"/>
      <c r="G17" s="82"/>
      <c r="H17" s="82"/>
      <c r="I17" s="92"/>
    </row>
    <row x14ac:dyDescent="0.25" r="18" customHeight="1" ht="17.25">
      <c r="A18" s="3"/>
      <c r="B18" s="3"/>
      <c r="C18" s="3"/>
      <c r="D18" s="3"/>
      <c r="E18" s="139" t="s">
        <v>360</v>
      </c>
      <c r="F18" s="140"/>
      <c r="G18" s="141"/>
      <c r="H18" s="37">
        <f>ROUNDUP((('Exchange rate'!Eur_per_GBP*('UK-R-Side Tables'!H18/(1+'Exchange rate'!UK_vat_rate))*1.25*0.9165)+1)/10,0)*10</f>
      </c>
      <c r="I18" s="92"/>
    </row>
    <row x14ac:dyDescent="0.25" r="19" customHeight="1" ht="17.25">
      <c r="A19" s="3"/>
      <c r="B19" s="3"/>
      <c r="C19" s="3"/>
      <c r="D19" s="3"/>
      <c r="E19" s="28"/>
      <c r="F19" s="23"/>
      <c r="G19" s="82"/>
      <c r="H19" s="34"/>
      <c r="I19" s="92"/>
    </row>
    <row x14ac:dyDescent="0.25" r="20" customHeight="1" ht="17.25">
      <c r="A20" s="3"/>
      <c r="B20" s="3"/>
      <c r="C20" s="3"/>
      <c r="D20" s="3"/>
      <c r="E20" s="28"/>
      <c r="F20" s="23"/>
      <c r="G20" s="82"/>
      <c r="H20" s="34"/>
      <c r="I20" s="92"/>
    </row>
    <row x14ac:dyDescent="0.25" r="21" customHeight="1" ht="17.25">
      <c r="A21" s="3"/>
      <c r="B21" s="3"/>
      <c r="C21" s="3"/>
      <c r="D21" s="3"/>
      <c r="E21" s="28"/>
      <c r="F21" s="23"/>
      <c r="G21" s="82"/>
      <c r="H21" s="34"/>
      <c r="I21" s="92"/>
    </row>
    <row x14ac:dyDescent="0.25" r="22" customHeight="1" ht="17.25">
      <c r="A22" s="3"/>
      <c r="B22" s="3"/>
      <c r="C22" s="3"/>
      <c r="D22" s="3"/>
      <c r="E22" s="28"/>
      <c r="F22" s="23"/>
      <c r="G22" s="82"/>
      <c r="H22" s="34"/>
      <c r="I22" s="92"/>
    </row>
    <row x14ac:dyDescent="0.25" r="23" customHeight="1" ht="17.25">
      <c r="A23" s="8" t="s">
        <v>1</v>
      </c>
      <c r="B23" s="288" t="s">
        <v>361</v>
      </c>
      <c r="C23" s="10"/>
      <c r="D23" s="10"/>
      <c r="E23" s="10"/>
      <c r="F23" s="227"/>
      <c r="G23" s="199"/>
      <c r="H23" s="199"/>
      <c r="I23" s="128"/>
    </row>
    <row x14ac:dyDescent="0.25" r="24" customHeight="1" ht="17.25">
      <c r="A24" s="15"/>
      <c r="B24" s="15" t="s">
        <v>348</v>
      </c>
      <c r="C24" s="15"/>
      <c r="D24" s="15"/>
      <c r="E24" s="112" t="s">
        <v>10</v>
      </c>
      <c r="F24" s="112" t="s">
        <v>36</v>
      </c>
      <c r="G24" s="18" t="s">
        <v>362</v>
      </c>
      <c r="H24" s="18" t="s">
        <v>363</v>
      </c>
      <c r="I24" s="238"/>
    </row>
    <row x14ac:dyDescent="0.25" r="25" customHeight="1" ht="17.25">
      <c r="A25" s="22"/>
      <c r="B25" s="114"/>
      <c r="C25" s="114"/>
      <c r="D25" s="114"/>
      <c r="E25" s="119"/>
      <c r="F25" s="119" t="s">
        <v>351</v>
      </c>
      <c r="G25" s="289"/>
      <c r="H25" s="287"/>
      <c r="I25" s="92"/>
    </row>
    <row x14ac:dyDescent="0.25" r="26" customHeight="1" ht="17.25">
      <c r="A26" s="22"/>
      <c r="B26" s="114"/>
      <c r="C26" s="114"/>
      <c r="D26" s="114"/>
      <c r="E26" s="4" t="s">
        <v>13</v>
      </c>
      <c r="F26" s="4" t="s">
        <v>364</v>
      </c>
      <c r="G26" s="25">
        <f>ROUNDUP((('Exchange rate'!Eur_per_GBP*('UK-R-Side Tables'!G26/(1+'Exchange rate'!UK_vat_rate))*1.25*0.9165)+1)/10,0)*10</f>
      </c>
      <c r="H26" s="25">
        <f>ROUNDUP((('Exchange rate'!Eur_per_GBP*('UK-R-Side Tables'!H26/(1+'Exchange rate'!UK_vat_rate))*1.25*0.9165)+1)/10,0)*10</f>
      </c>
      <c r="I26" s="92"/>
    </row>
    <row x14ac:dyDescent="0.25" r="27" customHeight="1" ht="17.25">
      <c r="A27" s="22"/>
      <c r="B27" s="114"/>
      <c r="C27" s="114"/>
      <c r="D27" s="114"/>
      <c r="E27" s="4" t="s">
        <v>15</v>
      </c>
      <c r="F27" s="4" t="s">
        <v>358</v>
      </c>
      <c r="G27" s="25">
        <f>ROUNDUP((('Exchange rate'!Eur_per_GBP*('UK-R-Side Tables'!G27/(1+'Exchange rate'!UK_vat_rate))*1.25*0.9165)+1)/10,0)*10</f>
      </c>
      <c r="H27" s="25">
        <f>ROUNDUP((('Exchange rate'!Eur_per_GBP*('UK-R-Side Tables'!H27/(1+'Exchange rate'!UK_vat_rate))*1.25*0.9165)+1)/10,0)*10</f>
      </c>
      <c r="I27" s="92"/>
    </row>
    <row x14ac:dyDescent="0.25" r="28" customHeight="1" ht="17.25">
      <c r="A28" s="22"/>
      <c r="B28" s="114"/>
      <c r="C28" s="114"/>
      <c r="D28" s="114"/>
      <c r="E28" s="4"/>
      <c r="F28" s="4"/>
      <c r="G28" s="63"/>
      <c r="H28" s="63"/>
      <c r="I28" s="92"/>
    </row>
    <row x14ac:dyDescent="0.25" r="29" customHeight="1" ht="17.25">
      <c r="A29" s="22"/>
      <c r="B29" s="114"/>
      <c r="C29" s="114"/>
      <c r="D29" s="114"/>
      <c r="E29" s="4"/>
      <c r="F29" s="4"/>
      <c r="G29" s="63"/>
      <c r="H29" s="63"/>
      <c r="I29" s="92"/>
    </row>
    <row x14ac:dyDescent="0.25" r="30" customHeight="1" ht="17.25">
      <c r="A30" s="22"/>
      <c r="B30" s="114"/>
      <c r="C30" s="114"/>
      <c r="D30" s="114"/>
      <c r="E30" s="138" t="s">
        <v>365</v>
      </c>
      <c r="F30" s="4"/>
      <c r="G30" s="63"/>
      <c r="H30" s="63"/>
      <c r="I30" s="92"/>
    </row>
    <row x14ac:dyDescent="0.25" r="31" customHeight="1" ht="25.350000000000005">
      <c r="A31" s="3"/>
      <c r="B31" s="114"/>
      <c r="C31" s="114"/>
      <c r="D31" s="114"/>
      <c r="E31" s="150"/>
      <c r="F31" s="4"/>
      <c r="G31" s="101"/>
      <c r="H31" s="101"/>
      <c r="I31" s="92"/>
    </row>
    <row x14ac:dyDescent="0.25" r="32" customHeight="1" ht="25.350000000000005">
      <c r="A32" s="3"/>
      <c r="B32" s="114"/>
      <c r="C32" s="114"/>
      <c r="D32" s="114"/>
      <c r="E32" s="107"/>
      <c r="F32" s="4"/>
      <c r="G32" s="101"/>
      <c r="H32" s="101"/>
      <c r="I32" s="92"/>
    </row>
    <row x14ac:dyDescent="0.25" r="33" customHeight="1" ht="25.350000000000005">
      <c r="A33" s="3"/>
      <c r="B33" s="114"/>
      <c r="C33" s="114"/>
      <c r="D33" s="114"/>
      <c r="E33" s="139" t="s">
        <v>280</v>
      </c>
      <c r="F33" s="140"/>
      <c r="G33" s="141"/>
      <c r="H33" s="37">
        <f>ROUNDUP((('Exchange rate'!Eur_per_GBP*('UK-R-Side Tables'!H33/(1+'Exchange rate'!UK_vat_rate))*1.25*0.9165)+1)/10,0)*10</f>
      </c>
      <c r="I33" s="92"/>
    </row>
    <row x14ac:dyDescent="0.25" r="34" customHeight="1" ht="24.75">
      <c r="A34" s="3"/>
      <c r="B34" s="114"/>
      <c r="C34" s="114"/>
      <c r="D34" s="114"/>
      <c r="E34" s="229"/>
      <c r="F34" s="228"/>
      <c r="G34" s="230"/>
      <c r="H34" s="230"/>
      <c r="I34" s="92"/>
    </row>
    <row x14ac:dyDescent="0.25" r="35" customHeight="1" ht="100.34999999999998">
      <c r="A35" s="3"/>
      <c r="B35" s="114"/>
      <c r="C35" s="114"/>
      <c r="D35" s="114"/>
      <c r="E35" s="114"/>
      <c r="F35" s="4"/>
      <c r="G35" s="101"/>
      <c r="H35" s="63"/>
      <c r="I35" s="92"/>
    </row>
    <row x14ac:dyDescent="0.25" r="36" customHeight="1" ht="25.350000000000005">
      <c r="A36" s="3"/>
      <c r="B36" s="3"/>
      <c r="C36" s="3"/>
      <c r="D36" s="3"/>
      <c r="E36" s="108"/>
      <c r="F36" s="122"/>
      <c r="G36" s="290"/>
      <c r="H36" s="291"/>
      <c r="I36" s="291"/>
    </row>
    <row x14ac:dyDescent="0.25" r="37" customHeight="1" ht="17.25">
      <c r="A37" s="8" t="s">
        <v>1</v>
      </c>
      <c r="B37" s="288" t="s">
        <v>361</v>
      </c>
      <c r="C37" s="10"/>
      <c r="D37" s="10"/>
      <c r="E37" s="10"/>
      <c r="F37" s="227"/>
      <c r="G37" s="199"/>
      <c r="H37" s="199"/>
      <c r="I37" s="128"/>
    </row>
    <row x14ac:dyDescent="0.25" r="38" customHeight="1" ht="17.25">
      <c r="A38" s="15"/>
      <c r="B38" s="15" t="s">
        <v>366</v>
      </c>
      <c r="C38" s="15"/>
      <c r="D38" s="15"/>
      <c r="E38" s="112" t="s">
        <v>10</v>
      </c>
      <c r="F38" s="112" t="s">
        <v>36</v>
      </c>
      <c r="G38" s="18" t="s">
        <v>362</v>
      </c>
      <c r="H38" s="18" t="s">
        <v>363</v>
      </c>
      <c r="I38" s="238"/>
    </row>
    <row x14ac:dyDescent="0.25" r="39" customHeight="1" ht="17.25">
      <c r="A39" s="22"/>
      <c r="B39" s="114"/>
      <c r="C39" s="114"/>
      <c r="D39" s="114"/>
      <c r="E39" s="119"/>
      <c r="F39" s="119" t="s">
        <v>351</v>
      </c>
      <c r="G39" s="289"/>
      <c r="H39" s="287"/>
      <c r="I39" s="92"/>
    </row>
    <row x14ac:dyDescent="0.25" r="40" customHeight="1" ht="17.25">
      <c r="A40" s="22"/>
      <c r="B40" s="114"/>
      <c r="C40" s="114"/>
      <c r="D40" s="114"/>
      <c r="E40" s="4" t="s">
        <v>13</v>
      </c>
      <c r="F40" s="4" t="s">
        <v>367</v>
      </c>
      <c r="G40" s="25">
        <f>ROUNDUP((('Exchange rate'!Eur_per_GBP*('UK-R-Side Tables'!G40/(1+'Exchange rate'!UK_vat_rate))*1.25*0.9165)+1)/10,0)*10</f>
      </c>
      <c r="H40" s="25">
        <f>ROUNDUP((('Exchange rate'!Eur_per_GBP*('UK-R-Side Tables'!H40/(1+'Exchange rate'!UK_vat_rate))*1.25*0.9165)+1)/10,0)*10</f>
      </c>
      <c r="I40" s="92"/>
    </row>
    <row x14ac:dyDescent="0.25" r="41" customHeight="1" ht="17.25">
      <c r="A41" s="22"/>
      <c r="B41" s="114"/>
      <c r="C41" s="114"/>
      <c r="D41" s="114"/>
      <c r="E41" s="4" t="s">
        <v>15</v>
      </c>
      <c r="F41" s="4" t="s">
        <v>116</v>
      </c>
      <c r="G41" s="25">
        <f>ROUNDUP((('Exchange rate'!Eur_per_GBP*('UK-R-Side Tables'!G41/(1+'Exchange rate'!UK_vat_rate))*1.25*0.9165)+1)/10,0)*10</f>
      </c>
      <c r="H41" s="25">
        <f>ROUNDUP((('Exchange rate'!Eur_per_GBP*('UK-R-Side Tables'!H41/(1+'Exchange rate'!UK_vat_rate))*1.25*0.9165)+1)/10,0)*10</f>
      </c>
      <c r="I41" s="92"/>
    </row>
    <row x14ac:dyDescent="0.25" r="42" customHeight="1" ht="17.25">
      <c r="A42" s="22"/>
      <c r="B42" s="114"/>
      <c r="C42" s="114"/>
      <c r="D42" s="114"/>
      <c r="E42" s="4"/>
      <c r="F42" s="4"/>
      <c r="G42" s="63"/>
      <c r="H42" s="63"/>
      <c r="I42" s="92"/>
    </row>
    <row x14ac:dyDescent="0.25" r="43" customHeight="1" ht="17.25">
      <c r="A43" s="22"/>
      <c r="B43" s="114"/>
      <c r="C43" s="114"/>
      <c r="D43" s="114"/>
      <c r="E43" s="4"/>
      <c r="F43" s="4"/>
      <c r="G43" s="63"/>
      <c r="H43" s="63"/>
      <c r="I43" s="92"/>
    </row>
    <row x14ac:dyDescent="0.25" r="44" customHeight="1" ht="17.25">
      <c r="A44" s="22"/>
      <c r="B44" s="114"/>
      <c r="C44" s="114"/>
      <c r="D44" s="114"/>
      <c r="E44" s="138" t="s">
        <v>365</v>
      </c>
      <c r="F44" s="4"/>
      <c r="G44" s="63"/>
      <c r="H44" s="63"/>
      <c r="I44" s="92"/>
    </row>
    <row x14ac:dyDescent="0.25" r="45" customHeight="1" ht="25.350000000000005">
      <c r="A45" s="3"/>
      <c r="B45" s="114"/>
      <c r="C45" s="114"/>
      <c r="D45" s="114"/>
      <c r="E45" s="150"/>
      <c r="F45" s="4"/>
      <c r="G45" s="101"/>
      <c r="H45" s="101"/>
      <c r="I45" s="92"/>
    </row>
    <row x14ac:dyDescent="0.25" r="46" customHeight="1" ht="25.350000000000005">
      <c r="A46" s="3"/>
      <c r="B46" s="114"/>
      <c r="C46" s="114"/>
      <c r="D46" s="114"/>
      <c r="E46" s="107"/>
      <c r="F46" s="4"/>
      <c r="G46" s="101"/>
      <c r="H46" s="101"/>
      <c r="I46" s="92"/>
    </row>
    <row x14ac:dyDescent="0.25" r="47" customHeight="1" ht="25.350000000000005">
      <c r="A47" s="3"/>
      <c r="B47" s="114"/>
      <c r="C47" s="114"/>
      <c r="D47" s="114"/>
      <c r="E47" s="139" t="s">
        <v>280</v>
      </c>
      <c r="F47" s="140"/>
      <c r="G47" s="141"/>
      <c r="H47" s="37">
        <f>ROUNDUP((('Exchange rate'!Eur_per_GBP*('UK-R-Side Tables'!H47/(1+'Exchange rate'!UK_vat_rate))*1.25*0.9165)+1)/10,0)*10</f>
      </c>
      <c r="I47" s="92"/>
    </row>
    <row x14ac:dyDescent="0.25" r="48" customHeight="1" ht="100.34999999999998">
      <c r="A48" s="3"/>
      <c r="B48" s="114"/>
      <c r="C48" s="114"/>
      <c r="D48" s="114"/>
      <c r="E48" s="108"/>
      <c r="F48" s="228"/>
      <c r="G48" s="230"/>
      <c r="H48" s="101"/>
      <c r="I48" s="92"/>
    </row>
    <row x14ac:dyDescent="0.25" r="49" customHeight="1" ht="24.75">
      <c r="A49" s="3"/>
      <c r="B49" s="114"/>
      <c r="C49" s="114"/>
      <c r="D49" s="114"/>
      <c r="E49" s="229"/>
      <c r="F49" s="228"/>
      <c r="G49" s="230"/>
      <c r="H49" s="230"/>
      <c r="I49" s="92"/>
    </row>
    <row x14ac:dyDescent="0.25" r="50" customHeight="1" ht="25.350000000000005">
      <c r="A50" s="3"/>
      <c r="B50" s="114"/>
      <c r="C50" s="114"/>
      <c r="D50" s="114"/>
      <c r="E50" s="114"/>
      <c r="F50" s="4"/>
      <c r="G50" s="101"/>
      <c r="H50" s="63"/>
      <c r="I50" s="92"/>
    </row>
    <row x14ac:dyDescent="0.25" r="51" customHeight="1" ht="25.350000000000005">
      <c r="A51" s="3"/>
      <c r="B51" s="3"/>
      <c r="C51" s="3"/>
      <c r="D51" s="3"/>
      <c r="E51" s="108"/>
      <c r="F51" s="122"/>
      <c r="G51" s="290"/>
      <c r="H51" s="291"/>
      <c r="I51" s="291"/>
    </row>
    <row x14ac:dyDescent="0.25" r="52" customHeight="1" ht="57">
      <c r="A52" s="318" t="s">
        <v>1</v>
      </c>
      <c r="B52" s="96" t="s">
        <v>369</v>
      </c>
      <c r="C52" s="10"/>
      <c r="D52" s="9"/>
      <c r="E52" s="292"/>
      <c r="F52" s="293"/>
      <c r="G52" s="294"/>
      <c r="H52" s="294"/>
      <c r="I52" s="128"/>
    </row>
    <row x14ac:dyDescent="0.25" r="53" customHeight="1" ht="17.25">
      <c r="A53" s="15"/>
      <c r="B53" s="15" t="s">
        <v>348</v>
      </c>
      <c r="C53" s="15"/>
      <c r="D53" s="15"/>
      <c r="E53" s="112" t="s">
        <v>58</v>
      </c>
      <c r="F53" s="237" t="s">
        <v>319</v>
      </c>
      <c r="G53" s="319" t="s">
        <v>370</v>
      </c>
      <c r="H53" s="52"/>
      <c r="I53" s="238"/>
    </row>
    <row x14ac:dyDescent="0.25" r="54" customHeight="1" ht="17.25">
      <c r="A54" s="3"/>
      <c r="B54" s="3"/>
      <c r="C54" s="3"/>
      <c r="D54" s="3"/>
      <c r="E54" s="74"/>
      <c r="F54" s="119" t="s">
        <v>5</v>
      </c>
      <c r="G54" s="101"/>
      <c r="H54" s="225"/>
      <c r="I54" s="91"/>
    </row>
    <row x14ac:dyDescent="0.25" r="55" customHeight="1" ht="17.25">
      <c r="A55" s="3"/>
      <c r="B55" s="3"/>
      <c r="C55" s="3"/>
      <c r="D55" s="3"/>
      <c r="E55" s="74" t="s">
        <v>13</v>
      </c>
      <c r="F55" s="74" t="s">
        <v>462</v>
      </c>
      <c r="G55" s="25">
        <f>ROUNDUP((('Exchange rate'!Eur_per_GBP*('UK-R-Side Tables'!G55/(1+'Exchange rate'!UK_vat_rate))*1.25*0.9165)+1)/10,0)*10</f>
      </c>
      <c r="H55" s="34"/>
      <c r="I55" s="24"/>
    </row>
    <row x14ac:dyDescent="0.25" r="56" customHeight="1" ht="17.25">
      <c r="A56" s="3"/>
      <c r="B56" s="3"/>
      <c r="C56" s="3"/>
      <c r="D56" s="3"/>
      <c r="E56" s="74" t="s">
        <v>15</v>
      </c>
      <c r="F56" s="74" t="s">
        <v>373</v>
      </c>
      <c r="G56" s="25">
        <f>ROUNDUP((('Exchange rate'!Eur_per_GBP*('UK-R-Side Tables'!G56/(1+'Exchange rate'!UK_vat_rate))*1.25*0.9165)+1)/10,0)*10</f>
      </c>
      <c r="H56" s="34"/>
      <c r="I56" s="24"/>
    </row>
    <row x14ac:dyDescent="0.25" r="57" customHeight="1" ht="17.25">
      <c r="A57" s="3"/>
      <c r="B57" s="3"/>
      <c r="C57" s="3"/>
      <c r="D57" s="3"/>
      <c r="E57" s="74"/>
      <c r="F57" s="74"/>
      <c r="G57" s="34"/>
      <c r="H57" s="34"/>
      <c r="I57" s="24"/>
    </row>
    <row x14ac:dyDescent="0.25" r="58" customHeight="1" ht="17.25">
      <c r="A58" s="3"/>
      <c r="B58" s="3"/>
      <c r="C58" s="3"/>
      <c r="D58" s="3"/>
      <c r="E58" s="74"/>
      <c r="F58" s="74"/>
      <c r="G58" s="34"/>
      <c r="H58" s="34"/>
      <c r="I58" s="24"/>
    </row>
    <row x14ac:dyDescent="0.25" r="59" customHeight="1" ht="17.25">
      <c r="A59" s="3"/>
      <c r="B59" s="3"/>
      <c r="C59" s="3"/>
      <c r="D59" s="3"/>
      <c r="E59" s="138" t="s">
        <v>18</v>
      </c>
      <c r="F59" s="23"/>
      <c r="G59" s="82"/>
      <c r="H59" s="82"/>
      <c r="I59" s="82"/>
    </row>
    <row x14ac:dyDescent="0.25" r="60" customHeight="1" ht="17.25">
      <c r="A60" s="3"/>
      <c r="B60" s="3"/>
      <c r="C60" s="3"/>
      <c r="D60" s="3"/>
      <c r="E60" s="145"/>
      <c r="F60" s="74"/>
      <c r="G60" s="136"/>
      <c r="H60" s="136"/>
      <c r="I60" s="137"/>
    </row>
    <row x14ac:dyDescent="0.25" r="61" customHeight="1" ht="17.25">
      <c r="A61" s="3"/>
      <c r="B61" s="3"/>
      <c r="C61" s="3"/>
      <c r="D61" s="3"/>
      <c r="E61" s="110" t="s">
        <v>280</v>
      </c>
      <c r="F61" s="140"/>
      <c r="G61" s="141"/>
      <c r="H61" s="188">
        <f>ROUNDUP((('Exchange rate'!Eur_per_GBP*('UK-R-Side Tables'!H61/(1+'Exchange rate'!UK_vat_rate))*1.25*0.9165)+1)/10,0)*10</f>
      </c>
      <c r="I61" s="82"/>
    </row>
    <row x14ac:dyDescent="0.25" r="62" customHeight="1" ht="17.25">
      <c r="A62" s="3"/>
      <c r="B62" s="3"/>
      <c r="C62" s="3"/>
      <c r="D62" s="3"/>
      <c r="E62" s="28"/>
      <c r="F62" s="23"/>
      <c r="G62" s="82"/>
      <c r="H62" s="34"/>
      <c r="I62" s="82"/>
    </row>
    <row x14ac:dyDescent="0.25" r="63" customHeight="1" ht="17.25">
      <c r="A63" s="3"/>
      <c r="B63" s="3"/>
      <c r="C63" s="3"/>
      <c r="D63" s="3"/>
      <c r="E63" s="145"/>
      <c r="F63" s="23"/>
      <c r="G63" s="82"/>
      <c r="H63" s="82"/>
      <c r="I63" s="82"/>
    </row>
    <row x14ac:dyDescent="0.25" r="64" customHeight="1" ht="17.25">
      <c r="A64" s="3"/>
      <c r="B64" s="3"/>
      <c r="C64" s="3"/>
      <c r="D64" s="3"/>
      <c r="E64" s="145"/>
      <c r="F64" s="23"/>
      <c r="G64" s="82"/>
      <c r="H64" s="82"/>
      <c r="I64" s="82"/>
    </row>
    <row x14ac:dyDescent="0.25" r="65" customHeight="1" ht="17.25">
      <c r="A65" s="15"/>
      <c r="B65" s="15" t="s">
        <v>82</v>
      </c>
      <c r="C65" s="15"/>
      <c r="D65" s="15"/>
      <c r="E65" s="112"/>
      <c r="F65" s="237" t="s">
        <v>319</v>
      </c>
      <c r="G65" s="319" t="s">
        <v>370</v>
      </c>
      <c r="H65" s="52"/>
      <c r="I65" s="238"/>
    </row>
    <row x14ac:dyDescent="0.25" r="66" customHeight="1" ht="17.25">
      <c r="A66" s="3"/>
      <c r="B66" s="3"/>
      <c r="C66" s="3"/>
      <c r="D66" s="3"/>
      <c r="E66" s="74"/>
      <c r="F66" s="119" t="s">
        <v>5</v>
      </c>
      <c r="G66" s="101"/>
      <c r="H66" s="225"/>
      <c r="I66" s="91"/>
    </row>
    <row x14ac:dyDescent="0.25" r="67" customHeight="1" ht="17.25">
      <c r="A67" s="3"/>
      <c r="B67" s="3"/>
      <c r="C67" s="3"/>
      <c r="D67" s="3"/>
      <c r="E67" s="74"/>
      <c r="F67" s="74" t="s">
        <v>463</v>
      </c>
      <c r="G67" s="25">
        <f>ROUNDUP((('Exchange rate'!Eur_per_GBP*('UK-R-Side Tables'!G67/(1+'Exchange rate'!UK_vat_rate))*1.25*0.9165)+1)/10,0)*10</f>
      </c>
      <c r="H67" s="34"/>
      <c r="I67" s="24"/>
    </row>
    <row x14ac:dyDescent="0.25" r="68" customHeight="1" ht="17.25">
      <c r="A68" s="3"/>
      <c r="B68" s="3"/>
      <c r="C68" s="3"/>
      <c r="D68" s="3"/>
      <c r="E68" s="74"/>
      <c r="F68" s="74"/>
      <c r="G68" s="25"/>
      <c r="H68" s="34"/>
      <c r="I68" s="24"/>
    </row>
    <row x14ac:dyDescent="0.25" r="69" customHeight="1" ht="17.25">
      <c r="A69" s="3"/>
      <c r="B69" s="3"/>
      <c r="C69" s="3"/>
      <c r="D69" s="3"/>
      <c r="E69" s="74"/>
      <c r="F69" s="74"/>
      <c r="G69" s="34"/>
      <c r="H69" s="34"/>
      <c r="I69" s="24"/>
    </row>
    <row x14ac:dyDescent="0.25" r="70" customHeight="1" ht="17.25">
      <c r="A70" s="3"/>
      <c r="B70" s="3"/>
      <c r="C70" s="3"/>
      <c r="D70" s="3"/>
      <c r="E70" s="74"/>
      <c r="F70" s="74"/>
      <c r="G70" s="34"/>
      <c r="H70" s="34"/>
      <c r="I70" s="24"/>
    </row>
    <row x14ac:dyDescent="0.25" r="71" customHeight="1" ht="17.25">
      <c r="A71" s="3"/>
      <c r="B71" s="3"/>
      <c r="C71" s="3"/>
      <c r="D71" s="3"/>
      <c r="E71" s="138" t="s">
        <v>18</v>
      </c>
      <c r="F71" s="23"/>
      <c r="G71" s="82"/>
      <c r="H71" s="82"/>
      <c r="I71" s="82"/>
    </row>
    <row x14ac:dyDescent="0.25" r="72" customHeight="1" ht="17.25">
      <c r="A72" s="3"/>
      <c r="B72" s="3"/>
      <c r="C72" s="3"/>
      <c r="D72" s="3"/>
      <c r="E72" s="145"/>
      <c r="F72" s="74"/>
      <c r="G72" s="136"/>
      <c r="H72" s="136"/>
      <c r="I72" s="137"/>
    </row>
    <row x14ac:dyDescent="0.25" r="73" customHeight="1" ht="17.25">
      <c r="A73" s="3"/>
      <c r="B73" s="3"/>
      <c r="C73" s="3"/>
      <c r="D73" s="3"/>
      <c r="E73" s="110" t="s">
        <v>280</v>
      </c>
      <c r="F73" s="140"/>
      <c r="G73" s="141"/>
      <c r="H73" s="188">
        <f>ROUNDUP((('Exchange rate'!Eur_per_GBP*('UK-R-Side Tables'!H73/(1+'Exchange rate'!UK_vat_rate))*1.25*0.9165)+1)/10,0)*10</f>
      </c>
      <c r="I73" s="82"/>
    </row>
    <row x14ac:dyDescent="0.25" r="74" customHeight="1" ht="17.25">
      <c r="A74" s="3"/>
      <c r="B74" s="3"/>
      <c r="C74" s="3"/>
      <c r="D74" s="3"/>
      <c r="E74" s="28"/>
      <c r="F74" s="23"/>
      <c r="G74" s="82"/>
      <c r="H74" s="34"/>
      <c r="I74" s="82"/>
    </row>
    <row x14ac:dyDescent="0.25" r="75" customHeight="1" ht="17.25">
      <c r="A75" s="3"/>
      <c r="B75" s="3"/>
      <c r="C75" s="3"/>
      <c r="D75" s="3"/>
      <c r="E75" s="145"/>
      <c r="F75" s="23"/>
      <c r="G75" s="82"/>
      <c r="H75" s="82"/>
      <c r="I75" s="82"/>
    </row>
    <row x14ac:dyDescent="0.25" r="76" customHeight="1" ht="57">
      <c r="A76" s="318" t="s">
        <v>1</v>
      </c>
      <c r="B76" s="96" t="s">
        <v>142</v>
      </c>
      <c r="C76" s="10"/>
      <c r="D76" s="9"/>
      <c r="E76" s="292"/>
      <c r="F76" s="293"/>
      <c r="G76" s="294"/>
      <c r="H76" s="294"/>
      <c r="I76" s="128"/>
    </row>
    <row x14ac:dyDescent="0.25" r="77" customHeight="1" ht="17.25">
      <c r="A77" s="15"/>
      <c r="B77" s="15"/>
      <c r="C77" s="15"/>
      <c r="D77" s="15"/>
      <c r="E77" s="112" t="s">
        <v>58</v>
      </c>
      <c r="F77" s="237" t="s">
        <v>319</v>
      </c>
      <c r="G77" s="319" t="s">
        <v>378</v>
      </c>
      <c r="H77" s="52"/>
      <c r="I77" s="238"/>
    </row>
    <row x14ac:dyDescent="0.25" r="78" customHeight="1" ht="17.25">
      <c r="A78" s="3"/>
      <c r="B78" s="3"/>
      <c r="C78" s="3"/>
      <c r="D78" s="3"/>
      <c r="E78" s="74"/>
      <c r="F78" s="119" t="s">
        <v>5</v>
      </c>
      <c r="G78" s="101"/>
      <c r="H78" s="225"/>
      <c r="I78" s="91"/>
    </row>
    <row x14ac:dyDescent="0.25" r="79" customHeight="1" ht="17.25">
      <c r="A79" s="3"/>
      <c r="B79" s="3"/>
      <c r="C79" s="3"/>
      <c r="D79" s="3"/>
      <c r="E79" s="74" t="s">
        <v>11</v>
      </c>
      <c r="F79" s="74" t="s">
        <v>380</v>
      </c>
      <c r="G79" s="25">
        <f>ROUNDUP((('Exchange rate'!Eur_per_GBP*('UK-R-Side Tables'!G80/(1+'Exchange rate'!UK_vat_rate))*1.25*0.9165)+1)/10,0)*10</f>
      </c>
      <c r="H79" s="34"/>
      <c r="I79" s="24"/>
    </row>
    <row x14ac:dyDescent="0.25" r="80" customHeight="1" ht="17.25">
      <c r="A80" s="3"/>
      <c r="B80" s="3"/>
      <c r="C80" s="3"/>
      <c r="D80" s="3"/>
      <c r="E80" s="74" t="s">
        <v>13</v>
      </c>
      <c r="F80" s="74" t="s">
        <v>382</v>
      </c>
      <c r="G80" s="25">
        <f>ROUNDUP((('Exchange rate'!Eur_per_GBP*('UK-R-Side Tables'!G81/(1+'Exchange rate'!UK_vat_rate))*1.25*0.9165)+1)/10,0)*10</f>
      </c>
      <c r="H80" s="34"/>
      <c r="I80" s="24"/>
    </row>
    <row x14ac:dyDescent="0.25" r="81" customHeight="1" ht="17.25">
      <c r="A81" s="3"/>
      <c r="B81" s="3"/>
      <c r="C81" s="3"/>
      <c r="D81" s="3"/>
      <c r="E81" s="74"/>
      <c r="F81" s="74"/>
      <c r="G81" s="34"/>
      <c r="H81" s="34"/>
      <c r="I81" s="24"/>
    </row>
    <row x14ac:dyDescent="0.25" r="82" customHeight="1" ht="17.25">
      <c r="A82" s="3"/>
      <c r="B82" s="3"/>
      <c r="C82" s="3"/>
      <c r="D82" s="3"/>
      <c r="E82" s="74"/>
      <c r="F82" s="74"/>
      <c r="G82" s="34"/>
      <c r="H82" s="34"/>
      <c r="I82" s="24"/>
    </row>
    <row x14ac:dyDescent="0.25" r="83" customHeight="1" ht="17.25">
      <c r="A83" s="3"/>
      <c r="B83" s="3"/>
      <c r="C83" s="3"/>
      <c r="D83" s="3"/>
      <c r="E83" s="138" t="s">
        <v>384</v>
      </c>
      <c r="F83" s="23"/>
      <c r="G83" s="82"/>
      <c r="H83" s="82"/>
      <c r="I83" s="82"/>
    </row>
    <row x14ac:dyDescent="0.25" r="84" customHeight="1" ht="17.25">
      <c r="A84" s="3"/>
      <c r="B84" s="3"/>
      <c r="C84" s="3"/>
      <c r="D84" s="3"/>
      <c r="E84" s="145"/>
      <c r="F84" s="74"/>
      <c r="G84" s="136"/>
      <c r="H84" s="136"/>
      <c r="I84" s="137"/>
    </row>
    <row x14ac:dyDescent="0.25" r="85" customHeight="1" ht="17.25">
      <c r="A85" s="3"/>
      <c r="B85" s="3"/>
      <c r="C85" s="3"/>
      <c r="D85" s="3"/>
      <c r="E85" s="139" t="s">
        <v>90</v>
      </c>
      <c r="F85" s="305"/>
      <c r="G85" s="306"/>
      <c r="H85" s="124">
        <f>ROUNDUP((('Exchange rate'!Eur_per_GBP*('UK-R-Side Tables'!H86/(1+'Exchange rate'!UK_vat_rate))*1.25*0.9165)+1)/10,0)*10</f>
      </c>
      <c r="I85" s="82"/>
    </row>
    <row x14ac:dyDescent="0.25" r="86" customHeight="1" ht="17.25">
      <c r="A86" s="3"/>
      <c r="B86" s="3"/>
      <c r="C86" s="3"/>
      <c r="D86" s="3"/>
      <c r="E86" s="28"/>
      <c r="F86" s="23"/>
      <c r="G86" s="82"/>
      <c r="H86" s="34"/>
      <c r="I86" s="82"/>
    </row>
    <row x14ac:dyDescent="0.25" r="87" customHeight="1" ht="17.25">
      <c r="A87" s="3"/>
      <c r="B87" s="3"/>
      <c r="C87" s="3"/>
      <c r="D87" s="3"/>
      <c r="E87" s="139" t="s">
        <v>385</v>
      </c>
      <c r="F87" s="140"/>
      <c r="G87" s="141"/>
      <c r="H87" s="124">
        <f>ROUNDUP((('Exchange rate'!Eur_per_GBP*('UK-R-Side Tables'!H88/(1+'Exchange rate'!UK_vat_rate))*1.25*0.9165)+1)/10,0)*10</f>
      </c>
      <c r="I87" s="82"/>
    </row>
    <row x14ac:dyDescent="0.25" r="88" customHeight="1" ht="17.25">
      <c r="A88" s="3"/>
      <c r="B88" s="3"/>
      <c r="C88" s="3"/>
      <c r="D88" s="3"/>
      <c r="E88" s="145"/>
      <c r="F88" s="23"/>
      <c r="G88" s="82"/>
      <c r="H88" s="82"/>
      <c r="I88" s="82"/>
    </row>
    <row x14ac:dyDescent="0.25" r="89" customHeight="1" ht="49.35">
      <c r="A89" s="126" t="s">
        <v>1</v>
      </c>
      <c r="B89" s="96" t="s">
        <v>386</v>
      </c>
      <c r="C89" s="236"/>
      <c r="D89" s="236"/>
      <c r="E89" s="127"/>
      <c r="F89" s="116"/>
      <c r="G89" s="128"/>
      <c r="H89" s="128"/>
      <c r="I89" s="128"/>
    </row>
    <row x14ac:dyDescent="0.25" r="90" customHeight="1" ht="25.350000000000005">
      <c r="A90" s="15"/>
      <c r="B90" s="15" t="s">
        <v>348</v>
      </c>
      <c r="C90" s="15"/>
      <c r="D90" s="15"/>
      <c r="E90" s="112" t="s">
        <v>58</v>
      </c>
      <c r="F90" s="237" t="s">
        <v>319</v>
      </c>
      <c r="G90" s="73" t="s">
        <v>387</v>
      </c>
      <c r="H90" s="73" t="s">
        <v>388</v>
      </c>
      <c r="I90" s="238" t="s">
        <v>389</v>
      </c>
    </row>
    <row x14ac:dyDescent="0.25" r="91" customHeight="1" ht="17.25">
      <c r="A91" s="299"/>
      <c r="B91" s="299"/>
      <c r="C91" s="299"/>
      <c r="D91" s="299"/>
      <c r="E91" s="148"/>
      <c r="F91" s="119" t="s">
        <v>351</v>
      </c>
      <c r="G91" s="91"/>
      <c r="H91" s="239"/>
      <c r="I91" s="239"/>
    </row>
    <row x14ac:dyDescent="0.25" r="92" customHeight="1" ht="17.25">
      <c r="A92" s="299"/>
      <c r="B92" s="299"/>
      <c r="C92" s="299"/>
      <c r="D92" s="299"/>
      <c r="E92" s="148"/>
      <c r="F92" s="74" t="s">
        <v>390</v>
      </c>
      <c r="G92" s="25">
        <f>ROUNDUP((('Exchange rate'!Eur_per_GBP*('UK-R-Side Tables'!G93/(1+'Exchange rate'!UK_vat_rate))*1.25*0.9165)+1)/10,0)*10</f>
      </c>
      <c r="H92" s="25">
        <f>ROUNDUP((('Exchange rate'!Eur_per_GBP*('UK-R-Side Tables'!H93/(1+'Exchange rate'!UK_vat_rate))*1.25*0.9165)+1)/10,0)*10</f>
      </c>
      <c r="I92" s="25">
        <f>ROUNDUP((('Exchange rate'!Eur_per_GBP*('UK-R-Side Tables'!I93/(1+'Exchange rate'!UK_vat_rate))*1.25*0.9165)+1)/10,0)*10</f>
      </c>
    </row>
    <row x14ac:dyDescent="0.25" r="93" customHeight="1" ht="17.25">
      <c r="A93" s="299"/>
      <c r="B93" s="299"/>
      <c r="C93" s="299"/>
      <c r="D93" s="299"/>
      <c r="E93" s="299"/>
      <c r="F93" s="148"/>
      <c r="G93" s="300"/>
      <c r="H93" s="301"/>
      <c r="I93" s="301"/>
    </row>
    <row x14ac:dyDescent="0.25" r="94" customHeight="1" ht="17.25">
      <c r="A94" s="299"/>
      <c r="B94" s="299"/>
      <c r="C94" s="299"/>
      <c r="D94" s="299"/>
      <c r="E94" s="138" t="s">
        <v>18</v>
      </c>
      <c r="F94" s="148"/>
      <c r="G94" s="301"/>
      <c r="H94" s="301"/>
      <c r="I94" s="301"/>
    </row>
    <row x14ac:dyDescent="0.25" r="95" customHeight="1" ht="17.25">
      <c r="A95" s="299"/>
      <c r="B95" s="299"/>
      <c r="C95" s="299"/>
      <c r="D95" s="299"/>
      <c r="E95" s="145"/>
      <c r="F95" s="148"/>
      <c r="G95" s="301"/>
      <c r="H95" s="301"/>
      <c r="I95" s="301"/>
    </row>
    <row x14ac:dyDescent="0.25" r="96" customHeight="1" ht="17.25">
      <c r="A96" s="299"/>
      <c r="B96" s="299"/>
      <c r="C96" s="299"/>
      <c r="D96" s="299"/>
      <c r="E96" s="110" t="s">
        <v>280</v>
      </c>
      <c r="F96" s="140"/>
      <c r="G96" s="141"/>
      <c r="H96" s="188">
        <f>ROUNDUP((('Exchange rate'!Eur_per_GBP*('UK-R-Side Tables'!H97/(1+'Exchange rate'!UK_vat_rate))*1.25*0.9165)+1)/10,0)*10</f>
      </c>
      <c r="I96" s="151"/>
    </row>
    <row x14ac:dyDescent="0.25" r="97" customHeight="1" ht="17.25">
      <c r="A97" s="299"/>
      <c r="B97" s="299"/>
      <c r="C97" s="299"/>
      <c r="D97" s="299"/>
      <c r="E97" s="3"/>
      <c r="F97" s="148"/>
      <c r="G97" s="301"/>
      <c r="H97" s="86"/>
      <c r="I97" s="151"/>
    </row>
    <row x14ac:dyDescent="0.25" r="98" customHeight="1" ht="17.25">
      <c r="A98" s="299"/>
      <c r="B98" s="299"/>
      <c r="C98" s="299"/>
      <c r="D98" s="299"/>
      <c r="E98" s="3"/>
      <c r="F98" s="23"/>
      <c r="G98" s="82"/>
      <c r="H98" s="82"/>
      <c r="I98" s="151"/>
    </row>
    <row x14ac:dyDescent="0.25" r="99" customHeight="1" ht="17.25">
      <c r="A99" s="299"/>
      <c r="B99" s="299"/>
      <c r="C99" s="299"/>
      <c r="D99" s="299"/>
      <c r="E99" s="28"/>
      <c r="F99" s="148"/>
      <c r="G99" s="301"/>
      <c r="H99" s="34"/>
      <c r="I99" s="151"/>
    </row>
    <row x14ac:dyDescent="0.25" r="100" customHeight="1" ht="17.25">
      <c r="A100" s="299"/>
      <c r="B100" s="299"/>
      <c r="C100" s="299"/>
      <c r="D100" s="299"/>
      <c r="E100" s="299"/>
      <c r="F100" s="148"/>
      <c r="G100" s="301"/>
      <c r="H100" s="301"/>
      <c r="I100" s="151"/>
    </row>
    <row x14ac:dyDescent="0.25" r="101" customHeight="1" ht="17.25">
      <c r="A101" s="299"/>
      <c r="B101" s="299"/>
      <c r="C101" s="299"/>
      <c r="D101" s="299"/>
      <c r="E101" s="299"/>
      <c r="F101" s="148"/>
      <c r="G101" s="301"/>
      <c r="H101" s="301"/>
      <c r="I101" s="151"/>
    </row>
    <row x14ac:dyDescent="0.25" r="102" customHeight="1" ht="17.25">
      <c r="A102" s="299"/>
      <c r="B102" s="299"/>
      <c r="C102" s="299"/>
      <c r="D102" s="299"/>
      <c r="E102" s="299"/>
      <c r="F102" s="148"/>
      <c r="G102" s="301"/>
      <c r="H102" s="301"/>
      <c r="I102" s="151"/>
    </row>
    <row x14ac:dyDescent="0.25" r="103" customHeight="1" ht="49.35">
      <c r="A103" s="126" t="s">
        <v>1</v>
      </c>
      <c r="B103" s="288" t="s">
        <v>392</v>
      </c>
      <c r="C103" s="302"/>
      <c r="D103" s="236"/>
      <c r="E103" s="127"/>
      <c r="F103" s="116"/>
      <c r="G103" s="128"/>
      <c r="H103" s="128"/>
      <c r="I103" s="128"/>
    </row>
    <row x14ac:dyDescent="0.25" r="104" customHeight="1" ht="25.350000000000005">
      <c r="A104" s="15"/>
      <c r="B104" s="15" t="s">
        <v>348</v>
      </c>
      <c r="C104" s="15"/>
      <c r="D104" s="15"/>
      <c r="E104" s="112" t="s">
        <v>58</v>
      </c>
      <c r="F104" s="237" t="s">
        <v>319</v>
      </c>
      <c r="G104" s="73" t="s">
        <v>320</v>
      </c>
      <c r="H104" s="18" t="s">
        <v>393</v>
      </c>
      <c r="I104" s="146"/>
    </row>
    <row x14ac:dyDescent="0.25" r="105" customHeight="1" ht="17.25">
      <c r="A105" s="299"/>
      <c r="B105" s="299"/>
      <c r="C105" s="299"/>
      <c r="D105" s="299"/>
      <c r="E105" s="148"/>
      <c r="F105" s="119" t="s">
        <v>351</v>
      </c>
      <c r="G105" s="244"/>
      <c r="H105" s="303" t="s">
        <v>336</v>
      </c>
      <c r="I105" s="303"/>
    </row>
    <row x14ac:dyDescent="0.25" r="106" customHeight="1" ht="17.25">
      <c r="A106" s="299"/>
      <c r="B106" s="299"/>
      <c r="C106" s="299"/>
      <c r="D106" s="299"/>
      <c r="E106" s="74" t="s">
        <v>11</v>
      </c>
      <c r="F106" s="74" t="s">
        <v>354</v>
      </c>
      <c r="G106" s="25">
        <f>ROUNDUP((('Exchange rate'!Eur_per_GBP*('UK-R-Side Tables'!G107/(1+'Exchange rate'!UK_vat_rate))*1.25*0.9165)+1)/10,0)*10</f>
      </c>
      <c r="H106" s="260">
        <f>ROUNDUP((('Exchange rate'!Eur_per_GBP*('UK-R-Side Tables'!H107/(1+'Exchange rate'!UK_vat_rate))*1.25*0.9165)+1)/10,0)*10</f>
      </c>
      <c r="I106" s="189"/>
    </row>
    <row x14ac:dyDescent="0.25" r="107" customHeight="1" ht="17.25">
      <c r="A107" s="299"/>
      <c r="B107" s="299"/>
      <c r="C107" s="299"/>
      <c r="D107" s="299"/>
      <c r="E107" s="74" t="s">
        <v>13</v>
      </c>
      <c r="F107" s="74" t="s">
        <v>356</v>
      </c>
      <c r="G107" s="25">
        <f>ROUNDUP((('Exchange rate'!Eur_per_GBP*('UK-R-Side Tables'!G108/(1+'Exchange rate'!UK_vat_rate))*1.25*0.9165)+1)/10,0)*10</f>
      </c>
      <c r="H107" s="260">
        <f>ROUNDUP((('Exchange rate'!Eur_per_GBP*('UK-R-Side Tables'!H108/(1+'Exchange rate'!UK_vat_rate))*1.25*0.9165)+1)/10,0)*10</f>
      </c>
      <c r="I107" s="189"/>
    </row>
    <row x14ac:dyDescent="0.25" r="108" customHeight="1" ht="17.25">
      <c r="A108" s="299"/>
      <c r="B108" s="299"/>
      <c r="C108" s="299"/>
      <c r="D108" s="299"/>
      <c r="E108" s="74" t="s">
        <v>15</v>
      </c>
      <c r="F108" s="74" t="s">
        <v>358</v>
      </c>
      <c r="G108" s="25">
        <f>ROUNDUP((('Exchange rate'!Eur_per_GBP*('UK-R-Side Tables'!G109/(1+'Exchange rate'!UK_vat_rate))*1.25*0.9165)+1)/10,0)*10</f>
      </c>
      <c r="H108" s="260">
        <f>ROUNDUP((('Exchange rate'!Eur_per_GBP*('UK-R-Side Tables'!H109/(1+'Exchange rate'!UK_vat_rate))*1.25*0.9165)+1)/10,0)*10</f>
      </c>
      <c r="I108" s="189"/>
    </row>
    <row x14ac:dyDescent="0.25" r="109" customHeight="1" ht="17.25">
      <c r="A109" s="299"/>
      <c r="B109" s="299"/>
      <c r="C109" s="299"/>
      <c r="D109" s="299"/>
      <c r="E109" s="148"/>
      <c r="F109" s="148"/>
      <c r="G109" s="301"/>
      <c r="H109" s="301"/>
      <c r="I109" s="301"/>
    </row>
    <row x14ac:dyDescent="0.25" r="110" customHeight="1" ht="17.25">
      <c r="A110" s="299"/>
      <c r="B110" s="299"/>
      <c r="C110" s="299"/>
      <c r="D110" s="299"/>
      <c r="E110" s="138" t="s">
        <v>18</v>
      </c>
      <c r="F110" s="148"/>
      <c r="G110" s="300"/>
      <c r="H110" s="300"/>
      <c r="I110" s="304"/>
    </row>
    <row x14ac:dyDescent="0.25" r="111" customHeight="1" ht="17.25">
      <c r="A111" s="299"/>
      <c r="B111" s="299"/>
      <c r="C111" s="299"/>
      <c r="D111" s="299"/>
      <c r="E111" s="145"/>
      <c r="F111" s="148"/>
      <c r="G111" s="301"/>
      <c r="H111" s="301"/>
      <c r="I111" s="301"/>
    </row>
    <row x14ac:dyDescent="0.25" r="112" customHeight="1" ht="17.25">
      <c r="A112" s="299"/>
      <c r="B112" s="299"/>
      <c r="C112" s="299"/>
      <c r="D112" s="299"/>
      <c r="E112" s="3"/>
      <c r="F112" s="23"/>
      <c r="G112" s="82"/>
      <c r="H112" s="82"/>
      <c r="I112" s="301"/>
    </row>
    <row x14ac:dyDescent="0.25" r="113" customHeight="1" ht="17.25">
      <c r="A113" s="299"/>
      <c r="B113" s="299"/>
      <c r="C113" s="299"/>
      <c r="D113" s="299"/>
      <c r="E113" s="139" t="s">
        <v>394</v>
      </c>
      <c r="F113" s="305"/>
      <c r="G113" s="306"/>
      <c r="H113" s="37">
        <f>ROUNDUP((('Exchange rate'!Eur_per_GBP*('UK-R-Side Tables'!H114/(1+'Exchange rate'!UK_vat_rate))*1.25*0.9165)+1)/10,0)*10</f>
      </c>
      <c r="I113" s="151"/>
    </row>
    <row x14ac:dyDescent="0.25" r="114" customHeight="1" ht="17.25">
      <c r="A114" s="299"/>
      <c r="B114" s="299"/>
      <c r="C114" s="299"/>
      <c r="D114" s="299"/>
      <c r="E114" s="145"/>
      <c r="F114" s="148"/>
      <c r="G114" s="301"/>
      <c r="H114" s="301"/>
      <c r="I114" s="151"/>
    </row>
    <row x14ac:dyDescent="0.25" r="115" customHeight="1" ht="17.25">
      <c r="A115" s="299"/>
      <c r="B115" s="299"/>
      <c r="C115" s="299"/>
      <c r="D115" s="299"/>
      <c r="E115" s="133"/>
      <c r="F115" s="148"/>
      <c r="G115" s="301"/>
      <c r="H115" s="301"/>
      <c r="I115" s="151"/>
    </row>
    <row x14ac:dyDescent="0.25" r="116" customHeight="1" ht="17.25">
      <c r="A116" s="299"/>
      <c r="B116" s="299"/>
      <c r="C116" s="299"/>
      <c r="D116" s="299"/>
      <c r="E116" s="133"/>
      <c r="F116" s="148"/>
      <c r="G116" s="301"/>
      <c r="H116" s="301"/>
      <c r="I116" s="151"/>
    </row>
    <row x14ac:dyDescent="0.25" r="117" customHeight="1" ht="17.25">
      <c r="A117" s="299"/>
      <c r="B117" s="299"/>
      <c r="C117" s="299"/>
      <c r="D117" s="299"/>
      <c r="E117" s="133"/>
      <c r="F117" s="148"/>
      <c r="G117" s="301"/>
      <c r="H117" s="301"/>
      <c r="I117" s="151"/>
    </row>
    <row x14ac:dyDescent="0.25" r="118" customHeight="1" ht="17.25">
      <c r="A118" s="299"/>
      <c r="B118" s="299"/>
      <c r="C118" s="299"/>
      <c r="D118" s="299"/>
      <c r="E118" s="133"/>
      <c r="F118" s="148"/>
      <c r="G118" s="301"/>
      <c r="H118" s="301"/>
      <c r="I118" s="151"/>
    </row>
    <row x14ac:dyDescent="0.25" r="119" customHeight="1" ht="17.25">
      <c r="A119" s="299"/>
      <c r="B119" s="299"/>
      <c r="C119" s="299"/>
      <c r="D119" s="299"/>
      <c r="E119" s="133"/>
      <c r="F119" s="148"/>
      <c r="G119" s="301"/>
      <c r="H119" s="301"/>
      <c r="I119" s="151"/>
    </row>
    <row x14ac:dyDescent="0.25" r="120" customHeight="1" ht="17.25">
      <c r="A120" s="299"/>
      <c r="B120" s="299"/>
      <c r="C120" s="299"/>
      <c r="D120" s="299"/>
      <c r="E120" s="133"/>
      <c r="F120" s="148"/>
      <c r="G120" s="301"/>
      <c r="H120" s="301"/>
      <c r="I120" s="151"/>
    </row>
    <row x14ac:dyDescent="0.25" r="121" customHeight="1" ht="49.35">
      <c r="A121" s="126" t="s">
        <v>1</v>
      </c>
      <c r="B121" s="288" t="s">
        <v>395</v>
      </c>
      <c r="C121" s="302"/>
      <c r="D121" s="236"/>
      <c r="E121" s="127"/>
      <c r="F121" s="116"/>
      <c r="G121" s="128"/>
      <c r="H121" s="128"/>
      <c r="I121" s="128"/>
    </row>
    <row x14ac:dyDescent="0.25" r="122" customHeight="1" ht="25.350000000000005">
      <c r="A122" s="15"/>
      <c r="B122" s="15" t="s">
        <v>348</v>
      </c>
      <c r="C122" s="15"/>
      <c r="D122" s="15"/>
      <c r="E122" s="112" t="s">
        <v>58</v>
      </c>
      <c r="F122" s="237" t="s">
        <v>319</v>
      </c>
      <c r="G122" s="73" t="s">
        <v>320</v>
      </c>
      <c r="H122" s="18" t="s">
        <v>393</v>
      </c>
      <c r="I122" s="146"/>
    </row>
    <row x14ac:dyDescent="0.25" r="123" customHeight="1" ht="17.25">
      <c r="A123" s="299"/>
      <c r="B123" s="299"/>
      <c r="C123" s="299"/>
      <c r="D123" s="299"/>
      <c r="E123" s="148"/>
      <c r="F123" s="119" t="s">
        <v>351</v>
      </c>
      <c r="G123" s="244"/>
      <c r="H123" s="303" t="s">
        <v>336</v>
      </c>
      <c r="I123" s="303"/>
    </row>
    <row x14ac:dyDescent="0.25" r="124" customHeight="1" ht="17.25">
      <c r="A124" s="299"/>
      <c r="B124" s="299"/>
      <c r="C124" s="299"/>
      <c r="D124" s="299"/>
      <c r="E124" s="74" t="s">
        <v>11</v>
      </c>
      <c r="F124" s="74" t="s">
        <v>354</v>
      </c>
      <c r="G124" s="25">
        <f>ROUNDUP((('Exchange rate'!Eur_per_GBP*('UK-R-Side Tables'!G124/(1+'Exchange rate'!UK_vat_rate))*1.25*0.9165)+1)/10,0)*10</f>
      </c>
      <c r="H124" s="260">
        <f>ROUNDUP((('Exchange rate'!Eur_per_GBP*('UK-R-Side Tables'!H124/(1+'Exchange rate'!UK_vat_rate))*1.25*0.9165)+1)/10,0)*10</f>
      </c>
      <c r="I124" s="189"/>
    </row>
    <row x14ac:dyDescent="0.25" r="125" customHeight="1" ht="17.25">
      <c r="A125" s="299"/>
      <c r="B125" s="299"/>
      <c r="C125" s="299"/>
      <c r="D125" s="299"/>
      <c r="E125" s="74" t="s">
        <v>13</v>
      </c>
      <c r="F125" s="74" t="s">
        <v>356</v>
      </c>
      <c r="G125" s="25">
        <f>ROUNDUP((('Exchange rate'!Eur_per_GBP*('UK-R-Side Tables'!G125/(1+'Exchange rate'!UK_vat_rate))*1.25*0.9165)+1)/10,0)*10</f>
      </c>
      <c r="H125" s="260">
        <f>ROUNDUP((('Exchange rate'!Eur_per_GBP*('UK-R-Side Tables'!H125/(1+'Exchange rate'!UK_vat_rate))*1.25*0.9165)+1)/10,0)*10</f>
      </c>
      <c r="I125" s="189"/>
    </row>
    <row x14ac:dyDescent="0.25" r="126" customHeight="1" ht="17.25">
      <c r="A126" s="299"/>
      <c r="B126" s="299"/>
      <c r="C126" s="299"/>
      <c r="D126" s="299"/>
      <c r="E126" s="74" t="s">
        <v>15</v>
      </c>
      <c r="F126" s="74" t="s">
        <v>358</v>
      </c>
      <c r="G126" s="25">
        <f>ROUNDUP((('Exchange rate'!Eur_per_GBP*('UK-R-Side Tables'!G126/(1+'Exchange rate'!UK_vat_rate))*1.25*0.9165)+1)/10,0)*10</f>
      </c>
      <c r="H126" s="260">
        <f>ROUNDUP((('Exchange rate'!Eur_per_GBP*('UK-R-Side Tables'!H126/(1+'Exchange rate'!UK_vat_rate))*1.25*0.9165)+1)/10,0)*10</f>
      </c>
      <c r="I126" s="189"/>
    </row>
    <row x14ac:dyDescent="0.25" r="127" customHeight="1" ht="17.25">
      <c r="A127" s="299"/>
      <c r="B127" s="299"/>
      <c r="C127" s="299"/>
      <c r="D127" s="299"/>
      <c r="E127" s="148"/>
      <c r="F127" s="148"/>
      <c r="G127" s="301"/>
      <c r="H127" s="301"/>
      <c r="I127" s="301"/>
    </row>
    <row x14ac:dyDescent="0.25" r="128" customHeight="1" ht="17.25">
      <c r="A128" s="299"/>
      <c r="B128" s="299"/>
      <c r="C128" s="299"/>
      <c r="D128" s="299"/>
      <c r="E128" s="138" t="s">
        <v>18</v>
      </c>
      <c r="F128" s="148"/>
      <c r="G128" s="300"/>
      <c r="H128" s="300"/>
      <c r="I128" s="304"/>
    </row>
    <row x14ac:dyDescent="0.25" r="129" customHeight="1" ht="17.25">
      <c r="A129" s="299"/>
      <c r="B129" s="299"/>
      <c r="C129" s="299"/>
      <c r="D129" s="299"/>
      <c r="E129" s="145"/>
      <c r="F129" s="148"/>
      <c r="G129" s="301"/>
      <c r="H129" s="301"/>
      <c r="I129" s="301"/>
    </row>
    <row x14ac:dyDescent="0.25" r="130" customHeight="1" ht="17.25">
      <c r="A130" s="299"/>
      <c r="B130" s="299"/>
      <c r="C130" s="299"/>
      <c r="D130" s="299"/>
      <c r="E130" s="3"/>
      <c r="F130" s="23"/>
      <c r="G130" s="82"/>
      <c r="H130" s="82"/>
      <c r="I130" s="301"/>
    </row>
    <row x14ac:dyDescent="0.25" r="131" customHeight="1" ht="17.25">
      <c r="A131" s="299"/>
      <c r="B131" s="299"/>
      <c r="C131" s="299"/>
      <c r="D131" s="299"/>
      <c r="E131" s="139" t="s">
        <v>394</v>
      </c>
      <c r="F131" s="305"/>
      <c r="G131" s="306"/>
      <c r="H131" s="37">
        <f>ROUNDUP((('Exchange rate'!Eur_per_GBP*('UK-R-Side Tables'!H131/(1+'Exchange rate'!UK_vat_rate))*1.25*0.9165)+1)/10,0)*10</f>
      </c>
      <c r="I131" s="151"/>
    </row>
    <row x14ac:dyDescent="0.25" r="132" customHeight="1" ht="17.25">
      <c r="A132" s="299"/>
      <c r="B132" s="299"/>
      <c r="C132" s="299"/>
      <c r="D132" s="299"/>
      <c r="E132" s="145"/>
      <c r="F132" s="148"/>
      <c r="G132" s="301"/>
      <c r="H132" s="301"/>
      <c r="I132" s="151"/>
    </row>
    <row x14ac:dyDescent="0.25" r="133" customHeight="1" ht="17.25">
      <c r="A133" s="299"/>
      <c r="B133" s="299"/>
      <c r="C133" s="299"/>
      <c r="D133" s="299"/>
      <c r="E133" s="133"/>
      <c r="F133" s="148"/>
      <c r="G133" s="301"/>
      <c r="H133" s="301"/>
      <c r="I133" s="151"/>
    </row>
    <row x14ac:dyDescent="0.25" r="134" customHeight="1" ht="17.25">
      <c r="A134" s="299"/>
      <c r="B134" s="299"/>
      <c r="C134" s="299"/>
      <c r="D134" s="299"/>
      <c r="E134" s="133"/>
      <c r="F134" s="148"/>
      <c r="G134" s="301"/>
      <c r="H134" s="301"/>
      <c r="I134" s="151"/>
    </row>
    <row x14ac:dyDescent="0.25" r="135" customHeight="1" ht="17.25">
      <c r="A135" s="299"/>
      <c r="B135" s="299"/>
      <c r="C135" s="299"/>
      <c r="D135" s="299"/>
      <c r="E135" s="133"/>
      <c r="F135" s="148"/>
      <c r="G135" s="301"/>
      <c r="H135" s="301"/>
      <c r="I135" s="151"/>
    </row>
    <row x14ac:dyDescent="0.25" r="136" customHeight="1" ht="17.25">
      <c r="A136" s="299"/>
      <c r="B136" s="299"/>
      <c r="C136" s="299"/>
      <c r="D136" s="299"/>
      <c r="E136" s="133"/>
      <c r="F136" s="148"/>
      <c r="G136" s="301"/>
      <c r="H136" s="301"/>
      <c r="I136" s="151"/>
    </row>
    <row x14ac:dyDescent="0.25" r="137" customHeight="1" ht="25.350000000000005">
      <c r="A137" s="15"/>
      <c r="B137" s="15" t="s">
        <v>106</v>
      </c>
      <c r="C137" s="15"/>
      <c r="D137" s="15"/>
      <c r="E137" s="112" t="s">
        <v>58</v>
      </c>
      <c r="F137" s="237" t="s">
        <v>319</v>
      </c>
      <c r="G137" s="73" t="s">
        <v>320</v>
      </c>
      <c r="H137" s="18" t="s">
        <v>393</v>
      </c>
      <c r="I137" s="146"/>
    </row>
    <row x14ac:dyDescent="0.25" r="138" customHeight="1" ht="17.25">
      <c r="A138" s="299"/>
      <c r="B138" s="299"/>
      <c r="C138" s="299"/>
      <c r="D138" s="299"/>
      <c r="E138" s="3"/>
      <c r="F138" s="119" t="s">
        <v>351</v>
      </c>
      <c r="G138" s="82"/>
      <c r="H138" s="303" t="s">
        <v>336</v>
      </c>
      <c r="I138" s="303"/>
    </row>
    <row x14ac:dyDescent="0.25" r="139" customHeight="1" ht="17.25">
      <c r="A139" s="299"/>
      <c r="B139" s="299"/>
      <c r="C139" s="299"/>
      <c r="D139" s="299"/>
      <c r="E139" s="74" t="s">
        <v>11</v>
      </c>
      <c r="F139" s="74" t="s">
        <v>464</v>
      </c>
      <c r="G139" s="25">
        <f>ROUNDUP((('Exchange rate'!Eur_per_GBP*('UK-R-Side Tables'!G137/(1+'Exchange rate'!UK_vat_rate))*1.25*0.9165)+1)/10,0)*10</f>
      </c>
      <c r="H139" s="260">
        <f>ROUNDUP((('Exchange rate'!Eur_per_GBP*('UK-R-Side Tables'!H137/(1+'Exchange rate'!UK_vat_rate))*1.25*0.9165)+1)/10,0)*10</f>
      </c>
      <c r="I139" s="189"/>
    </row>
    <row x14ac:dyDescent="0.25" r="140" customHeight="1" ht="17.25">
      <c r="A140" s="299"/>
      <c r="B140" s="299"/>
      <c r="C140" s="299"/>
      <c r="D140" s="299"/>
      <c r="E140" s="74" t="s">
        <v>13</v>
      </c>
      <c r="F140" s="74" t="s">
        <v>465</v>
      </c>
      <c r="G140" s="25">
        <f>ROUNDUP((('Exchange rate'!Eur_per_GBP*('UK-R-Side Tables'!G138/(1+'Exchange rate'!UK_vat_rate))*1.25*0.9165)+1)/10,0)*10</f>
      </c>
      <c r="H140" s="260">
        <f>ROUNDUP((('Exchange rate'!Eur_per_GBP*('UK-R-Side Tables'!H138/(1+'Exchange rate'!UK_vat_rate))*1.25*0.9165)+1)/10,0)*10</f>
      </c>
      <c r="I140" s="189"/>
    </row>
    <row x14ac:dyDescent="0.25" r="141" customHeight="1" ht="17.25">
      <c r="A141" s="299"/>
      <c r="B141" s="299"/>
      <c r="C141" s="299"/>
      <c r="D141" s="299"/>
      <c r="E141" s="74" t="s">
        <v>15</v>
      </c>
      <c r="F141" s="74" t="s">
        <v>466</v>
      </c>
      <c r="G141" s="25">
        <f>ROUNDUP((('Exchange rate'!Eur_per_GBP*('UK-R-Side Tables'!G139/(1+'Exchange rate'!UK_vat_rate))*1.25*0.9165)+1)/10,0)*10</f>
      </c>
      <c r="H141" s="260">
        <f>ROUNDUP((('Exchange rate'!Eur_per_GBP*('UK-R-Side Tables'!H139/(1+'Exchange rate'!UK_vat_rate))*1.25*0.9165)+1)/10,0)*10</f>
      </c>
      <c r="I141" s="189"/>
    </row>
    <row x14ac:dyDescent="0.25" r="142" customHeight="1" ht="17.25">
      <c r="A142" s="299"/>
      <c r="B142" s="299"/>
      <c r="C142" s="299"/>
      <c r="D142" s="299"/>
      <c r="E142" s="148"/>
      <c r="F142" s="148"/>
      <c r="G142" s="34"/>
      <c r="H142" s="34"/>
      <c r="I142" s="301"/>
    </row>
    <row x14ac:dyDescent="0.25" r="143" customHeight="1" ht="17.25">
      <c r="A143" s="299"/>
      <c r="B143" s="299"/>
      <c r="C143" s="299"/>
      <c r="D143" s="299"/>
      <c r="E143" s="299"/>
      <c r="F143" s="148"/>
      <c r="G143" s="300"/>
      <c r="H143" s="300"/>
      <c r="I143" s="304"/>
    </row>
    <row x14ac:dyDescent="0.25" r="144" customHeight="1" ht="17.25">
      <c r="A144" s="299"/>
      <c r="B144" s="299"/>
      <c r="C144" s="299"/>
      <c r="D144" s="299"/>
      <c r="E144" s="138" t="s">
        <v>18</v>
      </c>
      <c r="F144" s="148"/>
      <c r="G144" s="300"/>
      <c r="H144" s="300"/>
      <c r="I144" s="301"/>
    </row>
    <row x14ac:dyDescent="0.25" r="145" customHeight="1" ht="17.25">
      <c r="A145" s="299"/>
      <c r="B145" s="299"/>
      <c r="C145" s="299"/>
      <c r="D145" s="299"/>
      <c r="E145" s="145"/>
      <c r="F145" s="148"/>
      <c r="G145" s="301"/>
      <c r="H145" s="301"/>
      <c r="I145" s="301"/>
    </row>
    <row x14ac:dyDescent="0.25" r="146" customHeight="1" ht="17.25">
      <c r="A146" s="299"/>
      <c r="B146" s="299"/>
      <c r="C146" s="299"/>
      <c r="D146" s="299"/>
      <c r="E146" s="3"/>
      <c r="F146" s="23"/>
      <c r="G146" s="82"/>
      <c r="H146" s="82"/>
      <c r="I146" s="151"/>
    </row>
    <row x14ac:dyDescent="0.25" r="147" customHeight="1" ht="17.25">
      <c r="A147" s="3"/>
      <c r="B147" s="3"/>
      <c r="C147" s="3"/>
      <c r="D147" s="3"/>
      <c r="E147" s="139" t="s">
        <v>394</v>
      </c>
      <c r="F147" s="305"/>
      <c r="G147" s="306"/>
      <c r="H147" s="37">
        <f>ROUNDUP((('Exchange rate'!Eur_per_GBP*('UK-R-Side Tables'!H145/(1+'Exchange rate'!UK_vat_rate))*1.25*0.9165)+1)/10,0)*10</f>
      </c>
      <c r="I147" s="82"/>
    </row>
    <row x14ac:dyDescent="0.25" r="148" customHeight="1" ht="17.25">
      <c r="A148" s="3"/>
      <c r="B148" s="3"/>
      <c r="C148" s="3"/>
      <c r="D148" s="3"/>
      <c r="E148" s="145"/>
      <c r="F148" s="148"/>
      <c r="G148" s="301"/>
      <c r="H148" s="301"/>
      <c r="I148" s="82"/>
    </row>
    <row x14ac:dyDescent="0.25" r="149" customHeight="1" ht="17.25">
      <c r="A149" s="3"/>
      <c r="B149" s="3"/>
      <c r="C149" s="3"/>
      <c r="D149" s="3"/>
      <c r="E149" s="133"/>
      <c r="F149" s="148"/>
      <c r="G149" s="301"/>
      <c r="H149" s="301"/>
      <c r="I149" s="82"/>
    </row>
    <row x14ac:dyDescent="0.25" r="150" customHeight="1" ht="17.25">
      <c r="A150" s="3"/>
      <c r="B150" s="3"/>
      <c r="C150" s="3"/>
      <c r="D150" s="3"/>
      <c r="E150" s="133"/>
      <c r="F150" s="148"/>
      <c r="G150" s="301"/>
      <c r="H150" s="301"/>
      <c r="I150" s="82"/>
    </row>
    <row x14ac:dyDescent="0.25" r="151" customHeight="1" ht="49.35">
      <c r="A151" s="126"/>
      <c r="B151" s="96" t="s">
        <v>401</v>
      </c>
      <c r="C151" s="302"/>
      <c r="D151" s="236"/>
      <c r="E151" s="127"/>
      <c r="F151" s="116"/>
      <c r="G151" s="128"/>
      <c r="H151" s="128"/>
      <c r="I151" s="128"/>
    </row>
    <row x14ac:dyDescent="0.25" r="152" customHeight="1" ht="25.350000000000005">
      <c r="A152" s="15"/>
      <c r="B152" s="15" t="s">
        <v>348</v>
      </c>
      <c r="C152" s="15"/>
      <c r="D152" s="15"/>
      <c r="E152" s="112" t="s">
        <v>58</v>
      </c>
      <c r="F152" s="237" t="s">
        <v>319</v>
      </c>
      <c r="G152" s="131" t="s">
        <v>349</v>
      </c>
      <c r="H152" s="307" t="s">
        <v>402</v>
      </c>
      <c r="I152" s="238"/>
    </row>
    <row x14ac:dyDescent="0.25" r="153" customHeight="1" ht="17.25">
      <c r="A153" s="3"/>
      <c r="B153" s="3"/>
      <c r="C153" s="3"/>
      <c r="D153" s="3"/>
      <c r="E153" s="74"/>
      <c r="F153" s="119" t="s">
        <v>351</v>
      </c>
      <c r="G153" s="91"/>
      <c r="H153" s="308"/>
      <c r="I153" s="91"/>
    </row>
    <row x14ac:dyDescent="0.25" r="154" customHeight="1" ht="17.25">
      <c r="A154" s="3"/>
      <c r="B154" s="3"/>
      <c r="C154" s="3"/>
      <c r="D154" s="3"/>
      <c r="E154" s="74" t="s">
        <v>11</v>
      </c>
      <c r="F154" s="74" t="s">
        <v>354</v>
      </c>
      <c r="G154" s="25">
        <f>ROUNDUP((('Exchange rate'!Eur_per_GBP*('UK-R-Side Tables'!G153/(1+'Exchange rate'!UK_vat_rate))*1.25*0.9165)+1)/10,0)*10</f>
      </c>
      <c r="H154" s="25">
        <f>ROUNDUP((('Exchange rate'!Eur_per_GBP*('UK-R-Side Tables'!H153/(1+'Exchange rate'!UK_vat_rate))*1.25*0.9165)+1)/10,0)*10</f>
      </c>
      <c r="I154" s="24"/>
    </row>
    <row x14ac:dyDescent="0.25" r="155" customHeight="1" ht="17.25">
      <c r="A155" s="3"/>
      <c r="B155" s="3"/>
      <c r="C155" s="3"/>
      <c r="D155" s="3"/>
      <c r="E155" s="74" t="s">
        <v>13</v>
      </c>
      <c r="F155" s="74" t="s">
        <v>356</v>
      </c>
      <c r="G155" s="25">
        <f>ROUNDUP((('Exchange rate'!Eur_per_GBP*('UK-R-Side Tables'!G154/(1+'Exchange rate'!UK_vat_rate))*1.25*0.9165)+1)/10,0)*10</f>
      </c>
      <c r="H155" s="25">
        <f>ROUNDUP((('Exchange rate'!Eur_per_GBP*('UK-R-Side Tables'!H154/(1+'Exchange rate'!UK_vat_rate))*1.25*0.9165)+1)/10,0)*10</f>
      </c>
      <c r="I155" s="24"/>
    </row>
    <row x14ac:dyDescent="0.25" r="156" customHeight="1" ht="17.25">
      <c r="A156" s="3"/>
      <c r="B156" s="3"/>
      <c r="C156" s="3"/>
      <c r="D156" s="3"/>
      <c r="E156" s="74" t="s">
        <v>15</v>
      </c>
      <c r="F156" s="74" t="s">
        <v>358</v>
      </c>
      <c r="G156" s="25">
        <f>ROUNDUP((('Exchange rate'!Eur_per_GBP*('UK-R-Side Tables'!G155/(1+'Exchange rate'!UK_vat_rate))*1.25*0.9165)+1)/10,0)*10</f>
      </c>
      <c r="H156" s="25">
        <f>ROUNDUP((('Exchange rate'!Eur_per_GBP*('UK-R-Side Tables'!H155/(1+'Exchange rate'!UK_vat_rate))*1.25*0.9165)+1)/10,0)*10</f>
      </c>
      <c r="I156" s="24"/>
    </row>
    <row x14ac:dyDescent="0.25" r="157" customHeight="1" ht="17.25">
      <c r="A157" s="3"/>
      <c r="B157" s="3"/>
      <c r="C157" s="3"/>
      <c r="D157" s="3"/>
      <c r="E157" s="74"/>
      <c r="F157" s="23"/>
      <c r="G157" s="82"/>
      <c r="H157" s="82"/>
      <c r="I157" s="82"/>
    </row>
    <row x14ac:dyDescent="0.25" r="158" customHeight="1" ht="17.25">
      <c r="A158" s="3"/>
      <c r="B158" s="3"/>
      <c r="C158" s="3"/>
      <c r="D158" s="3"/>
      <c r="E158" s="3"/>
      <c r="F158" s="74"/>
      <c r="G158" s="136"/>
      <c r="H158" s="136"/>
      <c r="I158" s="137"/>
    </row>
    <row x14ac:dyDescent="0.25" r="159" customHeight="1" ht="17.25">
      <c r="A159" s="3"/>
      <c r="B159" s="3"/>
      <c r="C159" s="3"/>
      <c r="D159" s="3"/>
      <c r="E159" s="138" t="s">
        <v>18</v>
      </c>
      <c r="F159" s="23"/>
      <c r="G159" s="82"/>
      <c r="H159" s="82"/>
      <c r="I159" s="82"/>
    </row>
    <row x14ac:dyDescent="0.25" r="160" customHeight="1" ht="17.25">
      <c r="A160" s="3"/>
      <c r="B160" s="3"/>
      <c r="C160" s="3"/>
      <c r="D160" s="3"/>
      <c r="E160" s="145"/>
      <c r="F160" s="23"/>
      <c r="G160" s="82"/>
      <c r="H160" s="82"/>
      <c r="I160" s="82"/>
    </row>
    <row x14ac:dyDescent="0.25" r="161" customHeight="1" ht="17.25">
      <c r="A161" s="3"/>
      <c r="B161" s="3"/>
      <c r="C161" s="3"/>
      <c r="D161" s="3"/>
      <c r="E161" s="3"/>
      <c r="F161" s="23"/>
      <c r="G161" s="82"/>
      <c r="H161" s="82"/>
      <c r="I161" s="34"/>
    </row>
    <row x14ac:dyDescent="0.25" r="162" customHeight="1" ht="17.25">
      <c r="A162" s="3"/>
      <c r="B162" s="3"/>
      <c r="C162" s="3"/>
      <c r="D162" s="3"/>
      <c r="E162" s="139" t="s">
        <v>280</v>
      </c>
      <c r="F162" s="140"/>
      <c r="G162" s="141"/>
      <c r="H162" s="37">
        <f>ROUNDUP((('Exchange rate'!Eur_per_GBP*('UK-R-Side Tables'!H161/(1+'Exchange rate'!UK_vat_rate))*1.25*0.9165)+1)/10,0)*10</f>
      </c>
      <c r="I162" s="82"/>
    </row>
    <row x14ac:dyDescent="0.25" r="163" customHeight="1" ht="17.25">
      <c r="A163" s="3"/>
      <c r="B163" s="3"/>
      <c r="C163" s="3"/>
      <c r="D163" s="3"/>
      <c r="E163" s="145"/>
      <c r="F163" s="23"/>
      <c r="G163" s="82"/>
      <c r="H163" s="82"/>
      <c r="I163" s="82"/>
    </row>
    <row x14ac:dyDescent="0.25" r="164" customHeight="1" ht="17.25">
      <c r="A164" s="3"/>
      <c r="B164" s="3"/>
      <c r="C164" s="3"/>
      <c r="D164" s="3"/>
      <c r="E164" s="133"/>
      <c r="F164" s="23"/>
      <c r="G164" s="82"/>
      <c r="H164" s="82"/>
      <c r="I164" s="82"/>
    </row>
    <row x14ac:dyDescent="0.25" r="165" customHeight="1" ht="25.350000000000005">
      <c r="A165" s="15"/>
      <c r="B165" s="15" t="s">
        <v>106</v>
      </c>
      <c r="C165" s="15"/>
      <c r="D165" s="15"/>
      <c r="E165" s="112" t="s">
        <v>58</v>
      </c>
      <c r="F165" s="237" t="s">
        <v>319</v>
      </c>
      <c r="G165" s="131" t="s">
        <v>349</v>
      </c>
      <c r="H165" s="307" t="s">
        <v>402</v>
      </c>
      <c r="I165" s="238"/>
    </row>
    <row x14ac:dyDescent="0.25" r="166" customHeight="1" ht="17.25">
      <c r="A166" s="3"/>
      <c r="B166" s="3"/>
      <c r="C166" s="3"/>
      <c r="D166" s="3"/>
      <c r="E166" s="74"/>
      <c r="F166" s="119" t="s">
        <v>351</v>
      </c>
      <c r="G166" s="91"/>
      <c r="H166" s="308"/>
      <c r="I166" s="91"/>
    </row>
    <row x14ac:dyDescent="0.25" r="167" customHeight="1" ht="17.25">
      <c r="A167" s="3"/>
      <c r="B167" s="3"/>
      <c r="C167" s="3"/>
      <c r="D167" s="3"/>
      <c r="E167" s="74" t="s">
        <v>11</v>
      </c>
      <c r="F167" s="74" t="s">
        <v>396</v>
      </c>
      <c r="G167" s="25">
        <f>ROUNDUP((('Exchange rate'!Eur_per_GBP*('UK-R-Side Tables'!G167/(1+'Exchange rate'!UK_vat_rate))*1.25*0.9165)+1)/10,0)*10</f>
      </c>
      <c r="H167" s="25">
        <f>ROUNDUP((('Exchange rate'!Eur_per_GBP*('UK-R-Side Tables'!H167/(1+'Exchange rate'!UK_vat_rate))*1.25*0.9165)+1)/10,0)*10</f>
      </c>
      <c r="I167" s="24"/>
    </row>
    <row x14ac:dyDescent="0.25" r="168" customHeight="1" ht="17.25">
      <c r="A168" s="3"/>
      <c r="B168" s="3"/>
      <c r="C168" s="3"/>
      <c r="D168" s="3"/>
      <c r="E168" s="74" t="s">
        <v>13</v>
      </c>
      <c r="F168" s="74" t="s">
        <v>398</v>
      </c>
      <c r="G168" s="25">
        <f>ROUNDUP((('Exchange rate'!Eur_per_GBP*('UK-R-Side Tables'!G168/(1+'Exchange rate'!UK_vat_rate))*1.25*0.9165)+1)/10,0)*10</f>
      </c>
      <c r="H168" s="25">
        <f>ROUNDUP((('Exchange rate'!Eur_per_GBP*('UK-R-Side Tables'!H168/(1+'Exchange rate'!UK_vat_rate))*1.25*0.9165)+1)/10,0)*10</f>
      </c>
      <c r="I168" s="24"/>
    </row>
    <row x14ac:dyDescent="0.25" r="169" customHeight="1" ht="17.25">
      <c r="A169" s="3"/>
      <c r="B169" s="3"/>
      <c r="C169" s="3"/>
      <c r="D169" s="3"/>
      <c r="E169" s="74" t="s">
        <v>15</v>
      </c>
      <c r="F169" s="74" t="s">
        <v>399</v>
      </c>
      <c r="G169" s="25">
        <f>ROUNDUP((('Exchange rate'!Eur_per_GBP*('UK-R-Side Tables'!G169/(1+'Exchange rate'!UK_vat_rate))*1.25*0.9165)+1)/10,0)*10</f>
      </c>
      <c r="H169" s="25">
        <f>ROUNDUP((('Exchange rate'!Eur_per_GBP*('UK-R-Side Tables'!H169/(1+'Exchange rate'!UK_vat_rate))*1.25*0.9165)+1)/10,0)*10</f>
      </c>
      <c r="I169" s="24"/>
    </row>
    <row x14ac:dyDescent="0.25" r="170" customHeight="1" ht="17.25">
      <c r="A170" s="3"/>
      <c r="B170" s="3"/>
      <c r="C170" s="3"/>
      <c r="D170" s="3"/>
      <c r="E170" s="74"/>
      <c r="F170" s="23"/>
      <c r="G170" s="82"/>
      <c r="H170" s="82"/>
      <c r="I170" s="82"/>
    </row>
    <row x14ac:dyDescent="0.25" r="171" customHeight="1" ht="17.25">
      <c r="A171" s="3"/>
      <c r="B171" s="3"/>
      <c r="C171" s="3"/>
      <c r="D171" s="3"/>
      <c r="E171" s="138" t="s">
        <v>18</v>
      </c>
      <c r="F171" s="74"/>
      <c r="G171" s="136"/>
      <c r="H171" s="136"/>
      <c r="I171" s="137"/>
    </row>
    <row x14ac:dyDescent="0.25" r="172" customHeight="1" ht="17.25">
      <c r="A172" s="3"/>
      <c r="B172" s="3"/>
      <c r="C172" s="3"/>
      <c r="D172" s="3"/>
      <c r="E172" s="145"/>
      <c r="F172" s="23"/>
      <c r="G172" s="82"/>
      <c r="H172" s="82"/>
      <c r="I172" s="82"/>
    </row>
    <row x14ac:dyDescent="0.25" r="173" customHeight="1" ht="17.25">
      <c r="A173" s="3"/>
      <c r="B173" s="3"/>
      <c r="C173" s="3"/>
      <c r="D173" s="3"/>
      <c r="E173" s="3"/>
      <c r="F173" s="23"/>
      <c r="G173" s="82"/>
      <c r="H173" s="82"/>
      <c r="I173" s="82"/>
    </row>
    <row x14ac:dyDescent="0.25" r="174" customHeight="1" ht="17.25">
      <c r="A174" s="3"/>
      <c r="B174" s="3"/>
      <c r="C174" s="3"/>
      <c r="D174" s="3"/>
      <c r="E174" s="139" t="s">
        <v>280</v>
      </c>
      <c r="F174" s="140"/>
      <c r="G174" s="141"/>
      <c r="H174" s="37">
        <f>ROUNDUP((('Exchange rate'!Eur_per_GBP*('UK-R-Side Tables'!H174/(1+'Exchange rate'!UK_vat_rate))*1.25*0.9165)+1)/10,0)*10</f>
      </c>
      <c r="I174" s="34"/>
    </row>
    <row x14ac:dyDescent="0.25" r="175" customHeight="1" ht="17.25">
      <c r="A175" s="3"/>
      <c r="B175" s="3"/>
      <c r="C175" s="3"/>
      <c r="D175" s="3"/>
      <c r="E175" s="145"/>
      <c r="F175" s="23"/>
      <c r="G175" s="82"/>
      <c r="H175" s="82"/>
      <c r="I175" s="34"/>
    </row>
    <row x14ac:dyDescent="0.25" r="176" customHeight="1" ht="17.25">
      <c r="A176" s="3"/>
      <c r="B176" s="3"/>
      <c r="C176" s="3"/>
      <c r="D176" s="3"/>
      <c r="E176" s="133"/>
      <c r="F176" s="23"/>
      <c r="G176" s="82"/>
      <c r="H176" s="82"/>
      <c r="I176" s="34"/>
    </row>
    <row x14ac:dyDescent="0.25" r="177" customHeight="1" ht="49.35">
      <c r="A177" s="126"/>
      <c r="B177" s="96" t="s">
        <v>403</v>
      </c>
      <c r="C177" s="236"/>
      <c r="D177" s="236"/>
      <c r="E177" s="127"/>
      <c r="F177" s="116"/>
      <c r="G177" s="128"/>
      <c r="H177" s="128"/>
      <c r="I177" s="128"/>
    </row>
    <row x14ac:dyDescent="0.25" r="178" customHeight="1" ht="25.350000000000005">
      <c r="A178" s="15"/>
      <c r="B178" s="15" t="s">
        <v>404</v>
      </c>
      <c r="C178" s="15"/>
      <c r="D178" s="15"/>
      <c r="E178" s="112" t="s">
        <v>58</v>
      </c>
      <c r="F178" s="237" t="s">
        <v>319</v>
      </c>
      <c r="G178" s="131" t="s">
        <v>349</v>
      </c>
      <c r="H178" s="307" t="s">
        <v>402</v>
      </c>
      <c r="I178" s="238"/>
    </row>
    <row x14ac:dyDescent="0.25" r="179" customHeight="1" ht="17.25">
      <c r="A179" s="3"/>
      <c r="B179" s="3"/>
      <c r="C179" s="309"/>
      <c r="D179" s="3"/>
      <c r="E179" s="74"/>
      <c r="F179" s="156" t="s">
        <v>72</v>
      </c>
      <c r="G179" s="34"/>
      <c r="H179" s="63"/>
      <c r="I179" s="91"/>
    </row>
    <row x14ac:dyDescent="0.25" r="180" customHeight="1" ht="17.25">
      <c r="A180" s="3"/>
      <c r="B180" s="3"/>
      <c r="C180" s="3"/>
      <c r="D180" s="3"/>
      <c r="E180" s="74" t="s">
        <v>11</v>
      </c>
      <c r="F180" s="321" t="s">
        <v>405</v>
      </c>
      <c r="G180" s="25">
        <f>ROUNDUP((('Exchange rate'!Eur_per_GBP*('UK-R-Side Tables'!G181/(1+'Exchange rate'!UK_vat_rate))*1.25*0.9165)+1)/10,0)*10</f>
      </c>
      <c r="H180" s="25">
        <f>ROUNDUP((('Exchange rate'!Eur_per_GBP*('UK-R-Side Tables'!H181/(1+'Exchange rate'!UK_vat_rate))*1.25*0.9165)+1)/10,0)*10</f>
      </c>
      <c r="I180" s="24"/>
    </row>
    <row x14ac:dyDescent="0.25" r="181" customHeight="1" ht="17.25">
      <c r="A181" s="3"/>
      <c r="B181" s="3"/>
      <c r="C181" s="3"/>
      <c r="D181" s="3"/>
      <c r="E181" s="74" t="s">
        <v>13</v>
      </c>
      <c r="F181" s="321" t="s">
        <v>407</v>
      </c>
      <c r="G181" s="311"/>
      <c r="H181" s="189"/>
      <c r="I181" s="24"/>
    </row>
    <row x14ac:dyDescent="0.25" r="182" customHeight="1" ht="17.25">
      <c r="A182" s="3"/>
      <c r="B182" s="3"/>
      <c r="C182" s="3"/>
      <c r="D182" s="3"/>
      <c r="E182" s="74" t="s">
        <v>15</v>
      </c>
      <c r="F182" s="321" t="s">
        <v>409</v>
      </c>
      <c r="G182" s="311"/>
      <c r="H182" s="189"/>
      <c r="I182" s="24"/>
    </row>
    <row x14ac:dyDescent="0.25" r="183" customHeight="1" ht="17.25">
      <c r="A183" s="3"/>
      <c r="B183" s="3"/>
      <c r="C183" s="3"/>
      <c r="D183" s="3"/>
      <c r="E183" s="74"/>
      <c r="F183" s="23"/>
      <c r="G183" s="82"/>
      <c r="H183" s="82"/>
      <c r="I183" s="82"/>
    </row>
    <row x14ac:dyDescent="0.25" r="184" customHeight="1" ht="17.25">
      <c r="A184" s="3"/>
      <c r="B184" s="3"/>
      <c r="C184" s="3"/>
      <c r="D184" s="3"/>
      <c r="E184" s="3"/>
      <c r="F184" s="74"/>
      <c r="G184" s="136"/>
      <c r="H184" s="136"/>
      <c r="I184" s="137"/>
    </row>
    <row x14ac:dyDescent="0.25" r="185" customHeight="1" ht="17.25">
      <c r="A185" s="3"/>
      <c r="B185" s="3"/>
      <c r="C185" s="3"/>
      <c r="D185" s="3"/>
      <c r="E185" s="138" t="s">
        <v>18</v>
      </c>
      <c r="F185" s="23"/>
      <c r="G185" s="82"/>
      <c r="H185" s="82"/>
      <c r="I185" s="82"/>
    </row>
    <row x14ac:dyDescent="0.25" r="186" customHeight="1" ht="17.25">
      <c r="A186" s="3"/>
      <c r="B186" s="3"/>
      <c r="C186" s="3"/>
      <c r="D186" s="3"/>
      <c r="E186" s="145"/>
      <c r="F186" s="145"/>
      <c r="G186" s="82"/>
      <c r="H186" s="82"/>
      <c r="I186" s="82"/>
    </row>
    <row x14ac:dyDescent="0.25" r="187" customHeight="1" ht="17.25">
      <c r="A187" s="3"/>
      <c r="B187" s="3"/>
      <c r="C187" s="3"/>
      <c r="D187" s="3"/>
      <c r="E187" s="3"/>
      <c r="F187" s="23"/>
      <c r="G187" s="82"/>
      <c r="H187" s="82"/>
      <c r="I187" s="34"/>
    </row>
    <row x14ac:dyDescent="0.25" r="188" customHeight="1" ht="17.25">
      <c r="A188" s="3"/>
      <c r="B188" s="3"/>
      <c r="C188" s="3"/>
      <c r="D188" s="3"/>
      <c r="E188" s="139" t="s">
        <v>280</v>
      </c>
      <c r="F188" s="140"/>
      <c r="G188" s="141"/>
      <c r="H188" s="37">
        <f>ROUNDUP((('Exchange rate'!Eur_per_GBP*('UK-R-Side Tables'!H189/(1+'Exchange rate'!UK_vat_rate))*1.25*0.9165)+1)/10,0)*10</f>
      </c>
      <c r="I188" s="82"/>
    </row>
    <row x14ac:dyDescent="0.25" r="189" customHeight="1" ht="17.25">
      <c r="A189" s="3"/>
      <c r="B189" s="3"/>
      <c r="C189" s="3"/>
      <c r="D189" s="3"/>
      <c r="E189" s="145"/>
      <c r="F189" s="23"/>
      <c r="G189" s="82"/>
      <c r="H189" s="82"/>
      <c r="I189" s="82"/>
    </row>
    <row x14ac:dyDescent="0.25" r="190" customHeight="1" ht="49.35">
      <c r="A190" s="126"/>
      <c r="B190" s="96" t="s">
        <v>411</v>
      </c>
      <c r="C190" s="236"/>
      <c r="D190" s="236"/>
      <c r="E190" s="127"/>
      <c r="F190" s="116"/>
      <c r="G190" s="128"/>
      <c r="H190" s="128"/>
      <c r="I190" s="312"/>
    </row>
    <row x14ac:dyDescent="0.25" r="191" customHeight="1" ht="53.25">
      <c r="A191" s="15"/>
      <c r="B191" s="15" t="s">
        <v>106</v>
      </c>
      <c r="C191" s="15"/>
      <c r="D191" s="15"/>
      <c r="E191" s="112" t="s">
        <v>58</v>
      </c>
      <c r="F191" s="237" t="s">
        <v>319</v>
      </c>
      <c r="G191" s="73" t="s">
        <v>412</v>
      </c>
      <c r="H191" s="73" t="s">
        <v>413</v>
      </c>
      <c r="I191" s="52" t="s">
        <v>350</v>
      </c>
    </row>
    <row x14ac:dyDescent="0.25" r="192" customHeight="1" ht="17.25">
      <c r="A192" s="299"/>
      <c r="B192" s="299"/>
      <c r="C192" s="299"/>
      <c r="D192" s="299"/>
      <c r="E192" s="4"/>
      <c r="F192" s="119" t="s">
        <v>5</v>
      </c>
      <c r="G192" s="101"/>
      <c r="H192" s="303"/>
      <c r="I192" s="303" t="s">
        <v>336</v>
      </c>
    </row>
    <row x14ac:dyDescent="0.25" r="193" customHeight="1" ht="17.25">
      <c r="A193" s="299"/>
      <c r="B193" s="299"/>
      <c r="C193" s="299"/>
      <c r="D193" s="299"/>
      <c r="E193" s="4" t="s">
        <v>11</v>
      </c>
      <c r="F193" s="4" t="s">
        <v>414</v>
      </c>
      <c r="G193" s="25">
        <f>ROUNDUP((('Exchange rate'!Eur_per_GBP*('UK-R-Side Tables'!G193/(1+'Exchange rate'!UK_vat_rate))*1.25*0.9165)+1)/10,0)*10</f>
      </c>
      <c r="H193" s="25">
        <f>ROUNDUP((('Exchange rate'!Eur_per_GBP*('UK-R-Side Tables'!H193/(1+'Exchange rate'!UK_vat_rate))*1.25*0.9165)+1)/10,0)*10</f>
      </c>
      <c r="I193" s="25">
        <f>ROUNDUP((('Exchange rate'!Eur_per_GBP*('UK-R-Side Tables'!I193/(1+'Exchange rate'!UK_vat_rate))*1.25*0.9165)+1)/10,0)*10</f>
      </c>
    </row>
    <row x14ac:dyDescent="0.25" r="194" customHeight="1" ht="17.25">
      <c r="A194" s="299"/>
      <c r="B194" s="299"/>
      <c r="C194" s="299"/>
      <c r="D194" s="299"/>
      <c r="E194" s="4" t="s">
        <v>13</v>
      </c>
      <c r="F194" s="4" t="s">
        <v>416</v>
      </c>
      <c r="G194" s="25">
        <f>ROUNDUP((('Exchange rate'!Eur_per_GBP*('UK-R-Side Tables'!G194/(1+'Exchange rate'!UK_vat_rate))*1.25*0.9165)+1)/10,0)*10</f>
      </c>
      <c r="H194" s="25">
        <f>ROUNDUP((('Exchange rate'!Eur_per_GBP*('UK-R-Side Tables'!H194/(1+'Exchange rate'!UK_vat_rate))*1.25*0.9165)+1)/10,0)*10</f>
      </c>
      <c r="I194" s="25">
        <f>ROUNDUP((('Exchange rate'!Eur_per_GBP*('UK-R-Side Tables'!I194/(1+'Exchange rate'!UK_vat_rate))*1.25*0.9165)+1)/10,0)*10</f>
      </c>
    </row>
    <row x14ac:dyDescent="0.25" r="195" customHeight="1" ht="17.25">
      <c r="A195" s="299"/>
      <c r="B195" s="299"/>
      <c r="C195" s="299"/>
      <c r="D195" s="299"/>
      <c r="E195" s="4" t="s">
        <v>15</v>
      </c>
      <c r="F195" s="4" t="s">
        <v>418</v>
      </c>
      <c r="G195" s="25">
        <f>ROUNDUP((('Exchange rate'!Eur_per_GBP*('UK-R-Side Tables'!G195/(1+'Exchange rate'!UK_vat_rate))*1.25*0.9165)+1)/10,0)*10</f>
      </c>
      <c r="H195" s="25">
        <f>ROUNDUP((('Exchange rate'!Eur_per_GBP*('UK-R-Side Tables'!H195/(1+'Exchange rate'!UK_vat_rate))*1.25*0.9165)+1)/10,0)*10</f>
      </c>
      <c r="I195" s="25">
        <f>ROUNDUP((('Exchange rate'!Eur_per_GBP*('UK-R-Side Tables'!I195/(1+'Exchange rate'!UK_vat_rate))*1.25*0.9165)+1)/10,0)*10</f>
      </c>
    </row>
    <row x14ac:dyDescent="0.25" r="196" customHeight="1" ht="17.25">
      <c r="A196" s="299"/>
      <c r="B196" s="299"/>
      <c r="C196" s="299"/>
      <c r="D196" s="299"/>
      <c r="E196" s="4"/>
      <c r="F196" s="4"/>
      <c r="G196" s="63"/>
      <c r="H196" s="63"/>
      <c r="I196" s="172"/>
    </row>
    <row x14ac:dyDescent="0.25" r="197" customHeight="1" ht="17.25">
      <c r="A197" s="299"/>
      <c r="B197" s="299"/>
      <c r="C197" s="299"/>
      <c r="D197" s="299"/>
      <c r="E197" s="138" t="s">
        <v>420</v>
      </c>
      <c r="F197" s="23"/>
      <c r="G197" s="82"/>
      <c r="H197" s="157"/>
      <c r="I197" s="313"/>
    </row>
    <row x14ac:dyDescent="0.25" r="198" customHeight="1" ht="17.25">
      <c r="A198" s="299"/>
      <c r="B198" s="299"/>
      <c r="C198" s="299"/>
      <c r="D198" s="299"/>
      <c r="E198" s="109"/>
      <c r="F198" s="4"/>
      <c r="G198" s="172"/>
      <c r="H198" s="172"/>
      <c r="I198" s="172"/>
    </row>
    <row x14ac:dyDescent="0.25" r="199" customHeight="1" ht="17.25">
      <c r="A199" s="299"/>
      <c r="B199" s="299"/>
      <c r="C199" s="299"/>
      <c r="D199" s="299"/>
      <c r="E199" s="139" t="s">
        <v>421</v>
      </c>
      <c r="F199" s="140"/>
      <c r="G199" s="141"/>
      <c r="H199" s="37">
        <f>ROUNDUP((('Exchange rate'!Eur_per_GBP*('UK-R-Side Tables'!H200/(1+'Exchange rate'!UK_vat_rate))*1.25*0.9165)+1)/10,0)*10</f>
      </c>
      <c r="I199" s="172"/>
    </row>
    <row x14ac:dyDescent="0.25" r="200" customHeight="1" ht="17.25">
      <c r="A200" s="299"/>
      <c r="B200" s="299"/>
      <c r="C200" s="299"/>
      <c r="D200" s="299"/>
      <c r="E200" s="28"/>
      <c r="F200" s="23"/>
      <c r="G200" s="82"/>
      <c r="H200" s="25"/>
      <c r="I200" s="172"/>
    </row>
    <row x14ac:dyDescent="0.25" r="201" customHeight="1" ht="17.25">
      <c r="A201" s="299"/>
      <c r="B201" s="299"/>
      <c r="C201" s="299"/>
      <c r="D201" s="299"/>
      <c r="E201" s="139" t="s">
        <v>422</v>
      </c>
      <c r="F201" s="140"/>
      <c r="G201" s="141"/>
      <c r="H201" s="37">
        <f>ROUNDUP((('Exchange rate'!Eur_per_GBP*('UK-R-Side Tables'!H202/(1+'Exchange rate'!UK_vat_rate))*1.25*0.9165)+1)/10,0)*10</f>
      </c>
      <c r="I201" s="172"/>
    </row>
    <row x14ac:dyDescent="0.25" r="202" customHeight="1" ht="17.25">
      <c r="A202" s="299"/>
      <c r="B202" s="299"/>
      <c r="C202" s="299"/>
      <c r="D202" s="299"/>
      <c r="E202" s="28"/>
      <c r="F202" s="23"/>
      <c r="G202" s="82"/>
      <c r="H202" s="25"/>
      <c r="I202" s="172"/>
    </row>
    <row x14ac:dyDescent="0.25" r="203" customHeight="1" ht="17.25">
      <c r="A203" s="299"/>
      <c r="B203" s="299"/>
      <c r="C203" s="299"/>
      <c r="D203" s="299"/>
      <c r="E203" s="139" t="s">
        <v>280</v>
      </c>
      <c r="F203" s="140"/>
      <c r="G203" s="141"/>
      <c r="H203" s="37">
        <f>ROUNDUP((('Exchange rate'!Eur_per_GBP*('UK-R-Side Tables'!H204/(1+'Exchange rate'!UK_vat_rate))*1.25*0.9165)+1)/10,0)*10</f>
      </c>
      <c r="I203" s="172"/>
    </row>
    <row x14ac:dyDescent="0.25" r="204" customHeight="1" ht="17.25">
      <c r="A204" s="126"/>
      <c r="B204" s="96" t="s">
        <v>423</v>
      </c>
      <c r="C204" s="236"/>
      <c r="D204" s="236"/>
      <c r="E204" s="127"/>
      <c r="F204" s="116"/>
      <c r="G204" s="128"/>
      <c r="H204" s="128"/>
      <c r="I204" s="312"/>
    </row>
    <row x14ac:dyDescent="0.25" r="205" customHeight="1" ht="24">
      <c r="A205" s="15"/>
      <c r="B205" s="15" t="s">
        <v>106</v>
      </c>
      <c r="C205" s="15"/>
      <c r="D205" s="15"/>
      <c r="E205" s="112" t="s">
        <v>58</v>
      </c>
      <c r="F205" s="237" t="s">
        <v>319</v>
      </c>
      <c r="G205" s="73" t="s">
        <v>412</v>
      </c>
      <c r="H205" s="131" t="s">
        <v>424</v>
      </c>
      <c r="I205" s="52" t="s">
        <v>350</v>
      </c>
    </row>
    <row x14ac:dyDescent="0.25" r="206" customHeight="1" ht="17.25">
      <c r="A206" s="299"/>
      <c r="B206" s="299"/>
      <c r="C206" s="299"/>
      <c r="D206" s="299"/>
      <c r="E206" s="4"/>
      <c r="F206" s="119" t="s">
        <v>5</v>
      </c>
      <c r="G206" s="101"/>
      <c r="H206" s="82"/>
      <c r="I206" s="303" t="s">
        <v>336</v>
      </c>
    </row>
    <row x14ac:dyDescent="0.25" r="207" customHeight="1" ht="17.25">
      <c r="A207" s="299"/>
      <c r="B207" s="299"/>
      <c r="C207" s="299"/>
      <c r="D207" s="299"/>
      <c r="E207" s="4"/>
      <c r="F207" s="4" t="s">
        <v>467</v>
      </c>
      <c r="G207" s="25">
        <f>ROUNDUP((('Exchange rate'!Eur_per_GBP*('UK-R-Side Tables'!G208/(1+'Exchange rate'!UK_vat_rate))*1.25*0.9165)+1)/10,0)*10</f>
      </c>
      <c r="H207" s="25">
        <f>ROUNDUP((('Exchange rate'!Eur_per_GBP*('UK-R-Side Tables'!H208/(1+'Exchange rate'!UK_vat_rate))*1.25*0.9165)+1)/10,0)*10</f>
      </c>
      <c r="I207" s="25">
        <f>ROUNDUP((('Exchange rate'!Eur_per_GBP*('UK-R-Side Tables'!I208/(1+'Exchange rate'!UK_vat_rate))*1.25*0.9165)+1)/10,0)*10</f>
      </c>
    </row>
    <row x14ac:dyDescent="0.25" r="208" customHeight="1" ht="17.25">
      <c r="A208" s="299"/>
      <c r="B208" s="299"/>
      <c r="C208" s="299"/>
      <c r="D208" s="299"/>
      <c r="E208" s="4"/>
      <c r="F208" s="4"/>
      <c r="G208" s="63"/>
      <c r="H208" s="63"/>
      <c r="I208" s="172"/>
    </row>
    <row x14ac:dyDescent="0.25" r="209" customHeight="1" ht="17.25">
      <c r="A209" s="299"/>
      <c r="B209" s="299"/>
      <c r="C209" s="299"/>
      <c r="D209" s="299"/>
      <c r="E209" s="4"/>
      <c r="F209" s="4"/>
      <c r="G209" s="172"/>
      <c r="H209" s="172"/>
      <c r="I209" s="172"/>
    </row>
    <row x14ac:dyDescent="0.25" r="210" customHeight="1" ht="17.25">
      <c r="A210" s="299"/>
      <c r="B210" s="299"/>
      <c r="C210" s="299"/>
      <c r="D210" s="299"/>
      <c r="E210" s="138" t="s">
        <v>420</v>
      </c>
      <c r="F210" s="23"/>
      <c r="G210" s="82"/>
      <c r="H210" s="157"/>
      <c r="I210" s="172"/>
    </row>
    <row x14ac:dyDescent="0.25" r="211" customHeight="1" ht="17.25">
      <c r="A211" s="299"/>
      <c r="B211" s="299"/>
      <c r="C211" s="299"/>
      <c r="D211" s="299"/>
      <c r="E211" s="109"/>
      <c r="F211" s="4"/>
      <c r="G211" s="172"/>
      <c r="H211" s="172"/>
      <c r="I211" s="172"/>
    </row>
    <row x14ac:dyDescent="0.25" r="212" customHeight="1" ht="17.25">
      <c r="A212" s="299"/>
      <c r="B212" s="299"/>
      <c r="C212" s="299"/>
      <c r="D212" s="299"/>
      <c r="E212" s="139" t="s">
        <v>421</v>
      </c>
      <c r="F212" s="140"/>
      <c r="G212" s="141"/>
      <c r="H212" s="37">
        <f>ROUNDUP((('Exchange rate'!Eur_per_GBP*('UK-R-Side Tables'!H213/(1+'Exchange rate'!UK_vat_rate))*1.25*0.9165)+1)/10,0)*10</f>
      </c>
      <c r="I212" s="313"/>
    </row>
    <row x14ac:dyDescent="0.25" r="213" customHeight="1" ht="17.25">
      <c r="A213" s="299"/>
      <c r="B213" s="299"/>
      <c r="C213" s="299"/>
      <c r="D213" s="299"/>
      <c r="E213" s="109"/>
      <c r="F213" s="4"/>
      <c r="G213" s="172"/>
      <c r="H213" s="172"/>
      <c r="I213" s="172"/>
    </row>
    <row x14ac:dyDescent="0.25" r="214" customHeight="1" ht="17.25">
      <c r="A214" s="299"/>
      <c r="B214" s="299"/>
      <c r="C214" s="299"/>
      <c r="D214" s="299"/>
      <c r="E214" s="110" t="s">
        <v>280</v>
      </c>
      <c r="F214" s="140"/>
      <c r="G214" s="141"/>
      <c r="H214" s="188">
        <f>ROUNDUP((('Exchange rate'!Eur_per_GBP*('UK-R-Side Tables'!H215/(1+'Exchange rate'!UK_vat_rate))*1.25*0.9165)+1)/10,0)*10</f>
      </c>
      <c r="I214" s="172"/>
    </row>
    <row x14ac:dyDescent="0.25" r="215" customHeight="1" ht="17.25">
      <c r="A215" s="299"/>
      <c r="B215" s="299"/>
      <c r="C215" s="299"/>
      <c r="D215" s="299"/>
      <c r="E215" s="114"/>
      <c r="F215" s="4"/>
      <c r="G215" s="172"/>
      <c r="H215" s="172"/>
      <c r="I215" s="172"/>
    </row>
    <row x14ac:dyDescent="0.25" r="216" customHeight="1" ht="49.35">
      <c r="A216" s="126"/>
      <c r="B216" s="288" t="s">
        <v>427</v>
      </c>
      <c r="C216" s="302"/>
      <c r="D216" s="236"/>
      <c r="E216" s="127"/>
      <c r="F216" s="116"/>
      <c r="G216" s="128"/>
      <c r="H216" s="128"/>
      <c r="I216" s="128"/>
    </row>
    <row x14ac:dyDescent="0.25" r="217" customHeight="1" ht="25.350000000000005">
      <c r="A217" s="15"/>
      <c r="B217" s="15" t="s">
        <v>348</v>
      </c>
      <c r="C217" s="15"/>
      <c r="D217" s="15"/>
      <c r="E217" s="112" t="s">
        <v>58</v>
      </c>
      <c r="F217" s="237" t="s">
        <v>319</v>
      </c>
      <c r="G217" s="131" t="s">
        <v>428</v>
      </c>
      <c r="H217" s="18" t="s">
        <v>429</v>
      </c>
      <c r="I217" s="52"/>
    </row>
    <row x14ac:dyDescent="0.25" r="218" customHeight="1" ht="17.25">
      <c r="A218" s="3"/>
      <c r="B218" s="3"/>
      <c r="C218" s="3"/>
      <c r="D218" s="3"/>
      <c r="E218" s="74"/>
      <c r="F218" s="119" t="s">
        <v>351</v>
      </c>
      <c r="G218" s="91"/>
      <c r="H218" s="308"/>
      <c r="I218" s="91"/>
    </row>
    <row x14ac:dyDescent="0.25" r="219" customHeight="1" ht="17.25">
      <c r="A219" s="3"/>
      <c r="B219" s="3"/>
      <c r="C219" s="3"/>
      <c r="D219" s="3"/>
      <c r="E219" s="74" t="s">
        <v>11</v>
      </c>
      <c r="F219" s="74" t="s">
        <v>354</v>
      </c>
      <c r="G219" s="25">
        <f>ROUNDUP((('Exchange rate'!Eur_per_GBP*('UK-R-Side Tables'!G220/(1+'Exchange rate'!UK_vat_rate))*1.25*0.9165)+1)/10,0)*10</f>
      </c>
      <c r="H219" s="25">
        <f>ROUNDUP((('Exchange rate'!Eur_per_GBP*('UK-R-Side Tables'!H220/(1+'Exchange rate'!UK_vat_rate))*1.25*0.9165)+1)/10,0)*10</f>
      </c>
      <c r="I219" s="24"/>
    </row>
    <row x14ac:dyDescent="0.25" r="220" customHeight="1" ht="17.25">
      <c r="A220" s="3"/>
      <c r="B220" s="3"/>
      <c r="C220" s="3"/>
      <c r="D220" s="3"/>
      <c r="E220" s="74" t="s">
        <v>13</v>
      </c>
      <c r="F220" s="74" t="s">
        <v>356</v>
      </c>
      <c r="G220" s="25">
        <f>ROUNDUP((('Exchange rate'!Eur_per_GBP*('UK-R-Side Tables'!G221/(1+'Exchange rate'!UK_vat_rate))*1.25*0.9165)+1)/10,0)*10</f>
      </c>
      <c r="H220" s="25">
        <f>ROUNDUP((('Exchange rate'!Eur_per_GBP*('UK-R-Side Tables'!H221/(1+'Exchange rate'!UK_vat_rate))*1.25*0.9165)+1)/10,0)*10</f>
      </c>
      <c r="I220" s="24"/>
    </row>
    <row x14ac:dyDescent="0.25" r="221" customHeight="1" ht="17.25">
      <c r="A221" s="3"/>
      <c r="B221" s="3"/>
      <c r="C221" s="3"/>
      <c r="D221" s="3"/>
      <c r="E221" s="74" t="s">
        <v>15</v>
      </c>
      <c r="F221" s="74" t="s">
        <v>358</v>
      </c>
      <c r="G221" s="25">
        <f>ROUNDUP((('Exchange rate'!Eur_per_GBP*('UK-R-Side Tables'!G222/(1+'Exchange rate'!UK_vat_rate))*1.25*0.9165)+1)/10,0)*10</f>
      </c>
      <c r="H221" s="25">
        <f>ROUNDUP((('Exchange rate'!Eur_per_GBP*('UK-R-Side Tables'!H222/(1+'Exchange rate'!UK_vat_rate))*1.25*0.9165)+1)/10,0)*10</f>
      </c>
      <c r="I221" s="24"/>
    </row>
    <row x14ac:dyDescent="0.25" r="222" customHeight="1" ht="17.25">
      <c r="A222" s="3"/>
      <c r="B222" s="3"/>
      <c r="C222" s="3"/>
      <c r="D222" s="3"/>
      <c r="E222" s="74"/>
      <c r="F222" s="74"/>
      <c r="G222" s="34"/>
      <c r="H222" s="34"/>
      <c r="I222" s="24"/>
    </row>
    <row x14ac:dyDescent="0.25" r="223" customHeight="1" ht="17.25">
      <c r="A223" s="3"/>
      <c r="B223" s="3"/>
      <c r="C223" s="3"/>
      <c r="D223" s="3"/>
      <c r="E223" s="3"/>
      <c r="F223" s="74"/>
      <c r="G223" s="136"/>
      <c r="H223" s="136"/>
      <c r="I223" s="137"/>
    </row>
    <row x14ac:dyDescent="0.25" r="224" customHeight="1" ht="17.25">
      <c r="A224" s="3"/>
      <c r="B224" s="3"/>
      <c r="C224" s="3"/>
      <c r="D224" s="3"/>
      <c r="E224" s="138" t="s">
        <v>18</v>
      </c>
      <c r="F224" s="23"/>
      <c r="G224" s="82"/>
      <c r="H224" s="82"/>
      <c r="I224" s="82"/>
    </row>
    <row x14ac:dyDescent="0.25" r="225" customHeight="1" ht="17.25">
      <c r="A225" s="3"/>
      <c r="B225" s="3"/>
      <c r="C225" s="3"/>
      <c r="D225" s="3"/>
      <c r="E225" s="145"/>
      <c r="F225" s="23"/>
      <c r="G225" s="82"/>
      <c r="H225" s="82"/>
      <c r="I225" s="82"/>
    </row>
    <row x14ac:dyDescent="0.25" r="226" customHeight="1" ht="17.25">
      <c r="A226" s="3"/>
      <c r="B226" s="3"/>
      <c r="C226" s="3"/>
      <c r="D226" s="3"/>
      <c r="E226" s="3"/>
      <c r="F226" s="23"/>
      <c r="G226" s="82"/>
      <c r="H226" s="82"/>
      <c r="I226" s="34"/>
    </row>
    <row x14ac:dyDescent="0.25" r="227" customHeight="1" ht="17.25">
      <c r="A227" s="3"/>
      <c r="B227" s="3"/>
      <c r="C227" s="3"/>
      <c r="D227" s="3"/>
      <c r="E227" s="139" t="s">
        <v>280</v>
      </c>
      <c r="F227" s="140"/>
      <c r="G227" s="141"/>
      <c r="H227" s="37">
        <f>ROUNDUP((('Exchange rate'!Eur_per_GBP*('UK-R-Side Tables'!H228/(1+'Exchange rate'!UK_vat_rate))*1.25*0.9165)+1)/10,0)*10</f>
      </c>
      <c r="I227" s="34"/>
    </row>
    <row x14ac:dyDescent="0.25" r="228" customHeight="1" ht="72.75">
      <c r="A228" s="3"/>
      <c r="B228" s="3"/>
      <c r="C228" s="3"/>
      <c r="D228" s="3"/>
      <c r="E228" s="145"/>
      <c r="F228" s="23"/>
      <c r="G228" s="82"/>
      <c r="H228" s="82"/>
      <c r="I228" s="34"/>
    </row>
    <row x14ac:dyDescent="0.25" r="229" customHeight="1" ht="25.350000000000005">
      <c r="A229" s="15"/>
      <c r="B229" s="15" t="s">
        <v>106</v>
      </c>
      <c r="C229" s="15"/>
      <c r="D229" s="15"/>
      <c r="E229" s="112" t="s">
        <v>58</v>
      </c>
      <c r="F229" s="237" t="s">
        <v>319</v>
      </c>
      <c r="G229" s="18" t="s">
        <v>428</v>
      </c>
      <c r="H229" s="131" t="s">
        <v>430</v>
      </c>
      <c r="I229" s="238"/>
    </row>
    <row x14ac:dyDescent="0.25" r="230" customHeight="1" ht="17.25">
      <c r="A230" s="3"/>
      <c r="B230" s="3"/>
      <c r="C230" s="3"/>
      <c r="D230" s="3"/>
      <c r="E230" s="74"/>
      <c r="F230" s="119" t="s">
        <v>351</v>
      </c>
      <c r="G230" s="91"/>
      <c r="H230" s="308"/>
      <c r="I230" s="91"/>
    </row>
    <row x14ac:dyDescent="0.25" r="231" customHeight="1" ht="17.25">
      <c r="A231" s="3"/>
      <c r="B231" s="3"/>
      <c r="C231" s="3"/>
      <c r="D231" s="3"/>
      <c r="E231" s="74" t="s">
        <v>11</v>
      </c>
      <c r="F231" s="74" t="s">
        <v>396</v>
      </c>
      <c r="G231" s="25">
        <f>ROUNDUP((('Exchange rate'!Eur_per_GBP*('UK-R-Side Tables'!G232/(1+'Exchange rate'!UK_vat_rate))*1.25*0.9165)+1)/10,0)*10</f>
      </c>
      <c r="H231" s="25">
        <f>ROUNDUP((('Exchange rate'!Eur_per_GBP*('UK-R-Side Tables'!H232/(1+'Exchange rate'!UK_vat_rate))*1.25*0.9165)+1)/10,0)*10</f>
      </c>
      <c r="I231" s="151"/>
    </row>
    <row x14ac:dyDescent="0.25" r="232" customHeight="1" ht="17.25">
      <c r="A232" s="3"/>
      <c r="B232" s="3"/>
      <c r="C232" s="3"/>
      <c r="D232" s="3"/>
      <c r="E232" s="74" t="s">
        <v>13</v>
      </c>
      <c r="F232" s="74" t="s">
        <v>398</v>
      </c>
      <c r="G232" s="25">
        <f>ROUNDUP((('Exchange rate'!Eur_per_GBP*('UK-R-Side Tables'!G233/(1+'Exchange rate'!UK_vat_rate))*1.25*0.9165)+1)/10,0)*10</f>
      </c>
      <c r="H232" s="25">
        <f>ROUNDUP((('Exchange rate'!Eur_per_GBP*('UK-R-Side Tables'!H233/(1+'Exchange rate'!UK_vat_rate))*1.25*0.9165)+1)/10,0)*10</f>
      </c>
      <c r="I232" s="151"/>
    </row>
    <row x14ac:dyDescent="0.25" r="233" customHeight="1" ht="17.25">
      <c r="A233" s="3"/>
      <c r="B233" s="3"/>
      <c r="C233" s="3"/>
      <c r="D233" s="3"/>
      <c r="E233" s="74" t="s">
        <v>15</v>
      </c>
      <c r="F233" s="74" t="s">
        <v>399</v>
      </c>
      <c r="G233" s="25">
        <f>ROUNDUP((('Exchange rate'!Eur_per_GBP*('UK-R-Side Tables'!G234/(1+'Exchange rate'!UK_vat_rate))*1.25*0.9165)+1)/10,0)*10</f>
      </c>
      <c r="H233" s="25">
        <f>ROUNDUP((('Exchange rate'!Eur_per_GBP*('UK-R-Side Tables'!H234/(1+'Exchange rate'!UK_vat_rate))*1.25*0.9165)+1)/10,0)*10</f>
      </c>
      <c r="I233" s="151"/>
    </row>
    <row x14ac:dyDescent="0.25" r="234" customHeight="1" ht="17.25">
      <c r="A234" s="3"/>
      <c r="B234" s="3"/>
      <c r="C234" s="3"/>
      <c r="D234" s="3"/>
      <c r="E234" s="74"/>
      <c r="F234" s="23"/>
      <c r="G234" s="82"/>
      <c r="H234" s="82"/>
      <c r="I234" s="82"/>
    </row>
    <row x14ac:dyDescent="0.25" r="235" customHeight="1" ht="17.25">
      <c r="A235" s="3"/>
      <c r="B235" s="3"/>
      <c r="C235" s="3"/>
      <c r="D235" s="3"/>
      <c r="E235" s="3"/>
      <c r="F235" s="74"/>
      <c r="G235" s="136"/>
      <c r="H235" s="136"/>
      <c r="I235" s="137"/>
    </row>
    <row x14ac:dyDescent="0.25" r="236" customHeight="1" ht="17.25">
      <c r="A236" s="3"/>
      <c r="B236" s="3"/>
      <c r="C236" s="3"/>
      <c r="D236" s="3"/>
      <c r="E236" s="138" t="s">
        <v>18</v>
      </c>
      <c r="F236" s="23"/>
      <c r="G236" s="82"/>
      <c r="H236" s="82"/>
      <c r="I236" s="82"/>
    </row>
    <row x14ac:dyDescent="0.25" r="237" customHeight="1" ht="17.25">
      <c r="A237" s="3"/>
      <c r="B237" s="3"/>
      <c r="C237" s="3"/>
      <c r="D237" s="3"/>
      <c r="E237" s="145"/>
      <c r="F237" s="23"/>
      <c r="G237" s="82"/>
      <c r="H237" s="82"/>
      <c r="I237" s="82"/>
    </row>
    <row x14ac:dyDescent="0.25" r="238" customHeight="1" ht="17.25">
      <c r="A238" s="3"/>
      <c r="B238" s="3"/>
      <c r="C238" s="3"/>
      <c r="D238" s="3"/>
      <c r="E238" s="3"/>
      <c r="F238" s="23"/>
      <c r="G238" s="82"/>
      <c r="H238" s="82"/>
      <c r="I238" s="34"/>
    </row>
    <row x14ac:dyDescent="0.25" r="239" customHeight="1" ht="17.25">
      <c r="A239" s="3"/>
      <c r="B239" s="3"/>
      <c r="C239" s="3"/>
      <c r="D239" s="3"/>
      <c r="E239" s="139" t="s">
        <v>280</v>
      </c>
      <c r="F239" s="140"/>
      <c r="G239" s="141"/>
      <c r="H239" s="37">
        <f>ROUNDUP((('Exchange rate'!Eur_per_GBP*('UK-R-Side Tables'!H240/(1+'Exchange rate'!UK_vat_rate))*1.25*0.9165)+1)/10,0)*10</f>
      </c>
      <c r="I239" s="34"/>
    </row>
    <row x14ac:dyDescent="0.25" r="240" customHeight="1" ht="17.25">
      <c r="A240" s="3"/>
      <c r="B240" s="3"/>
      <c r="C240" s="3"/>
      <c r="D240" s="3"/>
      <c r="E240" s="145"/>
      <c r="F240" s="23"/>
      <c r="G240" s="82"/>
      <c r="H240" s="82"/>
      <c r="I240" s="34"/>
    </row>
    <row x14ac:dyDescent="0.25" r="241" customHeight="1" ht="17.25">
      <c r="A241" s="3"/>
      <c r="B241" s="3"/>
      <c r="C241" s="3"/>
      <c r="D241" s="3"/>
      <c r="E241" s="133"/>
      <c r="F241" s="23"/>
      <c r="G241" s="82"/>
      <c r="H241" s="82"/>
      <c r="I241" s="34"/>
    </row>
    <row x14ac:dyDescent="0.25" r="242" customHeight="1" ht="17.25">
      <c r="A242" s="3"/>
      <c r="B242" s="3"/>
      <c r="C242" s="3"/>
      <c r="D242" s="3"/>
      <c r="E242" s="28"/>
      <c r="F242" s="23"/>
      <c r="G242" s="82"/>
      <c r="H242" s="82"/>
      <c r="I242" s="34"/>
    </row>
    <row x14ac:dyDescent="0.25" r="243" customHeight="1" ht="49.35">
      <c r="A243" s="126"/>
      <c r="B243" s="96" t="s">
        <v>431</v>
      </c>
      <c r="C243" s="236"/>
      <c r="D243" s="236"/>
      <c r="E243" s="127"/>
      <c r="F243" s="116"/>
      <c r="G243" s="128"/>
      <c r="H243" s="128"/>
      <c r="I243" s="128"/>
    </row>
    <row x14ac:dyDescent="0.25" r="244" customHeight="1" ht="25.350000000000005">
      <c r="A244" s="15"/>
      <c r="B244" s="15" t="s">
        <v>106</v>
      </c>
      <c r="C244" s="15"/>
      <c r="D244" s="15"/>
      <c r="E244" s="112" t="s">
        <v>58</v>
      </c>
      <c r="F244" s="237" t="s">
        <v>319</v>
      </c>
      <c r="G244" s="73" t="s">
        <v>362</v>
      </c>
      <c r="H244" s="238"/>
      <c r="I244" s="238"/>
    </row>
    <row x14ac:dyDescent="0.25" r="245" customHeight="1" ht="17.25">
      <c r="A245" s="299"/>
      <c r="B245" s="299"/>
      <c r="C245" s="299"/>
      <c r="D245" s="299"/>
      <c r="E245" s="74"/>
      <c r="F245" s="119" t="s">
        <v>432</v>
      </c>
      <c r="G245" s="244"/>
      <c r="H245" s="308"/>
      <c r="I245" s="244"/>
    </row>
    <row x14ac:dyDescent="0.25" r="246" customHeight="1" ht="17.25">
      <c r="A246" s="299"/>
      <c r="B246" s="299"/>
      <c r="C246" s="299"/>
      <c r="D246" s="299"/>
      <c r="E246" s="74" t="s">
        <v>11</v>
      </c>
      <c r="F246" s="74" t="s">
        <v>396</v>
      </c>
      <c r="G246" s="25">
        <f>ROUNDUP((('Exchange rate'!Eur_per_GBP*('UK-R-Side Tables'!G245/(1+'Exchange rate'!UK_vat_rate))*1.25*0.9165)+1)/10,0)*10</f>
      </c>
      <c r="H246" s="239"/>
      <c r="I246" s="301"/>
    </row>
    <row x14ac:dyDescent="0.25" r="247" customHeight="1" ht="17.25">
      <c r="A247" s="299"/>
      <c r="B247" s="299"/>
      <c r="C247" s="299"/>
      <c r="D247" s="299"/>
      <c r="E247" s="74" t="s">
        <v>13</v>
      </c>
      <c r="F247" s="74" t="s">
        <v>398</v>
      </c>
      <c r="G247" s="25">
        <f>ROUNDUP((('Exchange rate'!Eur_per_GBP*('UK-R-Side Tables'!G246/(1+'Exchange rate'!UK_vat_rate))*1.25*0.9165)+1)/10,0)*10</f>
      </c>
      <c r="H247" s="239"/>
      <c r="I247" s="301"/>
    </row>
    <row x14ac:dyDescent="0.25" r="248" customHeight="1" ht="17.25">
      <c r="A248" s="299"/>
      <c r="B248" s="299"/>
      <c r="C248" s="299"/>
      <c r="D248" s="299"/>
      <c r="E248" s="74"/>
      <c r="F248" s="74"/>
      <c r="G248" s="34"/>
      <c r="H248" s="239"/>
      <c r="I248" s="301"/>
    </row>
    <row x14ac:dyDescent="0.25" r="249" customHeight="1" ht="17.25">
      <c r="A249" s="299"/>
      <c r="B249" s="299"/>
      <c r="C249" s="299"/>
      <c r="D249" s="299"/>
      <c r="E249" s="148"/>
      <c r="F249" s="148"/>
      <c r="G249" s="239"/>
      <c r="H249" s="239"/>
      <c r="I249" s="301"/>
    </row>
    <row x14ac:dyDescent="0.25" r="250" customHeight="1" ht="17.25">
      <c r="A250" s="299"/>
      <c r="B250" s="299"/>
      <c r="C250" s="299"/>
      <c r="D250" s="299"/>
      <c r="E250" s="138" t="s">
        <v>18</v>
      </c>
      <c r="F250" s="148"/>
      <c r="G250" s="301"/>
      <c r="H250" s="301"/>
      <c r="I250" s="301"/>
    </row>
    <row x14ac:dyDescent="0.25" r="251" customHeight="1" ht="17.25">
      <c r="A251" s="299"/>
      <c r="B251" s="299"/>
      <c r="C251" s="299"/>
      <c r="D251" s="299"/>
      <c r="E251" s="145"/>
      <c r="F251" s="148"/>
      <c r="G251" s="300"/>
      <c r="H251" s="300"/>
      <c r="I251" s="304"/>
    </row>
    <row x14ac:dyDescent="0.25" r="252" customHeight="1" ht="17.25">
      <c r="A252" s="299"/>
      <c r="B252" s="299"/>
      <c r="C252" s="299"/>
      <c r="D252" s="299"/>
      <c r="E252" s="3"/>
      <c r="F252" s="23"/>
      <c r="G252" s="82"/>
      <c r="H252" s="82"/>
      <c r="I252" s="301"/>
    </row>
    <row x14ac:dyDescent="0.25" r="253" customHeight="1" ht="17.25">
      <c r="A253" s="299"/>
      <c r="B253" s="299"/>
      <c r="C253" s="299"/>
      <c r="D253" s="299"/>
      <c r="E253" s="139" t="s">
        <v>394</v>
      </c>
      <c r="F253" s="305"/>
      <c r="G253" s="306"/>
      <c r="H253" s="37">
        <f>ROUNDUP((('Exchange rate'!Eur_per_GBP*('UK-R-Side Tables'!H252/(1+'Exchange rate'!UK_vat_rate))*1.25*0.9165)+1)/10,0)*10</f>
      </c>
      <c r="I253" s="301"/>
    </row>
    <row x14ac:dyDescent="0.25" r="254" customHeight="1" ht="17.25">
      <c r="A254" s="299"/>
      <c r="B254" s="299"/>
      <c r="C254" s="299"/>
      <c r="D254" s="299"/>
      <c r="E254" s="28"/>
      <c r="F254" s="148"/>
      <c r="G254" s="301"/>
      <c r="H254" s="25"/>
      <c r="I254" s="301"/>
    </row>
    <row x14ac:dyDescent="0.25" r="255" customHeight="1" ht="17.25">
      <c r="A255" s="299"/>
      <c r="B255" s="299"/>
      <c r="C255" s="299"/>
      <c r="D255" s="299"/>
      <c r="E255" s="28"/>
      <c r="F255" s="148"/>
      <c r="G255" s="301"/>
      <c r="H255" s="25"/>
      <c r="I255" s="301"/>
    </row>
    <row x14ac:dyDescent="0.25" r="256" customHeight="1" ht="17.25">
      <c r="A256" s="299"/>
      <c r="B256" s="299"/>
      <c r="C256" s="299"/>
      <c r="D256" s="299"/>
      <c r="E256" s="28"/>
      <c r="F256" s="148"/>
      <c r="G256" s="301"/>
      <c r="H256" s="25"/>
      <c r="I256" s="301"/>
    </row>
    <row x14ac:dyDescent="0.25" r="257" customHeight="1" ht="17.25">
      <c r="A257" s="299"/>
      <c r="B257" s="299"/>
      <c r="C257" s="299"/>
      <c r="D257" s="299"/>
      <c r="E257" s="145"/>
      <c r="F257" s="148"/>
      <c r="G257" s="301"/>
      <c r="H257" s="301"/>
      <c r="I257" s="301"/>
    </row>
    <row x14ac:dyDescent="0.25" r="258" customHeight="1" ht="17.25">
      <c r="A258" s="126"/>
      <c r="B258" s="96" t="s">
        <v>434</v>
      </c>
      <c r="C258" s="236"/>
      <c r="D258" s="236"/>
      <c r="E258" s="127"/>
      <c r="F258" s="116"/>
      <c r="G258" s="128"/>
      <c r="H258" s="128"/>
      <c r="I258" s="128"/>
    </row>
    <row x14ac:dyDescent="0.25" r="259" customHeight="1" ht="17.25">
      <c r="A259" s="15"/>
      <c r="B259" s="15" t="s">
        <v>106</v>
      </c>
      <c r="C259" s="15"/>
      <c r="D259" s="15"/>
      <c r="E259" s="112" t="s">
        <v>58</v>
      </c>
      <c r="F259" s="237" t="s">
        <v>319</v>
      </c>
      <c r="G259" s="73" t="s">
        <v>362</v>
      </c>
      <c r="H259" s="238"/>
      <c r="I259" s="238"/>
    </row>
    <row x14ac:dyDescent="0.25" r="260" customHeight="1" ht="17.25">
      <c r="A260" s="299"/>
      <c r="B260" s="299"/>
      <c r="C260" s="299"/>
      <c r="D260" s="299"/>
      <c r="E260" s="74"/>
      <c r="F260" s="119" t="s">
        <v>72</v>
      </c>
      <c r="G260" s="244"/>
      <c r="H260" s="308"/>
      <c r="I260" s="244"/>
    </row>
    <row x14ac:dyDescent="0.25" r="261" customHeight="1" ht="17.25">
      <c r="A261" s="299"/>
      <c r="B261" s="299"/>
      <c r="C261" s="299"/>
      <c r="D261" s="299"/>
      <c r="E261" s="74" t="s">
        <v>13</v>
      </c>
      <c r="F261" s="74" t="s">
        <v>435</v>
      </c>
      <c r="G261" s="25">
        <f>ROUNDUP((('Exchange rate'!Eur_per_GBP*('UK-R-Side Tables'!G261/(1+'Exchange rate'!UK_vat_rate))*1.25*0.9165)+1)/10,0)*10</f>
      </c>
      <c r="H261" s="239"/>
      <c r="I261" s="301"/>
    </row>
    <row x14ac:dyDescent="0.25" r="262" customHeight="1" ht="17.25">
      <c r="A262" s="299"/>
      <c r="B262" s="299"/>
      <c r="C262" s="299"/>
      <c r="D262" s="299"/>
      <c r="E262" s="74"/>
      <c r="F262" s="74"/>
      <c r="G262" s="25"/>
      <c r="H262" s="239"/>
      <c r="I262" s="301"/>
    </row>
    <row x14ac:dyDescent="0.25" r="263" customHeight="1" ht="17.25">
      <c r="A263" s="299"/>
      <c r="B263" s="299"/>
      <c r="C263" s="299"/>
      <c r="D263" s="299"/>
      <c r="E263" s="74"/>
      <c r="F263" s="74"/>
      <c r="G263" s="34"/>
      <c r="H263" s="239"/>
      <c r="I263" s="301"/>
    </row>
    <row x14ac:dyDescent="0.25" r="264" customHeight="1" ht="17.25">
      <c r="A264" s="299"/>
      <c r="B264" s="299"/>
      <c r="C264" s="299"/>
      <c r="D264" s="299"/>
      <c r="E264" s="148"/>
      <c r="F264" s="148"/>
      <c r="G264" s="239"/>
      <c r="H264" s="239"/>
      <c r="I264" s="301"/>
    </row>
    <row x14ac:dyDescent="0.25" r="265" customHeight="1" ht="17.25">
      <c r="A265" s="299"/>
      <c r="B265" s="299"/>
      <c r="C265" s="299"/>
      <c r="D265" s="299"/>
      <c r="E265" s="138" t="s">
        <v>18</v>
      </c>
      <c r="F265" s="4"/>
      <c r="G265" s="101"/>
      <c r="H265" s="92"/>
      <c r="I265" s="301"/>
    </row>
    <row x14ac:dyDescent="0.25" r="266" customHeight="1" ht="17.25">
      <c r="A266" s="299"/>
      <c r="B266" s="299"/>
      <c r="C266" s="299"/>
      <c r="D266" s="299"/>
      <c r="E266" s="108"/>
      <c r="F266" s="4"/>
      <c r="G266" s="101"/>
      <c r="H266" s="92"/>
      <c r="I266" s="304"/>
    </row>
    <row x14ac:dyDescent="0.25" r="267" customHeight="1" ht="17.25">
      <c r="A267" s="299"/>
      <c r="B267" s="299"/>
      <c r="C267" s="299"/>
      <c r="D267" s="299"/>
      <c r="E267" s="139" t="s">
        <v>280</v>
      </c>
      <c r="F267" s="140"/>
      <c r="G267" s="152"/>
      <c r="H267" s="37">
        <f>ROUNDUP((('Exchange rate'!Eur_per_GBP*('UK-R-Side Tables'!H267/(1+'Exchange rate'!UK_vat_rate))*1.25*0.9165)+1)/10,0)*10</f>
      </c>
      <c r="I267" s="301"/>
    </row>
    <row x14ac:dyDescent="0.25" r="268" customHeight="1" ht="17.25">
      <c r="A268" s="299"/>
      <c r="B268" s="299"/>
      <c r="C268" s="299"/>
      <c r="D268" s="299"/>
      <c r="E268" s="28"/>
      <c r="F268" s="4"/>
      <c r="G268" s="101"/>
      <c r="H268" s="63"/>
      <c r="I268" s="301"/>
    </row>
    <row x14ac:dyDescent="0.25" r="269" customHeight="1" ht="17.25">
      <c r="A269" s="299"/>
      <c r="B269" s="299"/>
      <c r="C269" s="299"/>
      <c r="D269" s="299"/>
      <c r="E269" s="28" t="s">
        <v>437</v>
      </c>
      <c r="F269" s="4"/>
      <c r="G269" s="101"/>
      <c r="H269" s="25"/>
      <c r="I269" s="301"/>
    </row>
    <row x14ac:dyDescent="0.25" r="270" customHeight="1" ht="17.25">
      <c r="A270" s="299"/>
      <c r="B270" s="299"/>
      <c r="C270" s="299"/>
      <c r="D270" s="299"/>
      <c r="E270" s="139" t="s">
        <v>438</v>
      </c>
      <c r="F270" s="305"/>
      <c r="G270" s="306"/>
      <c r="H270" s="37">
        <f>ROUNDUP((('Exchange rate'!Eur_per_GBP*('UK-R-Side Tables'!H270/(1+'Exchange rate'!UK_vat_rate))*1.25*0.9165)+1)/10,0)*10</f>
      </c>
      <c r="I270" s="301"/>
    </row>
    <row x14ac:dyDescent="0.25" r="271" customHeight="1" ht="17.25">
      <c r="A271" s="299"/>
      <c r="B271" s="299"/>
      <c r="C271" s="299"/>
      <c r="D271" s="299"/>
      <c r="E271" s="133"/>
      <c r="F271" s="148"/>
      <c r="G271" s="301"/>
      <c r="H271" s="301"/>
      <c r="I271" s="301"/>
    </row>
    <row x14ac:dyDescent="0.25" r="272" customHeight="1" ht="17.25">
      <c r="A272" s="299"/>
      <c r="B272" s="299"/>
      <c r="C272" s="299"/>
      <c r="D272" s="299"/>
      <c r="E272" s="133"/>
      <c r="F272" s="148"/>
      <c r="G272" s="301"/>
      <c r="H272" s="301"/>
      <c r="I272" s="301"/>
    </row>
    <row x14ac:dyDescent="0.25" r="273" customHeight="1" ht="17.25">
      <c r="A273" s="126"/>
      <c r="B273" s="96" t="s">
        <v>439</v>
      </c>
      <c r="C273" s="236"/>
      <c r="D273" s="236"/>
      <c r="E273" s="127"/>
      <c r="F273" s="116"/>
      <c r="G273" s="128"/>
      <c r="H273" s="128"/>
      <c r="I273" s="128"/>
    </row>
    <row x14ac:dyDescent="0.25" r="274" customHeight="1" ht="17.25">
      <c r="A274" s="15"/>
      <c r="B274" s="15" t="s">
        <v>106</v>
      </c>
      <c r="C274" s="15"/>
      <c r="D274" s="15"/>
      <c r="E274" s="112" t="s">
        <v>58</v>
      </c>
      <c r="F274" s="237" t="s">
        <v>319</v>
      </c>
      <c r="G274" s="73" t="s">
        <v>440</v>
      </c>
      <c r="H274" s="238"/>
      <c r="I274" s="238"/>
    </row>
    <row x14ac:dyDescent="0.25" r="275" customHeight="1" ht="17.25">
      <c r="A275" s="299"/>
      <c r="B275" s="299"/>
      <c r="C275" s="299"/>
      <c r="D275" s="299"/>
      <c r="E275" s="74"/>
      <c r="F275" s="119" t="s">
        <v>441</v>
      </c>
      <c r="G275" s="244"/>
      <c r="H275" s="308"/>
      <c r="I275" s="244"/>
    </row>
    <row x14ac:dyDescent="0.25" r="276" customHeight="1" ht="17.25">
      <c r="A276" s="299"/>
      <c r="B276" s="299"/>
      <c r="C276" s="299"/>
      <c r="D276" s="299"/>
      <c r="E276" s="74"/>
      <c r="F276" s="74" t="s">
        <v>442</v>
      </c>
      <c r="G276" s="25">
        <f>ROUNDUP((('Exchange rate'!Eur_per_GBP*('UK-R-Side Tables'!G279/(1+'Exchange rate'!UK_vat_rate))*1.25*0.9165)+1)/10,0)*10</f>
      </c>
      <c r="H276" s="239"/>
      <c r="I276" s="301"/>
    </row>
    <row x14ac:dyDescent="0.25" r="277" customHeight="1" ht="17.25">
      <c r="A277" s="299"/>
      <c r="B277" s="299"/>
      <c r="C277" s="299"/>
      <c r="D277" s="299"/>
      <c r="E277" s="74"/>
      <c r="F277" s="74"/>
      <c r="G277" s="34"/>
      <c r="H277" s="239"/>
      <c r="I277" s="301"/>
    </row>
    <row x14ac:dyDescent="0.25" r="278" customHeight="1" ht="17.25">
      <c r="A278" s="299"/>
      <c r="B278" s="299"/>
      <c r="C278" s="299"/>
      <c r="D278" s="299"/>
      <c r="E278" s="74"/>
      <c r="F278" s="74"/>
      <c r="G278" s="34"/>
      <c r="H278" s="239"/>
      <c r="I278" s="301"/>
    </row>
    <row x14ac:dyDescent="0.25" r="279" customHeight="1" ht="17.25">
      <c r="A279" s="299"/>
      <c r="B279" s="299"/>
      <c r="C279" s="299"/>
      <c r="D279" s="299"/>
      <c r="E279" s="148"/>
      <c r="F279" s="148"/>
      <c r="G279" s="239"/>
      <c r="H279" s="239"/>
      <c r="I279" s="301"/>
    </row>
    <row x14ac:dyDescent="0.25" r="280" customHeight="1" ht="17.25">
      <c r="A280" s="299"/>
      <c r="B280" s="299"/>
      <c r="C280" s="299"/>
      <c r="D280" s="299"/>
      <c r="E280" s="138" t="s">
        <v>18</v>
      </c>
      <c r="F280" s="4"/>
      <c r="G280" s="101"/>
      <c r="H280" s="92"/>
      <c r="I280" s="301"/>
    </row>
    <row x14ac:dyDescent="0.25" r="281" customHeight="1" ht="17.25">
      <c r="A281" s="299"/>
      <c r="B281" s="299"/>
      <c r="C281" s="299"/>
      <c r="D281" s="299"/>
      <c r="E281" s="108"/>
      <c r="F281" s="4"/>
      <c r="G281" s="101"/>
      <c r="H281" s="92"/>
      <c r="I281" s="304"/>
    </row>
    <row x14ac:dyDescent="0.25" r="282" customHeight="1" ht="17.25">
      <c r="A282" s="299"/>
      <c r="B282" s="299"/>
      <c r="C282" s="299"/>
      <c r="D282" s="299"/>
      <c r="E282" s="139" t="s">
        <v>280</v>
      </c>
      <c r="F282" s="140"/>
      <c r="G282" s="152"/>
      <c r="H282" s="37">
        <f>ROUNDUP((('Exchange rate'!Eur_per_GBP*('UK-R-Side Tables'!H285/(1+'Exchange rate'!UK_vat_rate))*1.25*0.9165)+1)/10,0)*10</f>
      </c>
      <c r="I282" s="301"/>
    </row>
    <row x14ac:dyDescent="0.25" r="283" customHeight="1" ht="17.25">
      <c r="A283" s="299"/>
      <c r="B283" s="299"/>
      <c r="C283" s="299"/>
      <c r="D283" s="299"/>
      <c r="E283" s="28"/>
      <c r="F283" s="4"/>
      <c r="G283" s="101"/>
      <c r="H283" s="63"/>
      <c r="I283" s="301"/>
    </row>
    <row x14ac:dyDescent="0.25" r="284" customHeight="1" ht="17.25">
      <c r="A284" s="299"/>
      <c r="B284" s="299"/>
      <c r="C284" s="299"/>
      <c r="D284" s="299"/>
      <c r="E284" s="28" t="s">
        <v>437</v>
      </c>
      <c r="F284" s="4"/>
      <c r="G284" s="101"/>
      <c r="H284" s="25"/>
      <c r="I284" s="301"/>
    </row>
    <row x14ac:dyDescent="0.25" r="285" customHeight="1" ht="17.25">
      <c r="A285" s="299"/>
      <c r="B285" s="299"/>
      <c r="C285" s="299"/>
      <c r="D285" s="299"/>
      <c r="E285" s="139" t="s">
        <v>444</v>
      </c>
      <c r="F285" s="305"/>
      <c r="G285" s="306"/>
      <c r="H285" s="37">
        <f>ROUNDUP((('Exchange rate'!Eur_per_GBP*('UK-R-Side Tables'!H288/(1+'Exchange rate'!UK_vat_rate))*1.25*0.9165)+1)/10,0)*10</f>
      </c>
      <c r="I285" s="301"/>
    </row>
    <row x14ac:dyDescent="0.25" r="286" customHeight="1" ht="17.25">
      <c r="A286" s="299"/>
      <c r="B286" s="299"/>
      <c r="C286" s="299"/>
      <c r="D286" s="299"/>
      <c r="E286" s="133"/>
      <c r="F286" s="148"/>
      <c r="G286" s="301"/>
      <c r="H286" s="301"/>
      <c r="I286" s="301"/>
    </row>
    <row x14ac:dyDescent="0.25" r="287" customHeight="1" ht="17.25">
      <c r="A287" s="126"/>
      <c r="B287" s="96" t="s">
        <v>445</v>
      </c>
      <c r="C287" s="236"/>
      <c r="D287" s="236"/>
      <c r="E287" s="127"/>
      <c r="F287" s="116"/>
      <c r="G287" s="128"/>
      <c r="H287" s="128"/>
      <c r="I287" s="128"/>
    </row>
    <row x14ac:dyDescent="0.25" r="288" customHeight="1" ht="17.25">
      <c r="A288" s="15"/>
      <c r="B288" s="15" t="s">
        <v>106</v>
      </c>
      <c r="C288" s="15"/>
      <c r="D288" s="15"/>
      <c r="E288" s="112" t="s">
        <v>58</v>
      </c>
      <c r="F288" s="237" t="s">
        <v>319</v>
      </c>
      <c r="G288" s="73" t="s">
        <v>362</v>
      </c>
      <c r="H288" s="238"/>
      <c r="I288" s="238"/>
    </row>
    <row x14ac:dyDescent="0.25" r="289" customHeight="1" ht="17.25">
      <c r="A289" s="299"/>
      <c r="B289" s="299"/>
      <c r="C289" s="299"/>
      <c r="D289" s="299"/>
      <c r="E289" s="74"/>
      <c r="F289" s="119" t="s">
        <v>72</v>
      </c>
      <c r="G289" s="244"/>
      <c r="H289" s="308"/>
      <c r="I289" s="244"/>
    </row>
    <row x14ac:dyDescent="0.25" r="290" customHeight="1" ht="17.25">
      <c r="A290" s="299"/>
      <c r="B290" s="299"/>
      <c r="C290" s="299"/>
      <c r="D290" s="299"/>
      <c r="E290" s="74" t="s">
        <v>11</v>
      </c>
      <c r="F290" s="74" t="s">
        <v>446</v>
      </c>
      <c r="G290" s="25">
        <f>ROUNDUP((('Exchange rate'!Eur_per_GBP*('UK-R-Side Tables'!G294/(1+'Exchange rate'!UK_vat_rate))*1.25*0.9165)+1)/10,0)*10</f>
      </c>
      <c r="H290" s="239"/>
      <c r="I290" s="301"/>
    </row>
    <row x14ac:dyDescent="0.25" r="291" customHeight="1" ht="17.25">
      <c r="A291" s="299"/>
      <c r="B291" s="299"/>
      <c r="C291" s="299"/>
      <c r="D291" s="299"/>
      <c r="E291" s="74" t="s">
        <v>13</v>
      </c>
      <c r="F291" s="74" t="s">
        <v>448</v>
      </c>
      <c r="G291" s="25">
        <f>ROUNDUP((('Exchange rate'!Eur_per_GBP*('UK-R-Side Tables'!G295/(1+'Exchange rate'!UK_vat_rate))*1.25*0.9165)+1)/10,0)*10</f>
      </c>
      <c r="H291" s="239"/>
      <c r="I291" s="301"/>
    </row>
    <row x14ac:dyDescent="0.25" r="292" customHeight="1" ht="17.25">
      <c r="A292" s="299"/>
      <c r="B292" s="299"/>
      <c r="C292" s="299"/>
      <c r="D292" s="299"/>
      <c r="E292" s="74"/>
      <c r="F292" s="74"/>
      <c r="G292" s="34"/>
      <c r="H292" s="239"/>
      <c r="I292" s="301"/>
    </row>
    <row x14ac:dyDescent="0.25" r="293" customHeight="1" ht="17.25">
      <c r="A293" s="299"/>
      <c r="B293" s="299"/>
      <c r="C293" s="299"/>
      <c r="D293" s="299"/>
      <c r="E293" s="148"/>
      <c r="F293" s="148"/>
      <c r="G293" s="239"/>
      <c r="H293" s="239"/>
      <c r="I293" s="301"/>
    </row>
    <row x14ac:dyDescent="0.25" r="294" customHeight="1" ht="17.25">
      <c r="A294" s="299"/>
      <c r="B294" s="299"/>
      <c r="C294" s="299"/>
      <c r="D294" s="299"/>
      <c r="E294" s="138" t="s">
        <v>18</v>
      </c>
      <c r="F294" s="4"/>
      <c r="G294" s="101"/>
      <c r="H294" s="92"/>
      <c r="I294" s="301"/>
    </row>
    <row x14ac:dyDescent="0.25" r="295" customHeight="1" ht="17.25">
      <c r="A295" s="299"/>
      <c r="B295" s="299"/>
      <c r="C295" s="299"/>
      <c r="D295" s="299"/>
      <c r="E295" s="108"/>
      <c r="F295" s="4"/>
      <c r="G295" s="101"/>
      <c r="H295" s="92"/>
      <c r="I295" s="304"/>
    </row>
    <row x14ac:dyDescent="0.25" r="296" customHeight="1" ht="17.25">
      <c r="A296" s="299"/>
      <c r="B296" s="299"/>
      <c r="C296" s="299"/>
      <c r="D296" s="299"/>
      <c r="E296" s="139" t="s">
        <v>280</v>
      </c>
      <c r="F296" s="140"/>
      <c r="G296" s="152"/>
      <c r="H296" s="37">
        <f>ROUNDUP((('Exchange rate'!Eur_per_GBP*('UK-R-Side Tables'!H300/(1+'Exchange rate'!UK_vat_rate))*1.25*0.9165)+1)/10,0)*10</f>
      </c>
      <c r="I296" s="301"/>
    </row>
    <row x14ac:dyDescent="0.25" r="297" customHeight="1" ht="17.25">
      <c r="A297" s="299"/>
      <c r="B297" s="299"/>
      <c r="C297" s="299"/>
      <c r="D297" s="299"/>
      <c r="E297" s="28"/>
      <c r="F297" s="4"/>
      <c r="G297" s="101"/>
      <c r="H297" s="63"/>
      <c r="I297" s="301"/>
    </row>
    <row x14ac:dyDescent="0.25" r="298" customHeight="1" ht="17.25">
      <c r="A298" s="299"/>
      <c r="B298" s="299"/>
      <c r="C298" s="299"/>
      <c r="D298" s="299"/>
      <c r="E298" s="28" t="s">
        <v>437</v>
      </c>
      <c r="F298" s="4"/>
      <c r="G298" s="101"/>
      <c r="H298" s="25"/>
      <c r="I298" s="301"/>
    </row>
    <row x14ac:dyDescent="0.25" r="299" customHeight="1" ht="17.25">
      <c r="A299" s="299"/>
      <c r="B299" s="299"/>
      <c r="C299" s="299"/>
      <c r="D299" s="299"/>
      <c r="E299" s="139" t="s">
        <v>450</v>
      </c>
      <c r="F299" s="305"/>
      <c r="G299" s="306"/>
      <c r="H299" s="37">
        <f>ROUNDUP((('Exchange rate'!Eur_per_GBP*('UK-R-Side Tables'!H303/(1+'Exchange rate'!UK_vat_rate))*1.25*0.9165)+1)/10,0)*10</f>
      </c>
      <c r="I299" s="301"/>
    </row>
    <row x14ac:dyDescent="0.25" r="300" customHeight="1" ht="17.25">
      <c r="A300" s="299"/>
      <c r="B300" s="299"/>
      <c r="C300" s="299"/>
      <c r="D300" s="299"/>
      <c r="E300" s="133"/>
      <c r="F300" s="148"/>
      <c r="G300" s="301"/>
      <c r="H300" s="301"/>
      <c r="I300" s="301"/>
    </row>
    <row x14ac:dyDescent="0.25" r="301" customHeight="1" ht="17.25">
      <c r="A301" s="126"/>
      <c r="B301" s="96" t="s">
        <v>451</v>
      </c>
      <c r="C301" s="236"/>
      <c r="D301" s="236"/>
      <c r="E301" s="127"/>
      <c r="F301" s="116"/>
      <c r="G301" s="128"/>
      <c r="H301" s="128"/>
      <c r="I301" s="128"/>
    </row>
    <row x14ac:dyDescent="0.25" r="302" customHeight="1" ht="17.25">
      <c r="A302" s="15"/>
      <c r="B302" s="15" t="s">
        <v>348</v>
      </c>
      <c r="C302" s="15"/>
      <c r="D302" s="15"/>
      <c r="E302" s="112" t="s">
        <v>58</v>
      </c>
      <c r="F302" s="237" t="s">
        <v>319</v>
      </c>
      <c r="G302" s="131" t="s">
        <v>362</v>
      </c>
      <c r="H302" s="315" t="s">
        <v>350</v>
      </c>
      <c r="I302" s="315"/>
    </row>
    <row x14ac:dyDescent="0.25" r="303" customHeight="1" ht="17.25">
      <c r="A303" s="3"/>
      <c r="B303" s="3"/>
      <c r="C303" s="3"/>
      <c r="D303" s="3"/>
      <c r="E303" s="74"/>
      <c r="F303" s="119" t="s">
        <v>351</v>
      </c>
      <c r="G303" s="244"/>
      <c r="H303" s="316" t="s">
        <v>336</v>
      </c>
      <c r="I303" s="316"/>
    </row>
    <row x14ac:dyDescent="0.25" r="304" customHeight="1" ht="17.25">
      <c r="A304" s="3"/>
      <c r="B304" s="3"/>
      <c r="C304" s="3"/>
      <c r="D304" s="3"/>
      <c r="E304" s="74" t="s">
        <v>11</v>
      </c>
      <c r="F304" s="74" t="s">
        <v>354</v>
      </c>
      <c r="G304" s="25">
        <f>ROUNDUP((('Exchange rate'!Eur_per_GBP*('UK-R-Side Tables'!G308/(1+'Exchange rate'!UK_vat_rate))*1.25*0.9165)+1)/10,0)*10</f>
      </c>
      <c r="H304" s="25">
        <f>ROUNDUP((('Exchange rate'!Eur_per_GBP*('UK-R-Side Tables'!H308/(1+'Exchange rate'!UK_vat_rate))*1.25*0.9165)+1)/10,0)*10</f>
      </c>
      <c r="I304" s="63"/>
    </row>
    <row x14ac:dyDescent="0.25" r="305" customHeight="1" ht="17.25">
      <c r="A305" s="3"/>
      <c r="B305" s="3"/>
      <c r="C305" s="3"/>
      <c r="D305" s="3"/>
      <c r="E305" s="74" t="s">
        <v>13</v>
      </c>
      <c r="F305" s="74" t="s">
        <v>356</v>
      </c>
      <c r="G305" s="25">
        <f>ROUNDUP((('Exchange rate'!Eur_per_GBP*('UK-R-Side Tables'!G309/(1+'Exchange rate'!UK_vat_rate))*1.25*0.9165)+1)/10,0)*10</f>
      </c>
      <c r="H305" s="25">
        <f>ROUNDUP((('Exchange rate'!Eur_per_GBP*('UK-R-Side Tables'!H309/(1+'Exchange rate'!UK_vat_rate))*1.25*0.9165)+1)/10,0)*10</f>
      </c>
      <c r="I305" s="63"/>
    </row>
    <row x14ac:dyDescent="0.25" r="306" customHeight="1" ht="17.25">
      <c r="A306" s="3"/>
      <c r="B306" s="3"/>
      <c r="C306" s="3"/>
      <c r="D306" s="3"/>
      <c r="E306" s="4" t="s">
        <v>15</v>
      </c>
      <c r="F306" s="74" t="s">
        <v>358</v>
      </c>
      <c r="G306" s="25">
        <f>ROUNDUP((('Exchange rate'!Eur_per_GBP*('UK-R-Side Tables'!G310/(1+'Exchange rate'!UK_vat_rate))*1.25*0.9165)+1)/10,0)*10</f>
      </c>
      <c r="H306" s="25">
        <f>ROUNDUP((('Exchange rate'!Eur_per_GBP*('UK-R-Side Tables'!H310/(1+'Exchange rate'!UK_vat_rate))*1.25*0.9165)+1)/10,0)*10</f>
      </c>
      <c r="I306" s="63"/>
    </row>
    <row x14ac:dyDescent="0.25" r="307" customHeight="1" ht="17.25">
      <c r="A307" s="3"/>
      <c r="B307" s="3"/>
      <c r="C307" s="3"/>
      <c r="D307" s="3"/>
      <c r="E307" s="4"/>
      <c r="F307" s="74"/>
      <c r="G307" s="34"/>
      <c r="H307" s="34"/>
      <c r="I307" s="137"/>
    </row>
    <row x14ac:dyDescent="0.25" r="308" customHeight="1" ht="17.25">
      <c r="A308" s="3"/>
      <c r="B308" s="3"/>
      <c r="C308" s="3"/>
      <c r="D308" s="3"/>
      <c r="E308" s="132"/>
      <c r="F308" s="74"/>
      <c r="G308" s="34"/>
      <c r="H308" s="34"/>
      <c r="I308" s="137"/>
    </row>
    <row x14ac:dyDescent="0.25" r="309" customHeight="1" ht="17.25">
      <c r="A309" s="3"/>
      <c r="B309" s="3"/>
      <c r="C309" s="3"/>
      <c r="D309" s="3"/>
      <c r="E309" s="114"/>
      <c r="F309" s="74"/>
      <c r="G309" s="34"/>
      <c r="H309" s="34"/>
      <c r="I309" s="137"/>
    </row>
    <row x14ac:dyDescent="0.25" r="310" customHeight="1" ht="17.25">
      <c r="A310" s="3"/>
      <c r="B310" s="3"/>
      <c r="C310" s="3"/>
      <c r="D310" s="3"/>
      <c r="E310" s="138" t="s">
        <v>18</v>
      </c>
      <c r="F310" s="23"/>
      <c r="G310" s="82"/>
      <c r="H310" s="82"/>
      <c r="I310" s="82"/>
    </row>
    <row x14ac:dyDescent="0.25" r="311" customHeight="1" ht="17.25">
      <c r="A311" s="3"/>
      <c r="B311" s="3"/>
      <c r="C311" s="3"/>
      <c r="D311" s="3"/>
      <c r="E311" s="145"/>
      <c r="F311" s="23"/>
      <c r="G311" s="82"/>
      <c r="H311" s="82"/>
      <c r="I311" s="82"/>
    </row>
    <row x14ac:dyDescent="0.25" r="312" customHeight="1" ht="17.25">
      <c r="A312" s="3"/>
      <c r="B312" s="3"/>
      <c r="C312" s="3"/>
      <c r="D312" s="3"/>
      <c r="E312" s="3"/>
      <c r="F312" s="23"/>
      <c r="G312" s="82"/>
      <c r="H312" s="82"/>
      <c r="I312" s="34"/>
    </row>
    <row x14ac:dyDescent="0.25" r="313" customHeight="1" ht="17.25">
      <c r="A313" s="3"/>
      <c r="B313" s="3"/>
      <c r="C313" s="3"/>
      <c r="D313" s="3"/>
      <c r="E313" s="139" t="s">
        <v>394</v>
      </c>
      <c r="F313" s="140"/>
      <c r="G313" s="141"/>
      <c r="H313" s="37">
        <f>ROUNDUP((('Exchange rate'!Eur_per_GBP*('UK-R-Side Tables'!H317/(1+'Exchange rate'!UK_vat_rate))*1.25*0.9165)+1)/10,0)*10</f>
      </c>
      <c r="I313" s="34"/>
    </row>
    <row x14ac:dyDescent="0.25" r="314" customHeight="1" ht="30.75">
      <c r="A314" s="3"/>
      <c r="B314" s="3"/>
      <c r="C314" s="3"/>
      <c r="D314" s="3"/>
      <c r="E314" s="145"/>
      <c r="F314" s="23"/>
      <c r="G314" s="82"/>
      <c r="H314" s="82"/>
      <c r="I314" s="34"/>
    </row>
    <row x14ac:dyDescent="0.25" r="315" customHeight="1" ht="17.25">
      <c r="A315" s="126"/>
      <c r="B315" s="96" t="s">
        <v>451</v>
      </c>
      <c r="C315" s="236"/>
      <c r="D315" s="236"/>
      <c r="E315" s="127"/>
      <c r="F315" s="116"/>
      <c r="G315" s="128"/>
      <c r="H315" s="128"/>
      <c r="I315" s="128"/>
    </row>
    <row x14ac:dyDescent="0.25" r="316" customHeight="1" ht="17.25">
      <c r="A316" s="15"/>
      <c r="B316" s="15" t="s">
        <v>106</v>
      </c>
      <c r="C316" s="15"/>
      <c r="D316" s="15"/>
      <c r="E316" s="113" t="s">
        <v>58</v>
      </c>
      <c r="F316" s="112" t="s">
        <v>319</v>
      </c>
      <c r="G316" s="146" t="s">
        <v>362</v>
      </c>
      <c r="H316" s="315" t="s">
        <v>388</v>
      </c>
      <c r="I316" s="315"/>
    </row>
    <row x14ac:dyDescent="0.25" r="317" customHeight="1" ht="17.25">
      <c r="A317" s="3"/>
      <c r="B317" s="3"/>
      <c r="C317" s="3"/>
      <c r="D317" s="3"/>
      <c r="E317" s="74"/>
      <c r="F317" s="119" t="s">
        <v>351</v>
      </c>
      <c r="G317" s="244"/>
      <c r="H317" s="316" t="s">
        <v>336</v>
      </c>
      <c r="I317" s="316"/>
    </row>
    <row x14ac:dyDescent="0.25" r="318" customHeight="1" ht="17.25">
      <c r="A318" s="3"/>
      <c r="B318" s="3"/>
      <c r="C318" s="3"/>
      <c r="D318" s="3"/>
      <c r="E318" s="74" t="s">
        <v>11</v>
      </c>
      <c r="F318" s="74" t="s">
        <v>396</v>
      </c>
      <c r="G318" s="25">
        <f>ROUNDUP((('Exchange rate'!Eur_per_GBP*('UK-R-Side Tables'!G322/(1+'Exchange rate'!UK_vat_rate))*1.25*0.9165)+1)/10,0)*10</f>
      </c>
      <c r="H318" s="25">
        <f>ROUNDUP((('Exchange rate'!Eur_per_GBP*('UK-R-Side Tables'!H322/(1+'Exchange rate'!UK_vat_rate))*1.25*0.9165)+1)/10,0)*10</f>
      </c>
      <c r="I318" s="34"/>
    </row>
    <row x14ac:dyDescent="0.25" r="319" customHeight="1" ht="17.25">
      <c r="A319" s="3"/>
      <c r="B319" s="3"/>
      <c r="C319" s="3"/>
      <c r="D319" s="3"/>
      <c r="E319" s="74" t="s">
        <v>13</v>
      </c>
      <c r="F319" s="74" t="s">
        <v>398</v>
      </c>
      <c r="G319" s="25">
        <f>ROUNDUP((('Exchange rate'!Eur_per_GBP*('UK-R-Side Tables'!G323/(1+'Exchange rate'!UK_vat_rate))*1.25*0.9165)+1)/10,0)*10</f>
      </c>
      <c r="H319" s="25">
        <f>ROUNDUP((('Exchange rate'!Eur_per_GBP*('UK-R-Side Tables'!H323/(1+'Exchange rate'!UK_vat_rate))*1.25*0.9165)+1)/10,0)*10</f>
      </c>
      <c r="I319" s="34"/>
    </row>
    <row x14ac:dyDescent="0.25" r="320" customHeight="1" ht="17.25">
      <c r="A320" s="3"/>
      <c r="B320" s="3"/>
      <c r="C320" s="3"/>
      <c r="D320" s="3"/>
      <c r="E320" s="74" t="s">
        <v>15</v>
      </c>
      <c r="F320" s="74" t="s">
        <v>399</v>
      </c>
      <c r="G320" s="25">
        <f>ROUNDUP((('Exchange rate'!Eur_per_GBP*('UK-R-Side Tables'!G324/(1+'Exchange rate'!UK_vat_rate))*1.25*0.9165)+1)/10,0)*10</f>
      </c>
      <c r="H320" s="25">
        <f>ROUNDUP((('Exchange rate'!Eur_per_GBP*('UK-R-Side Tables'!H324/(1+'Exchange rate'!UK_vat_rate))*1.25*0.9165)+1)/10,0)*10</f>
      </c>
      <c r="I320" s="34"/>
    </row>
    <row x14ac:dyDescent="0.25" r="321" customHeight="1" ht="17.25">
      <c r="A321" s="3"/>
      <c r="B321" s="3"/>
      <c r="C321" s="3"/>
      <c r="D321" s="3"/>
      <c r="E321" s="74"/>
      <c r="F321" s="74"/>
      <c r="G321" s="34"/>
      <c r="H321" s="34"/>
      <c r="I321" s="34"/>
    </row>
    <row x14ac:dyDescent="0.25" r="322" customHeight="1" ht="17.25">
      <c r="A322" s="3"/>
      <c r="B322" s="3"/>
      <c r="C322" s="3"/>
      <c r="D322" s="3"/>
      <c r="E322" s="132"/>
      <c r="F322" s="23"/>
      <c r="G322" s="82"/>
      <c r="H322" s="82"/>
      <c r="I322" s="82"/>
    </row>
    <row x14ac:dyDescent="0.25" r="323" customHeight="1" ht="17.25">
      <c r="A323" s="3"/>
      <c r="B323" s="3"/>
      <c r="C323" s="3"/>
      <c r="D323" s="3"/>
      <c r="E323" s="3"/>
      <c r="F323" s="74"/>
      <c r="G323" s="136"/>
      <c r="H323" s="136"/>
      <c r="I323" s="137"/>
    </row>
    <row x14ac:dyDescent="0.25" r="324" customHeight="1" ht="17.25">
      <c r="A324" s="3"/>
      <c r="B324" s="3"/>
      <c r="C324" s="3"/>
      <c r="D324" s="3"/>
      <c r="E324" s="138" t="s">
        <v>18</v>
      </c>
      <c r="F324" s="23"/>
      <c r="G324" s="82"/>
      <c r="H324" s="82"/>
      <c r="I324" s="82"/>
    </row>
    <row x14ac:dyDescent="0.25" r="325" customHeight="1" ht="17.25">
      <c r="A325" s="3"/>
      <c r="B325" s="3"/>
      <c r="C325" s="3"/>
      <c r="D325" s="3"/>
      <c r="E325" s="145"/>
      <c r="F325" s="23"/>
      <c r="G325" s="82"/>
      <c r="H325" s="82"/>
      <c r="I325" s="82"/>
    </row>
    <row x14ac:dyDescent="0.25" r="326" customHeight="1" ht="17.25">
      <c r="A326" s="3"/>
      <c r="B326" s="3"/>
      <c r="C326" s="3"/>
      <c r="D326" s="3"/>
      <c r="E326" s="3"/>
      <c r="F326" s="23"/>
      <c r="G326" s="82"/>
      <c r="H326" s="82"/>
      <c r="I326" s="34"/>
    </row>
    <row x14ac:dyDescent="0.25" r="327" customHeight="1" ht="17.25">
      <c r="A327" s="3"/>
      <c r="B327" s="3"/>
      <c r="C327" s="3"/>
      <c r="D327" s="3"/>
      <c r="E327" s="139" t="s">
        <v>394</v>
      </c>
      <c r="F327" s="140"/>
      <c r="G327" s="141"/>
      <c r="H327" s="37">
        <f>ROUNDUP((('Exchange rate'!Eur_per_GBP*('UK-R-Side Tables'!H329/(1+'Exchange rate'!UK_vat_rate))*1.25*0.9165)+1)/10,0)*10</f>
      </c>
      <c r="I327" s="82"/>
    </row>
    <row x14ac:dyDescent="0.25" r="328" customHeight="1" ht="17.25">
      <c r="A328" s="3"/>
      <c r="B328" s="3"/>
      <c r="C328" s="3"/>
      <c r="D328" s="3"/>
      <c r="E328" s="145"/>
      <c r="F328" s="23"/>
      <c r="G328" s="82"/>
      <c r="H328" s="82"/>
      <c r="I328" s="82"/>
    </row>
    <row x14ac:dyDescent="0.25" r="329" customHeight="1" ht="17.25">
      <c r="A329" s="3"/>
      <c r="B329" s="3"/>
      <c r="C329" s="3"/>
      <c r="D329" s="3"/>
      <c r="E329" s="133"/>
      <c r="F329" s="23"/>
      <c r="G329" s="82"/>
      <c r="H329" s="82"/>
      <c r="I329" s="82"/>
    </row>
    <row x14ac:dyDescent="0.25" r="330" customHeight="1" ht="17.25">
      <c r="A330" s="3"/>
      <c r="B330" s="3"/>
      <c r="C330" s="3"/>
      <c r="D330" s="3"/>
      <c r="E330" s="3"/>
      <c r="F330" s="23"/>
      <c r="G330" s="82"/>
      <c r="H330" s="82"/>
      <c r="I330" s="82"/>
    </row>
    <row x14ac:dyDescent="0.25" r="331" customHeight="1" ht="17.25">
      <c r="A331" s="3"/>
      <c r="B331" s="3"/>
      <c r="C331" s="3"/>
      <c r="D331" s="3"/>
      <c r="E331" s="28"/>
      <c r="F331" s="23"/>
      <c r="G331" s="82"/>
      <c r="H331" s="63"/>
      <c r="I331" s="82"/>
    </row>
    <row x14ac:dyDescent="0.25" r="332" customHeight="1" ht="17.25">
      <c r="A332" s="3"/>
      <c r="B332" s="3"/>
      <c r="C332" s="3"/>
      <c r="D332" s="3"/>
      <c r="E332" s="3"/>
      <c r="F332" s="23"/>
      <c r="G332" s="82"/>
      <c r="H332" s="82"/>
      <c r="I332" s="82"/>
    </row>
    <row x14ac:dyDescent="0.25" r="333" customHeight="1" ht="17.25">
      <c r="A333" s="3"/>
      <c r="B333" s="3"/>
      <c r="C333" s="3"/>
      <c r="D333" s="3"/>
      <c r="E333" s="3"/>
      <c r="F333" s="23"/>
      <c r="G333" s="82"/>
      <c r="H333" s="82"/>
      <c r="I333" s="82"/>
    </row>
    <row x14ac:dyDescent="0.25" r="334" customHeight="1" ht="17.25">
      <c r="A334" s="3"/>
      <c r="B334" s="3"/>
      <c r="C334" s="3"/>
      <c r="D334" s="3"/>
      <c r="E334" s="3"/>
      <c r="F334" s="114"/>
      <c r="G334" s="82"/>
      <c r="H334" s="82"/>
      <c r="I334" s="82"/>
    </row>
    <row x14ac:dyDescent="0.25" r="335" customHeight="1" ht="17.25">
      <c r="A335" s="3"/>
      <c r="B335" s="3"/>
      <c r="C335" s="3"/>
      <c r="D335" s="3"/>
      <c r="E335" s="3"/>
      <c r="F335" s="23"/>
      <c r="G335" s="82"/>
      <c r="H335" s="82"/>
      <c r="I335" s="82"/>
    </row>
    <row x14ac:dyDescent="0.25" r="336" customHeight="1" ht="17.25">
      <c r="A336" s="3"/>
      <c r="B336" s="3"/>
      <c r="C336" s="3"/>
      <c r="D336" s="3"/>
      <c r="E336" s="3"/>
      <c r="F336" s="23"/>
      <c r="G336" s="82"/>
      <c r="H336" s="82"/>
      <c r="I336" s="82"/>
    </row>
    <row x14ac:dyDescent="0.25" r="337" customHeight="1" ht="17.25">
      <c r="A337" s="3"/>
      <c r="B337" s="3"/>
      <c r="C337" s="3"/>
      <c r="D337" s="3"/>
      <c r="E337" s="3"/>
      <c r="F337" s="23"/>
      <c r="G337" s="82"/>
      <c r="H337" s="82"/>
      <c r="I337" s="82"/>
    </row>
    <row x14ac:dyDescent="0.25" r="338" customHeight="1" ht="17.25">
      <c r="A338" s="3"/>
      <c r="B338" s="3"/>
      <c r="C338" s="3"/>
      <c r="D338" s="3"/>
      <c r="E338" s="3"/>
      <c r="F338" s="23"/>
      <c r="G338" s="82"/>
      <c r="H338" s="82"/>
      <c r="I338" s="82"/>
    </row>
    <row x14ac:dyDescent="0.25" r="339" customHeight="1" ht="17.25">
      <c r="A339" s="3"/>
      <c r="B339" s="3"/>
      <c r="C339" s="3"/>
      <c r="D339" s="3"/>
      <c r="E339" s="3"/>
      <c r="F339" s="23"/>
      <c r="G339" s="82"/>
      <c r="H339" s="82"/>
      <c r="I339" s="82"/>
    </row>
    <row x14ac:dyDescent="0.25" r="340" customHeight="1" ht="17.25">
      <c r="A340" s="3"/>
      <c r="B340" s="3"/>
      <c r="C340" s="3"/>
      <c r="D340" s="3"/>
      <c r="E340" s="3"/>
      <c r="F340" s="23"/>
      <c r="G340" s="82"/>
      <c r="H340" s="82"/>
      <c r="I340" s="82"/>
    </row>
    <row x14ac:dyDescent="0.25" r="341" customHeight="1" ht="17.25">
      <c r="A341" s="3"/>
      <c r="B341" s="3"/>
      <c r="C341" s="3"/>
      <c r="D341" s="3"/>
      <c r="E341" s="3"/>
      <c r="F341" s="23"/>
      <c r="G341" s="82"/>
      <c r="H341" s="82"/>
      <c r="I341" s="82"/>
    </row>
    <row x14ac:dyDescent="0.25" r="342" customHeight="1" ht="17.25">
      <c r="A342" s="3"/>
      <c r="B342" s="3"/>
      <c r="C342" s="3"/>
      <c r="D342" s="3"/>
      <c r="E342" s="3"/>
      <c r="F342" s="23"/>
      <c r="G342" s="82"/>
      <c r="H342" s="82"/>
      <c r="I342" s="82"/>
    </row>
    <row x14ac:dyDescent="0.25" r="343" customHeight="1" ht="17.25">
      <c r="A343" s="3"/>
      <c r="B343" s="3"/>
      <c r="C343" s="3"/>
      <c r="D343" s="3"/>
      <c r="E343" s="3"/>
      <c r="F343" s="23"/>
      <c r="G343" s="82"/>
      <c r="H343" s="82"/>
      <c r="I343" s="82"/>
    </row>
    <row x14ac:dyDescent="0.25" r="344" customHeight="1" ht="17.25">
      <c r="A344" s="3"/>
      <c r="B344" s="3"/>
      <c r="C344" s="3"/>
      <c r="D344" s="3"/>
      <c r="E344" s="3"/>
      <c r="F344" s="23"/>
      <c r="G344" s="82"/>
      <c r="H344" s="82"/>
      <c r="I344" s="82"/>
    </row>
    <row x14ac:dyDescent="0.25" r="345" customHeight="1" ht="17.25">
      <c r="A345" s="3"/>
      <c r="B345" s="3"/>
      <c r="C345" s="3"/>
      <c r="D345" s="3"/>
      <c r="E345" s="3"/>
      <c r="F345" s="23"/>
      <c r="G345" s="82"/>
      <c r="H345" s="82"/>
      <c r="I345" s="82"/>
    </row>
    <row x14ac:dyDescent="0.25" r="346" customHeight="1" ht="17.25">
      <c r="A346" s="3"/>
      <c r="B346" s="3"/>
      <c r="C346" s="3"/>
      <c r="D346" s="3"/>
      <c r="E346" s="3"/>
      <c r="F346" s="23"/>
      <c r="G346" s="82"/>
      <c r="H346" s="82"/>
      <c r="I346" s="82"/>
    </row>
    <row x14ac:dyDescent="0.25" r="347" customHeight="1" ht="17.25">
      <c r="A347" s="3"/>
      <c r="B347" s="3"/>
      <c r="C347" s="3"/>
      <c r="D347" s="3"/>
      <c r="E347" s="3"/>
      <c r="F347" s="23"/>
      <c r="G347" s="82"/>
      <c r="H347" s="82"/>
      <c r="I347" s="82"/>
    </row>
    <row x14ac:dyDescent="0.25" r="348" customHeight="1" ht="17.25">
      <c r="A348" s="3"/>
      <c r="B348" s="3"/>
      <c r="C348" s="3"/>
      <c r="D348" s="3"/>
      <c r="E348" s="3"/>
      <c r="F348" s="23"/>
      <c r="G348" s="82"/>
      <c r="H348" s="82"/>
      <c r="I348" s="82"/>
    </row>
    <row x14ac:dyDescent="0.25" r="349" customHeight="1" ht="17.25">
      <c r="A349" s="3"/>
      <c r="B349" s="3"/>
      <c r="C349" s="3"/>
      <c r="D349" s="3"/>
      <c r="E349" s="3"/>
      <c r="F349" s="23"/>
      <c r="G349" s="82"/>
      <c r="H349" s="82"/>
      <c r="I349" s="82"/>
    </row>
    <row x14ac:dyDescent="0.25" r="350" customHeight="1" ht="17.25">
      <c r="A350" s="3"/>
      <c r="B350" s="3"/>
      <c r="C350" s="3"/>
      <c r="D350" s="3"/>
      <c r="E350" s="3"/>
      <c r="F350" s="23"/>
      <c r="G350" s="82"/>
      <c r="H350" s="82"/>
      <c r="I350" s="82"/>
    </row>
    <row x14ac:dyDescent="0.25" r="351" customHeight="1" ht="17.25">
      <c r="A351" s="3"/>
      <c r="B351" s="3"/>
      <c r="C351" s="3"/>
      <c r="D351" s="3"/>
      <c r="E351" s="3"/>
      <c r="F351" s="23"/>
      <c r="G351" s="82"/>
      <c r="H351" s="82"/>
      <c r="I351" s="82"/>
    </row>
    <row x14ac:dyDescent="0.25" r="352" customHeight="1" ht="17.25">
      <c r="A352" s="3"/>
      <c r="B352" s="3"/>
      <c r="C352" s="3"/>
      <c r="D352" s="3"/>
      <c r="E352" s="3"/>
      <c r="F352" s="23"/>
      <c r="G352" s="82"/>
      <c r="H352" s="82"/>
      <c r="I352" s="82"/>
    </row>
    <row x14ac:dyDescent="0.25" r="353" customHeight="1" ht="17.25">
      <c r="A353" s="3"/>
      <c r="B353" s="3"/>
      <c r="C353" s="3"/>
      <c r="D353" s="3"/>
      <c r="E353" s="3"/>
      <c r="F353" s="23"/>
      <c r="G353" s="82"/>
      <c r="H353" s="82"/>
      <c r="I353" s="82"/>
    </row>
    <row x14ac:dyDescent="0.25" r="354" customHeight="1" ht="17.25">
      <c r="A354" s="3"/>
      <c r="B354" s="3"/>
      <c r="C354" s="3"/>
      <c r="D354" s="3"/>
      <c r="E354" s="3"/>
      <c r="F354" s="23"/>
      <c r="G354" s="82"/>
      <c r="H354" s="82"/>
      <c r="I354" s="82"/>
    </row>
    <row x14ac:dyDescent="0.25" r="355" customHeight="1" ht="17.25">
      <c r="A355" s="3"/>
      <c r="B355" s="3"/>
      <c r="C355" s="3"/>
      <c r="D355" s="3"/>
      <c r="E355" s="3"/>
      <c r="F355" s="23"/>
      <c r="G355" s="82"/>
      <c r="H355" s="82"/>
      <c r="I355" s="82"/>
    </row>
    <row x14ac:dyDescent="0.25" r="356" customHeight="1" ht="17.25">
      <c r="A356" s="3"/>
      <c r="B356" s="3"/>
      <c r="C356" s="3"/>
      <c r="D356" s="3"/>
      <c r="E356" s="3"/>
      <c r="F356" s="23"/>
      <c r="G356" s="82"/>
      <c r="H356" s="82"/>
      <c r="I356" s="82"/>
    </row>
    <row x14ac:dyDescent="0.25" r="357" customHeight="1" ht="17.25">
      <c r="A357" s="3"/>
      <c r="B357" s="3"/>
      <c r="C357" s="3"/>
      <c r="D357" s="3"/>
      <c r="E357" s="3"/>
      <c r="F357" s="23"/>
      <c r="G357" s="82"/>
      <c r="H357" s="82"/>
      <c r="I357" s="82"/>
    </row>
    <row x14ac:dyDescent="0.25" r="358" customHeight="1" ht="17.25">
      <c r="A358" s="3"/>
      <c r="B358" s="3"/>
      <c r="C358" s="3"/>
      <c r="D358" s="3"/>
      <c r="E358" s="3"/>
      <c r="F358" s="23"/>
      <c r="G358" s="82"/>
      <c r="H358" s="82"/>
      <c r="I358" s="82"/>
    </row>
    <row x14ac:dyDescent="0.25" r="359" customHeight="1" ht="17.25">
      <c r="A359" s="3"/>
      <c r="B359" s="3"/>
      <c r="C359" s="3"/>
      <c r="D359" s="3"/>
      <c r="E359" s="3"/>
      <c r="F359" s="23"/>
      <c r="G359" s="82"/>
      <c r="H359" s="82"/>
      <c r="I359" s="82"/>
    </row>
    <row x14ac:dyDescent="0.25" r="360" customHeight="1" ht="17.25">
      <c r="A360" s="3"/>
      <c r="B360" s="3"/>
      <c r="C360" s="3"/>
      <c r="D360" s="3"/>
      <c r="E360" s="3"/>
      <c r="F360" s="23"/>
      <c r="G360" s="82"/>
      <c r="H360" s="82"/>
      <c r="I360" s="82"/>
    </row>
    <row x14ac:dyDescent="0.25" r="361" customHeight="1" ht="17.25">
      <c r="A361" s="3"/>
      <c r="B361" s="3"/>
      <c r="C361" s="3"/>
      <c r="D361" s="3"/>
      <c r="E361" s="3"/>
      <c r="F361" s="23"/>
      <c r="G361" s="82"/>
      <c r="H361" s="82"/>
      <c r="I361" s="82"/>
    </row>
    <row x14ac:dyDescent="0.25" r="362" customHeight="1" ht="17.25">
      <c r="A362" s="3"/>
      <c r="B362" s="3"/>
      <c r="C362" s="3"/>
      <c r="D362" s="3"/>
      <c r="E362" s="3"/>
      <c r="F362" s="23"/>
      <c r="G362" s="82"/>
      <c r="H362" s="82"/>
      <c r="I362" s="82"/>
    </row>
    <row x14ac:dyDescent="0.25" r="363" customHeight="1" ht="17.25">
      <c r="A363" s="3"/>
      <c r="B363" s="3"/>
      <c r="C363" s="3"/>
      <c r="D363" s="3"/>
      <c r="E363" s="3"/>
      <c r="F363" s="23"/>
      <c r="G363" s="82"/>
      <c r="H363" s="82"/>
      <c r="I363" s="82"/>
    </row>
    <row x14ac:dyDescent="0.25" r="364" customHeight="1" ht="17.25">
      <c r="A364" s="3"/>
      <c r="B364" s="3"/>
      <c r="C364" s="3"/>
      <c r="D364" s="3"/>
      <c r="E364" s="3"/>
      <c r="F364" s="23"/>
      <c r="G364" s="82"/>
      <c r="H364" s="82"/>
      <c r="I364" s="82"/>
    </row>
    <row x14ac:dyDescent="0.25" r="365" customHeight="1" ht="17.25">
      <c r="A365" s="3"/>
      <c r="B365" s="3"/>
      <c r="C365" s="3"/>
      <c r="D365" s="3"/>
      <c r="E365" s="3"/>
      <c r="F365" s="23"/>
      <c r="G365" s="82"/>
      <c r="H365" s="82"/>
      <c r="I365" s="82"/>
    </row>
    <row x14ac:dyDescent="0.25" r="366" customHeight="1" ht="17.25">
      <c r="A366" s="3"/>
      <c r="B366" s="3"/>
      <c r="C366" s="3"/>
      <c r="D366" s="3"/>
      <c r="E366" s="3"/>
      <c r="F366" s="23"/>
      <c r="G366" s="82"/>
      <c r="H366" s="82"/>
      <c r="I366" s="82"/>
    </row>
    <row x14ac:dyDescent="0.25" r="367" customHeight="1" ht="17.25">
      <c r="A367" s="3"/>
      <c r="B367" s="3"/>
      <c r="C367" s="3"/>
      <c r="D367" s="3"/>
      <c r="E367" s="3"/>
      <c r="F367" s="23"/>
      <c r="G367" s="82"/>
      <c r="H367" s="82"/>
      <c r="I367" s="82"/>
    </row>
    <row x14ac:dyDescent="0.25" r="368" customHeight="1" ht="17.25">
      <c r="A368" s="3"/>
      <c r="B368" s="3"/>
      <c r="C368" s="3"/>
      <c r="D368" s="3"/>
      <c r="E368" s="3"/>
      <c r="F368" s="23"/>
      <c r="G368" s="82"/>
      <c r="H368" s="82"/>
      <c r="I368" s="82"/>
    </row>
    <row x14ac:dyDescent="0.25" r="369" customHeight="1" ht="17.25">
      <c r="A369" s="3"/>
      <c r="B369" s="3"/>
      <c r="C369" s="3"/>
      <c r="D369" s="3"/>
      <c r="E369" s="3"/>
      <c r="F369" s="23"/>
      <c r="G369" s="82"/>
      <c r="H369" s="82"/>
      <c r="I369" s="82"/>
    </row>
    <row x14ac:dyDescent="0.25" r="370" customHeight="1" ht="17.25">
      <c r="A370" s="3"/>
      <c r="B370" s="3"/>
      <c r="C370" s="3"/>
      <c r="D370" s="3"/>
      <c r="E370" s="3"/>
      <c r="F370" s="23"/>
      <c r="G370" s="82"/>
      <c r="H370" s="82"/>
      <c r="I370" s="82"/>
    </row>
    <row x14ac:dyDescent="0.25" r="371" customHeight="1" ht="17.25">
      <c r="A371" s="3"/>
      <c r="B371" s="3"/>
      <c r="C371" s="3"/>
      <c r="D371" s="3"/>
      <c r="E371" s="3"/>
      <c r="F371" s="114"/>
      <c r="G371" s="82"/>
      <c r="H371" s="82"/>
      <c r="I371" s="82"/>
    </row>
    <row x14ac:dyDescent="0.25" r="372" customHeight="1" ht="17.25">
      <c r="A372" s="3"/>
      <c r="B372" s="3"/>
      <c r="C372" s="3"/>
      <c r="D372" s="3"/>
      <c r="E372" s="3"/>
      <c r="F372" s="114"/>
      <c r="G372" s="82"/>
      <c r="H372" s="82"/>
      <c r="I372" s="82"/>
    </row>
    <row x14ac:dyDescent="0.25" r="373" customHeight="1" ht="17.25">
      <c r="A373" s="3"/>
      <c r="B373" s="3"/>
      <c r="C373" s="3"/>
      <c r="D373" s="3"/>
      <c r="E373" s="3"/>
      <c r="F373" s="114"/>
      <c r="G373" s="82"/>
      <c r="H373" s="82"/>
      <c r="I373" s="82"/>
    </row>
    <row x14ac:dyDescent="0.25" r="374" customHeight="1" ht="17.25">
      <c r="A374" s="3"/>
      <c r="B374" s="3"/>
      <c r="C374" s="3"/>
      <c r="D374" s="3"/>
      <c r="E374" s="3"/>
      <c r="F374" s="114"/>
      <c r="G374" s="82"/>
      <c r="H374" s="82"/>
      <c r="I374" s="82"/>
    </row>
    <row x14ac:dyDescent="0.25" r="375" customHeight="1" ht="17.25">
      <c r="A375" s="3"/>
      <c r="B375" s="3"/>
      <c r="C375" s="3"/>
      <c r="D375" s="3"/>
      <c r="E375" s="3"/>
      <c r="F375" s="114"/>
      <c r="G375" s="82"/>
      <c r="H375" s="82"/>
      <c r="I375" s="82"/>
    </row>
  </sheetData>
  <mergeCells count="7">
    <mergeCell ref="A1:I1"/>
    <mergeCell ref="H104:I104"/>
    <mergeCell ref="H105:I105"/>
    <mergeCell ref="H122:I122"/>
    <mergeCell ref="H123:I123"/>
    <mergeCell ref="H137:I137"/>
    <mergeCell ref="H138:I1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7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22.14785714285714" customWidth="1" bestFit="1"/>
    <col min="4" max="4" style="76" width="18.576428571428572" customWidth="1" bestFit="1"/>
    <col min="5" max="5" style="76" width="10.576428571428572" customWidth="1" bestFit="1"/>
    <col min="6" max="6" style="77" width="22.576428571428572" customWidth="1" bestFit="1"/>
    <col min="7" max="7" style="100" width="39.57642857142857" customWidth="1" bestFit="1"/>
    <col min="8" max="8" style="100" width="38.14785714285715" customWidth="1" bestFit="1"/>
    <col min="9" max="9" style="100" width="38.57642857142857" customWidth="1" bestFit="1"/>
  </cols>
  <sheetData>
    <row x14ac:dyDescent="0.25" r="1" customHeight="1" ht="17.25">
      <c r="A1" s="1" t="s">
        <v>346</v>
      </c>
      <c r="B1" s="1"/>
      <c r="C1" s="1"/>
      <c r="D1" s="1"/>
      <c r="E1" s="1"/>
      <c r="F1" s="1"/>
      <c r="G1" s="81"/>
      <c r="H1" s="81"/>
      <c r="I1" s="81"/>
    </row>
    <row x14ac:dyDescent="0.25" r="2" customHeight="1" ht="17.25">
      <c r="A2" s="4"/>
      <c r="B2" s="4"/>
      <c r="C2" s="4"/>
      <c r="D2" s="4"/>
      <c r="E2" s="4"/>
      <c r="F2" s="23"/>
      <c r="G2" s="101"/>
      <c r="H2" s="101"/>
      <c r="I2" s="101"/>
    </row>
    <row x14ac:dyDescent="0.25" r="3" customHeight="1" ht="49.35">
      <c r="A3" s="126" t="s">
        <v>1</v>
      </c>
      <c r="B3" s="96" t="s">
        <v>347</v>
      </c>
      <c r="C3" s="236"/>
      <c r="D3" s="236"/>
      <c r="E3" s="127"/>
      <c r="F3" s="116"/>
      <c r="G3" s="128"/>
      <c r="H3" s="128"/>
      <c r="I3" s="128"/>
    </row>
    <row x14ac:dyDescent="0.25" r="4" customHeight="1" ht="25.350000000000005">
      <c r="A4" s="15"/>
      <c r="B4" s="15" t="s">
        <v>348</v>
      </c>
      <c r="C4" s="15"/>
      <c r="D4" s="15"/>
      <c r="E4" s="112" t="s">
        <v>58</v>
      </c>
      <c r="F4" s="237" t="s">
        <v>319</v>
      </c>
      <c r="G4" s="131" t="s">
        <v>349</v>
      </c>
      <c r="H4" s="18" t="s">
        <v>350</v>
      </c>
      <c r="I4" s="238"/>
    </row>
    <row x14ac:dyDescent="0.25" r="5" customHeight="1" ht="17.25">
      <c r="A5" s="3"/>
      <c r="B5" s="3"/>
      <c r="C5" s="3"/>
      <c r="D5" s="3"/>
      <c r="E5" s="74"/>
      <c r="F5" s="119" t="s">
        <v>351</v>
      </c>
      <c r="G5" s="101"/>
      <c r="H5" s="287" t="s">
        <v>353</v>
      </c>
      <c r="I5" s="91"/>
    </row>
    <row x14ac:dyDescent="0.25" r="6" customHeight="1" ht="17.25">
      <c r="A6" s="3"/>
      <c r="B6" s="3"/>
      <c r="C6" s="3"/>
      <c r="D6" s="3"/>
      <c r="E6" s="74" t="s">
        <v>11</v>
      </c>
      <c r="F6" s="74" t="s">
        <v>354</v>
      </c>
      <c r="G6" s="25">
        <f>ROUNDUP((((('Exchange rate'!Eur_per_GBP*('UK-R-Side Tables'!G6/(1+'Exchange rate'!UK_vat_rate))*1.25)-('Exchange rate'!Eur_per_GBP*('UK-R-Side Tables'!G6/(1+'Exchange rate'!UK_vat_rate))*1.25)*0.25)+1)*0.9165)/10,0)*10</f>
      </c>
      <c r="H6" s="25">
        <f>ROUNDUP((((('Exchange rate'!Eur_per_GBP*('UK-R-Side Tables'!H6/(1+'Exchange rate'!UK_vat_rate))*1.25)-('Exchange rate'!Eur_per_GBP*('UK-R-Side Tables'!H6/(1+'Exchange rate'!UK_vat_rate))*1.25)*0.25)+1)*0.9165)/10,0)*10</f>
      </c>
      <c r="I6" s="24"/>
    </row>
    <row x14ac:dyDescent="0.25" r="7" customHeight="1" ht="17.25">
      <c r="A7" s="3"/>
      <c r="B7" s="3"/>
      <c r="C7" s="3"/>
      <c r="D7" s="3"/>
      <c r="E7" s="74" t="s">
        <v>13</v>
      </c>
      <c r="F7" s="74" t="s">
        <v>356</v>
      </c>
      <c r="G7" s="25">
        <f>ROUNDUP((((('Exchange rate'!Eur_per_GBP*('UK-R-Side Tables'!G7/(1+'Exchange rate'!UK_vat_rate))*1.25)-('Exchange rate'!Eur_per_GBP*('UK-R-Side Tables'!G7/(1+'Exchange rate'!UK_vat_rate))*1.25)*0.25)+1)*0.9165)/10,0)*10</f>
      </c>
      <c r="H7" s="25">
        <f>ROUNDUP((((('Exchange rate'!Eur_per_GBP*('UK-R-Side Tables'!H7/(1+'Exchange rate'!UK_vat_rate))*1.25)-('Exchange rate'!Eur_per_GBP*('UK-R-Side Tables'!H7/(1+'Exchange rate'!UK_vat_rate))*1.25)*0.25)+1)*0.9165)/10,0)*10</f>
      </c>
      <c r="I7" s="24"/>
    </row>
    <row x14ac:dyDescent="0.25" r="8" customHeight="1" ht="17.25">
      <c r="A8" s="3"/>
      <c r="B8" s="3"/>
      <c r="C8" s="3"/>
      <c r="D8" s="3"/>
      <c r="E8" s="74" t="s">
        <v>15</v>
      </c>
      <c r="F8" s="74" t="s">
        <v>358</v>
      </c>
      <c r="G8" s="25">
        <f>ROUNDUP((((('Exchange rate'!Eur_per_GBP*('UK-R-Side Tables'!G8/(1+'Exchange rate'!UK_vat_rate))*1.25)-('Exchange rate'!Eur_per_GBP*('UK-R-Side Tables'!G8/(1+'Exchange rate'!UK_vat_rate))*1.25)*0.25)+1)*0.9165)/10,0)*10</f>
      </c>
      <c r="H8" s="25">
        <f>ROUNDUP((((('Exchange rate'!Eur_per_GBP*('UK-R-Side Tables'!H8/(1+'Exchange rate'!UK_vat_rate))*1.25)-('Exchange rate'!Eur_per_GBP*('UK-R-Side Tables'!H8/(1+'Exchange rate'!UK_vat_rate))*1.25)*0.25)+1)*0.9165)/10,0)*10</f>
      </c>
      <c r="I8" s="24"/>
    </row>
    <row x14ac:dyDescent="0.25" r="9" customHeight="1" ht="17.25">
      <c r="A9" s="3"/>
      <c r="B9" s="3"/>
      <c r="C9" s="3"/>
      <c r="D9" s="3"/>
      <c r="E9" s="74"/>
      <c r="F9" s="74"/>
      <c r="G9" s="34"/>
      <c r="H9" s="151"/>
      <c r="I9" s="24"/>
    </row>
    <row x14ac:dyDescent="0.25" r="10" customHeight="1" ht="17.25">
      <c r="A10" s="3"/>
      <c r="B10" s="3"/>
      <c r="C10" s="3"/>
      <c r="D10" s="3"/>
      <c r="E10" s="74"/>
      <c r="F10" s="74"/>
      <c r="G10" s="34"/>
      <c r="H10" s="34"/>
      <c r="I10" s="24"/>
    </row>
    <row x14ac:dyDescent="0.25" r="11" customHeight="1" ht="17.25">
      <c r="A11" s="3"/>
      <c r="B11" s="3"/>
      <c r="C11" s="3"/>
      <c r="D11" s="3"/>
      <c r="E11" s="74"/>
      <c r="F11" s="23"/>
      <c r="G11" s="82"/>
      <c r="H11" s="82"/>
      <c r="I11" s="82"/>
    </row>
    <row x14ac:dyDescent="0.25" r="12" customHeight="1" ht="17.25">
      <c r="A12" s="3"/>
      <c r="B12" s="3"/>
      <c r="C12" s="3"/>
      <c r="D12" s="3"/>
      <c r="E12" s="138" t="s">
        <v>18</v>
      </c>
      <c r="F12" s="74"/>
      <c r="G12" s="136"/>
      <c r="H12" s="136"/>
      <c r="I12" s="137"/>
    </row>
    <row x14ac:dyDescent="0.25" r="13" customHeight="1" ht="17.25">
      <c r="A13" s="3"/>
      <c r="B13" s="3"/>
      <c r="C13" s="3"/>
      <c r="D13" s="3"/>
      <c r="E13" s="145"/>
      <c r="F13" s="23"/>
      <c r="G13" s="82"/>
      <c r="H13" s="82"/>
      <c r="I13" s="82"/>
    </row>
    <row x14ac:dyDescent="0.25" r="14" customHeight="1" ht="17.25">
      <c r="A14" s="3"/>
      <c r="B14" s="3"/>
      <c r="C14" s="3"/>
      <c r="D14" s="3"/>
      <c r="E14" s="3"/>
      <c r="F14" s="23"/>
      <c r="G14" s="82"/>
      <c r="H14" s="82"/>
      <c r="I14" s="82"/>
    </row>
    <row x14ac:dyDescent="0.25" r="15" customHeight="1" ht="17.25">
      <c r="A15" s="3"/>
      <c r="B15" s="3"/>
      <c r="C15" s="3"/>
      <c r="D15" s="3"/>
      <c r="E15" s="139" t="s">
        <v>280</v>
      </c>
      <c r="F15" s="140"/>
      <c r="G15" s="141"/>
      <c r="H15" s="37">
        <f>ROUNDUP(((('Exchange rate'!Eur_per_GBP*('UK-R-Side Tables'!H15/(1+'Exchange rate'!UK_vat_rate))*1.25*0.9165)+1)/1.59)/10,0)*10</f>
      </c>
      <c r="I15" s="82"/>
    </row>
    <row x14ac:dyDescent="0.25" r="16" customHeight="1" ht="17.25">
      <c r="A16" s="3"/>
      <c r="B16" s="3"/>
      <c r="C16" s="3"/>
      <c r="D16" s="3"/>
      <c r="E16" s="145"/>
      <c r="F16" s="23"/>
      <c r="G16" s="82"/>
      <c r="H16" s="82"/>
      <c r="I16" s="82"/>
    </row>
    <row x14ac:dyDescent="0.25" r="17" customHeight="1" ht="17.25">
      <c r="A17" s="3"/>
      <c r="B17" s="3"/>
      <c r="C17" s="3"/>
      <c r="D17" s="3"/>
      <c r="E17" s="3"/>
      <c r="F17" s="23"/>
      <c r="G17" s="82"/>
      <c r="H17" s="82"/>
      <c r="I17" s="92"/>
    </row>
    <row x14ac:dyDescent="0.25" r="18" customHeight="1" ht="17.25">
      <c r="A18" s="3"/>
      <c r="B18" s="3"/>
      <c r="C18" s="3"/>
      <c r="D18" s="3"/>
      <c r="E18" s="139" t="s">
        <v>360</v>
      </c>
      <c r="F18" s="140"/>
      <c r="G18" s="141"/>
      <c r="H18" s="37">
        <f>ROUNDUP(((('Exchange rate'!Eur_per_GBP*('UK-R-Side Tables'!H18/(1+'Exchange rate'!UK_vat_rate))*1.25*0.9165)+1)/1.59)/10,0)*10</f>
      </c>
      <c r="I18" s="92"/>
    </row>
    <row x14ac:dyDescent="0.25" r="19" customHeight="1" ht="17.25">
      <c r="A19" s="3"/>
      <c r="B19" s="3"/>
      <c r="C19" s="3"/>
      <c r="D19" s="3"/>
      <c r="E19" s="28"/>
      <c r="F19" s="23"/>
      <c r="G19" s="82"/>
      <c r="H19" s="34"/>
      <c r="I19" s="92"/>
    </row>
    <row x14ac:dyDescent="0.25" r="20" customHeight="1" ht="17.25">
      <c r="A20" s="3"/>
      <c r="B20" s="3"/>
      <c r="C20" s="3"/>
      <c r="D20" s="3"/>
      <c r="E20" s="28"/>
      <c r="F20" s="23"/>
      <c r="G20" s="82"/>
      <c r="H20" s="34"/>
      <c r="I20" s="92"/>
    </row>
    <row x14ac:dyDescent="0.25" r="21" customHeight="1" ht="17.25">
      <c r="A21" s="3"/>
      <c r="B21" s="3"/>
      <c r="C21" s="3"/>
      <c r="D21" s="3"/>
      <c r="E21" s="28"/>
      <c r="F21" s="23"/>
      <c r="G21" s="82"/>
      <c r="H21" s="34"/>
      <c r="I21" s="92"/>
    </row>
    <row x14ac:dyDescent="0.25" r="22" customHeight="1" ht="17.25">
      <c r="A22" s="3"/>
      <c r="B22" s="3"/>
      <c r="C22" s="3"/>
      <c r="D22" s="3"/>
      <c r="E22" s="28"/>
      <c r="F22" s="23"/>
      <c r="G22" s="82"/>
      <c r="H22" s="34"/>
      <c r="I22" s="92"/>
    </row>
    <row x14ac:dyDescent="0.25" r="23" customHeight="1" ht="17.25">
      <c r="A23" s="8" t="s">
        <v>1</v>
      </c>
      <c r="B23" s="288" t="s">
        <v>361</v>
      </c>
      <c r="C23" s="10"/>
      <c r="D23" s="10"/>
      <c r="E23" s="10"/>
      <c r="F23" s="227"/>
      <c r="G23" s="199"/>
      <c r="H23" s="199"/>
      <c r="I23" s="128"/>
    </row>
    <row x14ac:dyDescent="0.25" r="24" customHeight="1" ht="17.25">
      <c r="A24" s="15"/>
      <c r="B24" s="15" t="s">
        <v>348</v>
      </c>
      <c r="C24" s="15"/>
      <c r="D24" s="15"/>
      <c r="E24" s="112" t="s">
        <v>10</v>
      </c>
      <c r="F24" s="112" t="s">
        <v>36</v>
      </c>
      <c r="G24" s="18" t="s">
        <v>362</v>
      </c>
      <c r="H24" s="18" t="s">
        <v>363</v>
      </c>
      <c r="I24" s="238"/>
    </row>
    <row x14ac:dyDescent="0.25" r="25" customHeight="1" ht="17.25">
      <c r="A25" s="22"/>
      <c r="B25" s="114"/>
      <c r="C25" s="114"/>
      <c r="D25" s="114"/>
      <c r="E25" s="119"/>
      <c r="F25" s="119" t="s">
        <v>351</v>
      </c>
      <c r="G25" s="289"/>
      <c r="H25" s="287"/>
      <c r="I25" s="92"/>
    </row>
    <row x14ac:dyDescent="0.25" r="26" customHeight="1" ht="17.25">
      <c r="A26" s="22"/>
      <c r="B26" s="114"/>
      <c r="C26" s="114"/>
      <c r="D26" s="114"/>
      <c r="E26" s="4" t="s">
        <v>13</v>
      </c>
      <c r="F26" s="4" t="s">
        <v>364</v>
      </c>
      <c r="G26" s="25">
        <f>ROUNDUP((((('Exchange rate'!Eur_per_GBP*('UK-R-Side Tables'!G26/(1+'Exchange rate'!UK_vat_rate))*1.25)-('Exchange rate'!Eur_per_GBP*('UK-R-Side Tables'!G26/(1+'Exchange rate'!UK_vat_rate))*1.25)*0.25)+1)*0.9165)/10,0)*10</f>
      </c>
      <c r="H26" s="25">
        <f>ROUNDUP((((('Exchange rate'!Eur_per_GBP*('UK-R-Side Tables'!H26/(1+'Exchange rate'!UK_vat_rate))*1.25)-('Exchange rate'!Eur_per_GBP*('UK-R-Side Tables'!H26/(1+'Exchange rate'!UK_vat_rate))*1.25)*0.25)+1)*0.9165)/10,0)*10</f>
      </c>
      <c r="I26" s="92"/>
    </row>
    <row x14ac:dyDescent="0.25" r="27" customHeight="1" ht="17.25">
      <c r="A27" s="22"/>
      <c r="B27" s="114"/>
      <c r="C27" s="114"/>
      <c r="D27" s="114"/>
      <c r="E27" s="4" t="s">
        <v>15</v>
      </c>
      <c r="F27" s="4" t="s">
        <v>358</v>
      </c>
      <c r="G27" s="25">
        <f>ROUNDUP((((('Exchange rate'!Eur_per_GBP*('UK-R-Side Tables'!G27/(1+'Exchange rate'!UK_vat_rate))*1.25)-('Exchange rate'!Eur_per_GBP*('UK-R-Side Tables'!G27/(1+'Exchange rate'!UK_vat_rate))*1.25)*0.25)+1)*0.9165)/10,0)*10</f>
      </c>
      <c r="H27" s="25">
        <f>ROUNDUP((((('Exchange rate'!Eur_per_GBP*('UK-R-Side Tables'!H27/(1+'Exchange rate'!UK_vat_rate))*1.25)-('Exchange rate'!Eur_per_GBP*('UK-R-Side Tables'!H27/(1+'Exchange rate'!UK_vat_rate))*1.25)*0.25)+1)*0.9165)/10,0)*10</f>
      </c>
      <c r="I27" s="92"/>
    </row>
    <row x14ac:dyDescent="0.25" r="28" customHeight="1" ht="17.25">
      <c r="A28" s="22"/>
      <c r="B28" s="114"/>
      <c r="C28" s="114"/>
      <c r="D28" s="114"/>
      <c r="E28" s="4"/>
      <c r="F28" s="4"/>
      <c r="G28" s="63"/>
      <c r="H28" s="63"/>
      <c r="I28" s="92"/>
    </row>
    <row x14ac:dyDescent="0.25" r="29" customHeight="1" ht="17.25">
      <c r="A29" s="22"/>
      <c r="B29" s="114"/>
      <c r="C29" s="114"/>
      <c r="D29" s="114"/>
      <c r="E29" s="4"/>
      <c r="F29" s="4"/>
      <c r="G29" s="63"/>
      <c r="H29" s="63"/>
      <c r="I29" s="92"/>
    </row>
    <row x14ac:dyDescent="0.25" r="30" customHeight="1" ht="17.25">
      <c r="A30" s="22"/>
      <c r="B30" s="114"/>
      <c r="C30" s="114"/>
      <c r="D30" s="114"/>
      <c r="E30" s="138" t="s">
        <v>365</v>
      </c>
      <c r="F30" s="4"/>
      <c r="G30" s="63"/>
      <c r="H30" s="63"/>
      <c r="I30" s="92"/>
    </row>
    <row x14ac:dyDescent="0.25" r="31" customHeight="1" ht="25.350000000000005">
      <c r="A31" s="3"/>
      <c r="B31" s="114"/>
      <c r="C31" s="114"/>
      <c r="D31" s="114"/>
      <c r="E31" s="150"/>
      <c r="F31" s="4"/>
      <c r="G31" s="101"/>
      <c r="H31" s="101"/>
      <c r="I31" s="92"/>
    </row>
    <row x14ac:dyDescent="0.25" r="32" customHeight="1" ht="25.350000000000005">
      <c r="A32" s="3"/>
      <c r="B32" s="114"/>
      <c r="C32" s="114"/>
      <c r="D32" s="114"/>
      <c r="E32" s="107"/>
      <c r="F32" s="4"/>
      <c r="G32" s="101"/>
      <c r="H32" s="101"/>
      <c r="I32" s="92"/>
    </row>
    <row x14ac:dyDescent="0.25" r="33" customHeight="1" ht="25.350000000000005">
      <c r="A33" s="3"/>
      <c r="B33" s="114"/>
      <c r="C33" s="114"/>
      <c r="D33" s="114"/>
      <c r="E33" s="139" t="s">
        <v>280</v>
      </c>
      <c r="F33" s="140"/>
      <c r="G33" s="141"/>
      <c r="H33" s="37">
        <f>ROUNDUP(((('Exchange rate'!Eur_per_GBP*('UK-R-Side Tables'!H33/(1+'Exchange rate'!UK_vat_rate))*1.25*0.9165)+1)/1.59)/10,0)*10</f>
      </c>
      <c r="I33" s="92"/>
    </row>
    <row x14ac:dyDescent="0.25" r="34" customHeight="1" ht="24.75">
      <c r="A34" s="3"/>
      <c r="B34" s="114"/>
      <c r="C34" s="114"/>
      <c r="D34" s="114"/>
      <c r="E34" s="229"/>
      <c r="F34" s="228"/>
      <c r="G34" s="230"/>
      <c r="H34" s="230"/>
      <c r="I34" s="92"/>
    </row>
    <row x14ac:dyDescent="0.25" r="35" customHeight="1" ht="100.34999999999998">
      <c r="A35" s="3"/>
      <c r="B35" s="114"/>
      <c r="C35" s="114"/>
      <c r="D35" s="114"/>
      <c r="E35" s="114"/>
      <c r="F35" s="4"/>
      <c r="G35" s="101"/>
      <c r="H35" s="63"/>
      <c r="I35" s="92"/>
    </row>
    <row x14ac:dyDescent="0.25" r="36" customHeight="1" ht="25.350000000000005">
      <c r="A36" s="3"/>
      <c r="B36" s="3"/>
      <c r="C36" s="3"/>
      <c r="D36" s="3"/>
      <c r="E36" s="108"/>
      <c r="F36" s="122"/>
      <c r="G36" s="290"/>
      <c r="H36" s="291"/>
      <c r="I36" s="291"/>
    </row>
    <row x14ac:dyDescent="0.25" r="37" customHeight="1" ht="17.25">
      <c r="A37" s="8" t="s">
        <v>1</v>
      </c>
      <c r="B37" s="288" t="s">
        <v>361</v>
      </c>
      <c r="C37" s="10"/>
      <c r="D37" s="10"/>
      <c r="E37" s="10"/>
      <c r="F37" s="227"/>
      <c r="G37" s="199"/>
      <c r="H37" s="199"/>
      <c r="I37" s="128"/>
    </row>
    <row x14ac:dyDescent="0.25" r="38" customHeight="1" ht="17.25">
      <c r="A38" s="15"/>
      <c r="B38" s="15" t="s">
        <v>366</v>
      </c>
      <c r="C38" s="15"/>
      <c r="D38" s="15"/>
      <c r="E38" s="112" t="s">
        <v>10</v>
      </c>
      <c r="F38" s="112" t="s">
        <v>36</v>
      </c>
      <c r="G38" s="18" t="s">
        <v>362</v>
      </c>
      <c r="H38" s="18" t="s">
        <v>363</v>
      </c>
      <c r="I38" s="238"/>
    </row>
    <row x14ac:dyDescent="0.25" r="39" customHeight="1" ht="17.25">
      <c r="A39" s="22"/>
      <c r="B39" s="114"/>
      <c r="C39" s="114"/>
      <c r="D39" s="114"/>
      <c r="E39" s="119"/>
      <c r="F39" s="119" t="s">
        <v>351</v>
      </c>
      <c r="G39" s="289"/>
      <c r="H39" s="287"/>
      <c r="I39" s="92"/>
    </row>
    <row x14ac:dyDescent="0.25" r="40" customHeight="1" ht="17.25">
      <c r="A40" s="22"/>
      <c r="B40" s="114"/>
      <c r="C40" s="114"/>
      <c r="D40" s="114"/>
      <c r="E40" s="4" t="s">
        <v>13</v>
      </c>
      <c r="F40" s="4" t="s">
        <v>367</v>
      </c>
      <c r="G40" s="25">
        <f>ROUNDUP((((('Exchange rate'!Eur_per_GBP*('UK-R-Side Tables'!G40/(1+'Exchange rate'!UK_vat_rate))*1.25)-('Exchange rate'!Eur_per_GBP*('UK-R-Side Tables'!G40/(1+'Exchange rate'!UK_vat_rate))*1.25)*0.25)+1)*0.9165)/10,0)*10</f>
      </c>
      <c r="H40" s="25">
        <f>ROUNDUP((((('Exchange rate'!Eur_per_GBP*('UK-R-Side Tables'!H40/(1+'Exchange rate'!UK_vat_rate))*1.25)-('Exchange rate'!Eur_per_GBP*('UK-R-Side Tables'!H40/(1+'Exchange rate'!UK_vat_rate))*1.25)*0.25)+1)*0.9165)/10,0)*10</f>
      </c>
      <c r="I40" s="92"/>
    </row>
    <row x14ac:dyDescent="0.25" r="41" customHeight="1" ht="17.25">
      <c r="A41" s="22"/>
      <c r="B41" s="114"/>
      <c r="C41" s="114"/>
      <c r="D41" s="114"/>
      <c r="E41" s="4" t="s">
        <v>15</v>
      </c>
      <c r="F41" s="4" t="s">
        <v>116</v>
      </c>
      <c r="G41" s="25">
        <f>ROUNDUP((((('Exchange rate'!Eur_per_GBP*('UK-R-Side Tables'!G41/(1+'Exchange rate'!UK_vat_rate))*1.25)-('Exchange rate'!Eur_per_GBP*('UK-R-Side Tables'!G41/(1+'Exchange rate'!UK_vat_rate))*1.25)*0.25)+1)*0.9165)/10,0)*10</f>
      </c>
      <c r="H41" s="25">
        <f>ROUNDUP((((('Exchange rate'!Eur_per_GBP*('UK-R-Side Tables'!H41/(1+'Exchange rate'!UK_vat_rate))*1.25)-('Exchange rate'!Eur_per_GBP*('UK-R-Side Tables'!H41/(1+'Exchange rate'!UK_vat_rate))*1.25)*0.25)+1)*0.9165)/10,0)*10</f>
      </c>
      <c r="I41" s="92"/>
    </row>
    <row x14ac:dyDescent="0.25" r="42" customHeight="1" ht="17.25">
      <c r="A42" s="22"/>
      <c r="B42" s="114"/>
      <c r="C42" s="114"/>
      <c r="D42" s="114"/>
      <c r="E42" s="4"/>
      <c r="F42" s="4"/>
      <c r="G42" s="63"/>
      <c r="H42" s="63"/>
      <c r="I42" s="92"/>
    </row>
    <row x14ac:dyDescent="0.25" r="43" customHeight="1" ht="17.25">
      <c r="A43" s="22"/>
      <c r="B43" s="114"/>
      <c r="C43" s="114"/>
      <c r="D43" s="114"/>
      <c r="E43" s="4"/>
      <c r="F43" s="4"/>
      <c r="G43" s="63"/>
      <c r="H43" s="63"/>
      <c r="I43" s="92"/>
    </row>
    <row x14ac:dyDescent="0.25" r="44" customHeight="1" ht="17.25">
      <c r="A44" s="22"/>
      <c r="B44" s="114"/>
      <c r="C44" s="114"/>
      <c r="D44" s="114"/>
      <c r="E44" s="138" t="s">
        <v>365</v>
      </c>
      <c r="F44" s="4"/>
      <c r="G44" s="63"/>
      <c r="H44" s="63"/>
      <c r="I44" s="92"/>
    </row>
    <row x14ac:dyDescent="0.25" r="45" customHeight="1" ht="25.350000000000005">
      <c r="A45" s="3"/>
      <c r="B45" s="114"/>
      <c r="C45" s="114"/>
      <c r="D45" s="114"/>
      <c r="E45" s="150"/>
      <c r="F45" s="4"/>
      <c r="G45" s="101"/>
      <c r="H45" s="101"/>
      <c r="I45" s="92"/>
    </row>
    <row x14ac:dyDescent="0.25" r="46" customHeight="1" ht="25.350000000000005">
      <c r="A46" s="3"/>
      <c r="B46" s="114"/>
      <c r="C46" s="114"/>
      <c r="D46" s="114"/>
      <c r="E46" s="107"/>
      <c r="F46" s="4"/>
      <c r="G46" s="101"/>
      <c r="H46" s="101"/>
      <c r="I46" s="92"/>
    </row>
    <row x14ac:dyDescent="0.25" r="47" customHeight="1" ht="25.350000000000005">
      <c r="A47" s="3"/>
      <c r="B47" s="114"/>
      <c r="C47" s="114"/>
      <c r="D47" s="114"/>
      <c r="E47" s="139" t="s">
        <v>280</v>
      </c>
      <c r="F47" s="140"/>
      <c r="G47" s="141"/>
      <c r="H47" s="37">
        <f>ROUNDUP(((('Exchange rate'!Eur_per_GBP*('UK-R-Side Tables'!H47/(1+'Exchange rate'!UK_vat_rate))*1.25*0.9165)+1)/1.59)/10,0)*10</f>
      </c>
      <c r="I47" s="92"/>
    </row>
    <row x14ac:dyDescent="0.25" r="48" customHeight="1" ht="100.34999999999998">
      <c r="A48" s="3"/>
      <c r="B48" s="114"/>
      <c r="C48" s="114"/>
      <c r="D48" s="114"/>
      <c r="E48" s="108"/>
      <c r="F48" s="228"/>
      <c r="G48" s="230"/>
      <c r="H48" s="101"/>
      <c r="I48" s="92"/>
    </row>
    <row x14ac:dyDescent="0.25" r="49" customHeight="1" ht="24.75">
      <c r="A49" s="3"/>
      <c r="B49" s="114"/>
      <c r="C49" s="114"/>
      <c r="D49" s="114"/>
      <c r="E49" s="229"/>
      <c r="F49" s="228"/>
      <c r="G49" s="230"/>
      <c r="H49" s="230"/>
      <c r="I49" s="92"/>
    </row>
    <row x14ac:dyDescent="0.25" r="50" customHeight="1" ht="25.350000000000005">
      <c r="A50" s="3"/>
      <c r="B50" s="114"/>
      <c r="C50" s="114"/>
      <c r="D50" s="114"/>
      <c r="E50" s="114"/>
      <c r="F50" s="4"/>
      <c r="G50" s="101"/>
      <c r="H50" s="63"/>
      <c r="I50" s="92"/>
    </row>
    <row x14ac:dyDescent="0.25" r="51" customHeight="1" ht="25.350000000000005">
      <c r="A51" s="3"/>
      <c r="B51" s="3"/>
      <c r="C51" s="3"/>
      <c r="D51" s="3"/>
      <c r="E51" s="108"/>
      <c r="F51" s="122"/>
      <c r="G51" s="290"/>
      <c r="H51" s="291"/>
      <c r="I51" s="291"/>
    </row>
    <row x14ac:dyDescent="0.25" r="52" customHeight="1" ht="57">
      <c r="A52" s="318" t="s">
        <v>1</v>
      </c>
      <c r="B52" s="96" t="s">
        <v>369</v>
      </c>
      <c r="C52" s="10"/>
      <c r="D52" s="9"/>
      <c r="E52" s="292"/>
      <c r="F52" s="293"/>
      <c r="G52" s="294"/>
      <c r="H52" s="294"/>
      <c r="I52" s="128"/>
    </row>
    <row x14ac:dyDescent="0.25" r="53" customHeight="1" ht="17.25">
      <c r="A53" s="15"/>
      <c r="B53" s="15" t="s">
        <v>348</v>
      </c>
      <c r="C53" s="15"/>
      <c r="D53" s="15"/>
      <c r="E53" s="112" t="s">
        <v>58</v>
      </c>
      <c r="F53" s="237" t="s">
        <v>319</v>
      </c>
      <c r="G53" s="319" t="s">
        <v>370</v>
      </c>
      <c r="H53" s="52"/>
      <c r="I53" s="238"/>
    </row>
    <row x14ac:dyDescent="0.25" r="54" customHeight="1" ht="17.25">
      <c r="A54" s="3"/>
      <c r="B54" s="3"/>
      <c r="C54" s="3"/>
      <c r="D54" s="3"/>
      <c r="E54" s="74"/>
      <c r="F54" s="119" t="s">
        <v>5</v>
      </c>
      <c r="G54" s="101"/>
      <c r="H54" s="225"/>
      <c r="I54" s="91"/>
    </row>
    <row x14ac:dyDescent="0.25" r="55" customHeight="1" ht="17.25">
      <c r="A55" s="3"/>
      <c r="B55" s="3"/>
      <c r="C55" s="3"/>
      <c r="D55" s="3"/>
      <c r="E55" s="74" t="s">
        <v>13</v>
      </c>
      <c r="F55" s="74" t="s">
        <v>462</v>
      </c>
      <c r="G55" s="25">
        <f>ROUNDUP((((('Exchange rate'!Eur_per_GBP*('UK-R-Side Tables'!G55/(1+'Exchange rate'!UK_vat_rate))*1.25)-('Exchange rate'!Eur_per_GBP*('UK-R-Side Tables'!G55/(1+'Exchange rate'!UK_vat_rate))*1.25)*0.25)+1)*0.9165)/10,0)*10</f>
      </c>
      <c r="H55" s="34"/>
      <c r="I55" s="24"/>
    </row>
    <row x14ac:dyDescent="0.25" r="56" customHeight="1" ht="17.25">
      <c r="A56" s="3"/>
      <c r="B56" s="3"/>
      <c r="C56" s="3"/>
      <c r="D56" s="3"/>
      <c r="E56" s="74" t="s">
        <v>15</v>
      </c>
      <c r="F56" s="74" t="s">
        <v>373</v>
      </c>
      <c r="G56" s="25">
        <f>ROUNDUP((((('Exchange rate'!Eur_per_GBP*('UK-R-Side Tables'!G56/(1+'Exchange rate'!UK_vat_rate))*1.25)-('Exchange rate'!Eur_per_GBP*('UK-R-Side Tables'!G56/(1+'Exchange rate'!UK_vat_rate))*1.25)*0.25)+1)*0.9165)/10,0)*10</f>
      </c>
      <c r="H56" s="34"/>
      <c r="I56" s="24"/>
    </row>
    <row x14ac:dyDescent="0.25" r="57" customHeight="1" ht="17.25">
      <c r="A57" s="3"/>
      <c r="B57" s="3"/>
      <c r="C57" s="3"/>
      <c r="D57" s="3"/>
      <c r="E57" s="74"/>
      <c r="F57" s="74"/>
      <c r="G57" s="34"/>
      <c r="H57" s="34"/>
      <c r="I57" s="24"/>
    </row>
    <row x14ac:dyDescent="0.25" r="58" customHeight="1" ht="17.25">
      <c r="A58" s="3"/>
      <c r="B58" s="3"/>
      <c r="C58" s="3"/>
      <c r="D58" s="3"/>
      <c r="E58" s="74"/>
      <c r="F58" s="74"/>
      <c r="G58" s="34"/>
      <c r="H58" s="34"/>
      <c r="I58" s="24"/>
    </row>
    <row x14ac:dyDescent="0.25" r="59" customHeight="1" ht="17.25">
      <c r="A59" s="3"/>
      <c r="B59" s="3"/>
      <c r="C59" s="3"/>
      <c r="D59" s="3"/>
      <c r="E59" s="138" t="s">
        <v>18</v>
      </c>
      <c r="F59" s="23"/>
      <c r="G59" s="82"/>
      <c r="H59" s="82"/>
      <c r="I59" s="82"/>
    </row>
    <row x14ac:dyDescent="0.25" r="60" customHeight="1" ht="17.25">
      <c r="A60" s="3"/>
      <c r="B60" s="3"/>
      <c r="C60" s="3"/>
      <c r="D60" s="3"/>
      <c r="E60" s="145"/>
      <c r="F60" s="74"/>
      <c r="G60" s="136"/>
      <c r="H60" s="136"/>
      <c r="I60" s="137"/>
    </row>
    <row x14ac:dyDescent="0.25" r="61" customHeight="1" ht="17.25">
      <c r="A61" s="3"/>
      <c r="B61" s="3"/>
      <c r="C61" s="3"/>
      <c r="D61" s="3"/>
      <c r="E61" s="110" t="s">
        <v>280</v>
      </c>
      <c r="F61" s="140"/>
      <c r="G61" s="141"/>
      <c r="H61" s="188">
        <f>ROUNDUP((((('Exchange rate'!Eur_per_GBP*('UK-R-Side Tables'!H61/(1+'Exchange rate'!UK_vat_rate))*1.25)-('Exchange rate'!Eur_per_GBP*('UK-R-Side Tables'!H61/(1+'Exchange rate'!UK_vat_rate))*1.25)*0.25)+1)*0.9165)/10,0)*10</f>
      </c>
      <c r="I61" s="82"/>
    </row>
    <row x14ac:dyDescent="0.25" r="62" customHeight="1" ht="17.25">
      <c r="A62" s="3"/>
      <c r="B62" s="3"/>
      <c r="C62" s="3"/>
      <c r="D62" s="3"/>
      <c r="E62" s="28"/>
      <c r="F62" s="23"/>
      <c r="G62" s="82"/>
      <c r="H62" s="34"/>
      <c r="I62" s="82"/>
    </row>
    <row x14ac:dyDescent="0.25" r="63" customHeight="1" ht="17.25">
      <c r="A63" s="3"/>
      <c r="B63" s="3"/>
      <c r="C63" s="3"/>
      <c r="D63" s="3"/>
      <c r="E63" s="28"/>
      <c r="F63" s="23"/>
      <c r="G63" s="82"/>
      <c r="H63" s="34"/>
      <c r="I63" s="82"/>
    </row>
    <row x14ac:dyDescent="0.25" r="64" customHeight="1" ht="17.25">
      <c r="A64" s="3"/>
      <c r="B64" s="3"/>
      <c r="C64" s="3"/>
      <c r="D64" s="3"/>
      <c r="E64" s="145"/>
      <c r="F64" s="23"/>
      <c r="G64" s="82"/>
      <c r="H64" s="82"/>
      <c r="I64" s="82"/>
    </row>
    <row x14ac:dyDescent="0.25" r="65" customHeight="1" ht="17.25">
      <c r="A65" s="15"/>
      <c r="B65" s="15" t="s">
        <v>82</v>
      </c>
      <c r="C65" s="15"/>
      <c r="D65" s="15"/>
      <c r="E65" s="112"/>
      <c r="F65" s="237" t="s">
        <v>319</v>
      </c>
      <c r="G65" s="319" t="s">
        <v>370</v>
      </c>
      <c r="H65" s="52"/>
      <c r="I65" s="238"/>
    </row>
    <row x14ac:dyDescent="0.25" r="66" customHeight="1" ht="17.25">
      <c r="A66" s="3"/>
      <c r="B66" s="3"/>
      <c r="C66" s="3"/>
      <c r="D66" s="3"/>
      <c r="E66" s="74"/>
      <c r="F66" s="119" t="s">
        <v>5</v>
      </c>
      <c r="G66" s="101"/>
      <c r="H66" s="225"/>
      <c r="I66" s="91"/>
    </row>
    <row x14ac:dyDescent="0.25" r="67" customHeight="1" ht="17.25">
      <c r="A67" s="3"/>
      <c r="B67" s="3"/>
      <c r="C67" s="3"/>
      <c r="D67" s="3"/>
      <c r="E67" s="74"/>
      <c r="F67" s="74" t="s">
        <v>463</v>
      </c>
      <c r="G67" s="25">
        <f>ROUNDUP((((('Exchange rate'!Eur_per_GBP*('UK-R-Side Tables'!G55/(1+'Exchange rate'!UK_vat_rate))*1.25)-('Exchange rate'!Eur_per_GBP*('UK-R-Side Tables'!G55/(1+'Exchange rate'!UK_vat_rate))*1.25)*0.25)+1)*0.9165)/10,0)*10</f>
      </c>
      <c r="H67" s="34"/>
      <c r="I67" s="24"/>
    </row>
    <row x14ac:dyDescent="0.25" r="68" customHeight="1" ht="17.25">
      <c r="A68" s="3"/>
      <c r="B68" s="3"/>
      <c r="C68" s="3"/>
      <c r="D68" s="3"/>
      <c r="E68" s="74"/>
      <c r="F68" s="74"/>
      <c r="G68" s="25"/>
      <c r="H68" s="34"/>
      <c r="I68" s="24"/>
    </row>
    <row x14ac:dyDescent="0.25" r="69" customHeight="1" ht="17.25">
      <c r="A69" s="3"/>
      <c r="B69" s="3"/>
      <c r="C69" s="3"/>
      <c r="D69" s="3"/>
      <c r="E69" s="74"/>
      <c r="F69" s="74"/>
      <c r="G69" s="34"/>
      <c r="H69" s="34"/>
      <c r="I69" s="24"/>
    </row>
    <row x14ac:dyDescent="0.25" r="70" customHeight="1" ht="17.25">
      <c r="A70" s="3"/>
      <c r="B70" s="3"/>
      <c r="C70" s="3"/>
      <c r="D70" s="3"/>
      <c r="E70" s="74"/>
      <c r="F70" s="74"/>
      <c r="G70" s="34"/>
      <c r="H70" s="34"/>
      <c r="I70" s="24"/>
    </row>
    <row x14ac:dyDescent="0.25" r="71" customHeight="1" ht="17.25">
      <c r="A71" s="3"/>
      <c r="B71" s="3"/>
      <c r="C71" s="3"/>
      <c r="D71" s="3"/>
      <c r="E71" s="138" t="s">
        <v>18</v>
      </c>
      <c r="F71" s="23"/>
      <c r="G71" s="82"/>
      <c r="H71" s="82"/>
      <c r="I71" s="82"/>
    </row>
    <row x14ac:dyDescent="0.25" r="72" customHeight="1" ht="17.25">
      <c r="A72" s="3"/>
      <c r="B72" s="3"/>
      <c r="C72" s="3"/>
      <c r="D72" s="3"/>
      <c r="E72" s="145"/>
      <c r="F72" s="74"/>
      <c r="G72" s="136"/>
      <c r="H72" s="136"/>
      <c r="I72" s="137"/>
    </row>
    <row x14ac:dyDescent="0.25" r="73" customHeight="1" ht="17.25">
      <c r="A73" s="3"/>
      <c r="B73" s="3"/>
      <c r="C73" s="3"/>
      <c r="D73" s="3"/>
      <c r="E73" s="110" t="s">
        <v>280</v>
      </c>
      <c r="F73" s="140"/>
      <c r="G73" s="141"/>
      <c r="H73" s="188">
        <f>ROUNDUP((((('Exchange rate'!Eur_per_GBP*('UK-R-Side Tables'!H73/(1+'Exchange rate'!UK_vat_rate))*1.25)-('Exchange rate'!Eur_per_GBP*('UK-R-Side Tables'!H73/(1+'Exchange rate'!UK_vat_rate))*1.25)*0.25)+1)*0.9165)/10,0)*10</f>
      </c>
      <c r="I73" s="82"/>
    </row>
    <row x14ac:dyDescent="0.25" r="74" customHeight="1" ht="17.25">
      <c r="A74" s="3"/>
      <c r="B74" s="3"/>
      <c r="C74" s="3"/>
      <c r="D74" s="3"/>
      <c r="E74" s="28"/>
      <c r="F74" s="23"/>
      <c r="G74" s="82"/>
      <c r="H74" s="34"/>
      <c r="I74" s="82"/>
    </row>
    <row x14ac:dyDescent="0.25" r="75" customHeight="1" ht="17.25">
      <c r="A75" s="3"/>
      <c r="B75" s="3"/>
      <c r="C75" s="3"/>
      <c r="D75" s="3"/>
      <c r="E75" s="145"/>
      <c r="F75" s="23"/>
      <c r="G75" s="82"/>
      <c r="H75" s="82"/>
      <c r="I75" s="82"/>
    </row>
    <row x14ac:dyDescent="0.25" r="76" customHeight="1" ht="17.25">
      <c r="A76" s="3"/>
      <c r="B76" s="3"/>
      <c r="C76" s="3"/>
      <c r="D76" s="3"/>
      <c r="E76" s="145"/>
      <c r="F76" s="23"/>
      <c r="G76" s="82"/>
      <c r="H76" s="82"/>
      <c r="I76" s="82"/>
    </row>
    <row x14ac:dyDescent="0.25" r="77" customHeight="1" ht="57">
      <c r="A77" s="318" t="s">
        <v>1</v>
      </c>
      <c r="B77" s="96" t="s">
        <v>377</v>
      </c>
      <c r="C77" s="10"/>
      <c r="D77" s="9"/>
      <c r="E77" s="292"/>
      <c r="F77" s="293"/>
      <c r="G77" s="294"/>
      <c r="H77" s="294"/>
      <c r="I77" s="128"/>
    </row>
    <row x14ac:dyDescent="0.25" r="78" customHeight="1" ht="17.25">
      <c r="A78" s="15"/>
      <c r="B78" s="15"/>
      <c r="C78" s="15"/>
      <c r="D78" s="15"/>
      <c r="E78" s="112" t="s">
        <v>58</v>
      </c>
      <c r="F78" s="237" t="s">
        <v>319</v>
      </c>
      <c r="G78" s="319" t="s">
        <v>378</v>
      </c>
      <c r="H78" s="52"/>
      <c r="I78" s="238"/>
    </row>
    <row x14ac:dyDescent="0.25" r="79" customHeight="1" ht="17.25">
      <c r="A79" s="3"/>
      <c r="B79" s="3"/>
      <c r="C79" s="3"/>
      <c r="D79" s="3"/>
      <c r="E79" s="74"/>
      <c r="F79" s="119" t="s">
        <v>5</v>
      </c>
      <c r="G79" s="101"/>
      <c r="H79" s="225"/>
      <c r="I79" s="91"/>
    </row>
    <row x14ac:dyDescent="0.25" r="80" customHeight="1" ht="17.25">
      <c r="A80" s="3"/>
      <c r="B80" s="3"/>
      <c r="C80" s="3"/>
      <c r="D80" s="3"/>
      <c r="E80" s="74" t="s">
        <v>11</v>
      </c>
      <c r="F80" s="74" t="s">
        <v>380</v>
      </c>
      <c r="G80" s="25">
        <f>ROUNDUP((((('Exchange rate'!Eur_per_GBP*('UK-R-Side Tables'!G80/(1+'Exchange rate'!UK_vat_rate))*1.25)-('Exchange rate'!Eur_per_GBP*('UK-R-Side Tables'!G80/(1+'Exchange rate'!UK_vat_rate))*1.25)*0.25)+1)*0.9165)/10,0)*10</f>
      </c>
      <c r="H80" s="34"/>
      <c r="I80" s="24"/>
    </row>
    <row x14ac:dyDescent="0.25" r="81" customHeight="1" ht="17.25">
      <c r="A81" s="3"/>
      <c r="B81" s="3"/>
      <c r="C81" s="3"/>
      <c r="D81" s="3"/>
      <c r="E81" s="74" t="s">
        <v>13</v>
      </c>
      <c r="F81" s="74" t="s">
        <v>382</v>
      </c>
      <c r="G81" s="25">
        <f>ROUNDUP((((('Exchange rate'!Eur_per_GBP*('UK-R-Side Tables'!G81/(1+'Exchange rate'!UK_vat_rate))*1.25)-('Exchange rate'!Eur_per_GBP*('UK-R-Side Tables'!G81/(1+'Exchange rate'!UK_vat_rate))*1.25)*0.25)+1)*0.9165)/10,0)*10</f>
      </c>
      <c r="H81" s="34"/>
      <c r="I81" s="24"/>
    </row>
    <row x14ac:dyDescent="0.25" r="82" customHeight="1" ht="17.25">
      <c r="A82" s="3"/>
      <c r="B82" s="3"/>
      <c r="C82" s="3"/>
      <c r="D82" s="3"/>
      <c r="E82" s="74"/>
      <c r="F82" s="74"/>
      <c r="G82" s="34"/>
      <c r="H82" s="34"/>
      <c r="I82" s="24"/>
    </row>
    <row x14ac:dyDescent="0.25" r="83" customHeight="1" ht="17.25">
      <c r="A83" s="3"/>
      <c r="B83" s="3"/>
      <c r="C83" s="3"/>
      <c r="D83" s="3"/>
      <c r="E83" s="74"/>
      <c r="F83" s="74"/>
      <c r="G83" s="34"/>
      <c r="H83" s="34"/>
      <c r="I83" s="24"/>
    </row>
    <row x14ac:dyDescent="0.25" r="84" customHeight="1" ht="17.25">
      <c r="A84" s="3"/>
      <c r="B84" s="3"/>
      <c r="C84" s="3"/>
      <c r="D84" s="3"/>
      <c r="E84" s="138" t="s">
        <v>384</v>
      </c>
      <c r="F84" s="23"/>
      <c r="G84" s="82"/>
      <c r="H84" s="82"/>
      <c r="I84" s="82"/>
    </row>
    <row x14ac:dyDescent="0.25" r="85" customHeight="1" ht="17.25">
      <c r="A85" s="3"/>
      <c r="B85" s="3"/>
      <c r="C85" s="3"/>
      <c r="D85" s="3"/>
      <c r="E85" s="145"/>
      <c r="F85" s="74"/>
      <c r="G85" s="136"/>
      <c r="H85" s="136"/>
      <c r="I85" s="137"/>
    </row>
    <row x14ac:dyDescent="0.25" r="86" customHeight="1" ht="17.25">
      <c r="A86" s="3"/>
      <c r="B86" s="3"/>
      <c r="C86" s="3"/>
      <c r="D86" s="3"/>
      <c r="E86" s="3"/>
      <c r="F86" s="23"/>
      <c r="G86" s="82"/>
      <c r="H86" s="82"/>
      <c r="I86" s="82"/>
    </row>
    <row x14ac:dyDescent="0.25" r="87" customHeight="1" ht="17.25">
      <c r="A87" s="3"/>
      <c r="B87" s="3"/>
      <c r="C87" s="3"/>
      <c r="D87" s="3"/>
      <c r="E87" s="139" t="s">
        <v>280</v>
      </c>
      <c r="F87" s="140"/>
      <c r="G87" s="141"/>
      <c r="H87" s="37">
        <f>ROUNDUP(((('Exchange rate'!Eur_per_GBP*('UK-R-Side Tables'!H86/(1+'Exchange rate'!UK_vat_rate))*1.25*0.9165)+1)/1.59)/10,0)*10</f>
      </c>
      <c r="I87" s="82"/>
    </row>
    <row x14ac:dyDescent="0.25" r="88" customHeight="1" ht="17.25">
      <c r="A88" s="3"/>
      <c r="B88" s="3"/>
      <c r="C88" s="3"/>
      <c r="D88" s="3"/>
      <c r="E88" s="145"/>
      <c r="F88" s="23"/>
      <c r="G88" s="82"/>
      <c r="H88" s="82"/>
      <c r="I88" s="82"/>
    </row>
    <row x14ac:dyDescent="0.25" r="89" customHeight="1" ht="17.25">
      <c r="A89" s="3"/>
      <c r="B89" s="3"/>
      <c r="C89" s="3"/>
      <c r="D89" s="3"/>
      <c r="E89" s="320" t="s">
        <v>459</v>
      </c>
      <c r="F89" s="140"/>
      <c r="G89" s="141"/>
      <c r="H89" s="188">
        <f>ROUNDUP(((('Exchange rate'!Eur_per_GBP*('UK-R-Side Tables'!H88/(1+'Exchange rate'!UK_vat_rate))*1.25*0.9165)+1)/1.59)/10,0)*10</f>
      </c>
      <c r="I89" s="82"/>
    </row>
    <row x14ac:dyDescent="0.25" r="90" customHeight="1" ht="17.25">
      <c r="A90" s="3"/>
      <c r="B90" s="3"/>
      <c r="C90" s="3"/>
      <c r="D90" s="3"/>
      <c r="E90" s="145"/>
      <c r="F90" s="23"/>
      <c r="G90" s="82"/>
      <c r="H90" s="82"/>
      <c r="I90" s="82"/>
    </row>
    <row x14ac:dyDescent="0.25" r="91" customHeight="1" ht="49.35">
      <c r="A91" s="126" t="s">
        <v>1</v>
      </c>
      <c r="B91" s="96" t="s">
        <v>386</v>
      </c>
      <c r="C91" s="236"/>
      <c r="D91" s="236"/>
      <c r="E91" s="127"/>
      <c r="F91" s="116"/>
      <c r="G91" s="128"/>
      <c r="H91" s="128"/>
      <c r="I91" s="128"/>
    </row>
    <row x14ac:dyDescent="0.25" r="92" customHeight="1" ht="25.350000000000005">
      <c r="A92" s="15"/>
      <c r="B92" s="15" t="s">
        <v>348</v>
      </c>
      <c r="C92" s="15"/>
      <c r="D92" s="15"/>
      <c r="E92" s="112" t="s">
        <v>58</v>
      </c>
      <c r="F92" s="237" t="s">
        <v>319</v>
      </c>
      <c r="G92" s="73" t="s">
        <v>387</v>
      </c>
      <c r="H92" s="73" t="s">
        <v>388</v>
      </c>
      <c r="I92" s="238" t="s">
        <v>389</v>
      </c>
    </row>
    <row x14ac:dyDescent="0.25" r="93" customHeight="1" ht="17.25">
      <c r="A93" s="299"/>
      <c r="B93" s="299"/>
      <c r="C93" s="299"/>
      <c r="D93" s="299"/>
      <c r="E93" s="148"/>
      <c r="F93" s="119" t="s">
        <v>351</v>
      </c>
      <c r="G93" s="91"/>
      <c r="H93" s="239"/>
      <c r="I93" s="239"/>
    </row>
    <row x14ac:dyDescent="0.25" r="94" customHeight="1" ht="17.25">
      <c r="A94" s="299"/>
      <c r="B94" s="299"/>
      <c r="C94" s="299"/>
      <c r="D94" s="299"/>
      <c r="E94" s="148"/>
      <c r="F94" s="74" t="s">
        <v>390</v>
      </c>
      <c r="G94" s="25">
        <f>ROUNDUP((((('Exchange rate'!Eur_per_GBP*('UK-R-Side Tables'!G93/(1+'Exchange rate'!UK_vat_rate))*1.25)-('Exchange rate'!Eur_per_GBP*('UK-R-Side Tables'!G93/(1+'Exchange rate'!UK_vat_rate))*1.25)*0.25)+1)*0.9165)/10,0)*10</f>
      </c>
      <c r="H94" s="25">
        <f>ROUNDUP((((('Exchange rate'!Eur_per_GBP*('UK-R-Side Tables'!H93/(1+'Exchange rate'!UK_vat_rate))*1.25)-('Exchange rate'!Eur_per_GBP*('UK-R-Side Tables'!H93/(1+'Exchange rate'!UK_vat_rate))*1.25)*0.25)+1)*0.9165)/10,0)*10</f>
      </c>
      <c r="I94" s="25">
        <f>ROUNDUP((((('Exchange rate'!Eur_per_GBP*('UK-R-Side Tables'!I93/(1+'Exchange rate'!UK_vat_rate))*1.25)-('Exchange rate'!Eur_per_GBP*('UK-R-Side Tables'!I93/(1+'Exchange rate'!UK_vat_rate))*1.25)*0.25)+1)*0.9165)/10,0)*10</f>
      </c>
    </row>
    <row x14ac:dyDescent="0.25" r="95" customHeight="1" ht="17.25">
      <c r="A95" s="299"/>
      <c r="B95" s="299"/>
      <c r="C95" s="299"/>
      <c r="D95" s="299"/>
      <c r="E95" s="299"/>
      <c r="F95" s="148"/>
      <c r="G95" s="300"/>
      <c r="H95" s="301"/>
      <c r="I95" s="301"/>
    </row>
    <row x14ac:dyDescent="0.25" r="96" customHeight="1" ht="17.25">
      <c r="A96" s="299"/>
      <c r="B96" s="299"/>
      <c r="C96" s="299"/>
      <c r="D96" s="299"/>
      <c r="E96" s="138" t="s">
        <v>18</v>
      </c>
      <c r="F96" s="148"/>
      <c r="G96" s="301"/>
      <c r="H96" s="301"/>
      <c r="I96" s="301"/>
    </row>
    <row x14ac:dyDescent="0.25" r="97" customHeight="1" ht="17.25">
      <c r="A97" s="299"/>
      <c r="B97" s="299"/>
      <c r="C97" s="299"/>
      <c r="D97" s="299"/>
      <c r="E97" s="145"/>
      <c r="F97" s="148"/>
      <c r="G97" s="301"/>
      <c r="H97" s="301"/>
      <c r="I97" s="301"/>
    </row>
    <row x14ac:dyDescent="0.25" r="98" customHeight="1" ht="17.25">
      <c r="A98" s="299"/>
      <c r="B98" s="299"/>
      <c r="C98" s="299"/>
      <c r="D98" s="299"/>
      <c r="E98" s="3"/>
      <c r="F98" s="23"/>
      <c r="G98" s="82"/>
      <c r="H98" s="82"/>
      <c r="I98" s="151"/>
    </row>
    <row x14ac:dyDescent="0.25" r="99" customHeight="1" ht="17.25">
      <c r="A99" s="299"/>
      <c r="B99" s="299"/>
      <c r="C99" s="299"/>
      <c r="D99" s="299"/>
      <c r="E99" s="110" t="s">
        <v>280</v>
      </c>
      <c r="F99" s="140"/>
      <c r="G99" s="141"/>
      <c r="H99" s="188">
        <f>ROUNDUP((((('Exchange rate'!Eur_per_GBP*('UK-R-Side Tables'!H97/(1+'Exchange rate'!UK_vat_rate))*1.25)-('Exchange rate'!Eur_per_GBP*('UK-R-Side Tables'!H97/(1+'Exchange rate'!UK_vat_rate))*1.25)*0.25)+1)*0.9165)/10,0)*10</f>
      </c>
      <c r="I99" s="151"/>
    </row>
    <row x14ac:dyDescent="0.25" r="100" customHeight="1" ht="17.25">
      <c r="A100" s="299"/>
      <c r="B100" s="299"/>
      <c r="C100" s="299"/>
      <c r="D100" s="299"/>
      <c r="E100" s="3"/>
      <c r="F100" s="23"/>
      <c r="G100" s="82"/>
      <c r="H100" s="82"/>
      <c r="I100" s="151"/>
    </row>
    <row x14ac:dyDescent="0.25" r="101" customHeight="1" ht="17.25">
      <c r="A101" s="299"/>
      <c r="B101" s="299"/>
      <c r="C101" s="299"/>
      <c r="D101" s="299"/>
      <c r="E101" s="28"/>
      <c r="F101" s="148"/>
      <c r="G101" s="301"/>
      <c r="H101" s="34"/>
      <c r="I101" s="151"/>
    </row>
    <row x14ac:dyDescent="0.25" r="102" customHeight="1" ht="17.25">
      <c r="A102" s="299"/>
      <c r="B102" s="299"/>
      <c r="C102" s="299"/>
      <c r="D102" s="299"/>
      <c r="E102" s="299"/>
      <c r="F102" s="148"/>
      <c r="G102" s="301"/>
      <c r="H102" s="301"/>
      <c r="I102" s="151"/>
    </row>
    <row x14ac:dyDescent="0.25" r="103" customHeight="1" ht="17.25">
      <c r="A103" s="299"/>
      <c r="B103" s="299"/>
      <c r="C103" s="299"/>
      <c r="D103" s="299"/>
      <c r="E103" s="299"/>
      <c r="F103" s="148"/>
      <c r="G103" s="301"/>
      <c r="H103" s="301"/>
      <c r="I103" s="151"/>
    </row>
    <row x14ac:dyDescent="0.25" r="104" customHeight="1" ht="17.25">
      <c r="A104" s="299"/>
      <c r="B104" s="299"/>
      <c r="C104" s="299"/>
      <c r="D104" s="299"/>
      <c r="E104" s="299"/>
      <c r="F104" s="148"/>
      <c r="G104" s="301"/>
      <c r="H104" s="301"/>
      <c r="I104" s="151"/>
    </row>
    <row x14ac:dyDescent="0.25" r="105" customHeight="1" ht="49.35">
      <c r="A105" s="126" t="s">
        <v>1</v>
      </c>
      <c r="B105" s="288" t="s">
        <v>392</v>
      </c>
      <c r="C105" s="302"/>
      <c r="D105" s="236"/>
      <c r="E105" s="127"/>
      <c r="F105" s="116"/>
      <c r="G105" s="128"/>
      <c r="H105" s="128"/>
      <c r="I105" s="128"/>
    </row>
    <row x14ac:dyDescent="0.25" r="106" customHeight="1" ht="25.350000000000005">
      <c r="A106" s="15"/>
      <c r="B106" s="15" t="s">
        <v>348</v>
      </c>
      <c r="C106" s="15"/>
      <c r="D106" s="15"/>
      <c r="E106" s="112" t="s">
        <v>58</v>
      </c>
      <c r="F106" s="237" t="s">
        <v>319</v>
      </c>
      <c r="G106" s="73" t="s">
        <v>320</v>
      </c>
      <c r="H106" s="18" t="s">
        <v>393</v>
      </c>
      <c r="I106" s="146"/>
    </row>
    <row x14ac:dyDescent="0.25" r="107" customHeight="1" ht="17.25">
      <c r="A107" s="299"/>
      <c r="B107" s="299"/>
      <c r="C107" s="299"/>
      <c r="D107" s="299"/>
      <c r="E107" s="148"/>
      <c r="F107" s="119" t="s">
        <v>351</v>
      </c>
      <c r="G107" s="244"/>
      <c r="H107" s="303" t="s">
        <v>336</v>
      </c>
      <c r="I107" s="303"/>
    </row>
    <row x14ac:dyDescent="0.25" r="108" customHeight="1" ht="17.25">
      <c r="A108" s="299"/>
      <c r="B108" s="299"/>
      <c r="C108" s="299"/>
      <c r="D108" s="299"/>
      <c r="E108" s="74" t="s">
        <v>11</v>
      </c>
      <c r="F108" s="74" t="s">
        <v>354</v>
      </c>
      <c r="G108" s="25">
        <f>ROUNDUP((((('Exchange rate'!Eur_per_GBP*('UK-R-Side Tables'!G107/(1+'Exchange rate'!UK_vat_rate))*1.25)-('Exchange rate'!Eur_per_GBP*('UK-R-Side Tables'!G107/(1+'Exchange rate'!UK_vat_rate))*1.25)*0.25)+1)*0.9165)/10,0)*10</f>
      </c>
      <c r="H108" s="260">
        <f>ROUNDUP((((('Exchange rate'!Eur_per_GBP*('UK-R-Side Tables'!H107/(1+'Exchange rate'!UK_vat_rate))*1.25)-('Exchange rate'!Eur_per_GBP*('UK-R-Side Tables'!H107/(1+'Exchange rate'!UK_vat_rate))*1.25)*0.25)+1)*0.9165)/10,0)*10</f>
      </c>
      <c r="I108" s="189"/>
    </row>
    <row x14ac:dyDescent="0.25" r="109" customHeight="1" ht="17.25">
      <c r="A109" s="299"/>
      <c r="B109" s="299"/>
      <c r="C109" s="299"/>
      <c r="D109" s="299"/>
      <c r="E109" s="74" t="s">
        <v>13</v>
      </c>
      <c r="F109" s="74" t="s">
        <v>356</v>
      </c>
      <c r="G109" s="25">
        <f>ROUNDUP((((('Exchange rate'!Eur_per_GBP*('UK-R-Side Tables'!G108/(1+'Exchange rate'!UK_vat_rate))*1.25)-('Exchange rate'!Eur_per_GBP*('UK-R-Side Tables'!G108/(1+'Exchange rate'!UK_vat_rate))*1.25)*0.25)+1)*0.9165)/10,0)*10</f>
      </c>
      <c r="H109" s="260">
        <f>ROUNDUP((((('Exchange rate'!Eur_per_GBP*('UK-R-Side Tables'!H108/(1+'Exchange rate'!UK_vat_rate))*1.25)-('Exchange rate'!Eur_per_GBP*('UK-R-Side Tables'!H108/(1+'Exchange rate'!UK_vat_rate))*1.25)*0.25)+1)*0.9165)/10,0)*10</f>
      </c>
      <c r="I109" s="189"/>
    </row>
    <row x14ac:dyDescent="0.25" r="110" customHeight="1" ht="17.25">
      <c r="A110" s="299"/>
      <c r="B110" s="299"/>
      <c r="C110" s="299"/>
      <c r="D110" s="299"/>
      <c r="E110" s="74" t="s">
        <v>15</v>
      </c>
      <c r="F110" s="74" t="s">
        <v>358</v>
      </c>
      <c r="G110" s="25">
        <f>ROUNDUP((((('Exchange rate'!Eur_per_GBP*('UK-R-Side Tables'!G109/(1+'Exchange rate'!UK_vat_rate))*1.25)-('Exchange rate'!Eur_per_GBP*('UK-R-Side Tables'!G109/(1+'Exchange rate'!UK_vat_rate))*1.25)*0.25)+1)*0.9165)/10,0)*10</f>
      </c>
      <c r="H110" s="260">
        <f>ROUNDUP((((('Exchange rate'!Eur_per_GBP*('UK-R-Side Tables'!H109/(1+'Exchange rate'!UK_vat_rate))*1.25)-('Exchange rate'!Eur_per_GBP*('UK-R-Side Tables'!H109/(1+'Exchange rate'!UK_vat_rate))*1.25)*0.25)+1)*0.9165)/10,0)*10</f>
      </c>
      <c r="I110" s="189"/>
    </row>
    <row x14ac:dyDescent="0.25" r="111" customHeight="1" ht="17.25">
      <c r="A111" s="299"/>
      <c r="B111" s="299"/>
      <c r="C111" s="299"/>
      <c r="D111" s="299"/>
      <c r="E111" s="148"/>
      <c r="F111" s="148"/>
      <c r="G111" s="301"/>
      <c r="H111" s="301"/>
      <c r="I111" s="301"/>
    </row>
    <row x14ac:dyDescent="0.25" r="112" customHeight="1" ht="17.25">
      <c r="A112" s="299"/>
      <c r="B112" s="299"/>
      <c r="C112" s="299"/>
      <c r="D112" s="299"/>
      <c r="E112" s="138" t="s">
        <v>18</v>
      </c>
      <c r="F112" s="148"/>
      <c r="G112" s="300"/>
      <c r="H112" s="300"/>
      <c r="I112" s="304"/>
    </row>
    <row x14ac:dyDescent="0.25" r="113" customHeight="1" ht="17.25">
      <c r="A113" s="299"/>
      <c r="B113" s="299"/>
      <c r="C113" s="299"/>
      <c r="D113" s="299"/>
      <c r="E113" s="145"/>
      <c r="F113" s="148"/>
      <c r="G113" s="301"/>
      <c r="H113" s="301"/>
      <c r="I113" s="301"/>
    </row>
    <row x14ac:dyDescent="0.25" r="114" customHeight="1" ht="17.25">
      <c r="A114" s="299"/>
      <c r="B114" s="299"/>
      <c r="C114" s="299"/>
      <c r="D114" s="299"/>
      <c r="E114" s="3"/>
      <c r="F114" s="23"/>
      <c r="G114" s="82"/>
      <c r="H114" s="82"/>
      <c r="I114" s="301"/>
    </row>
    <row x14ac:dyDescent="0.25" r="115" customHeight="1" ht="17.25">
      <c r="A115" s="299"/>
      <c r="B115" s="299"/>
      <c r="C115" s="299"/>
      <c r="D115" s="299"/>
      <c r="E115" s="139" t="s">
        <v>394</v>
      </c>
      <c r="F115" s="305"/>
      <c r="G115" s="306"/>
      <c r="H115" s="37">
        <f>ROUNDUP(((('Exchange rate'!Eur_per_GBP*('UK-R-Side Tables'!H114/(1+'Exchange rate'!UK_vat_rate))*1.25*0.9165)+1)/1.59)/10,0)*10</f>
      </c>
      <c r="I115" s="151"/>
    </row>
    <row x14ac:dyDescent="0.25" r="116" customHeight="1" ht="17.25">
      <c r="A116" s="299"/>
      <c r="B116" s="299"/>
      <c r="C116" s="299"/>
      <c r="D116" s="299"/>
      <c r="E116" s="145"/>
      <c r="F116" s="148"/>
      <c r="G116" s="301"/>
      <c r="H116" s="301"/>
      <c r="I116" s="151"/>
    </row>
    <row x14ac:dyDescent="0.25" r="117" customHeight="1" ht="17.25">
      <c r="A117" s="299"/>
      <c r="B117" s="299"/>
      <c r="C117" s="299"/>
      <c r="D117" s="299"/>
      <c r="E117" s="133"/>
      <c r="F117" s="148"/>
      <c r="G117" s="301"/>
      <c r="H117" s="301"/>
      <c r="I117" s="151"/>
    </row>
    <row x14ac:dyDescent="0.25" r="118" customHeight="1" ht="17.25">
      <c r="A118" s="299"/>
      <c r="B118" s="299"/>
      <c r="C118" s="299"/>
      <c r="D118" s="299"/>
      <c r="E118" s="133"/>
      <c r="F118" s="148"/>
      <c r="G118" s="301"/>
      <c r="H118" s="301"/>
      <c r="I118" s="151"/>
    </row>
    <row x14ac:dyDescent="0.25" r="119" customHeight="1" ht="49.35">
      <c r="A119" s="126" t="s">
        <v>1</v>
      </c>
      <c r="B119" s="288" t="s">
        <v>395</v>
      </c>
      <c r="C119" s="302"/>
      <c r="D119" s="236"/>
      <c r="E119" s="127"/>
      <c r="F119" s="116"/>
      <c r="G119" s="128"/>
      <c r="H119" s="128"/>
      <c r="I119" s="128"/>
    </row>
    <row x14ac:dyDescent="0.25" r="120" customHeight="1" ht="25.350000000000005">
      <c r="A120" s="15"/>
      <c r="B120" s="15" t="s">
        <v>348</v>
      </c>
      <c r="C120" s="15"/>
      <c r="D120" s="15"/>
      <c r="E120" s="112" t="s">
        <v>58</v>
      </c>
      <c r="F120" s="237" t="s">
        <v>319</v>
      </c>
      <c r="G120" s="73" t="s">
        <v>320</v>
      </c>
      <c r="H120" s="18" t="s">
        <v>393</v>
      </c>
      <c r="I120" s="146"/>
    </row>
    <row x14ac:dyDescent="0.25" r="121" customHeight="1" ht="17.25">
      <c r="A121" s="299"/>
      <c r="B121" s="299"/>
      <c r="C121" s="299"/>
      <c r="D121" s="299"/>
      <c r="E121" s="148"/>
      <c r="F121" s="119" t="s">
        <v>351</v>
      </c>
      <c r="G121" s="244"/>
      <c r="H121" s="303" t="s">
        <v>336</v>
      </c>
      <c r="I121" s="303"/>
    </row>
    <row x14ac:dyDescent="0.25" r="122" customHeight="1" ht="17.25">
      <c r="A122" s="299"/>
      <c r="B122" s="299"/>
      <c r="C122" s="299"/>
      <c r="D122" s="299"/>
      <c r="E122" s="74" t="s">
        <v>11</v>
      </c>
      <c r="F122" s="74" t="s">
        <v>354</v>
      </c>
      <c r="G122" s="25">
        <f>ROUNDUP((((('Exchange rate'!Eur_per_GBP*('UK-R-Side Tables'!G124/(1+'Exchange rate'!UK_vat_rate))*1.25)-('Exchange rate'!Eur_per_GBP*('UK-R-Side Tables'!G124/(1+'Exchange rate'!UK_vat_rate))*1.25)*0.25)+1)*0.9165)/10,0)*10</f>
      </c>
      <c r="H122" s="260">
        <f>ROUNDUP((((('Exchange rate'!Eur_per_GBP*('UK-R-Side Tables'!H124/(1+'Exchange rate'!UK_vat_rate))*1.25)-('Exchange rate'!Eur_per_GBP*('UK-R-Side Tables'!H124/(1+'Exchange rate'!UK_vat_rate))*1.25)*0.25)+1)*0.9165)/10,0)*10</f>
      </c>
      <c r="I122" s="189"/>
    </row>
    <row x14ac:dyDescent="0.25" r="123" customHeight="1" ht="17.25">
      <c r="A123" s="299"/>
      <c r="B123" s="299"/>
      <c r="C123" s="299"/>
      <c r="D123" s="299"/>
      <c r="E123" s="74" t="s">
        <v>13</v>
      </c>
      <c r="F123" s="74" t="s">
        <v>356</v>
      </c>
      <c r="G123" s="25">
        <f>ROUNDUP((((('Exchange rate'!Eur_per_GBP*('UK-R-Side Tables'!G125/(1+'Exchange rate'!UK_vat_rate))*1.25)-('Exchange rate'!Eur_per_GBP*('UK-R-Side Tables'!G125/(1+'Exchange rate'!UK_vat_rate))*1.25)*0.25)+1)*0.9165)/10,0)*10</f>
      </c>
      <c r="H123" s="260">
        <f>ROUNDUP((((('Exchange rate'!Eur_per_GBP*('UK-R-Side Tables'!H125/(1+'Exchange rate'!UK_vat_rate))*1.25)-('Exchange rate'!Eur_per_GBP*('UK-R-Side Tables'!H125/(1+'Exchange rate'!UK_vat_rate))*1.25)*0.25)+1)*0.9165)/10,0)*10</f>
      </c>
      <c r="I123" s="189"/>
    </row>
    <row x14ac:dyDescent="0.25" r="124" customHeight="1" ht="17.25">
      <c r="A124" s="299"/>
      <c r="B124" s="299"/>
      <c r="C124" s="299"/>
      <c r="D124" s="299"/>
      <c r="E124" s="74" t="s">
        <v>15</v>
      </c>
      <c r="F124" s="74" t="s">
        <v>358</v>
      </c>
      <c r="G124" s="25">
        <f>ROUNDUP((((('Exchange rate'!Eur_per_GBP*('UK-R-Side Tables'!G126/(1+'Exchange rate'!UK_vat_rate))*1.25)-('Exchange rate'!Eur_per_GBP*('UK-R-Side Tables'!G126/(1+'Exchange rate'!UK_vat_rate))*1.25)*0.25)+1)*0.9165)/10,0)*10</f>
      </c>
      <c r="H124" s="260">
        <f>ROUNDUP((((('Exchange rate'!Eur_per_GBP*('UK-R-Side Tables'!H126/(1+'Exchange rate'!UK_vat_rate))*1.25)-('Exchange rate'!Eur_per_GBP*('UK-R-Side Tables'!H126/(1+'Exchange rate'!UK_vat_rate))*1.25)*0.25)+1)*0.9165)/10,0)*10</f>
      </c>
      <c r="I124" s="189"/>
    </row>
    <row x14ac:dyDescent="0.25" r="125" customHeight="1" ht="17.25">
      <c r="A125" s="299"/>
      <c r="B125" s="299"/>
      <c r="C125" s="299"/>
      <c r="D125" s="299"/>
      <c r="E125" s="148"/>
      <c r="F125" s="148"/>
      <c r="G125" s="301"/>
      <c r="H125" s="301"/>
      <c r="I125" s="301"/>
    </row>
    <row x14ac:dyDescent="0.25" r="126" customHeight="1" ht="17.25">
      <c r="A126" s="299"/>
      <c r="B126" s="299"/>
      <c r="C126" s="299"/>
      <c r="D126" s="299"/>
      <c r="E126" s="138" t="s">
        <v>18</v>
      </c>
      <c r="F126" s="148"/>
      <c r="G126" s="300"/>
      <c r="H126" s="300"/>
      <c r="I126" s="304"/>
    </row>
    <row x14ac:dyDescent="0.25" r="127" customHeight="1" ht="17.25">
      <c r="A127" s="299"/>
      <c r="B127" s="299"/>
      <c r="C127" s="299"/>
      <c r="D127" s="299"/>
      <c r="E127" s="145"/>
      <c r="F127" s="148"/>
      <c r="G127" s="301"/>
      <c r="H127" s="301"/>
      <c r="I127" s="301"/>
    </row>
    <row x14ac:dyDescent="0.25" r="128" customHeight="1" ht="17.25">
      <c r="A128" s="299"/>
      <c r="B128" s="299"/>
      <c r="C128" s="299"/>
      <c r="D128" s="299"/>
      <c r="E128" s="3"/>
      <c r="F128" s="23"/>
      <c r="G128" s="82"/>
      <c r="H128" s="82"/>
      <c r="I128" s="301"/>
    </row>
    <row x14ac:dyDescent="0.25" r="129" customHeight="1" ht="17.25">
      <c r="A129" s="299"/>
      <c r="B129" s="299"/>
      <c r="C129" s="299"/>
      <c r="D129" s="299"/>
      <c r="E129" s="139" t="s">
        <v>394</v>
      </c>
      <c r="F129" s="305"/>
      <c r="G129" s="306"/>
      <c r="H129" s="37">
        <f>ROUNDUP(((('Exchange rate'!Eur_per_GBP*('UK-R-Side Tables'!H131/(1+'Exchange rate'!UK_vat_rate))*1.25*0.9165)+1)/1.59)/10,0)*10</f>
      </c>
      <c r="I129" s="151"/>
    </row>
    <row x14ac:dyDescent="0.25" r="130" customHeight="1" ht="17.25">
      <c r="A130" s="299"/>
      <c r="B130" s="299"/>
      <c r="C130" s="299"/>
      <c r="D130" s="299"/>
      <c r="E130" s="145"/>
      <c r="F130" s="148"/>
      <c r="G130" s="301"/>
      <c r="H130" s="301"/>
      <c r="I130" s="151"/>
    </row>
    <row x14ac:dyDescent="0.25" r="131" customHeight="1" ht="17.25">
      <c r="A131" s="299"/>
      <c r="B131" s="299"/>
      <c r="C131" s="299"/>
      <c r="D131" s="299"/>
      <c r="E131" s="133"/>
      <c r="F131" s="148"/>
      <c r="G131" s="301"/>
      <c r="H131" s="301"/>
      <c r="I131" s="151"/>
    </row>
    <row x14ac:dyDescent="0.25" r="132" customHeight="1" ht="17.25">
      <c r="A132" s="299"/>
      <c r="B132" s="299"/>
      <c r="C132" s="299"/>
      <c r="D132" s="299"/>
      <c r="E132" s="133"/>
      <c r="F132" s="148"/>
      <c r="G132" s="301"/>
      <c r="H132" s="301"/>
      <c r="I132" s="151"/>
    </row>
    <row x14ac:dyDescent="0.25" r="133" customHeight="1" ht="17.25">
      <c r="A133" s="299"/>
      <c r="B133" s="299"/>
      <c r="C133" s="299"/>
      <c r="D133" s="299"/>
      <c r="E133" s="133"/>
      <c r="F133" s="148"/>
      <c r="G133" s="301"/>
      <c r="H133" s="301"/>
      <c r="I133" s="151"/>
    </row>
    <row x14ac:dyDescent="0.25" r="134" customHeight="1" ht="17.25">
      <c r="A134" s="299"/>
      <c r="B134" s="299"/>
      <c r="C134" s="299"/>
      <c r="D134" s="299"/>
      <c r="E134" s="133"/>
      <c r="F134" s="148"/>
      <c r="G134" s="301"/>
      <c r="H134" s="301"/>
      <c r="I134" s="151"/>
    </row>
    <row x14ac:dyDescent="0.25" r="135" customHeight="1" ht="17.25">
      <c r="A135" s="299"/>
      <c r="B135" s="299"/>
      <c r="C135" s="299"/>
      <c r="D135" s="299"/>
      <c r="E135" s="133"/>
      <c r="F135" s="148"/>
      <c r="G135" s="301"/>
      <c r="H135" s="301"/>
      <c r="I135" s="151"/>
    </row>
    <row x14ac:dyDescent="0.25" r="136" customHeight="1" ht="25.350000000000005">
      <c r="A136" s="15"/>
      <c r="B136" s="15" t="s">
        <v>106</v>
      </c>
      <c r="C136" s="15"/>
      <c r="D136" s="15"/>
      <c r="E136" s="112" t="s">
        <v>58</v>
      </c>
      <c r="F136" s="237" t="s">
        <v>319</v>
      </c>
      <c r="G136" s="73" t="s">
        <v>320</v>
      </c>
      <c r="H136" s="18" t="s">
        <v>393</v>
      </c>
      <c r="I136" s="146"/>
    </row>
    <row x14ac:dyDescent="0.25" r="137" customHeight="1" ht="17.25">
      <c r="A137" s="299"/>
      <c r="B137" s="299"/>
      <c r="C137" s="299"/>
      <c r="D137" s="299"/>
      <c r="E137" s="3"/>
      <c r="F137" s="119" t="s">
        <v>351</v>
      </c>
      <c r="G137" s="82"/>
      <c r="H137" s="303" t="s">
        <v>336</v>
      </c>
      <c r="I137" s="303"/>
    </row>
    <row x14ac:dyDescent="0.25" r="138" customHeight="1" ht="17.25">
      <c r="A138" s="299"/>
      <c r="B138" s="299"/>
      <c r="C138" s="299"/>
      <c r="D138" s="299"/>
      <c r="E138" s="74" t="s">
        <v>11</v>
      </c>
      <c r="F138" s="74" t="s">
        <v>464</v>
      </c>
      <c r="G138" s="25">
        <f>ROUNDUP((((('Exchange rate'!Eur_per_GBP*('UK-R-Side Tables'!G137/(1+'Exchange rate'!UK_vat_rate))*1.25)-('Exchange rate'!Eur_per_GBP*('UK-R-Side Tables'!G137/(1+'Exchange rate'!UK_vat_rate))*1.25)*0.25)+1)*0.9165)/10,0)*10</f>
      </c>
      <c r="H138" s="260">
        <f>ROUNDUP((((('Exchange rate'!Eur_per_GBP*('UK-R-Side Tables'!H137/(1+'Exchange rate'!UK_vat_rate))*1.25)-('Exchange rate'!Eur_per_GBP*('UK-R-Side Tables'!H137/(1+'Exchange rate'!UK_vat_rate))*1.25)*0.25)+1)*0.9165)/10,0)*10</f>
      </c>
      <c r="I138" s="189"/>
    </row>
    <row x14ac:dyDescent="0.25" r="139" customHeight="1" ht="17.25">
      <c r="A139" s="299"/>
      <c r="B139" s="299"/>
      <c r="C139" s="299"/>
      <c r="D139" s="299"/>
      <c r="E139" s="74" t="s">
        <v>13</v>
      </c>
      <c r="F139" s="74" t="s">
        <v>465</v>
      </c>
      <c r="G139" s="25">
        <f>ROUNDUP((((('Exchange rate'!Eur_per_GBP*('UK-R-Side Tables'!G138/(1+'Exchange rate'!UK_vat_rate))*1.25)-('Exchange rate'!Eur_per_GBP*('UK-R-Side Tables'!G138/(1+'Exchange rate'!UK_vat_rate))*1.25)*0.25)+1)*0.9165)/10,0)*10</f>
      </c>
      <c r="H139" s="260">
        <f>ROUNDUP((((('Exchange rate'!Eur_per_GBP*('UK-R-Side Tables'!H138/(1+'Exchange rate'!UK_vat_rate))*1.25)-('Exchange rate'!Eur_per_GBP*('UK-R-Side Tables'!H138/(1+'Exchange rate'!UK_vat_rate))*1.25)*0.25)+1)*0.9165)/10,0)*10</f>
      </c>
      <c r="I139" s="189"/>
    </row>
    <row x14ac:dyDescent="0.25" r="140" customHeight="1" ht="17.25">
      <c r="A140" s="299"/>
      <c r="B140" s="299"/>
      <c r="C140" s="299"/>
      <c r="D140" s="299"/>
      <c r="E140" s="74" t="s">
        <v>15</v>
      </c>
      <c r="F140" s="74" t="s">
        <v>466</v>
      </c>
      <c r="G140" s="25">
        <f>ROUNDUP((((('Exchange rate'!Eur_per_GBP*('UK-R-Side Tables'!G139/(1+'Exchange rate'!UK_vat_rate))*1.25)-('Exchange rate'!Eur_per_GBP*('UK-R-Side Tables'!G139/(1+'Exchange rate'!UK_vat_rate))*1.25)*0.25)+1)*0.9165)/10,0)*10</f>
      </c>
      <c r="H140" s="260">
        <f>ROUNDUP((((('Exchange rate'!Eur_per_GBP*('UK-R-Side Tables'!H139/(1+'Exchange rate'!UK_vat_rate))*1.25)-('Exchange rate'!Eur_per_GBP*('UK-R-Side Tables'!H139/(1+'Exchange rate'!UK_vat_rate))*1.25)*0.25)+1)*0.9165)/10,0)*10</f>
      </c>
      <c r="I140" s="189"/>
    </row>
    <row x14ac:dyDescent="0.25" r="141" customHeight="1" ht="17.25">
      <c r="A141" s="299"/>
      <c r="B141" s="299"/>
      <c r="C141" s="299"/>
      <c r="D141" s="299"/>
      <c r="E141" s="148"/>
      <c r="F141" s="148"/>
      <c r="G141" s="34"/>
      <c r="H141" s="34"/>
      <c r="I141" s="301"/>
    </row>
    <row x14ac:dyDescent="0.25" r="142" customHeight="1" ht="17.25">
      <c r="A142" s="299"/>
      <c r="B142" s="299"/>
      <c r="C142" s="299"/>
      <c r="D142" s="299"/>
      <c r="E142" s="299"/>
      <c r="F142" s="148"/>
      <c r="G142" s="300"/>
      <c r="H142" s="300"/>
      <c r="I142" s="304"/>
    </row>
    <row x14ac:dyDescent="0.25" r="143" customHeight="1" ht="17.25">
      <c r="A143" s="299"/>
      <c r="B143" s="299"/>
      <c r="C143" s="299"/>
      <c r="D143" s="299"/>
      <c r="E143" s="138" t="s">
        <v>18</v>
      </c>
      <c r="F143" s="148"/>
      <c r="G143" s="300"/>
      <c r="H143" s="300"/>
      <c r="I143" s="301"/>
    </row>
    <row x14ac:dyDescent="0.25" r="144" customHeight="1" ht="17.25">
      <c r="A144" s="299"/>
      <c r="B144" s="299"/>
      <c r="C144" s="299"/>
      <c r="D144" s="299"/>
      <c r="E144" s="145"/>
      <c r="F144" s="148"/>
      <c r="G144" s="301"/>
      <c r="H144" s="301"/>
      <c r="I144" s="301"/>
    </row>
    <row x14ac:dyDescent="0.25" r="145" customHeight="1" ht="17.25">
      <c r="A145" s="299"/>
      <c r="B145" s="299"/>
      <c r="C145" s="299"/>
      <c r="D145" s="299"/>
      <c r="E145" s="3"/>
      <c r="F145" s="23"/>
      <c r="G145" s="82"/>
      <c r="H145" s="82"/>
      <c r="I145" s="151"/>
    </row>
    <row x14ac:dyDescent="0.25" r="146" customHeight="1" ht="17.25">
      <c r="A146" s="3"/>
      <c r="B146" s="3"/>
      <c r="C146" s="3"/>
      <c r="D146" s="3"/>
      <c r="E146" s="139" t="s">
        <v>394</v>
      </c>
      <c r="F146" s="305"/>
      <c r="G146" s="306"/>
      <c r="H146" s="37">
        <f>ROUNDUP(((('Exchange rate'!Eur_per_GBP*('UK-R-Side Tables'!H145/(1+'Exchange rate'!UK_vat_rate))*1.25*0.9165)+1)/1.59)/10,0)*10</f>
      </c>
      <c r="I146" s="82"/>
    </row>
    <row x14ac:dyDescent="0.25" r="147" customHeight="1" ht="17.25">
      <c r="A147" s="3"/>
      <c r="B147" s="3"/>
      <c r="C147" s="3"/>
      <c r="D147" s="3"/>
      <c r="E147" s="145"/>
      <c r="F147" s="148"/>
      <c r="G147" s="301"/>
      <c r="H147" s="301"/>
      <c r="I147" s="82"/>
    </row>
    <row x14ac:dyDescent="0.25" r="148" customHeight="1" ht="17.25">
      <c r="A148" s="3"/>
      <c r="B148" s="3"/>
      <c r="C148" s="3"/>
      <c r="D148" s="3"/>
      <c r="E148" s="133"/>
      <c r="F148" s="148"/>
      <c r="G148" s="301"/>
      <c r="H148" s="301"/>
      <c r="I148" s="82"/>
    </row>
    <row x14ac:dyDescent="0.25" r="149" customHeight="1" ht="17.25">
      <c r="A149" s="3"/>
      <c r="B149" s="3"/>
      <c r="C149" s="3"/>
      <c r="D149" s="3"/>
      <c r="E149" s="133"/>
      <c r="F149" s="148"/>
      <c r="G149" s="301"/>
      <c r="H149" s="301"/>
      <c r="I149" s="82"/>
    </row>
    <row x14ac:dyDescent="0.25" r="150" customHeight="1" ht="17.25">
      <c r="A150" s="3"/>
      <c r="B150" s="3"/>
      <c r="C150" s="3"/>
      <c r="D150" s="3"/>
      <c r="E150" s="133"/>
      <c r="F150" s="148"/>
      <c r="G150" s="301"/>
      <c r="H150" s="301"/>
      <c r="I150" s="82"/>
    </row>
    <row x14ac:dyDescent="0.25" r="151" customHeight="1" ht="49.35">
      <c r="A151" s="126"/>
      <c r="B151" s="96" t="s">
        <v>401</v>
      </c>
      <c r="C151" s="302"/>
      <c r="D151" s="236"/>
      <c r="E151" s="127"/>
      <c r="F151" s="116"/>
      <c r="G151" s="128"/>
      <c r="H151" s="128"/>
      <c r="I151" s="128"/>
    </row>
    <row x14ac:dyDescent="0.25" r="152" customHeight="1" ht="25.350000000000005">
      <c r="A152" s="15"/>
      <c r="B152" s="15" t="s">
        <v>348</v>
      </c>
      <c r="C152" s="15"/>
      <c r="D152" s="15"/>
      <c r="E152" s="112" t="s">
        <v>58</v>
      </c>
      <c r="F152" s="237" t="s">
        <v>319</v>
      </c>
      <c r="G152" s="131" t="s">
        <v>349</v>
      </c>
      <c r="H152" s="307" t="s">
        <v>402</v>
      </c>
      <c r="I152" s="238"/>
    </row>
    <row x14ac:dyDescent="0.25" r="153" customHeight="1" ht="17.25">
      <c r="A153" s="3"/>
      <c r="B153" s="3"/>
      <c r="C153" s="3"/>
      <c r="D153" s="3"/>
      <c r="E153" s="74"/>
      <c r="F153" s="119" t="s">
        <v>351</v>
      </c>
      <c r="G153" s="91"/>
      <c r="H153" s="308"/>
      <c r="I153" s="91"/>
    </row>
    <row x14ac:dyDescent="0.25" r="154" customHeight="1" ht="17.25">
      <c r="A154" s="3"/>
      <c r="B154" s="3"/>
      <c r="C154" s="3"/>
      <c r="D154" s="3"/>
      <c r="E154" s="74" t="s">
        <v>11</v>
      </c>
      <c r="F154" s="74" t="s">
        <v>354</v>
      </c>
      <c r="G154" s="25">
        <f>ROUNDUP((((('Exchange rate'!Eur_per_GBP*('UK-R-Side Tables'!G153/(1+'Exchange rate'!UK_vat_rate))*1.25)-('Exchange rate'!Eur_per_GBP*('UK-R-Side Tables'!G153/(1+'Exchange rate'!UK_vat_rate))*1.25)*0.25)+1)*0.9165)/10,0)*10</f>
      </c>
      <c r="H154" s="25">
        <f>ROUNDUP((((('Exchange rate'!Eur_per_GBP*('UK-R-Side Tables'!H153/(1+'Exchange rate'!UK_vat_rate))*1.25)-('Exchange rate'!Eur_per_GBP*('UK-R-Side Tables'!H153/(1+'Exchange rate'!UK_vat_rate))*1.25)*0.25)+1)*0.9165)/10,0)*10</f>
      </c>
      <c r="I154" s="24"/>
    </row>
    <row x14ac:dyDescent="0.25" r="155" customHeight="1" ht="17.25">
      <c r="A155" s="3"/>
      <c r="B155" s="3"/>
      <c r="C155" s="3"/>
      <c r="D155" s="3"/>
      <c r="E155" s="74" t="s">
        <v>13</v>
      </c>
      <c r="F155" s="74" t="s">
        <v>356</v>
      </c>
      <c r="G155" s="25">
        <f>ROUNDUP((((('Exchange rate'!Eur_per_GBP*('UK-R-Side Tables'!G154/(1+'Exchange rate'!UK_vat_rate))*1.25)-('Exchange rate'!Eur_per_GBP*('UK-R-Side Tables'!G154/(1+'Exchange rate'!UK_vat_rate))*1.25)*0.25)+1)*0.9165)/10,0)*10</f>
      </c>
      <c r="H155" s="25">
        <f>ROUNDUP((((('Exchange rate'!Eur_per_GBP*('UK-R-Side Tables'!H154/(1+'Exchange rate'!UK_vat_rate))*1.25)-('Exchange rate'!Eur_per_GBP*('UK-R-Side Tables'!H154/(1+'Exchange rate'!UK_vat_rate))*1.25)*0.25)+1)*0.9165)/10,0)*10</f>
      </c>
      <c r="I155" s="24"/>
    </row>
    <row x14ac:dyDescent="0.25" r="156" customHeight="1" ht="17.25">
      <c r="A156" s="3"/>
      <c r="B156" s="3"/>
      <c r="C156" s="3"/>
      <c r="D156" s="3"/>
      <c r="E156" s="74" t="s">
        <v>15</v>
      </c>
      <c r="F156" s="74" t="s">
        <v>358</v>
      </c>
      <c r="G156" s="25">
        <f>ROUNDUP((((('Exchange rate'!Eur_per_GBP*('UK-R-Side Tables'!G155/(1+'Exchange rate'!UK_vat_rate))*1.25)-('Exchange rate'!Eur_per_GBP*('UK-R-Side Tables'!G155/(1+'Exchange rate'!UK_vat_rate))*1.25)*0.25)+1)*0.9165)/10,0)*10</f>
      </c>
      <c r="H156" s="25">
        <f>ROUNDUP((((('Exchange rate'!Eur_per_GBP*('UK-R-Side Tables'!H155/(1+'Exchange rate'!UK_vat_rate))*1.25)-('Exchange rate'!Eur_per_GBP*('UK-R-Side Tables'!H155/(1+'Exchange rate'!UK_vat_rate))*1.25)*0.25)+1)*0.9165)/10,0)*10</f>
      </c>
      <c r="I156" s="24"/>
    </row>
    <row x14ac:dyDescent="0.25" r="157" customHeight="1" ht="17.25">
      <c r="A157" s="3"/>
      <c r="B157" s="3"/>
      <c r="C157" s="3"/>
      <c r="D157" s="3"/>
      <c r="E157" s="74"/>
      <c r="F157" s="23"/>
      <c r="G157" s="82"/>
      <c r="H157" s="82"/>
      <c r="I157" s="82"/>
    </row>
    <row x14ac:dyDescent="0.25" r="158" customHeight="1" ht="17.25">
      <c r="A158" s="3"/>
      <c r="B158" s="3"/>
      <c r="C158" s="3"/>
      <c r="D158" s="3"/>
      <c r="E158" s="3"/>
      <c r="F158" s="74"/>
      <c r="G158" s="136"/>
      <c r="H158" s="136"/>
      <c r="I158" s="137"/>
    </row>
    <row x14ac:dyDescent="0.25" r="159" customHeight="1" ht="17.25">
      <c r="A159" s="3"/>
      <c r="B159" s="3"/>
      <c r="C159" s="3"/>
      <c r="D159" s="3"/>
      <c r="E159" s="138" t="s">
        <v>18</v>
      </c>
      <c r="F159" s="23"/>
      <c r="G159" s="82"/>
      <c r="H159" s="82"/>
      <c r="I159" s="82"/>
    </row>
    <row x14ac:dyDescent="0.25" r="160" customHeight="1" ht="17.25">
      <c r="A160" s="3"/>
      <c r="B160" s="3"/>
      <c r="C160" s="3"/>
      <c r="D160" s="3"/>
      <c r="E160" s="145"/>
      <c r="F160" s="23"/>
      <c r="G160" s="82"/>
      <c r="H160" s="82"/>
      <c r="I160" s="82"/>
    </row>
    <row x14ac:dyDescent="0.25" r="161" customHeight="1" ht="17.25">
      <c r="A161" s="3"/>
      <c r="B161" s="3"/>
      <c r="C161" s="3"/>
      <c r="D161" s="3"/>
      <c r="E161" s="3"/>
      <c r="F161" s="23"/>
      <c r="G161" s="82"/>
      <c r="H161" s="82"/>
      <c r="I161" s="34"/>
    </row>
    <row x14ac:dyDescent="0.25" r="162" customHeight="1" ht="17.25">
      <c r="A162" s="3"/>
      <c r="B162" s="3"/>
      <c r="C162" s="3"/>
      <c r="D162" s="3"/>
      <c r="E162" s="139" t="s">
        <v>280</v>
      </c>
      <c r="F162" s="140"/>
      <c r="G162" s="141"/>
      <c r="H162" s="37">
        <f>ROUNDUP(((('Exchange rate'!Eur_per_GBP*('UK-R-Side Tables'!H161/(1+'Exchange rate'!UK_vat_rate))*1.25*0.9165)+1)/1.59)/10,0)*10</f>
      </c>
      <c r="I162" s="82"/>
    </row>
    <row x14ac:dyDescent="0.25" r="163" customHeight="1" ht="17.25">
      <c r="A163" s="3"/>
      <c r="B163" s="3"/>
      <c r="C163" s="3"/>
      <c r="D163" s="3"/>
      <c r="E163" s="145"/>
      <c r="F163" s="23"/>
      <c r="G163" s="82"/>
      <c r="H163" s="82"/>
      <c r="I163" s="82"/>
    </row>
    <row x14ac:dyDescent="0.25" r="164" customHeight="1" ht="17.25">
      <c r="A164" s="3"/>
      <c r="B164" s="3"/>
      <c r="C164" s="3"/>
      <c r="D164" s="3"/>
      <c r="E164" s="133"/>
      <c r="F164" s="23"/>
      <c r="G164" s="82"/>
      <c r="H164" s="82"/>
      <c r="I164" s="82"/>
    </row>
    <row x14ac:dyDescent="0.25" r="165" customHeight="1" ht="17.25">
      <c r="A165" s="3"/>
      <c r="B165" s="3"/>
      <c r="C165" s="3"/>
      <c r="D165" s="3"/>
      <c r="E165" s="133"/>
      <c r="F165" s="23"/>
      <c r="G165" s="82"/>
      <c r="H165" s="82"/>
      <c r="I165" s="82"/>
    </row>
    <row x14ac:dyDescent="0.25" r="166" customHeight="1" ht="25.350000000000005">
      <c r="A166" s="15"/>
      <c r="B166" s="15" t="s">
        <v>106</v>
      </c>
      <c r="C166" s="15"/>
      <c r="D166" s="15"/>
      <c r="E166" s="112" t="s">
        <v>58</v>
      </c>
      <c r="F166" s="237" t="s">
        <v>319</v>
      </c>
      <c r="G166" s="131" t="s">
        <v>349</v>
      </c>
      <c r="H166" s="307" t="s">
        <v>402</v>
      </c>
      <c r="I166" s="238"/>
    </row>
    <row x14ac:dyDescent="0.25" r="167" customHeight="1" ht="17.25">
      <c r="A167" s="3"/>
      <c r="B167" s="3"/>
      <c r="C167" s="3"/>
      <c r="D167" s="3"/>
      <c r="E167" s="74"/>
      <c r="F167" s="119" t="s">
        <v>351</v>
      </c>
      <c r="G167" s="91"/>
      <c r="H167" s="308"/>
      <c r="I167" s="91"/>
    </row>
    <row x14ac:dyDescent="0.25" r="168" customHeight="1" ht="17.25">
      <c r="A168" s="3"/>
      <c r="B168" s="3"/>
      <c r="C168" s="3"/>
      <c r="D168" s="3"/>
      <c r="E168" s="74" t="s">
        <v>11</v>
      </c>
      <c r="F168" s="74" t="s">
        <v>396</v>
      </c>
      <c r="G168" s="25">
        <f>ROUNDUP((((('Exchange rate'!Eur_per_GBP*('UK-R-Side Tables'!G167/(1+'Exchange rate'!UK_vat_rate))*1.25)-('Exchange rate'!Eur_per_GBP*('UK-R-Side Tables'!G167/(1+'Exchange rate'!UK_vat_rate))*1.25)*0.25)+1)*0.9165)/10,0)*10</f>
      </c>
      <c r="H168" s="25">
        <f>ROUNDUP((((('Exchange rate'!Eur_per_GBP*('UK-R-Side Tables'!H167/(1+'Exchange rate'!UK_vat_rate))*1.25)-('Exchange rate'!Eur_per_GBP*('UK-R-Side Tables'!H167/(1+'Exchange rate'!UK_vat_rate))*1.25)*0.25)+1)*0.9165)/10,0)*10</f>
      </c>
      <c r="I168" s="24"/>
    </row>
    <row x14ac:dyDescent="0.25" r="169" customHeight="1" ht="17.25">
      <c r="A169" s="3"/>
      <c r="B169" s="3"/>
      <c r="C169" s="3"/>
      <c r="D169" s="3"/>
      <c r="E169" s="74" t="s">
        <v>13</v>
      </c>
      <c r="F169" s="74" t="s">
        <v>398</v>
      </c>
      <c r="G169" s="25">
        <f>ROUNDUP((((('Exchange rate'!Eur_per_GBP*('UK-R-Side Tables'!G168/(1+'Exchange rate'!UK_vat_rate))*1.25)-('Exchange rate'!Eur_per_GBP*('UK-R-Side Tables'!G168/(1+'Exchange rate'!UK_vat_rate))*1.25)*0.25)+1)*0.9165)/10,0)*10</f>
      </c>
      <c r="H169" s="25">
        <f>ROUNDUP((((('Exchange rate'!Eur_per_GBP*('UK-R-Side Tables'!H168/(1+'Exchange rate'!UK_vat_rate))*1.25)-('Exchange rate'!Eur_per_GBP*('UK-R-Side Tables'!H168/(1+'Exchange rate'!UK_vat_rate))*1.25)*0.25)+1)*0.9165)/10,0)*10</f>
      </c>
      <c r="I169" s="24"/>
    </row>
    <row x14ac:dyDescent="0.25" r="170" customHeight="1" ht="17.25">
      <c r="A170" s="3"/>
      <c r="B170" s="3"/>
      <c r="C170" s="3"/>
      <c r="D170" s="3"/>
      <c r="E170" s="74" t="s">
        <v>15</v>
      </c>
      <c r="F170" s="74" t="s">
        <v>399</v>
      </c>
      <c r="G170" s="25">
        <f>ROUNDUP((((('Exchange rate'!Eur_per_GBP*('UK-R-Side Tables'!G169/(1+'Exchange rate'!UK_vat_rate))*1.25)-('Exchange rate'!Eur_per_GBP*('UK-R-Side Tables'!G169/(1+'Exchange rate'!UK_vat_rate))*1.25)*0.25)+1)*0.9165)/10,0)*10</f>
      </c>
      <c r="H170" s="25">
        <f>ROUNDUP((((('Exchange rate'!Eur_per_GBP*('UK-R-Side Tables'!H169/(1+'Exchange rate'!UK_vat_rate))*1.25)-('Exchange rate'!Eur_per_GBP*('UK-R-Side Tables'!H169/(1+'Exchange rate'!UK_vat_rate))*1.25)*0.25)+1)*0.9165)/10,0)*10</f>
      </c>
      <c r="I170" s="24"/>
    </row>
    <row x14ac:dyDescent="0.25" r="171" customHeight="1" ht="17.25">
      <c r="A171" s="3"/>
      <c r="B171" s="3"/>
      <c r="C171" s="3"/>
      <c r="D171" s="3"/>
      <c r="E171" s="74"/>
      <c r="F171" s="23"/>
      <c r="G171" s="82"/>
      <c r="H171" s="82"/>
      <c r="I171" s="82"/>
    </row>
    <row x14ac:dyDescent="0.25" r="172" customHeight="1" ht="17.25">
      <c r="A172" s="3"/>
      <c r="B172" s="3"/>
      <c r="C172" s="3"/>
      <c r="D172" s="3"/>
      <c r="E172" s="138" t="s">
        <v>18</v>
      </c>
      <c r="F172" s="74"/>
      <c r="G172" s="136"/>
      <c r="H172" s="136"/>
      <c r="I172" s="137"/>
    </row>
    <row x14ac:dyDescent="0.25" r="173" customHeight="1" ht="17.25">
      <c r="A173" s="3"/>
      <c r="B173" s="3"/>
      <c r="C173" s="3"/>
      <c r="D173" s="3"/>
      <c r="E173" s="145"/>
      <c r="F173" s="23"/>
      <c r="G173" s="82"/>
      <c r="H173" s="82"/>
      <c r="I173" s="82"/>
    </row>
    <row x14ac:dyDescent="0.25" r="174" customHeight="1" ht="17.25">
      <c r="A174" s="3"/>
      <c r="B174" s="3"/>
      <c r="C174" s="3"/>
      <c r="D174" s="3"/>
      <c r="E174" s="3"/>
      <c r="F174" s="23"/>
      <c r="G174" s="82"/>
      <c r="H174" s="82"/>
      <c r="I174" s="82"/>
    </row>
    <row x14ac:dyDescent="0.25" r="175" customHeight="1" ht="17.25">
      <c r="A175" s="3"/>
      <c r="B175" s="3"/>
      <c r="C175" s="3"/>
      <c r="D175" s="3"/>
      <c r="E175" s="139" t="s">
        <v>280</v>
      </c>
      <c r="F175" s="140"/>
      <c r="G175" s="141"/>
      <c r="H175" s="37">
        <f>ROUNDUP(((('Exchange rate'!Eur_per_GBP*('UK-R-Side Tables'!H174/(1+'Exchange rate'!UK_vat_rate))*1.25*0.9165)+1)/1.59)/10,0)*10</f>
      </c>
      <c r="I175" s="34"/>
    </row>
    <row x14ac:dyDescent="0.25" r="176" customHeight="1" ht="17.25">
      <c r="A176" s="3"/>
      <c r="B176" s="3"/>
      <c r="C176" s="3"/>
      <c r="D176" s="3"/>
      <c r="E176" s="145"/>
      <c r="F176" s="23"/>
      <c r="G176" s="82"/>
      <c r="H176" s="82"/>
      <c r="I176" s="34"/>
    </row>
    <row x14ac:dyDescent="0.25" r="177" customHeight="1" ht="49.35">
      <c r="A177" s="126"/>
      <c r="B177" s="96" t="s">
        <v>403</v>
      </c>
      <c r="C177" s="236"/>
      <c r="D177" s="236"/>
      <c r="E177" s="127"/>
      <c r="F177" s="116"/>
      <c r="G177" s="128"/>
      <c r="H177" s="128"/>
      <c r="I177" s="128"/>
    </row>
    <row x14ac:dyDescent="0.25" r="178" customHeight="1" ht="25.350000000000005">
      <c r="A178" s="15"/>
      <c r="B178" s="15" t="s">
        <v>404</v>
      </c>
      <c r="C178" s="15"/>
      <c r="D178" s="15"/>
      <c r="E178" s="112" t="s">
        <v>58</v>
      </c>
      <c r="F178" s="237" t="s">
        <v>319</v>
      </c>
      <c r="G178" s="131" t="s">
        <v>349</v>
      </c>
      <c r="H178" s="307" t="s">
        <v>402</v>
      </c>
      <c r="I178" s="238"/>
    </row>
    <row x14ac:dyDescent="0.25" r="179" customHeight="1" ht="17.25">
      <c r="A179" s="3"/>
      <c r="B179" s="3"/>
      <c r="C179" s="309"/>
      <c r="D179" s="3"/>
      <c r="E179" s="74"/>
      <c r="F179" s="156" t="s">
        <v>72</v>
      </c>
      <c r="G179" s="34"/>
      <c r="H179" s="63"/>
      <c r="I179" s="91"/>
    </row>
    <row x14ac:dyDescent="0.25" r="180" customHeight="1" ht="17.25">
      <c r="A180" s="3"/>
      <c r="B180" s="3"/>
      <c r="C180" s="3"/>
      <c r="D180" s="3"/>
      <c r="E180" s="74" t="s">
        <v>11</v>
      </c>
      <c r="F180" s="321" t="s">
        <v>405</v>
      </c>
      <c r="G180" s="25">
        <f>ROUNDUP((((('Exchange rate'!Eur_per_GBP*('UK-R-Side Tables'!G181/(1+'Exchange rate'!UK_vat_rate))*1.25)-('Exchange rate'!Eur_per_GBP*('UK-R-Side Tables'!G181/(1+'Exchange rate'!UK_vat_rate))*1.25)*0.25)+1)*0.9165)/10,0)*10</f>
      </c>
      <c r="H180" s="25">
        <f>ROUNDUP((((('Exchange rate'!Eur_per_GBP*('UK-R-Side Tables'!H181/(1+'Exchange rate'!UK_vat_rate))*1.25)-('Exchange rate'!Eur_per_GBP*('UK-R-Side Tables'!H181/(1+'Exchange rate'!UK_vat_rate))*1.25)*0.25)+1)*0.9165)/10,0)*10</f>
      </c>
      <c r="I180" s="24"/>
    </row>
    <row x14ac:dyDescent="0.25" r="181" customHeight="1" ht="17.25">
      <c r="A181" s="3"/>
      <c r="B181" s="3"/>
      <c r="C181" s="3"/>
      <c r="D181" s="3"/>
      <c r="E181" s="74" t="s">
        <v>13</v>
      </c>
      <c r="F181" s="321" t="s">
        <v>407</v>
      </c>
      <c r="G181" s="311"/>
      <c r="H181" s="189"/>
      <c r="I181" s="24"/>
    </row>
    <row x14ac:dyDescent="0.25" r="182" customHeight="1" ht="17.25">
      <c r="A182" s="3"/>
      <c r="B182" s="3"/>
      <c r="C182" s="3"/>
      <c r="D182" s="3"/>
      <c r="E182" s="74" t="s">
        <v>15</v>
      </c>
      <c r="F182" s="321" t="s">
        <v>409</v>
      </c>
      <c r="G182" s="311"/>
      <c r="H182" s="189"/>
      <c r="I182" s="24"/>
    </row>
    <row x14ac:dyDescent="0.25" r="183" customHeight="1" ht="17.25">
      <c r="A183" s="3"/>
      <c r="B183" s="3"/>
      <c r="C183" s="3"/>
      <c r="D183" s="3"/>
      <c r="E183" s="74"/>
      <c r="F183" s="23"/>
      <c r="G183" s="82"/>
      <c r="H183" s="82"/>
      <c r="I183" s="82"/>
    </row>
    <row x14ac:dyDescent="0.25" r="184" customHeight="1" ht="17.25">
      <c r="A184" s="3"/>
      <c r="B184" s="3"/>
      <c r="C184" s="3"/>
      <c r="D184" s="3"/>
      <c r="E184" s="3"/>
      <c r="F184" s="74"/>
      <c r="G184" s="136"/>
      <c r="H184" s="136"/>
      <c r="I184" s="137"/>
    </row>
    <row x14ac:dyDescent="0.25" r="185" customHeight="1" ht="17.25">
      <c r="A185" s="3"/>
      <c r="B185" s="3"/>
      <c r="C185" s="3"/>
      <c r="D185" s="3"/>
      <c r="E185" s="138" t="s">
        <v>18</v>
      </c>
      <c r="F185" s="23"/>
      <c r="G185" s="82"/>
      <c r="H185" s="82"/>
      <c r="I185" s="82"/>
    </row>
    <row x14ac:dyDescent="0.25" r="186" customHeight="1" ht="17.25">
      <c r="A186" s="3"/>
      <c r="B186" s="3"/>
      <c r="C186" s="3"/>
      <c r="D186" s="3"/>
      <c r="E186" s="145"/>
      <c r="F186" s="145"/>
      <c r="G186" s="82"/>
      <c r="H186" s="82"/>
      <c r="I186" s="82"/>
    </row>
    <row x14ac:dyDescent="0.25" r="187" customHeight="1" ht="17.25">
      <c r="A187" s="3"/>
      <c r="B187" s="3"/>
      <c r="C187" s="3"/>
      <c r="D187" s="3"/>
      <c r="E187" s="3"/>
      <c r="F187" s="23"/>
      <c r="G187" s="82"/>
      <c r="H187" s="82"/>
      <c r="I187" s="34"/>
    </row>
    <row x14ac:dyDescent="0.25" r="188" customHeight="1" ht="17.25">
      <c r="A188" s="3"/>
      <c r="B188" s="3"/>
      <c r="C188" s="3"/>
      <c r="D188" s="3"/>
      <c r="E188" s="139" t="s">
        <v>280</v>
      </c>
      <c r="F188" s="140"/>
      <c r="G188" s="141"/>
      <c r="H188" s="37">
        <f>ROUNDUP(((('Exchange rate'!Eur_per_GBP*('UK-R-Side Tables'!H189/(1+'Exchange rate'!UK_vat_rate))*1.25*0.9165)+1)/1.59)/10,0)*10</f>
      </c>
      <c r="I188" s="82"/>
    </row>
    <row x14ac:dyDescent="0.25" r="189" customHeight="1" ht="17.25">
      <c r="A189" s="3"/>
      <c r="B189" s="3"/>
      <c r="C189" s="3"/>
      <c r="D189" s="3"/>
      <c r="E189" s="145"/>
      <c r="F189" s="23"/>
      <c r="G189" s="82"/>
      <c r="H189" s="82"/>
      <c r="I189" s="82"/>
    </row>
    <row x14ac:dyDescent="0.25" r="190" customHeight="1" ht="49.35">
      <c r="A190" s="126"/>
      <c r="B190" s="96" t="s">
        <v>411</v>
      </c>
      <c r="C190" s="236"/>
      <c r="D190" s="236"/>
      <c r="E190" s="127"/>
      <c r="F190" s="116"/>
      <c r="G190" s="128"/>
      <c r="H190" s="128"/>
      <c r="I190" s="312"/>
    </row>
    <row x14ac:dyDescent="0.25" r="191" customHeight="1" ht="51.75">
      <c r="A191" s="15"/>
      <c r="B191" s="15" t="s">
        <v>106</v>
      </c>
      <c r="C191" s="15"/>
      <c r="D191" s="15"/>
      <c r="E191" s="112" t="s">
        <v>58</v>
      </c>
      <c r="F191" s="237" t="s">
        <v>319</v>
      </c>
      <c r="G191" s="73" t="s">
        <v>412</v>
      </c>
      <c r="H191" s="73" t="s">
        <v>413</v>
      </c>
      <c r="I191" s="52" t="s">
        <v>350</v>
      </c>
    </row>
    <row x14ac:dyDescent="0.25" r="192" customHeight="1" ht="17.25">
      <c r="A192" s="299"/>
      <c r="B192" s="299"/>
      <c r="C192" s="299"/>
      <c r="D192" s="299"/>
      <c r="E192" s="4"/>
      <c r="F192" s="119" t="s">
        <v>5</v>
      </c>
      <c r="G192" s="101"/>
      <c r="H192" s="303"/>
      <c r="I192" s="303" t="s">
        <v>336</v>
      </c>
    </row>
    <row x14ac:dyDescent="0.25" r="193" customHeight="1" ht="17.25">
      <c r="A193" s="299"/>
      <c r="B193" s="299"/>
      <c r="C193" s="299"/>
      <c r="D193" s="299"/>
      <c r="E193" s="4" t="s">
        <v>11</v>
      </c>
      <c r="F193" s="4" t="s">
        <v>414</v>
      </c>
      <c r="G193" s="25">
        <f>ROUNDUP((((('Exchange rate'!Eur_per_GBP*('UK-R-Side Tables'!G193/(1+'Exchange rate'!UK_vat_rate))*1.25)-('Exchange rate'!Eur_per_GBP*('UK-R-Side Tables'!G193/(1+'Exchange rate'!UK_vat_rate))*1.25)*0.25)+1)*0.9165)/10,0)*10</f>
      </c>
      <c r="H193" s="25">
        <f>ROUNDUP((((('Exchange rate'!Eur_per_GBP*('UK-R-Side Tables'!H193/(1+'Exchange rate'!UK_vat_rate))*1.25)-('Exchange rate'!Eur_per_GBP*('UK-R-Side Tables'!H193/(1+'Exchange rate'!UK_vat_rate))*1.25)*0.25)+1)*0.9165)/10,0)*10</f>
      </c>
      <c r="I193" s="25">
        <f>ROUNDUP((((('Exchange rate'!Eur_per_GBP*('UK-R-Side Tables'!I193/(1+'Exchange rate'!UK_vat_rate))*1.25)-('Exchange rate'!Eur_per_GBP*('UK-R-Side Tables'!I193/(1+'Exchange rate'!UK_vat_rate))*1.25)*0.25)+1)*0.9165)/10,0)*10</f>
      </c>
    </row>
    <row x14ac:dyDescent="0.25" r="194" customHeight="1" ht="17.25">
      <c r="A194" s="299"/>
      <c r="B194" s="299"/>
      <c r="C194" s="299"/>
      <c r="D194" s="299"/>
      <c r="E194" s="4" t="s">
        <v>13</v>
      </c>
      <c r="F194" s="4" t="s">
        <v>416</v>
      </c>
      <c r="G194" s="25">
        <f>ROUNDUP((((('Exchange rate'!Eur_per_GBP*('UK-R-Side Tables'!G194/(1+'Exchange rate'!UK_vat_rate))*1.25)-('Exchange rate'!Eur_per_GBP*('UK-R-Side Tables'!G194/(1+'Exchange rate'!UK_vat_rate))*1.25)*0.25)+1)*0.9165)/10,0)*10</f>
      </c>
      <c r="H194" s="25">
        <f>ROUNDUP((((('Exchange rate'!Eur_per_GBP*('UK-R-Side Tables'!H194/(1+'Exchange rate'!UK_vat_rate))*1.25)-('Exchange rate'!Eur_per_GBP*('UK-R-Side Tables'!H194/(1+'Exchange rate'!UK_vat_rate))*1.25)*0.25)+1)*0.9165)/10,0)*10</f>
      </c>
      <c r="I194" s="25">
        <f>ROUNDUP((((('Exchange rate'!Eur_per_GBP*('UK-R-Side Tables'!I194/(1+'Exchange rate'!UK_vat_rate))*1.25)-('Exchange rate'!Eur_per_GBP*('UK-R-Side Tables'!I194/(1+'Exchange rate'!UK_vat_rate))*1.25)*0.25)+1)*0.9165)/10,0)*10</f>
      </c>
    </row>
    <row x14ac:dyDescent="0.25" r="195" customHeight="1" ht="17.25">
      <c r="A195" s="299"/>
      <c r="B195" s="299"/>
      <c r="C195" s="299"/>
      <c r="D195" s="299"/>
      <c r="E195" s="4" t="s">
        <v>15</v>
      </c>
      <c r="F195" s="4" t="s">
        <v>418</v>
      </c>
      <c r="G195" s="25">
        <f>ROUNDUP((((('Exchange rate'!Eur_per_GBP*('UK-R-Side Tables'!G195/(1+'Exchange rate'!UK_vat_rate))*1.25)-('Exchange rate'!Eur_per_GBP*('UK-R-Side Tables'!G195/(1+'Exchange rate'!UK_vat_rate))*1.25)*0.25)+1)*0.9165)/10,0)*10</f>
      </c>
      <c r="H195" s="25">
        <f>ROUNDUP((((('Exchange rate'!Eur_per_GBP*('UK-R-Side Tables'!H195/(1+'Exchange rate'!UK_vat_rate))*1.25)-('Exchange rate'!Eur_per_GBP*('UK-R-Side Tables'!H195/(1+'Exchange rate'!UK_vat_rate))*1.25)*0.25)+1)*0.9165)/10,0)*10</f>
      </c>
      <c r="I195" s="25">
        <f>ROUNDUP((((('Exchange rate'!Eur_per_GBP*('UK-R-Side Tables'!I195/(1+'Exchange rate'!UK_vat_rate))*1.25)-('Exchange rate'!Eur_per_GBP*('UK-R-Side Tables'!I195/(1+'Exchange rate'!UK_vat_rate))*1.25)*0.25)+1)*0.9165)/10,0)*10</f>
      </c>
    </row>
    <row x14ac:dyDescent="0.25" r="196" customHeight="1" ht="17.25">
      <c r="A196" s="299"/>
      <c r="B196" s="299"/>
      <c r="C196" s="299"/>
      <c r="D196" s="299"/>
      <c r="E196" s="4"/>
      <c r="F196" s="4"/>
      <c r="G196" s="63"/>
      <c r="H196" s="63"/>
      <c r="I196" s="172"/>
    </row>
    <row x14ac:dyDescent="0.25" r="197" customHeight="1" ht="17.25">
      <c r="A197" s="299"/>
      <c r="B197" s="299"/>
      <c r="C197" s="299"/>
      <c r="D197" s="299"/>
      <c r="E197" s="4"/>
      <c r="F197" s="4"/>
      <c r="G197" s="172"/>
      <c r="H197" s="172"/>
      <c r="I197" s="172"/>
    </row>
    <row x14ac:dyDescent="0.25" r="198" customHeight="1" ht="17.25">
      <c r="A198" s="299"/>
      <c r="B198" s="299"/>
      <c r="C198" s="299"/>
      <c r="D198" s="299"/>
      <c r="E198" s="138" t="s">
        <v>420</v>
      </c>
      <c r="F198" s="23"/>
      <c r="G198" s="82"/>
      <c r="H198" s="157"/>
      <c r="I198" s="313"/>
    </row>
    <row x14ac:dyDescent="0.25" r="199" customHeight="1" ht="17.25">
      <c r="A199" s="299"/>
      <c r="B199" s="299"/>
      <c r="C199" s="299"/>
      <c r="D199" s="299"/>
      <c r="E199" s="109"/>
      <c r="F199" s="4"/>
      <c r="G199" s="172"/>
      <c r="H199" s="172"/>
      <c r="I199" s="172"/>
    </row>
    <row x14ac:dyDescent="0.25" r="200" customHeight="1" ht="17.25">
      <c r="A200" s="299"/>
      <c r="B200" s="299"/>
      <c r="C200" s="299"/>
      <c r="D200" s="299"/>
      <c r="E200" s="139" t="s">
        <v>421</v>
      </c>
      <c r="F200" s="140"/>
      <c r="G200" s="141"/>
      <c r="H200" s="37">
        <f>ROUNDUP(((('Exchange rate'!Eur_per_GBP*('UK-R-Side Tables'!H200/(1+'Exchange rate'!UK_vat_rate))*1.25*0.9165)+1)/1.59)/10,0)*10</f>
      </c>
      <c r="I200" s="172"/>
    </row>
    <row x14ac:dyDescent="0.25" r="201" customHeight="1" ht="17.25">
      <c r="A201" s="299"/>
      <c r="B201" s="299"/>
      <c r="C201" s="299"/>
      <c r="D201" s="299"/>
      <c r="E201" s="28"/>
      <c r="F201" s="23"/>
      <c r="G201" s="82"/>
      <c r="H201" s="25"/>
      <c r="I201" s="172"/>
    </row>
    <row x14ac:dyDescent="0.25" r="202" customHeight="1" ht="17.25">
      <c r="A202" s="299"/>
      <c r="B202" s="299"/>
      <c r="C202" s="299"/>
      <c r="D202" s="299"/>
      <c r="E202" s="139" t="s">
        <v>422</v>
      </c>
      <c r="F202" s="140"/>
      <c r="G202" s="141"/>
      <c r="H202" s="37">
        <f>ROUNDUP(((('Exchange rate'!Eur_per_GBP*('UK-R-Side Tables'!H202/(1+'Exchange rate'!UK_vat_rate))*1.25*0.9165)+1)/1.59)/10,0)*10</f>
      </c>
      <c r="I202" s="172"/>
    </row>
    <row x14ac:dyDescent="0.25" r="203" customHeight="1" ht="17.25">
      <c r="A203" s="299"/>
      <c r="B203" s="299"/>
      <c r="C203" s="299"/>
      <c r="D203" s="299"/>
      <c r="E203" s="28"/>
      <c r="F203" s="23"/>
      <c r="G203" s="82"/>
      <c r="H203" s="25"/>
      <c r="I203" s="172"/>
    </row>
    <row x14ac:dyDescent="0.25" r="204" customHeight="1" ht="17.25">
      <c r="A204" s="299"/>
      <c r="B204" s="299"/>
      <c r="C204" s="299"/>
      <c r="D204" s="299"/>
      <c r="E204" s="139" t="s">
        <v>280</v>
      </c>
      <c r="F204" s="140"/>
      <c r="G204" s="141"/>
      <c r="H204" s="37">
        <f>ROUNDUP(((('Exchange rate'!Eur_per_GBP*('UK-R-Side Tables'!H204/(1+'Exchange rate'!UK_vat_rate))*1.25*0.9165)+1)/1.59)/10,0)*10</f>
      </c>
      <c r="I204" s="172"/>
    </row>
    <row x14ac:dyDescent="0.25" r="205" customHeight="1" ht="17.25">
      <c r="A205" s="126"/>
      <c r="B205" s="96" t="s">
        <v>423</v>
      </c>
      <c r="C205" s="236"/>
      <c r="D205" s="236"/>
      <c r="E205" s="127"/>
      <c r="F205" s="116"/>
      <c r="G205" s="128"/>
      <c r="H205" s="128"/>
      <c r="I205" s="312"/>
    </row>
    <row x14ac:dyDescent="0.25" r="206" customHeight="1" ht="24">
      <c r="A206" s="15"/>
      <c r="B206" s="15" t="s">
        <v>106</v>
      </c>
      <c r="C206" s="15"/>
      <c r="D206" s="15"/>
      <c r="E206" s="112" t="s">
        <v>58</v>
      </c>
      <c r="F206" s="237" t="s">
        <v>319</v>
      </c>
      <c r="G206" s="73" t="s">
        <v>412</v>
      </c>
      <c r="H206" s="131" t="s">
        <v>424</v>
      </c>
      <c r="I206" s="52" t="s">
        <v>350</v>
      </c>
    </row>
    <row x14ac:dyDescent="0.25" r="207" customHeight="1" ht="17.25">
      <c r="A207" s="299"/>
      <c r="B207" s="299"/>
      <c r="C207" s="299"/>
      <c r="D207" s="299"/>
      <c r="E207" s="4"/>
      <c r="F207" s="119" t="s">
        <v>5</v>
      </c>
      <c r="G207" s="101"/>
      <c r="H207" s="82"/>
      <c r="I207" s="303" t="s">
        <v>336</v>
      </c>
    </row>
    <row x14ac:dyDescent="0.25" r="208" customHeight="1" ht="17.25">
      <c r="A208" s="299"/>
      <c r="B208" s="299"/>
      <c r="C208" s="299"/>
      <c r="D208" s="299"/>
      <c r="E208" s="4"/>
      <c r="F208" s="4" t="s">
        <v>467</v>
      </c>
      <c r="G208" s="25">
        <f>ROUNDUP((((('Exchange rate'!Eur_per_GBP*('UK-R-Side Tables'!G208/(1+'Exchange rate'!UK_vat_rate))*1.25)-('Exchange rate'!Eur_per_GBP*('UK-R-Side Tables'!G208/(1+'Exchange rate'!UK_vat_rate))*1.25)*0.25)+1)*0.9165)/10,0)*10</f>
      </c>
      <c r="H208" s="25">
        <f>ROUNDUP((((('Exchange rate'!Eur_per_GBP*('UK-R-Side Tables'!H208/(1+'Exchange rate'!UK_vat_rate))*1.25)-('Exchange rate'!Eur_per_GBP*('UK-R-Side Tables'!H208/(1+'Exchange rate'!UK_vat_rate))*1.25)*0.25)+1)*0.9165)/10,0)*10</f>
      </c>
      <c r="I208" s="25">
        <f>ROUNDUP((((('Exchange rate'!Eur_per_GBP*('UK-R-Side Tables'!I208/(1+'Exchange rate'!UK_vat_rate))*1.25)-('Exchange rate'!Eur_per_GBP*('UK-R-Side Tables'!I208/(1+'Exchange rate'!UK_vat_rate))*1.25)*0.25)+1)*0.9165)/10,0)*10</f>
      </c>
    </row>
    <row x14ac:dyDescent="0.25" r="209" customHeight="1" ht="17.25">
      <c r="A209" s="299"/>
      <c r="B209" s="299"/>
      <c r="C209" s="299"/>
      <c r="D209" s="299"/>
      <c r="E209" s="4"/>
      <c r="F209" s="4"/>
      <c r="G209" s="63"/>
      <c r="H209" s="63"/>
      <c r="I209" s="172"/>
    </row>
    <row x14ac:dyDescent="0.25" r="210" customHeight="1" ht="17.25">
      <c r="A210" s="299"/>
      <c r="B210" s="299"/>
      <c r="C210" s="299"/>
      <c r="D210" s="299"/>
      <c r="E210" s="4"/>
      <c r="F210" s="4"/>
      <c r="G210" s="172"/>
      <c r="H210" s="172"/>
      <c r="I210" s="172"/>
    </row>
    <row x14ac:dyDescent="0.25" r="211" customHeight="1" ht="17.25">
      <c r="A211" s="299"/>
      <c r="B211" s="299"/>
      <c r="C211" s="299"/>
      <c r="D211" s="299"/>
      <c r="E211" s="138" t="s">
        <v>420</v>
      </c>
      <c r="F211" s="23"/>
      <c r="G211" s="82"/>
      <c r="H211" s="157"/>
      <c r="I211" s="172"/>
    </row>
    <row x14ac:dyDescent="0.25" r="212" customHeight="1" ht="17.25">
      <c r="A212" s="299"/>
      <c r="B212" s="299"/>
      <c r="C212" s="299"/>
      <c r="D212" s="299"/>
      <c r="E212" s="109"/>
      <c r="F212" s="4"/>
      <c r="G212" s="172"/>
      <c r="H212" s="172"/>
      <c r="I212" s="172"/>
    </row>
    <row x14ac:dyDescent="0.25" r="213" customHeight="1" ht="17.25">
      <c r="A213" s="299"/>
      <c r="B213" s="299"/>
      <c r="C213" s="299"/>
      <c r="D213" s="299"/>
      <c r="E213" s="139" t="s">
        <v>421</v>
      </c>
      <c r="F213" s="140"/>
      <c r="G213" s="141"/>
      <c r="H213" s="37">
        <f>ROUNDUP(((('Exchange rate'!Eur_per_GBP*('UK-R-Side Tables'!H213/(1+'Exchange rate'!UK_vat_rate))*1.25*0.9165)+1)/1.59)/10,0)*10</f>
      </c>
      <c r="I213" s="313"/>
    </row>
    <row x14ac:dyDescent="0.25" r="214" customHeight="1" ht="17.25">
      <c r="A214" s="299"/>
      <c r="B214" s="299"/>
      <c r="C214" s="299"/>
      <c r="D214" s="299"/>
      <c r="E214" s="109"/>
      <c r="F214" s="4"/>
      <c r="G214" s="172"/>
      <c r="H214" s="172"/>
      <c r="I214" s="172"/>
    </row>
    <row x14ac:dyDescent="0.25" r="215" customHeight="1" ht="17.25">
      <c r="A215" s="299"/>
      <c r="B215" s="299"/>
      <c r="C215" s="299"/>
      <c r="D215" s="299"/>
      <c r="E215" s="110" t="s">
        <v>280</v>
      </c>
      <c r="F215" s="140"/>
      <c r="G215" s="141"/>
      <c r="H215" s="188">
        <f>ROUNDUP(((('Exchange rate'!Eur_per_GBP*('UK-R-Side Tables'!H215/(1+'Exchange rate'!UK_vat_rate))*1.25*0.9165)+1)/1.59)/10,0)*10</f>
      </c>
      <c r="I215" s="172"/>
    </row>
    <row x14ac:dyDescent="0.25" r="216" customHeight="1" ht="17.25">
      <c r="A216" s="299"/>
      <c r="B216" s="299"/>
      <c r="C216" s="299"/>
      <c r="D216" s="299"/>
      <c r="E216" s="114"/>
      <c r="F216" s="4"/>
      <c r="G216" s="172"/>
      <c r="H216" s="172"/>
      <c r="I216" s="172"/>
    </row>
    <row x14ac:dyDescent="0.25" r="217" customHeight="1" ht="49.35">
      <c r="A217" s="126"/>
      <c r="B217" s="288" t="s">
        <v>427</v>
      </c>
      <c r="C217" s="302"/>
      <c r="D217" s="236"/>
      <c r="E217" s="127"/>
      <c r="F217" s="116"/>
      <c r="G217" s="128"/>
      <c r="H217" s="128"/>
      <c r="I217" s="128"/>
    </row>
    <row x14ac:dyDescent="0.25" r="218" customHeight="1" ht="25.350000000000005">
      <c r="A218" s="15"/>
      <c r="B218" s="15" t="s">
        <v>348</v>
      </c>
      <c r="C218" s="15"/>
      <c r="D218" s="15"/>
      <c r="E218" s="112" t="s">
        <v>58</v>
      </c>
      <c r="F218" s="237" t="s">
        <v>319</v>
      </c>
      <c r="G218" s="131" t="s">
        <v>428</v>
      </c>
      <c r="H218" s="18" t="s">
        <v>429</v>
      </c>
      <c r="I218" s="52"/>
    </row>
    <row x14ac:dyDescent="0.25" r="219" customHeight="1" ht="17.25">
      <c r="A219" s="3"/>
      <c r="B219" s="3"/>
      <c r="C219" s="3"/>
      <c r="D219" s="3"/>
      <c r="E219" s="74"/>
      <c r="F219" s="119" t="s">
        <v>351</v>
      </c>
      <c r="G219" s="91"/>
      <c r="H219" s="308"/>
      <c r="I219" s="91"/>
    </row>
    <row x14ac:dyDescent="0.25" r="220" customHeight="1" ht="17.25">
      <c r="A220" s="3"/>
      <c r="B220" s="3"/>
      <c r="C220" s="3"/>
      <c r="D220" s="3"/>
      <c r="E220" s="74" t="s">
        <v>11</v>
      </c>
      <c r="F220" s="74" t="s">
        <v>354</v>
      </c>
      <c r="G220" s="25">
        <f>ROUNDUP((((('Exchange rate'!Eur_per_GBP*('UK-R-Side Tables'!G220/(1+'Exchange rate'!UK_vat_rate))*1.25)-('Exchange rate'!Eur_per_GBP*('UK-R-Side Tables'!G220/(1+'Exchange rate'!UK_vat_rate))*1.25)*0.25)+1)*0.9165)/10,0)*10</f>
      </c>
      <c r="H220" s="25">
        <f>ROUNDUP((((('Exchange rate'!Eur_per_GBP*('UK-R-Side Tables'!H220/(1+'Exchange rate'!UK_vat_rate))*1.25)-('Exchange rate'!Eur_per_GBP*('UK-R-Side Tables'!H220/(1+'Exchange rate'!UK_vat_rate))*1.25)*0.25)+1)*0.9165)/10,0)*10</f>
      </c>
      <c r="I220" s="24"/>
    </row>
    <row x14ac:dyDescent="0.25" r="221" customHeight="1" ht="17.25">
      <c r="A221" s="3"/>
      <c r="B221" s="3"/>
      <c r="C221" s="3"/>
      <c r="D221" s="3"/>
      <c r="E221" s="74" t="s">
        <v>13</v>
      </c>
      <c r="F221" s="74" t="s">
        <v>356</v>
      </c>
      <c r="G221" s="25">
        <f>ROUNDUP((((('Exchange rate'!Eur_per_GBP*('UK-R-Side Tables'!G221/(1+'Exchange rate'!UK_vat_rate))*1.25)-('Exchange rate'!Eur_per_GBP*('UK-R-Side Tables'!G221/(1+'Exchange rate'!UK_vat_rate))*1.25)*0.25)+1)*0.9165)/10,0)*10</f>
      </c>
      <c r="H221" s="25">
        <f>ROUNDUP((((('Exchange rate'!Eur_per_GBP*('UK-R-Side Tables'!H221/(1+'Exchange rate'!UK_vat_rate))*1.25)-('Exchange rate'!Eur_per_GBP*('UK-R-Side Tables'!H221/(1+'Exchange rate'!UK_vat_rate))*1.25)*0.25)+1)*0.9165)/10,0)*10</f>
      </c>
      <c r="I221" s="24"/>
    </row>
    <row x14ac:dyDescent="0.25" r="222" customHeight="1" ht="17.25">
      <c r="A222" s="3"/>
      <c r="B222" s="3"/>
      <c r="C222" s="3"/>
      <c r="D222" s="3"/>
      <c r="E222" s="74" t="s">
        <v>15</v>
      </c>
      <c r="F222" s="74" t="s">
        <v>358</v>
      </c>
      <c r="G222" s="25">
        <f>ROUNDUP((((('Exchange rate'!Eur_per_GBP*('UK-R-Side Tables'!G222/(1+'Exchange rate'!UK_vat_rate))*1.25)-('Exchange rate'!Eur_per_GBP*('UK-R-Side Tables'!G222/(1+'Exchange rate'!UK_vat_rate))*1.25)*0.25)+1)*0.9165)/10,0)*10</f>
      </c>
      <c r="H222" s="25">
        <f>ROUNDUP((((('Exchange rate'!Eur_per_GBP*('UK-R-Side Tables'!H222/(1+'Exchange rate'!UK_vat_rate))*1.25)-('Exchange rate'!Eur_per_GBP*('UK-R-Side Tables'!H222/(1+'Exchange rate'!UK_vat_rate))*1.25)*0.25)+1)*0.9165)/10,0)*10</f>
      </c>
      <c r="I222" s="24"/>
    </row>
    <row x14ac:dyDescent="0.25" r="223" customHeight="1" ht="17.25">
      <c r="A223" s="3"/>
      <c r="B223" s="3"/>
      <c r="C223" s="3"/>
      <c r="D223" s="3"/>
      <c r="E223" s="74"/>
      <c r="F223" s="74"/>
      <c r="G223" s="34"/>
      <c r="H223" s="34"/>
      <c r="I223" s="24"/>
    </row>
    <row x14ac:dyDescent="0.25" r="224" customHeight="1" ht="17.25">
      <c r="A224" s="3"/>
      <c r="B224" s="3"/>
      <c r="C224" s="3"/>
      <c r="D224" s="3"/>
      <c r="E224" s="3"/>
      <c r="F224" s="74"/>
      <c r="G224" s="136"/>
      <c r="H224" s="136"/>
      <c r="I224" s="137"/>
    </row>
    <row x14ac:dyDescent="0.25" r="225" customHeight="1" ht="17.25">
      <c r="A225" s="3"/>
      <c r="B225" s="3"/>
      <c r="C225" s="3"/>
      <c r="D225" s="3"/>
      <c r="E225" s="138" t="s">
        <v>18</v>
      </c>
      <c r="F225" s="23"/>
      <c r="G225" s="82"/>
      <c r="H225" s="82"/>
      <c r="I225" s="82"/>
    </row>
    <row x14ac:dyDescent="0.25" r="226" customHeight="1" ht="17.25">
      <c r="A226" s="3"/>
      <c r="B226" s="3"/>
      <c r="C226" s="3"/>
      <c r="D226" s="3"/>
      <c r="E226" s="145"/>
      <c r="F226" s="23"/>
      <c r="G226" s="82"/>
      <c r="H226" s="82"/>
      <c r="I226" s="82"/>
    </row>
    <row x14ac:dyDescent="0.25" r="227" customHeight="1" ht="17.25">
      <c r="A227" s="3"/>
      <c r="B227" s="3"/>
      <c r="C227" s="3"/>
      <c r="D227" s="3"/>
      <c r="E227" s="3"/>
      <c r="F227" s="23"/>
      <c r="G227" s="82"/>
      <c r="H227" s="82"/>
      <c r="I227" s="34"/>
    </row>
    <row x14ac:dyDescent="0.25" r="228" customHeight="1" ht="17.25">
      <c r="A228" s="3"/>
      <c r="B228" s="3"/>
      <c r="C228" s="3"/>
      <c r="D228" s="3"/>
      <c r="E228" s="139" t="s">
        <v>280</v>
      </c>
      <c r="F228" s="140"/>
      <c r="G228" s="141"/>
      <c r="H228" s="37">
        <f>ROUNDUP(((('Exchange rate'!Eur_per_GBP*('UK-R-Side Tables'!H228/(1+'Exchange rate'!UK_vat_rate))*1.25*0.9165)+1)/1.59)/10,0)*10</f>
      </c>
      <c r="I228" s="34"/>
    </row>
    <row x14ac:dyDescent="0.25" r="229" customHeight="1" ht="72.75">
      <c r="A229" s="3"/>
      <c r="B229" s="3"/>
      <c r="C229" s="3"/>
      <c r="D229" s="3"/>
      <c r="E229" s="145"/>
      <c r="F229" s="23"/>
      <c r="G229" s="82"/>
      <c r="H229" s="82"/>
      <c r="I229" s="34"/>
    </row>
    <row x14ac:dyDescent="0.25" r="230" customHeight="1" ht="25.350000000000005">
      <c r="A230" s="15"/>
      <c r="B230" s="15" t="s">
        <v>106</v>
      </c>
      <c r="C230" s="15"/>
      <c r="D230" s="15"/>
      <c r="E230" s="112" t="s">
        <v>58</v>
      </c>
      <c r="F230" s="237" t="s">
        <v>319</v>
      </c>
      <c r="G230" s="18" t="s">
        <v>428</v>
      </c>
      <c r="H230" s="131" t="s">
        <v>430</v>
      </c>
      <c r="I230" s="238"/>
    </row>
    <row x14ac:dyDescent="0.25" r="231" customHeight="1" ht="17.25">
      <c r="A231" s="3"/>
      <c r="B231" s="3"/>
      <c r="C231" s="3"/>
      <c r="D231" s="3"/>
      <c r="E231" s="74"/>
      <c r="F231" s="119" t="s">
        <v>351</v>
      </c>
      <c r="G231" s="91"/>
      <c r="H231" s="308"/>
      <c r="I231" s="91"/>
    </row>
    <row x14ac:dyDescent="0.25" r="232" customHeight="1" ht="17.25">
      <c r="A232" s="3"/>
      <c r="B232" s="3"/>
      <c r="C232" s="3"/>
      <c r="D232" s="3"/>
      <c r="E232" s="74" t="s">
        <v>11</v>
      </c>
      <c r="F232" s="74" t="s">
        <v>396</v>
      </c>
      <c r="G232" s="25">
        <f>ROUNDUP((((('Exchange rate'!Eur_per_GBP*('UK-R-Side Tables'!G232/(1+'Exchange rate'!UK_vat_rate))*1.25)-('Exchange rate'!Eur_per_GBP*('UK-R-Side Tables'!G232/(1+'Exchange rate'!UK_vat_rate))*1.25)*0.25)+1)*0.9165)/10,0)*10</f>
      </c>
      <c r="H232" s="25">
        <f>ROUNDUP((((('Exchange rate'!Eur_per_GBP*('UK-R-Side Tables'!H232/(1+'Exchange rate'!UK_vat_rate))*1.25)-('Exchange rate'!Eur_per_GBP*('UK-R-Side Tables'!H232/(1+'Exchange rate'!UK_vat_rate))*1.25)*0.25)+1)*0.9165)/10,0)*10</f>
      </c>
      <c r="I232" s="151"/>
    </row>
    <row x14ac:dyDescent="0.25" r="233" customHeight="1" ht="17.25">
      <c r="A233" s="3"/>
      <c r="B233" s="3"/>
      <c r="C233" s="3"/>
      <c r="D233" s="3"/>
      <c r="E233" s="74" t="s">
        <v>13</v>
      </c>
      <c r="F233" s="74" t="s">
        <v>398</v>
      </c>
      <c r="G233" s="25">
        <f>ROUNDUP((((('Exchange rate'!Eur_per_GBP*('UK-R-Side Tables'!G233/(1+'Exchange rate'!UK_vat_rate))*1.25)-('Exchange rate'!Eur_per_GBP*('UK-R-Side Tables'!G233/(1+'Exchange rate'!UK_vat_rate))*1.25)*0.25)+1)*0.9165)/10,0)*10</f>
      </c>
      <c r="H233" s="25">
        <f>ROUNDUP((((('Exchange rate'!Eur_per_GBP*('UK-R-Side Tables'!H233/(1+'Exchange rate'!UK_vat_rate))*1.25)-('Exchange rate'!Eur_per_GBP*('UK-R-Side Tables'!H233/(1+'Exchange rate'!UK_vat_rate))*1.25)*0.25)+1)*0.9165)/10,0)*10</f>
      </c>
      <c r="I233" s="151"/>
    </row>
    <row x14ac:dyDescent="0.25" r="234" customHeight="1" ht="17.25">
      <c r="A234" s="3"/>
      <c r="B234" s="3"/>
      <c r="C234" s="3"/>
      <c r="D234" s="3"/>
      <c r="E234" s="74" t="s">
        <v>15</v>
      </c>
      <c r="F234" s="74" t="s">
        <v>399</v>
      </c>
      <c r="G234" s="25">
        <f>ROUNDUP((((('Exchange rate'!Eur_per_GBP*('UK-R-Side Tables'!G234/(1+'Exchange rate'!UK_vat_rate))*1.25)-('Exchange rate'!Eur_per_GBP*('UK-R-Side Tables'!G234/(1+'Exchange rate'!UK_vat_rate))*1.25)*0.25)+1)*0.9165)/10,0)*10</f>
      </c>
      <c r="H234" s="25">
        <f>ROUNDUP((((('Exchange rate'!Eur_per_GBP*('UK-R-Side Tables'!H234/(1+'Exchange rate'!UK_vat_rate))*1.25)-('Exchange rate'!Eur_per_GBP*('UK-R-Side Tables'!H234/(1+'Exchange rate'!UK_vat_rate))*1.25)*0.25)+1)*0.9165)/10,0)*10</f>
      </c>
      <c r="I234" s="151"/>
    </row>
    <row x14ac:dyDescent="0.25" r="235" customHeight="1" ht="17.25">
      <c r="A235" s="3"/>
      <c r="B235" s="3"/>
      <c r="C235" s="3"/>
      <c r="D235" s="3"/>
      <c r="E235" s="74"/>
      <c r="F235" s="23"/>
      <c r="G235" s="82"/>
      <c r="H235" s="82"/>
      <c r="I235" s="82"/>
    </row>
    <row x14ac:dyDescent="0.25" r="236" customHeight="1" ht="17.25">
      <c r="A236" s="3"/>
      <c r="B236" s="3"/>
      <c r="C236" s="3"/>
      <c r="D236" s="3"/>
      <c r="E236" s="3"/>
      <c r="F236" s="74"/>
      <c r="G236" s="136"/>
      <c r="H236" s="136"/>
      <c r="I236" s="137"/>
    </row>
    <row x14ac:dyDescent="0.25" r="237" customHeight="1" ht="17.25">
      <c r="A237" s="3"/>
      <c r="B237" s="3"/>
      <c r="C237" s="3"/>
      <c r="D237" s="3"/>
      <c r="E237" s="138" t="s">
        <v>18</v>
      </c>
      <c r="F237" s="23"/>
      <c r="G237" s="82"/>
      <c r="H237" s="82"/>
      <c r="I237" s="82"/>
    </row>
    <row x14ac:dyDescent="0.25" r="238" customHeight="1" ht="17.25">
      <c r="A238" s="3"/>
      <c r="B238" s="3"/>
      <c r="C238" s="3"/>
      <c r="D238" s="3"/>
      <c r="E238" s="145"/>
      <c r="F238" s="23"/>
      <c r="G238" s="82"/>
      <c r="H238" s="82"/>
      <c r="I238" s="82"/>
    </row>
    <row x14ac:dyDescent="0.25" r="239" customHeight="1" ht="17.25">
      <c r="A239" s="3"/>
      <c r="B239" s="3"/>
      <c r="C239" s="3"/>
      <c r="D239" s="3"/>
      <c r="E239" s="3"/>
      <c r="F239" s="23"/>
      <c r="G239" s="82"/>
      <c r="H239" s="82"/>
      <c r="I239" s="34"/>
    </row>
    <row x14ac:dyDescent="0.25" r="240" customHeight="1" ht="17.25">
      <c r="A240" s="3"/>
      <c r="B240" s="3"/>
      <c r="C240" s="3"/>
      <c r="D240" s="3"/>
      <c r="E240" s="139" t="s">
        <v>280</v>
      </c>
      <c r="F240" s="140"/>
      <c r="G240" s="141"/>
      <c r="H240" s="37">
        <f>ROUNDUP(((('Exchange rate'!Eur_per_GBP*('UK-R-Side Tables'!H240/(1+'Exchange rate'!UK_vat_rate))*1.25*0.9165)+1)/1.59)/10,0)*10</f>
      </c>
      <c r="I240" s="34"/>
    </row>
    <row x14ac:dyDescent="0.25" r="241" customHeight="1" ht="17.25">
      <c r="A241" s="3"/>
      <c r="B241" s="3"/>
      <c r="C241" s="3"/>
      <c r="D241" s="3"/>
      <c r="E241" s="145"/>
      <c r="F241" s="23"/>
      <c r="G241" s="82"/>
      <c r="H241" s="82"/>
      <c r="I241" s="34"/>
    </row>
    <row x14ac:dyDescent="0.25" r="242" customHeight="1" ht="17.25">
      <c r="A242" s="3"/>
      <c r="B242" s="3"/>
      <c r="C242" s="3"/>
      <c r="D242" s="3"/>
      <c r="E242" s="133"/>
      <c r="F242" s="23"/>
      <c r="G242" s="82"/>
      <c r="H242" s="82"/>
      <c r="I242" s="34"/>
    </row>
    <row x14ac:dyDescent="0.25" r="243" customHeight="1" ht="17.25">
      <c r="A243" s="3"/>
      <c r="B243" s="3"/>
      <c r="C243" s="3"/>
      <c r="D243" s="3"/>
      <c r="E243" s="28"/>
      <c r="F243" s="23"/>
      <c r="G243" s="82"/>
      <c r="H243" s="82"/>
      <c r="I243" s="34"/>
    </row>
    <row x14ac:dyDescent="0.25" r="244" customHeight="1" ht="49.35">
      <c r="A244" s="126"/>
      <c r="B244" s="96" t="s">
        <v>431</v>
      </c>
      <c r="C244" s="236"/>
      <c r="D244" s="236"/>
      <c r="E244" s="127"/>
      <c r="F244" s="116"/>
      <c r="G244" s="128"/>
      <c r="H244" s="128"/>
      <c r="I244" s="128"/>
    </row>
    <row x14ac:dyDescent="0.25" r="245" customHeight="1" ht="25.350000000000005">
      <c r="A245" s="15"/>
      <c r="B245" s="15" t="s">
        <v>106</v>
      </c>
      <c r="C245" s="15"/>
      <c r="D245" s="15"/>
      <c r="E245" s="112" t="s">
        <v>58</v>
      </c>
      <c r="F245" s="237" t="s">
        <v>319</v>
      </c>
      <c r="G245" s="73" t="s">
        <v>362</v>
      </c>
      <c r="H245" s="238"/>
      <c r="I245" s="238"/>
    </row>
    <row x14ac:dyDescent="0.25" r="246" customHeight="1" ht="17.25">
      <c r="A246" s="299"/>
      <c r="B246" s="299"/>
      <c r="C246" s="299"/>
      <c r="D246" s="299"/>
      <c r="E246" s="74"/>
      <c r="F246" s="119" t="s">
        <v>432</v>
      </c>
      <c r="G246" s="244"/>
      <c r="H246" s="308"/>
      <c r="I246" s="244"/>
    </row>
    <row x14ac:dyDescent="0.25" r="247" customHeight="1" ht="17.25">
      <c r="A247" s="299"/>
      <c r="B247" s="299"/>
      <c r="C247" s="299"/>
      <c r="D247" s="299"/>
      <c r="E247" s="74" t="s">
        <v>11</v>
      </c>
      <c r="F247" s="74" t="s">
        <v>396</v>
      </c>
      <c r="G247" s="25">
        <f>ROUNDUP((((('Exchange rate'!Eur_per_GBP*('UK-R-Side Tables'!G245/(1+'Exchange rate'!UK_vat_rate))*1.25)-('Exchange rate'!Eur_per_GBP*('UK-R-Side Tables'!G245/(1+'Exchange rate'!UK_vat_rate))*1.25)*0.25)+1)*0.9165)/10,0)*10</f>
      </c>
      <c r="H247" s="239"/>
      <c r="I247" s="301"/>
    </row>
    <row x14ac:dyDescent="0.25" r="248" customHeight="1" ht="17.25">
      <c r="A248" s="299"/>
      <c r="B248" s="299"/>
      <c r="C248" s="299"/>
      <c r="D248" s="299"/>
      <c r="E248" s="74" t="s">
        <v>13</v>
      </c>
      <c r="F248" s="74" t="s">
        <v>398</v>
      </c>
      <c r="G248" s="25">
        <f>ROUNDUP((((('Exchange rate'!Eur_per_GBP*('UK-R-Side Tables'!G246/(1+'Exchange rate'!UK_vat_rate))*1.25)-('Exchange rate'!Eur_per_GBP*('UK-R-Side Tables'!G246/(1+'Exchange rate'!UK_vat_rate))*1.25)*0.25)+1)*0.9165)/10,0)*10</f>
      </c>
      <c r="H248" s="239"/>
      <c r="I248" s="301"/>
    </row>
    <row x14ac:dyDescent="0.25" r="249" customHeight="1" ht="17.25">
      <c r="A249" s="299"/>
      <c r="B249" s="299"/>
      <c r="C249" s="299"/>
      <c r="D249" s="299"/>
      <c r="E249" s="74"/>
      <c r="F249" s="74"/>
      <c r="G249" s="34"/>
      <c r="H249" s="239"/>
      <c r="I249" s="301"/>
    </row>
    <row x14ac:dyDescent="0.25" r="250" customHeight="1" ht="17.25">
      <c r="A250" s="299"/>
      <c r="B250" s="299"/>
      <c r="C250" s="299"/>
      <c r="D250" s="299"/>
      <c r="E250" s="148"/>
      <c r="F250" s="148"/>
      <c r="G250" s="239"/>
      <c r="H250" s="239"/>
      <c r="I250" s="301"/>
    </row>
    <row x14ac:dyDescent="0.25" r="251" customHeight="1" ht="17.25">
      <c r="A251" s="299"/>
      <c r="B251" s="299"/>
      <c r="C251" s="299"/>
      <c r="D251" s="299"/>
      <c r="E251" s="138" t="s">
        <v>18</v>
      </c>
      <c r="F251" s="148"/>
      <c r="G251" s="301"/>
      <c r="H251" s="301"/>
      <c r="I251" s="301"/>
    </row>
    <row x14ac:dyDescent="0.25" r="252" customHeight="1" ht="17.25">
      <c r="A252" s="299"/>
      <c r="B252" s="299"/>
      <c r="C252" s="299"/>
      <c r="D252" s="299"/>
      <c r="E252" s="145"/>
      <c r="F252" s="148"/>
      <c r="G252" s="300"/>
      <c r="H252" s="300"/>
      <c r="I252" s="304"/>
    </row>
    <row x14ac:dyDescent="0.25" r="253" customHeight="1" ht="17.25">
      <c r="A253" s="299"/>
      <c r="B253" s="299"/>
      <c r="C253" s="299"/>
      <c r="D253" s="299"/>
      <c r="E253" s="3"/>
      <c r="F253" s="23"/>
      <c r="G253" s="82"/>
      <c r="H253" s="82"/>
      <c r="I253" s="301"/>
    </row>
    <row x14ac:dyDescent="0.25" r="254" customHeight="1" ht="17.25">
      <c r="A254" s="299"/>
      <c r="B254" s="299"/>
      <c r="C254" s="299"/>
      <c r="D254" s="299"/>
      <c r="E254" s="139" t="s">
        <v>394</v>
      </c>
      <c r="F254" s="305"/>
      <c r="G254" s="306"/>
      <c r="H254" s="37">
        <f>ROUNDUP(((('Exchange rate'!Eur_per_GBP*('UK-R-Side Tables'!H252/(1+'Exchange rate'!UK_vat_rate))*1.25*0.9165)+1)/1.59)/10,0)*10</f>
      </c>
      <c r="I254" s="301"/>
    </row>
    <row x14ac:dyDescent="0.25" r="255" customHeight="1" ht="17.25">
      <c r="A255" s="299"/>
      <c r="B255" s="299"/>
      <c r="C255" s="299"/>
      <c r="D255" s="299"/>
      <c r="E255" s="145"/>
      <c r="F255" s="148"/>
      <c r="G255" s="301"/>
      <c r="H255" s="301"/>
      <c r="I255" s="301"/>
    </row>
    <row x14ac:dyDescent="0.25" r="256" customHeight="1" ht="17.25">
      <c r="A256" s="126"/>
      <c r="B256" s="96" t="s">
        <v>468</v>
      </c>
      <c r="C256" s="236"/>
      <c r="D256" s="236"/>
      <c r="E256" s="127"/>
      <c r="F256" s="116"/>
      <c r="G256" s="128"/>
      <c r="H256" s="128"/>
      <c r="I256" s="128"/>
    </row>
    <row x14ac:dyDescent="0.25" r="257" customHeight="1" ht="17.25">
      <c r="A257" s="15"/>
      <c r="B257" s="15" t="s">
        <v>106</v>
      </c>
      <c r="C257" s="15"/>
      <c r="D257" s="15"/>
      <c r="E257" s="112" t="s">
        <v>58</v>
      </c>
      <c r="F257" s="237" t="s">
        <v>319</v>
      </c>
      <c r="G257" s="73" t="s">
        <v>362</v>
      </c>
      <c r="H257" s="238"/>
      <c r="I257" s="238"/>
    </row>
    <row x14ac:dyDescent="0.25" r="258" customHeight="1" ht="17.25">
      <c r="A258" s="299"/>
      <c r="B258" s="299"/>
      <c r="C258" s="299"/>
      <c r="D258" s="299"/>
      <c r="E258" s="74"/>
      <c r="F258" s="119" t="s">
        <v>72</v>
      </c>
      <c r="G258" s="244"/>
      <c r="H258" s="308"/>
      <c r="I258" s="244"/>
    </row>
    <row x14ac:dyDescent="0.25" r="259" customHeight="1" ht="17.25">
      <c r="A259" s="299"/>
      <c r="B259" s="299"/>
      <c r="C259" s="299"/>
      <c r="D259" s="299"/>
      <c r="E259" s="74" t="s">
        <v>13</v>
      </c>
      <c r="F259" s="74" t="s">
        <v>435</v>
      </c>
      <c r="G259" s="25">
        <f>ROUNDUP((((('Exchange rate'!Eur_per_GBP*('UK-R-Side Tables'!G261/(1+'Exchange rate'!UK_vat_rate))*1.25)-('Exchange rate'!Eur_per_GBP*('UK-R-Side Tables'!G261/(1+'Exchange rate'!UK_vat_rate))*1.25)*0.25)+1)*0.9165)/10,0)*10</f>
      </c>
      <c r="H259" s="239"/>
      <c r="I259" s="301"/>
    </row>
    <row x14ac:dyDescent="0.25" r="260" customHeight="1" ht="17.25">
      <c r="A260" s="299"/>
      <c r="B260" s="299"/>
      <c r="C260" s="299"/>
      <c r="D260" s="299"/>
      <c r="E260" s="74"/>
      <c r="F260" s="74"/>
      <c r="G260" s="25"/>
      <c r="H260" s="239"/>
      <c r="I260" s="301"/>
    </row>
    <row x14ac:dyDescent="0.25" r="261" customHeight="1" ht="17.25">
      <c r="A261" s="299"/>
      <c r="B261" s="299"/>
      <c r="C261" s="299"/>
      <c r="D261" s="299"/>
      <c r="E261" s="74"/>
      <c r="F261" s="74"/>
      <c r="G261" s="34"/>
      <c r="H261" s="239"/>
      <c r="I261" s="301"/>
    </row>
    <row x14ac:dyDescent="0.25" r="262" customHeight="1" ht="17.25">
      <c r="A262" s="299"/>
      <c r="B262" s="299"/>
      <c r="C262" s="299"/>
      <c r="D262" s="299"/>
      <c r="E262" s="148"/>
      <c r="F262" s="148"/>
      <c r="G262" s="239"/>
      <c r="H262" s="239"/>
      <c r="I262" s="301"/>
    </row>
    <row x14ac:dyDescent="0.25" r="263" customHeight="1" ht="17.25">
      <c r="A263" s="299"/>
      <c r="B263" s="299"/>
      <c r="C263" s="299"/>
      <c r="D263" s="299"/>
      <c r="E263" s="138" t="s">
        <v>18</v>
      </c>
      <c r="F263" s="4"/>
      <c r="G263" s="101"/>
      <c r="H263" s="92"/>
      <c r="I263" s="301"/>
    </row>
    <row x14ac:dyDescent="0.25" r="264" customHeight="1" ht="17.25">
      <c r="A264" s="299"/>
      <c r="B264" s="299"/>
      <c r="C264" s="299"/>
      <c r="D264" s="299"/>
      <c r="E264" s="108"/>
      <c r="F264" s="4"/>
      <c r="G264" s="101"/>
      <c r="H264" s="92"/>
      <c r="I264" s="304"/>
    </row>
    <row x14ac:dyDescent="0.25" r="265" customHeight="1" ht="17.25">
      <c r="A265" s="299"/>
      <c r="B265" s="299"/>
      <c r="C265" s="299"/>
      <c r="D265" s="299"/>
      <c r="E265" s="139" t="s">
        <v>280</v>
      </c>
      <c r="F265" s="140"/>
      <c r="G265" s="152"/>
      <c r="H265" s="37">
        <f>ROUNDUP(((('Exchange rate'!Eur_per_GBP*('UK-R-Side Tables'!H267/(1+'Exchange rate'!UK_vat_rate))*1.25*0.9165)+1)/1.59)/10,0)*10</f>
      </c>
      <c r="I265" s="301"/>
    </row>
    <row x14ac:dyDescent="0.25" r="266" customHeight="1" ht="17.25">
      <c r="A266" s="299"/>
      <c r="B266" s="299"/>
      <c r="C266" s="299"/>
      <c r="D266" s="299"/>
      <c r="E266" s="28"/>
      <c r="F266" s="4"/>
      <c r="G266" s="101"/>
      <c r="H266" s="63"/>
      <c r="I266" s="301"/>
    </row>
    <row x14ac:dyDescent="0.25" r="267" customHeight="1" ht="17.25">
      <c r="A267" s="299"/>
      <c r="B267" s="299"/>
      <c r="C267" s="299"/>
      <c r="D267" s="299"/>
      <c r="E267" s="28" t="s">
        <v>437</v>
      </c>
      <c r="F267" s="4"/>
      <c r="G267" s="101"/>
      <c r="H267" s="25"/>
      <c r="I267" s="301"/>
    </row>
    <row x14ac:dyDescent="0.25" r="268" customHeight="1" ht="17.25">
      <c r="A268" s="299"/>
      <c r="B268" s="299"/>
      <c r="C268" s="299"/>
      <c r="D268" s="299"/>
      <c r="E268" s="139" t="s">
        <v>438</v>
      </c>
      <c r="F268" s="305"/>
      <c r="G268" s="306"/>
      <c r="H268" s="37">
        <f>ROUNDUP(((('Exchange rate'!Eur_per_GBP*('UK-R-Side Tables'!H270/(1+'Exchange rate'!UK_vat_rate))*1.25*0.9165)+1)/1.59)/10,0)*10</f>
      </c>
      <c r="I268" s="301"/>
    </row>
    <row x14ac:dyDescent="0.25" r="269" customHeight="1" ht="17.25">
      <c r="A269" s="299"/>
      <c r="B269" s="299"/>
      <c r="C269" s="299"/>
      <c r="D269" s="299"/>
      <c r="E269" s="133"/>
      <c r="F269" s="148"/>
      <c r="G269" s="301"/>
      <c r="H269" s="301"/>
      <c r="I269" s="301"/>
    </row>
    <row x14ac:dyDescent="0.25" r="270" customHeight="1" ht="17.25">
      <c r="A270" s="299"/>
      <c r="B270" s="299"/>
      <c r="C270" s="299"/>
      <c r="D270" s="299"/>
      <c r="E270" s="133"/>
      <c r="F270" s="148"/>
      <c r="G270" s="301"/>
      <c r="H270" s="301"/>
      <c r="I270" s="301"/>
    </row>
    <row x14ac:dyDescent="0.25" r="271" customHeight="1" ht="17.25">
      <c r="A271" s="299"/>
      <c r="B271" s="299"/>
      <c r="C271" s="299"/>
      <c r="D271" s="299"/>
      <c r="E271" s="133"/>
      <c r="F271" s="148"/>
      <c r="G271" s="301"/>
      <c r="H271" s="301"/>
      <c r="I271" s="301"/>
    </row>
    <row x14ac:dyDescent="0.25" r="272" customHeight="1" ht="17.25">
      <c r="A272" s="299"/>
      <c r="B272" s="299"/>
      <c r="C272" s="299"/>
      <c r="D272" s="299"/>
      <c r="E272" s="133"/>
      <c r="F272" s="148"/>
      <c r="G272" s="301"/>
      <c r="H272" s="301"/>
      <c r="I272" s="301"/>
    </row>
    <row x14ac:dyDescent="0.25" r="273" customHeight="1" ht="17.25">
      <c r="A273" s="299"/>
      <c r="B273" s="299"/>
      <c r="C273" s="299"/>
      <c r="D273" s="299"/>
      <c r="E273" s="133"/>
      <c r="F273" s="148"/>
      <c r="G273" s="301"/>
      <c r="H273" s="301"/>
      <c r="I273" s="301"/>
    </row>
    <row x14ac:dyDescent="0.25" r="274" customHeight="1" ht="17.25">
      <c r="A274" s="126"/>
      <c r="B274" s="96" t="s">
        <v>439</v>
      </c>
      <c r="C274" s="236"/>
      <c r="D274" s="236"/>
      <c r="E274" s="127"/>
      <c r="F274" s="116"/>
      <c r="G274" s="128"/>
      <c r="H274" s="128"/>
      <c r="I274" s="128"/>
    </row>
    <row x14ac:dyDescent="0.25" r="275" customHeight="1" ht="17.25">
      <c r="A275" s="15"/>
      <c r="B275" s="15" t="s">
        <v>106</v>
      </c>
      <c r="C275" s="15"/>
      <c r="D275" s="15"/>
      <c r="E275" s="112" t="s">
        <v>58</v>
      </c>
      <c r="F275" s="237" t="s">
        <v>319</v>
      </c>
      <c r="G275" s="73" t="s">
        <v>440</v>
      </c>
      <c r="H275" s="238"/>
      <c r="I275" s="238"/>
    </row>
    <row x14ac:dyDescent="0.25" r="276" customHeight="1" ht="17.25">
      <c r="A276" s="299"/>
      <c r="B276" s="299"/>
      <c r="C276" s="299"/>
      <c r="D276" s="299"/>
      <c r="E276" s="74"/>
      <c r="F276" s="119" t="s">
        <v>441</v>
      </c>
      <c r="G276" s="244"/>
      <c r="H276" s="308"/>
      <c r="I276" s="244"/>
    </row>
    <row x14ac:dyDescent="0.25" r="277" customHeight="1" ht="17.25">
      <c r="A277" s="299"/>
      <c r="B277" s="299"/>
      <c r="C277" s="299"/>
      <c r="D277" s="299"/>
      <c r="E277" s="74"/>
      <c r="F277" s="74" t="s">
        <v>442</v>
      </c>
      <c r="G277" s="25">
        <f>ROUNDUP((((('Exchange rate'!Eur_per_GBP*('UK-R-Side Tables'!G279/(1+'Exchange rate'!UK_vat_rate))*1.25)-('Exchange rate'!Eur_per_GBP*('UK-R-Side Tables'!G279/(1+'Exchange rate'!UK_vat_rate))*1.25)*0.25)+1)*0.9165)/10,0)*10</f>
      </c>
      <c r="H277" s="239"/>
      <c r="I277" s="301"/>
    </row>
    <row x14ac:dyDescent="0.25" r="278" customHeight="1" ht="17.25">
      <c r="A278" s="299"/>
      <c r="B278" s="299"/>
      <c r="C278" s="299"/>
      <c r="D278" s="299"/>
      <c r="E278" s="74"/>
      <c r="F278" s="74"/>
      <c r="G278" s="34"/>
      <c r="H278" s="239"/>
      <c r="I278" s="301"/>
    </row>
    <row x14ac:dyDescent="0.25" r="279" customHeight="1" ht="17.25">
      <c r="A279" s="299"/>
      <c r="B279" s="299"/>
      <c r="C279" s="299"/>
      <c r="D279" s="299"/>
      <c r="E279" s="74"/>
      <c r="F279" s="74"/>
      <c r="G279" s="34"/>
      <c r="H279" s="239"/>
      <c r="I279" s="301"/>
    </row>
    <row x14ac:dyDescent="0.25" r="280" customHeight="1" ht="17.25">
      <c r="A280" s="299"/>
      <c r="B280" s="299"/>
      <c r="C280" s="299"/>
      <c r="D280" s="299"/>
      <c r="E280" s="148"/>
      <c r="F280" s="148"/>
      <c r="G280" s="239"/>
      <c r="H280" s="239"/>
      <c r="I280" s="301"/>
    </row>
    <row x14ac:dyDescent="0.25" r="281" customHeight="1" ht="17.25">
      <c r="A281" s="299"/>
      <c r="B281" s="299"/>
      <c r="C281" s="299"/>
      <c r="D281" s="299"/>
      <c r="E281" s="138" t="s">
        <v>18</v>
      </c>
      <c r="F281" s="4"/>
      <c r="G281" s="101"/>
      <c r="H281" s="92"/>
      <c r="I281" s="301"/>
    </row>
    <row x14ac:dyDescent="0.25" r="282" customHeight="1" ht="17.25">
      <c r="A282" s="299"/>
      <c r="B282" s="299"/>
      <c r="C282" s="299"/>
      <c r="D282" s="299"/>
      <c r="E282" s="108"/>
      <c r="F282" s="4"/>
      <c r="G282" s="101"/>
      <c r="H282" s="92"/>
      <c r="I282" s="304"/>
    </row>
    <row x14ac:dyDescent="0.25" r="283" customHeight="1" ht="17.25">
      <c r="A283" s="299"/>
      <c r="B283" s="299"/>
      <c r="C283" s="299"/>
      <c r="D283" s="299"/>
      <c r="E283" s="139" t="s">
        <v>280</v>
      </c>
      <c r="F283" s="140"/>
      <c r="G283" s="152"/>
      <c r="H283" s="37">
        <f>ROUNDUP(((('Exchange rate'!Eur_per_GBP*('UK-R-Side Tables'!H285/(1+'Exchange rate'!UK_vat_rate))*1.25*0.9165)+1)/1.59)/10,0)*10</f>
      </c>
      <c r="I283" s="301"/>
    </row>
    <row x14ac:dyDescent="0.25" r="284" customHeight="1" ht="17.25">
      <c r="A284" s="299"/>
      <c r="B284" s="299"/>
      <c r="C284" s="299"/>
      <c r="D284" s="299"/>
      <c r="E284" s="28"/>
      <c r="F284" s="4"/>
      <c r="G284" s="101"/>
      <c r="H284" s="63"/>
      <c r="I284" s="301"/>
    </row>
    <row x14ac:dyDescent="0.25" r="285" customHeight="1" ht="17.25">
      <c r="A285" s="299"/>
      <c r="B285" s="299"/>
      <c r="C285" s="299"/>
      <c r="D285" s="299"/>
      <c r="E285" s="28" t="s">
        <v>437</v>
      </c>
      <c r="F285" s="4"/>
      <c r="G285" s="101"/>
      <c r="H285" s="25"/>
      <c r="I285" s="301"/>
    </row>
    <row x14ac:dyDescent="0.25" r="286" customHeight="1" ht="17.25">
      <c r="A286" s="299"/>
      <c r="B286" s="299"/>
      <c r="C286" s="299"/>
      <c r="D286" s="299"/>
      <c r="E286" s="139" t="s">
        <v>444</v>
      </c>
      <c r="F286" s="305"/>
      <c r="G286" s="306"/>
      <c r="H286" s="37">
        <f>ROUNDUP(((('Exchange rate'!Eur_per_GBP*('UK-R-Side Tables'!H288/(1+'Exchange rate'!UK_vat_rate))*1.25*0.9165)+1)/1.59)/10,0)*10</f>
      </c>
      <c r="I286" s="301"/>
    </row>
    <row x14ac:dyDescent="0.25" r="287" customHeight="1" ht="17.25">
      <c r="A287" s="299"/>
      <c r="B287" s="299"/>
      <c r="C287" s="299"/>
      <c r="D287" s="299"/>
      <c r="E287" s="133"/>
      <c r="F287" s="148"/>
      <c r="G287" s="301"/>
      <c r="H287" s="301"/>
      <c r="I287" s="301"/>
    </row>
    <row x14ac:dyDescent="0.25" r="288" customHeight="1" ht="38.25">
      <c r="A288" s="299"/>
      <c r="B288" s="299"/>
      <c r="C288" s="299"/>
      <c r="D288" s="299"/>
      <c r="E288" s="133"/>
      <c r="F288" s="148"/>
      <c r="G288" s="301"/>
      <c r="H288" s="301"/>
      <c r="I288" s="301"/>
    </row>
    <row x14ac:dyDescent="0.25" r="289" customHeight="1" ht="17.25">
      <c r="A289" s="126"/>
      <c r="B289" s="96" t="s">
        <v>445</v>
      </c>
      <c r="C289" s="236"/>
      <c r="D289" s="236"/>
      <c r="E289" s="127"/>
      <c r="F289" s="116"/>
      <c r="G289" s="128"/>
      <c r="H289" s="128"/>
      <c r="I289" s="128"/>
    </row>
    <row x14ac:dyDescent="0.25" r="290" customHeight="1" ht="17.25">
      <c r="A290" s="15"/>
      <c r="B290" s="15" t="s">
        <v>106</v>
      </c>
      <c r="C290" s="15"/>
      <c r="D290" s="15"/>
      <c r="E290" s="112" t="s">
        <v>58</v>
      </c>
      <c r="F290" s="237" t="s">
        <v>319</v>
      </c>
      <c r="G290" s="73" t="s">
        <v>362</v>
      </c>
      <c r="H290" s="238"/>
      <c r="I290" s="238"/>
    </row>
    <row x14ac:dyDescent="0.25" r="291" customHeight="1" ht="17.25">
      <c r="A291" s="299"/>
      <c r="B291" s="299"/>
      <c r="C291" s="299"/>
      <c r="D291" s="299"/>
      <c r="E291" s="74"/>
      <c r="F291" s="119" t="s">
        <v>72</v>
      </c>
      <c r="G291" s="244"/>
      <c r="H291" s="308"/>
      <c r="I291" s="244"/>
    </row>
    <row x14ac:dyDescent="0.25" r="292" customHeight="1" ht="17.25">
      <c r="A292" s="299"/>
      <c r="B292" s="299"/>
      <c r="C292" s="299"/>
      <c r="D292" s="299"/>
      <c r="E292" s="74" t="s">
        <v>11</v>
      </c>
      <c r="F292" s="74" t="s">
        <v>446</v>
      </c>
      <c r="G292" s="25">
        <f>ROUNDUP((((('Exchange rate'!Eur_per_GBP*('UK-R-Side Tables'!G294/(1+'Exchange rate'!UK_vat_rate))*1.25)-('Exchange rate'!Eur_per_GBP*('UK-R-Side Tables'!G294/(1+'Exchange rate'!UK_vat_rate))*1.25)*0.25)+1)*0.9165)/10,0)*10</f>
      </c>
      <c r="H292" s="239"/>
      <c r="I292" s="301"/>
    </row>
    <row x14ac:dyDescent="0.25" r="293" customHeight="1" ht="17.25">
      <c r="A293" s="299"/>
      <c r="B293" s="299"/>
      <c r="C293" s="299"/>
      <c r="D293" s="299"/>
      <c r="E293" s="74" t="s">
        <v>13</v>
      </c>
      <c r="F293" s="74" t="s">
        <v>448</v>
      </c>
      <c r="G293" s="25">
        <f>ROUNDUP((((('Exchange rate'!Eur_per_GBP*('UK-R-Side Tables'!G295/(1+'Exchange rate'!UK_vat_rate))*1.25)-('Exchange rate'!Eur_per_GBP*('UK-R-Side Tables'!G295/(1+'Exchange rate'!UK_vat_rate))*1.25)*0.25)+1)*0.9165)/10,0)*10</f>
      </c>
      <c r="H293" s="239"/>
      <c r="I293" s="301"/>
    </row>
    <row x14ac:dyDescent="0.25" r="294" customHeight="1" ht="17.25">
      <c r="A294" s="299"/>
      <c r="B294" s="299"/>
      <c r="C294" s="299"/>
      <c r="D294" s="299"/>
      <c r="E294" s="74"/>
      <c r="F294" s="74"/>
      <c r="G294" s="34"/>
      <c r="H294" s="239"/>
      <c r="I294" s="301"/>
    </row>
    <row x14ac:dyDescent="0.25" r="295" customHeight="1" ht="17.25">
      <c r="A295" s="299"/>
      <c r="B295" s="299"/>
      <c r="C295" s="299"/>
      <c r="D295" s="299"/>
      <c r="E295" s="148"/>
      <c r="F295" s="148"/>
      <c r="G295" s="239"/>
      <c r="H295" s="239"/>
      <c r="I295" s="301"/>
    </row>
    <row x14ac:dyDescent="0.25" r="296" customHeight="1" ht="17.25">
      <c r="A296" s="299"/>
      <c r="B296" s="299"/>
      <c r="C296" s="299"/>
      <c r="D296" s="299"/>
      <c r="E296" s="138" t="s">
        <v>18</v>
      </c>
      <c r="F296" s="4"/>
      <c r="G296" s="101"/>
      <c r="H296" s="92"/>
      <c r="I296" s="301"/>
    </row>
    <row x14ac:dyDescent="0.25" r="297" customHeight="1" ht="17.25">
      <c r="A297" s="299"/>
      <c r="B297" s="299"/>
      <c r="C297" s="299"/>
      <c r="D297" s="299"/>
      <c r="E297" s="108"/>
      <c r="F297" s="4"/>
      <c r="G297" s="101"/>
      <c r="H297" s="92"/>
      <c r="I297" s="304"/>
    </row>
    <row x14ac:dyDescent="0.25" r="298" customHeight="1" ht="17.25">
      <c r="A298" s="299"/>
      <c r="B298" s="299"/>
      <c r="C298" s="299"/>
      <c r="D298" s="299"/>
      <c r="E298" s="139" t="s">
        <v>280</v>
      </c>
      <c r="F298" s="140"/>
      <c r="G298" s="152"/>
      <c r="H298" s="37">
        <f>ROUNDUP(((('Exchange rate'!Eur_per_GBP*('UK-R-Side Tables'!H300/(1+'Exchange rate'!UK_vat_rate))*1.25*0.9165)+1)/1.59)/10,0)*10</f>
      </c>
      <c r="I298" s="301"/>
    </row>
    <row x14ac:dyDescent="0.25" r="299" customHeight="1" ht="17.25">
      <c r="A299" s="299"/>
      <c r="B299" s="299"/>
      <c r="C299" s="299"/>
      <c r="D299" s="299"/>
      <c r="E299" s="28"/>
      <c r="F299" s="4"/>
      <c r="G299" s="101"/>
      <c r="H299" s="63"/>
      <c r="I299" s="301"/>
    </row>
    <row x14ac:dyDescent="0.25" r="300" customHeight="1" ht="17.25">
      <c r="A300" s="299"/>
      <c r="B300" s="299"/>
      <c r="C300" s="299"/>
      <c r="D300" s="299"/>
      <c r="E300" s="28" t="s">
        <v>437</v>
      </c>
      <c r="F300" s="4"/>
      <c r="G300" s="101"/>
      <c r="H300" s="25"/>
      <c r="I300" s="301"/>
    </row>
    <row x14ac:dyDescent="0.25" r="301" customHeight="1" ht="17.25">
      <c r="A301" s="299"/>
      <c r="B301" s="299"/>
      <c r="C301" s="299"/>
      <c r="D301" s="299"/>
      <c r="E301" s="139" t="s">
        <v>450</v>
      </c>
      <c r="F301" s="305"/>
      <c r="G301" s="306"/>
      <c r="H301" s="37">
        <f>ROUNDUP(((('Exchange rate'!Eur_per_GBP*('UK-R-Side Tables'!H303/(1+'Exchange rate'!UK_vat_rate))*1.25*0.9165)+1)/1.59)/10,0)*10</f>
      </c>
      <c r="I301" s="301"/>
    </row>
    <row x14ac:dyDescent="0.25" r="302" customHeight="1" ht="17.25">
      <c r="A302" s="299"/>
      <c r="B302" s="299"/>
      <c r="C302" s="299"/>
      <c r="D302" s="299"/>
      <c r="E302" s="133"/>
      <c r="F302" s="148"/>
      <c r="G302" s="301"/>
      <c r="H302" s="301"/>
      <c r="I302" s="301"/>
    </row>
    <row x14ac:dyDescent="0.25" r="303" customHeight="1" ht="17.25">
      <c r="A303" s="126"/>
      <c r="B303" s="96" t="s">
        <v>451</v>
      </c>
      <c r="C303" s="236"/>
      <c r="D303" s="236"/>
      <c r="E303" s="127"/>
      <c r="F303" s="116"/>
      <c r="G303" s="128"/>
      <c r="H303" s="128"/>
      <c r="I303" s="128"/>
    </row>
    <row x14ac:dyDescent="0.25" r="304" customHeight="1" ht="17.25">
      <c r="A304" s="15"/>
      <c r="B304" s="15" t="s">
        <v>348</v>
      </c>
      <c r="C304" s="15"/>
      <c r="D304" s="15"/>
      <c r="E304" s="112" t="s">
        <v>58</v>
      </c>
      <c r="F304" s="237" t="s">
        <v>319</v>
      </c>
      <c r="G304" s="131" t="s">
        <v>362</v>
      </c>
      <c r="H304" s="315" t="s">
        <v>350</v>
      </c>
      <c r="I304" s="315"/>
    </row>
    <row x14ac:dyDescent="0.25" r="305" customHeight="1" ht="17.25">
      <c r="A305" s="3"/>
      <c r="B305" s="3"/>
      <c r="C305" s="3"/>
      <c r="D305" s="3"/>
      <c r="E305" s="74"/>
      <c r="F305" s="119" t="s">
        <v>351</v>
      </c>
      <c r="G305" s="244"/>
      <c r="H305" s="316" t="s">
        <v>336</v>
      </c>
      <c r="I305" s="316"/>
    </row>
    <row x14ac:dyDescent="0.25" r="306" customHeight="1" ht="17.25">
      <c r="A306" s="3"/>
      <c r="B306" s="3"/>
      <c r="C306" s="3"/>
      <c r="D306" s="3"/>
      <c r="E306" s="74" t="s">
        <v>11</v>
      </c>
      <c r="F306" s="74" t="s">
        <v>354</v>
      </c>
      <c r="G306" s="25">
        <f>ROUNDUP((((('Exchange rate'!Eur_per_GBP*('UK-R-Side Tables'!G308/(1+'Exchange rate'!UK_vat_rate))*1.25)-('Exchange rate'!Eur_per_GBP*('UK-R-Side Tables'!G308/(1+'Exchange rate'!UK_vat_rate))*1.25)*0.25)+1)*0.9165)/10,0)*10</f>
      </c>
      <c r="H306" s="25">
        <f>ROUNDUP((((('Exchange rate'!Eur_per_GBP*('UK-R-Side Tables'!H308/(1+'Exchange rate'!UK_vat_rate))*1.25)-('Exchange rate'!Eur_per_GBP*('UK-R-Side Tables'!H308/(1+'Exchange rate'!UK_vat_rate))*1.25)*0.25)+1)*0.9165)/10,0)*10</f>
      </c>
      <c r="I306" s="63"/>
    </row>
    <row x14ac:dyDescent="0.25" r="307" customHeight="1" ht="17.25">
      <c r="A307" s="3"/>
      <c r="B307" s="3"/>
      <c r="C307" s="3"/>
      <c r="D307" s="3"/>
      <c r="E307" s="74" t="s">
        <v>13</v>
      </c>
      <c r="F307" s="74" t="s">
        <v>356</v>
      </c>
      <c r="G307" s="25">
        <f>ROUNDUP((((('Exchange rate'!Eur_per_GBP*('UK-R-Side Tables'!G309/(1+'Exchange rate'!UK_vat_rate))*1.25)-('Exchange rate'!Eur_per_GBP*('UK-R-Side Tables'!G309/(1+'Exchange rate'!UK_vat_rate))*1.25)*0.25)+1)*0.9165)/10,0)*10</f>
      </c>
      <c r="H307" s="25">
        <f>ROUNDUP((((('Exchange rate'!Eur_per_GBP*('UK-R-Side Tables'!H309/(1+'Exchange rate'!UK_vat_rate))*1.25)-('Exchange rate'!Eur_per_GBP*('UK-R-Side Tables'!H309/(1+'Exchange rate'!UK_vat_rate))*1.25)*0.25)+1)*0.9165)/10,0)*10</f>
      </c>
      <c r="I307" s="63"/>
    </row>
    <row x14ac:dyDescent="0.25" r="308" customHeight="1" ht="17.25">
      <c r="A308" s="3"/>
      <c r="B308" s="3"/>
      <c r="C308" s="3"/>
      <c r="D308" s="3"/>
      <c r="E308" s="4" t="s">
        <v>15</v>
      </c>
      <c r="F308" s="74" t="s">
        <v>358</v>
      </c>
      <c r="G308" s="25">
        <f>ROUNDUP((((('Exchange rate'!Eur_per_GBP*('UK-R-Side Tables'!G310/(1+'Exchange rate'!UK_vat_rate))*1.25)-('Exchange rate'!Eur_per_GBP*('UK-R-Side Tables'!G310/(1+'Exchange rate'!UK_vat_rate))*1.25)*0.25)+1)*0.9165)/10,0)*10</f>
      </c>
      <c r="H308" s="25">
        <f>ROUNDUP((((('Exchange rate'!Eur_per_GBP*('UK-R-Side Tables'!H310/(1+'Exchange rate'!UK_vat_rate))*1.25)-('Exchange rate'!Eur_per_GBP*('UK-R-Side Tables'!H310/(1+'Exchange rate'!UK_vat_rate))*1.25)*0.25)+1)*0.9165)/10,0)*10</f>
      </c>
      <c r="I308" s="63"/>
    </row>
    <row x14ac:dyDescent="0.25" r="309" customHeight="1" ht="17.25">
      <c r="A309" s="3"/>
      <c r="B309" s="3"/>
      <c r="C309" s="3"/>
      <c r="D309" s="3"/>
      <c r="E309" s="4"/>
      <c r="F309" s="74"/>
      <c r="G309" s="34"/>
      <c r="H309" s="34"/>
      <c r="I309" s="137"/>
    </row>
    <row x14ac:dyDescent="0.25" r="310" customHeight="1" ht="17.25">
      <c r="A310" s="3"/>
      <c r="B310" s="3"/>
      <c r="C310" s="3"/>
      <c r="D310" s="3"/>
      <c r="E310" s="132"/>
      <c r="F310" s="74"/>
      <c r="G310" s="34"/>
      <c r="H310" s="34"/>
      <c r="I310" s="137"/>
    </row>
    <row x14ac:dyDescent="0.25" r="311" customHeight="1" ht="17.25">
      <c r="A311" s="3"/>
      <c r="B311" s="3"/>
      <c r="C311" s="3"/>
      <c r="D311" s="3"/>
      <c r="E311" s="114"/>
      <c r="F311" s="74"/>
      <c r="G311" s="34"/>
      <c r="H311" s="34"/>
      <c r="I311" s="137"/>
    </row>
    <row x14ac:dyDescent="0.25" r="312" customHeight="1" ht="17.25">
      <c r="A312" s="3"/>
      <c r="B312" s="3"/>
      <c r="C312" s="3"/>
      <c r="D312" s="3"/>
      <c r="E312" s="138" t="s">
        <v>18</v>
      </c>
      <c r="F312" s="23"/>
      <c r="G312" s="82"/>
      <c r="H312" s="82"/>
      <c r="I312" s="82"/>
    </row>
    <row x14ac:dyDescent="0.25" r="313" customHeight="1" ht="17.25">
      <c r="A313" s="3"/>
      <c r="B313" s="3"/>
      <c r="C313" s="3"/>
      <c r="D313" s="3"/>
      <c r="E313" s="145"/>
      <c r="F313" s="23"/>
      <c r="G313" s="82"/>
      <c r="H313" s="82"/>
      <c r="I313" s="82"/>
    </row>
    <row x14ac:dyDescent="0.25" r="314" customHeight="1" ht="17.25">
      <c r="A314" s="3"/>
      <c r="B314" s="3"/>
      <c r="C314" s="3"/>
      <c r="D314" s="3"/>
      <c r="E314" s="3"/>
      <c r="F314" s="23"/>
      <c r="G314" s="82"/>
      <c r="H314" s="82"/>
      <c r="I314" s="34"/>
    </row>
    <row x14ac:dyDescent="0.25" r="315" customHeight="1" ht="17.25">
      <c r="A315" s="3"/>
      <c r="B315" s="3"/>
      <c r="C315" s="3"/>
      <c r="D315" s="3"/>
      <c r="E315" s="139" t="s">
        <v>394</v>
      </c>
      <c r="F315" s="140"/>
      <c r="G315" s="141"/>
      <c r="H315" s="37">
        <f>ROUNDUP(((('Exchange rate'!Eur_per_GBP*('UK-R-Side Tables'!H317/(1+'Exchange rate'!UK_vat_rate))*1.25*0.9165)+1)/1.59)/10,0)*10</f>
      </c>
      <c r="I315" s="34"/>
    </row>
    <row x14ac:dyDescent="0.25" r="316" customHeight="1" ht="74.25">
      <c r="A316" s="3"/>
      <c r="B316" s="3"/>
      <c r="C316" s="3"/>
      <c r="D316" s="3"/>
      <c r="E316" s="145"/>
      <c r="F316" s="23"/>
      <c r="G316" s="82"/>
      <c r="H316" s="82"/>
      <c r="I316" s="34"/>
    </row>
    <row x14ac:dyDescent="0.25" r="317" customHeight="1" ht="17.25">
      <c r="A317" s="126"/>
      <c r="B317" s="96" t="s">
        <v>451</v>
      </c>
      <c r="C317" s="236"/>
      <c r="D317" s="236"/>
      <c r="E317" s="127"/>
      <c r="F317" s="116"/>
      <c r="G317" s="128"/>
      <c r="H317" s="128"/>
      <c r="I317" s="128"/>
    </row>
    <row x14ac:dyDescent="0.25" r="318" customHeight="1" ht="17.25">
      <c r="A318" s="15"/>
      <c r="B318" s="15" t="s">
        <v>106</v>
      </c>
      <c r="C318" s="15"/>
      <c r="D318" s="15"/>
      <c r="E318" s="113" t="s">
        <v>58</v>
      </c>
      <c r="F318" s="112" t="s">
        <v>319</v>
      </c>
      <c r="G318" s="146" t="s">
        <v>362</v>
      </c>
      <c r="H318" s="315" t="s">
        <v>388</v>
      </c>
      <c r="I318" s="315"/>
    </row>
    <row x14ac:dyDescent="0.25" r="319" customHeight="1" ht="17.25">
      <c r="A319" s="3"/>
      <c r="B319" s="3"/>
      <c r="C319" s="3"/>
      <c r="D319" s="3"/>
      <c r="E319" s="74"/>
      <c r="F319" s="119" t="s">
        <v>351</v>
      </c>
      <c r="G319" s="244"/>
      <c r="H319" s="316" t="s">
        <v>336</v>
      </c>
      <c r="I319" s="316"/>
    </row>
    <row x14ac:dyDescent="0.25" r="320" customHeight="1" ht="17.25">
      <c r="A320" s="3"/>
      <c r="B320" s="3"/>
      <c r="C320" s="3"/>
      <c r="D320" s="3"/>
      <c r="E320" s="74" t="s">
        <v>11</v>
      </c>
      <c r="F320" s="74" t="s">
        <v>396</v>
      </c>
      <c r="G320" s="25">
        <f>ROUNDUP((((('Exchange rate'!Eur_per_GBP*('UK-R-Side Tables'!G322/(1+'Exchange rate'!UK_vat_rate))*1.25)-('Exchange rate'!Eur_per_GBP*('UK-R-Side Tables'!G322/(1+'Exchange rate'!UK_vat_rate))*1.25)*0.25)+1)*0.9165)/10,0)*10</f>
      </c>
      <c r="H320" s="25">
        <f>ROUNDUP((((('Exchange rate'!Eur_per_GBP*('UK-R-Side Tables'!H322/(1+'Exchange rate'!UK_vat_rate))*1.25)-('Exchange rate'!Eur_per_GBP*('UK-R-Side Tables'!H322/(1+'Exchange rate'!UK_vat_rate))*1.25)*0.25)+1)*0.9165)/10,0)*10</f>
      </c>
      <c r="I320" s="34"/>
    </row>
    <row x14ac:dyDescent="0.25" r="321" customHeight="1" ht="17.25">
      <c r="A321" s="3"/>
      <c r="B321" s="3"/>
      <c r="C321" s="3"/>
      <c r="D321" s="3"/>
      <c r="E321" s="74" t="s">
        <v>13</v>
      </c>
      <c r="F321" s="74" t="s">
        <v>398</v>
      </c>
      <c r="G321" s="25">
        <f>ROUNDUP((((('Exchange rate'!Eur_per_GBP*('UK-R-Side Tables'!G323/(1+'Exchange rate'!UK_vat_rate))*1.25)-('Exchange rate'!Eur_per_GBP*('UK-R-Side Tables'!G323/(1+'Exchange rate'!UK_vat_rate))*1.25)*0.25)+1)*0.9165)/10,0)*10</f>
      </c>
      <c r="H321" s="25">
        <f>ROUNDUP((((('Exchange rate'!Eur_per_GBP*('UK-R-Side Tables'!H323/(1+'Exchange rate'!UK_vat_rate))*1.25)-('Exchange rate'!Eur_per_GBP*('UK-R-Side Tables'!H323/(1+'Exchange rate'!UK_vat_rate))*1.25)*0.25)+1)*0.9165)/10,0)*10</f>
      </c>
      <c r="I321" s="34"/>
    </row>
    <row x14ac:dyDescent="0.25" r="322" customHeight="1" ht="17.25">
      <c r="A322" s="3"/>
      <c r="B322" s="3"/>
      <c r="C322" s="3"/>
      <c r="D322" s="3"/>
      <c r="E322" s="74" t="s">
        <v>15</v>
      </c>
      <c r="F322" s="74" t="s">
        <v>399</v>
      </c>
      <c r="G322" s="25">
        <f>ROUNDUP((((('Exchange rate'!Eur_per_GBP*('UK-R-Side Tables'!G324/(1+'Exchange rate'!UK_vat_rate))*1.25)-('Exchange rate'!Eur_per_GBP*('UK-R-Side Tables'!G324/(1+'Exchange rate'!UK_vat_rate))*1.25)*0.25)+1)*0.9165)/10,0)*10</f>
      </c>
      <c r="H322" s="25">
        <f>ROUNDUP((((('Exchange rate'!Eur_per_GBP*('UK-R-Side Tables'!H324/(1+'Exchange rate'!UK_vat_rate))*1.25)-('Exchange rate'!Eur_per_GBP*('UK-R-Side Tables'!H324/(1+'Exchange rate'!UK_vat_rate))*1.25)*0.25)+1)*0.9165)/10,0)*10</f>
      </c>
      <c r="I322" s="34"/>
    </row>
    <row x14ac:dyDescent="0.25" r="323" customHeight="1" ht="17.25">
      <c r="A323" s="3"/>
      <c r="B323" s="3"/>
      <c r="C323" s="3"/>
      <c r="D323" s="3"/>
      <c r="E323" s="74"/>
      <c r="F323" s="74"/>
      <c r="G323" s="34"/>
      <c r="H323" s="34"/>
      <c r="I323" s="34"/>
    </row>
    <row x14ac:dyDescent="0.25" r="324" customHeight="1" ht="17.25">
      <c r="A324" s="3"/>
      <c r="B324" s="3"/>
      <c r="C324" s="3"/>
      <c r="D324" s="3"/>
      <c r="E324" s="132"/>
      <c r="F324" s="23"/>
      <c r="G324" s="82"/>
      <c r="H324" s="82"/>
      <c r="I324" s="82"/>
    </row>
    <row x14ac:dyDescent="0.25" r="325" customHeight="1" ht="17.25">
      <c r="A325" s="3"/>
      <c r="B325" s="3"/>
      <c r="C325" s="3"/>
      <c r="D325" s="3"/>
      <c r="E325" s="3"/>
      <c r="F325" s="74"/>
      <c r="G325" s="136"/>
      <c r="H325" s="136"/>
      <c r="I325" s="137"/>
    </row>
    <row x14ac:dyDescent="0.25" r="326" customHeight="1" ht="17.25">
      <c r="A326" s="3"/>
      <c r="B326" s="3"/>
      <c r="C326" s="3"/>
      <c r="D326" s="3"/>
      <c r="E326" s="138" t="s">
        <v>18</v>
      </c>
      <c r="F326" s="23"/>
      <c r="G326" s="82"/>
      <c r="H326" s="82"/>
      <c r="I326" s="82"/>
    </row>
    <row x14ac:dyDescent="0.25" r="327" customHeight="1" ht="17.25">
      <c r="A327" s="3"/>
      <c r="B327" s="3"/>
      <c r="C327" s="3"/>
      <c r="D327" s="3"/>
      <c r="E327" s="145"/>
      <c r="F327" s="23"/>
      <c r="G327" s="82"/>
      <c r="H327" s="82"/>
      <c r="I327" s="82"/>
    </row>
    <row x14ac:dyDescent="0.25" r="328" customHeight="1" ht="17.25">
      <c r="A328" s="3"/>
      <c r="B328" s="3"/>
      <c r="C328" s="3"/>
      <c r="D328" s="3"/>
      <c r="E328" s="3"/>
      <c r="F328" s="23"/>
      <c r="G328" s="82"/>
      <c r="H328" s="82"/>
      <c r="I328" s="34"/>
    </row>
    <row x14ac:dyDescent="0.25" r="329" customHeight="1" ht="17.25">
      <c r="A329" s="3"/>
      <c r="B329" s="3"/>
      <c r="C329" s="3"/>
      <c r="D329" s="3"/>
      <c r="E329" s="139" t="s">
        <v>394</v>
      </c>
      <c r="F329" s="140"/>
      <c r="G329" s="141"/>
      <c r="H329" s="37">
        <f>ROUNDUP(((('Exchange rate'!Eur_per_GBP*('UK-R-Side Tables'!H329/(1+'Exchange rate'!UK_vat_rate))*1.25*0.9165)+1)/1.59)/10,0)*10</f>
      </c>
      <c r="I329" s="82"/>
    </row>
    <row x14ac:dyDescent="0.25" r="330" customHeight="1" ht="17.25">
      <c r="A330" s="3"/>
      <c r="B330" s="3"/>
      <c r="C330" s="3"/>
      <c r="D330" s="3"/>
      <c r="E330" s="145"/>
      <c r="F330" s="23"/>
      <c r="G330" s="82"/>
      <c r="H330" s="82"/>
      <c r="I330" s="82"/>
    </row>
    <row x14ac:dyDescent="0.25" r="331" customHeight="1" ht="17.25">
      <c r="A331" s="3"/>
      <c r="B331" s="3"/>
      <c r="C331" s="3"/>
      <c r="D331" s="3"/>
      <c r="E331" s="133"/>
      <c r="F331" s="23"/>
      <c r="G331" s="82"/>
      <c r="H331" s="82"/>
      <c r="I331" s="82"/>
    </row>
    <row x14ac:dyDescent="0.25" r="332" customHeight="1" ht="17.25">
      <c r="A332" s="3"/>
      <c r="B332" s="3"/>
      <c r="C332" s="3"/>
      <c r="D332" s="3"/>
      <c r="E332" s="3"/>
      <c r="F332" s="23"/>
      <c r="G332" s="82"/>
      <c r="H332" s="82"/>
      <c r="I332" s="82"/>
    </row>
    <row x14ac:dyDescent="0.25" r="333" customHeight="1" ht="17.25">
      <c r="A333" s="3"/>
      <c r="B333" s="3"/>
      <c r="C333" s="3"/>
      <c r="D333" s="3"/>
      <c r="E333" s="28"/>
      <c r="F333" s="23"/>
      <c r="G333" s="82"/>
      <c r="H333" s="63"/>
      <c r="I333" s="82"/>
    </row>
    <row x14ac:dyDescent="0.25" r="334" customHeight="1" ht="17.25">
      <c r="A334" s="3"/>
      <c r="B334" s="3"/>
      <c r="C334" s="3"/>
      <c r="D334" s="3"/>
      <c r="E334" s="3"/>
      <c r="F334" s="23"/>
      <c r="G334" s="82"/>
      <c r="H334" s="82"/>
      <c r="I334" s="82"/>
    </row>
    <row x14ac:dyDescent="0.25" r="335" customHeight="1" ht="17.25">
      <c r="A335" s="3"/>
      <c r="B335" s="3"/>
      <c r="C335" s="3"/>
      <c r="D335" s="3"/>
      <c r="E335" s="3"/>
      <c r="F335" s="23"/>
      <c r="G335" s="82"/>
      <c r="H335" s="82"/>
      <c r="I335" s="82"/>
    </row>
    <row x14ac:dyDescent="0.25" r="336" customHeight="1" ht="17.25">
      <c r="A336" s="3"/>
      <c r="B336" s="3"/>
      <c r="C336" s="3"/>
      <c r="D336" s="3"/>
      <c r="E336" s="3"/>
      <c r="F336" s="114"/>
      <c r="G336" s="82"/>
      <c r="H336" s="82"/>
      <c r="I336" s="82"/>
    </row>
    <row x14ac:dyDescent="0.25" r="337" customHeight="1" ht="17.25">
      <c r="A337" s="3"/>
      <c r="B337" s="3"/>
      <c r="C337" s="3"/>
      <c r="D337" s="3"/>
      <c r="E337" s="3"/>
      <c r="F337" s="23"/>
      <c r="G337" s="82"/>
      <c r="H337" s="82"/>
      <c r="I337" s="82"/>
    </row>
    <row x14ac:dyDescent="0.25" r="338" customHeight="1" ht="17.25">
      <c r="A338" s="3"/>
      <c r="B338" s="3"/>
      <c r="C338" s="3"/>
      <c r="D338" s="3"/>
      <c r="E338" s="3"/>
      <c r="F338" s="23"/>
      <c r="G338" s="82"/>
      <c r="H338" s="82"/>
      <c r="I338" s="82"/>
    </row>
    <row x14ac:dyDescent="0.25" r="339" customHeight="1" ht="17.25">
      <c r="A339" s="3"/>
      <c r="B339" s="3"/>
      <c r="C339" s="3"/>
      <c r="D339" s="3"/>
      <c r="E339" s="3"/>
      <c r="F339" s="23"/>
      <c r="G339" s="82"/>
      <c r="H339" s="82"/>
      <c r="I339" s="82"/>
    </row>
    <row x14ac:dyDescent="0.25" r="340" customHeight="1" ht="17.25">
      <c r="A340" s="3"/>
      <c r="B340" s="3"/>
      <c r="C340" s="3"/>
      <c r="D340" s="3"/>
      <c r="E340" s="3"/>
      <c r="F340" s="23"/>
      <c r="G340" s="82"/>
      <c r="H340" s="82"/>
      <c r="I340" s="82"/>
    </row>
    <row x14ac:dyDescent="0.25" r="341" customHeight="1" ht="17.25">
      <c r="A341" s="3"/>
      <c r="B341" s="3"/>
      <c r="C341" s="3"/>
      <c r="D341" s="3"/>
      <c r="E341" s="3"/>
      <c r="F341" s="23"/>
      <c r="G341" s="82"/>
      <c r="H341" s="82"/>
      <c r="I341" s="82"/>
    </row>
    <row x14ac:dyDescent="0.25" r="342" customHeight="1" ht="17.25">
      <c r="A342" s="3"/>
      <c r="B342" s="3"/>
      <c r="C342" s="3"/>
      <c r="D342" s="3"/>
      <c r="E342" s="3"/>
      <c r="F342" s="23"/>
      <c r="G342" s="82"/>
      <c r="H342" s="82"/>
      <c r="I342" s="82"/>
    </row>
    <row x14ac:dyDescent="0.25" r="343" customHeight="1" ht="17.25">
      <c r="A343" s="3"/>
      <c r="B343" s="3"/>
      <c r="C343" s="3"/>
      <c r="D343" s="3"/>
      <c r="E343" s="3"/>
      <c r="F343" s="23"/>
      <c r="G343" s="82"/>
      <c r="H343" s="82"/>
      <c r="I343" s="82"/>
    </row>
    <row x14ac:dyDescent="0.25" r="344" customHeight="1" ht="17.25">
      <c r="A344" s="3"/>
      <c r="B344" s="3"/>
      <c r="C344" s="3"/>
      <c r="D344" s="3"/>
      <c r="E344" s="3"/>
      <c r="F344" s="23"/>
      <c r="G344" s="82"/>
      <c r="H344" s="82"/>
      <c r="I344" s="82"/>
    </row>
    <row x14ac:dyDescent="0.25" r="345" customHeight="1" ht="17.25">
      <c r="A345" s="3"/>
      <c r="B345" s="3"/>
      <c r="C345" s="3"/>
      <c r="D345" s="3"/>
      <c r="E345" s="3"/>
      <c r="F345" s="23"/>
      <c r="G345" s="82"/>
      <c r="H345" s="82"/>
      <c r="I345" s="82"/>
    </row>
    <row x14ac:dyDescent="0.25" r="346" customHeight="1" ht="17.25">
      <c r="A346" s="3"/>
      <c r="B346" s="3"/>
      <c r="C346" s="3"/>
      <c r="D346" s="3"/>
      <c r="E346" s="3"/>
      <c r="F346" s="23"/>
      <c r="G346" s="82"/>
      <c r="H346" s="82"/>
      <c r="I346" s="82"/>
    </row>
    <row x14ac:dyDescent="0.25" r="347" customHeight="1" ht="17.25">
      <c r="A347" s="3"/>
      <c r="B347" s="3"/>
      <c r="C347" s="3"/>
      <c r="D347" s="3"/>
      <c r="E347" s="3"/>
      <c r="F347" s="23"/>
      <c r="G347" s="82"/>
      <c r="H347" s="82"/>
      <c r="I347" s="82"/>
    </row>
    <row x14ac:dyDescent="0.25" r="348" customHeight="1" ht="17.25">
      <c r="A348" s="3"/>
      <c r="B348" s="3"/>
      <c r="C348" s="3"/>
      <c r="D348" s="3"/>
      <c r="E348" s="3"/>
      <c r="F348" s="23"/>
      <c r="G348" s="82"/>
      <c r="H348" s="82"/>
      <c r="I348" s="82"/>
    </row>
    <row x14ac:dyDescent="0.25" r="349" customHeight="1" ht="17.25">
      <c r="A349" s="3"/>
      <c r="B349" s="3"/>
      <c r="C349" s="3"/>
      <c r="D349" s="3"/>
      <c r="E349" s="3"/>
      <c r="F349" s="23"/>
      <c r="G349" s="82"/>
      <c r="H349" s="82"/>
      <c r="I349" s="82"/>
    </row>
    <row x14ac:dyDescent="0.25" r="350" customHeight="1" ht="17.25">
      <c r="A350" s="3"/>
      <c r="B350" s="3"/>
      <c r="C350" s="3"/>
      <c r="D350" s="3"/>
      <c r="E350" s="3"/>
      <c r="F350" s="23"/>
      <c r="G350" s="82"/>
      <c r="H350" s="82"/>
      <c r="I350" s="82"/>
    </row>
    <row x14ac:dyDescent="0.25" r="351" customHeight="1" ht="17.25">
      <c r="A351" s="3"/>
      <c r="B351" s="3"/>
      <c r="C351" s="3"/>
      <c r="D351" s="3"/>
      <c r="E351" s="3"/>
      <c r="F351" s="23"/>
      <c r="G351" s="82"/>
      <c r="H351" s="82"/>
      <c r="I351" s="82"/>
    </row>
    <row x14ac:dyDescent="0.25" r="352" customHeight="1" ht="17.25">
      <c r="A352" s="3"/>
      <c r="B352" s="3"/>
      <c r="C352" s="3"/>
      <c r="D352" s="3"/>
      <c r="E352" s="3"/>
      <c r="F352" s="23"/>
      <c r="G352" s="82"/>
      <c r="H352" s="82"/>
      <c r="I352" s="82"/>
    </row>
    <row x14ac:dyDescent="0.25" r="353" customHeight="1" ht="17.25">
      <c r="A353" s="3"/>
      <c r="B353" s="3"/>
      <c r="C353" s="3"/>
      <c r="D353" s="3"/>
      <c r="E353" s="3"/>
      <c r="F353" s="23"/>
      <c r="G353" s="82"/>
      <c r="H353" s="82"/>
      <c r="I353" s="82"/>
    </row>
    <row x14ac:dyDescent="0.25" r="354" customHeight="1" ht="17.25">
      <c r="A354" s="3"/>
      <c r="B354" s="3"/>
      <c r="C354" s="3"/>
      <c r="D354" s="3"/>
      <c r="E354" s="3"/>
      <c r="F354" s="23"/>
      <c r="G354" s="82"/>
      <c r="H354" s="82"/>
      <c r="I354" s="82"/>
    </row>
    <row x14ac:dyDescent="0.25" r="355" customHeight="1" ht="17.25">
      <c r="A355" s="3"/>
      <c r="B355" s="3"/>
      <c r="C355" s="3"/>
      <c r="D355" s="3"/>
      <c r="E355" s="3"/>
      <c r="F355" s="23"/>
      <c r="G355" s="82"/>
      <c r="H355" s="82"/>
      <c r="I355" s="82"/>
    </row>
    <row x14ac:dyDescent="0.25" r="356" customHeight="1" ht="17.25">
      <c r="A356" s="3"/>
      <c r="B356" s="3"/>
      <c r="C356" s="3"/>
      <c r="D356" s="3"/>
      <c r="E356" s="3"/>
      <c r="F356" s="23"/>
      <c r="G356" s="82"/>
      <c r="H356" s="82"/>
      <c r="I356" s="82"/>
    </row>
    <row x14ac:dyDescent="0.25" r="357" customHeight="1" ht="17.25">
      <c r="A357" s="3"/>
      <c r="B357" s="3"/>
      <c r="C357" s="3"/>
      <c r="D357" s="3"/>
      <c r="E357" s="3"/>
      <c r="F357" s="23"/>
      <c r="G357" s="82"/>
      <c r="H357" s="82"/>
      <c r="I357" s="82"/>
    </row>
    <row x14ac:dyDescent="0.25" r="358" customHeight="1" ht="17.25">
      <c r="A358" s="3"/>
      <c r="B358" s="3"/>
      <c r="C358" s="3"/>
      <c r="D358" s="3"/>
      <c r="E358" s="3"/>
      <c r="F358" s="23"/>
      <c r="G358" s="82"/>
      <c r="H358" s="82"/>
      <c r="I358" s="82"/>
    </row>
    <row x14ac:dyDescent="0.25" r="359" customHeight="1" ht="17.25">
      <c r="A359" s="3"/>
      <c r="B359" s="3"/>
      <c r="C359" s="3"/>
      <c r="D359" s="3"/>
      <c r="E359" s="3"/>
      <c r="F359" s="23"/>
      <c r="G359" s="82"/>
      <c r="H359" s="82"/>
      <c r="I359" s="82"/>
    </row>
    <row x14ac:dyDescent="0.25" r="360" customHeight="1" ht="17.25">
      <c r="A360" s="3"/>
      <c r="B360" s="3"/>
      <c r="C360" s="3"/>
      <c r="D360" s="3"/>
      <c r="E360" s="3"/>
      <c r="F360" s="23"/>
      <c r="G360" s="82"/>
      <c r="H360" s="82"/>
      <c r="I360" s="82"/>
    </row>
    <row x14ac:dyDescent="0.25" r="361" customHeight="1" ht="17.25">
      <c r="A361" s="3"/>
      <c r="B361" s="3"/>
      <c r="C361" s="3"/>
      <c r="D361" s="3"/>
      <c r="E361" s="3"/>
      <c r="F361" s="23"/>
      <c r="G361" s="82"/>
      <c r="H361" s="82"/>
      <c r="I361" s="82"/>
    </row>
    <row x14ac:dyDescent="0.25" r="362" customHeight="1" ht="17.25">
      <c r="A362" s="3"/>
      <c r="B362" s="3"/>
      <c r="C362" s="3"/>
      <c r="D362" s="3"/>
      <c r="E362" s="3"/>
      <c r="F362" s="23"/>
      <c r="G362" s="82"/>
      <c r="H362" s="82"/>
      <c r="I362" s="82"/>
    </row>
    <row x14ac:dyDescent="0.25" r="363" customHeight="1" ht="17.25">
      <c r="A363" s="3"/>
      <c r="B363" s="3"/>
      <c r="C363" s="3"/>
      <c r="D363" s="3"/>
      <c r="E363" s="3"/>
      <c r="F363" s="23"/>
      <c r="G363" s="82"/>
      <c r="H363" s="82"/>
      <c r="I363" s="82"/>
    </row>
    <row x14ac:dyDescent="0.25" r="364" customHeight="1" ht="17.25">
      <c r="A364" s="3"/>
      <c r="B364" s="3"/>
      <c r="C364" s="3"/>
      <c r="D364" s="3"/>
      <c r="E364" s="3"/>
      <c r="F364" s="23"/>
      <c r="G364" s="82"/>
      <c r="H364" s="82"/>
      <c r="I364" s="82"/>
    </row>
    <row x14ac:dyDescent="0.25" r="365" customHeight="1" ht="17.25">
      <c r="A365" s="3"/>
      <c r="B365" s="3"/>
      <c r="C365" s="3"/>
      <c r="D365" s="3"/>
      <c r="E365" s="3"/>
      <c r="F365" s="23"/>
      <c r="G365" s="82"/>
      <c r="H365" s="82"/>
      <c r="I365" s="82"/>
    </row>
    <row x14ac:dyDescent="0.25" r="366" customHeight="1" ht="17.25">
      <c r="A366" s="3"/>
      <c r="B366" s="3"/>
      <c r="C366" s="3"/>
      <c r="D366" s="3"/>
      <c r="E366" s="3"/>
      <c r="F366" s="23"/>
      <c r="G366" s="82"/>
      <c r="H366" s="82"/>
      <c r="I366" s="82"/>
    </row>
    <row x14ac:dyDescent="0.25" r="367" customHeight="1" ht="17.25">
      <c r="A367" s="3"/>
      <c r="B367" s="3"/>
      <c r="C367" s="3"/>
      <c r="D367" s="3"/>
      <c r="E367" s="3"/>
      <c r="F367" s="23"/>
      <c r="G367" s="82"/>
      <c r="H367" s="82"/>
      <c r="I367" s="82"/>
    </row>
    <row x14ac:dyDescent="0.25" r="368" customHeight="1" ht="17.25">
      <c r="A368" s="3"/>
      <c r="B368" s="3"/>
      <c r="C368" s="3"/>
      <c r="D368" s="3"/>
      <c r="E368" s="3"/>
      <c r="F368" s="23"/>
      <c r="G368" s="82"/>
      <c r="H368" s="82"/>
      <c r="I368" s="82"/>
    </row>
    <row x14ac:dyDescent="0.25" r="369" customHeight="1" ht="17.25">
      <c r="A369" s="3"/>
      <c r="B369" s="3"/>
      <c r="C369" s="3"/>
      <c r="D369" s="3"/>
      <c r="E369" s="3"/>
      <c r="F369" s="23"/>
      <c r="G369" s="82"/>
      <c r="H369" s="82"/>
      <c r="I369" s="82"/>
    </row>
    <row x14ac:dyDescent="0.25" r="370" customHeight="1" ht="17.25">
      <c r="A370" s="3"/>
      <c r="B370" s="3"/>
      <c r="C370" s="3"/>
      <c r="D370" s="3"/>
      <c r="E370" s="3"/>
      <c r="F370" s="23"/>
      <c r="G370" s="82"/>
      <c r="H370" s="82"/>
      <c r="I370" s="82"/>
    </row>
    <row x14ac:dyDescent="0.25" r="371" customHeight="1" ht="17.25">
      <c r="A371" s="3"/>
      <c r="B371" s="3"/>
      <c r="C371" s="3"/>
      <c r="D371" s="3"/>
      <c r="E371" s="3"/>
      <c r="F371" s="23"/>
      <c r="G371" s="82"/>
      <c r="H371" s="82"/>
      <c r="I371" s="82"/>
    </row>
    <row x14ac:dyDescent="0.25" r="372" customHeight="1" ht="17.25">
      <c r="A372" s="3"/>
      <c r="B372" s="3"/>
      <c r="C372" s="3"/>
      <c r="D372" s="3"/>
      <c r="E372" s="3"/>
      <c r="F372" s="23"/>
      <c r="G372" s="82"/>
      <c r="H372" s="82"/>
      <c r="I372" s="82"/>
    </row>
    <row x14ac:dyDescent="0.25" r="373" customHeight="1" ht="17.25">
      <c r="A373" s="3"/>
      <c r="B373" s="3"/>
      <c r="C373" s="3"/>
      <c r="D373" s="3"/>
      <c r="E373" s="3"/>
      <c r="F373" s="114"/>
      <c r="G373" s="82"/>
      <c r="H373" s="82"/>
      <c r="I373" s="82"/>
    </row>
    <row x14ac:dyDescent="0.25" r="374" customHeight="1" ht="17.25">
      <c r="A374" s="3"/>
      <c r="B374" s="3"/>
      <c r="C374" s="3"/>
      <c r="D374" s="3"/>
      <c r="E374" s="3"/>
      <c r="F374" s="114"/>
      <c r="G374" s="82"/>
      <c r="H374" s="82"/>
      <c r="I374" s="82"/>
    </row>
    <row x14ac:dyDescent="0.25" r="375" customHeight="1" ht="17.25">
      <c r="A375" s="3"/>
      <c r="B375" s="3"/>
      <c r="C375" s="3"/>
      <c r="D375" s="3"/>
      <c r="E375" s="3"/>
      <c r="F375" s="114"/>
      <c r="G375" s="82"/>
      <c r="H375" s="82"/>
      <c r="I375" s="82"/>
    </row>
    <row x14ac:dyDescent="0.25" r="376" customHeight="1" ht="17.25">
      <c r="A376" s="3"/>
      <c r="B376" s="3"/>
      <c r="C376" s="3"/>
      <c r="D376" s="3"/>
      <c r="E376" s="3"/>
      <c r="F376" s="114"/>
      <c r="G376" s="82"/>
      <c r="H376" s="82"/>
      <c r="I376" s="82"/>
    </row>
    <row x14ac:dyDescent="0.25" r="377" customHeight="1" ht="17.25">
      <c r="A377" s="3"/>
      <c r="B377" s="3"/>
      <c r="C377" s="3"/>
      <c r="D377" s="3"/>
      <c r="E377" s="3"/>
      <c r="F377" s="114"/>
      <c r="G377" s="82"/>
      <c r="H377" s="82"/>
      <c r="I377" s="82"/>
    </row>
  </sheetData>
  <mergeCells count="7">
    <mergeCell ref="A1:I1"/>
    <mergeCell ref="H106:I106"/>
    <mergeCell ref="H107:I107"/>
    <mergeCell ref="H120:I120"/>
    <mergeCell ref="H121:I121"/>
    <mergeCell ref="H136:I136"/>
    <mergeCell ref="H137:I1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5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6" width="13.005" customWidth="1" bestFit="1"/>
    <col min="5" max="5" style="76" width="10.576428571428572" customWidth="1" bestFit="1"/>
    <col min="6" max="6" style="76" width="17.576428571428572" customWidth="1" bestFit="1"/>
    <col min="7" max="7" style="77" width="23.576428571428572" customWidth="1" bestFit="1"/>
    <col min="8" max="8" style="100" width="31.14785714285714" customWidth="1" bestFit="1"/>
    <col min="9" max="9" style="100" width="38.005" customWidth="1" bestFit="1"/>
    <col min="10" max="10" style="100" width="38.57642857142857" customWidth="1" bestFit="1"/>
  </cols>
  <sheetData>
    <row x14ac:dyDescent="0.25" r="1" customHeight="1" ht="17.25">
      <c r="A1" s="3"/>
      <c r="B1" s="1" t="s">
        <v>346</v>
      </c>
      <c r="C1" s="1"/>
      <c r="D1" s="1"/>
      <c r="E1" s="1"/>
      <c r="F1" s="1"/>
      <c r="G1" s="1"/>
      <c r="H1" s="81"/>
      <c r="I1" s="81"/>
      <c r="J1" s="81"/>
    </row>
    <row x14ac:dyDescent="0.25" r="2" customHeight="1" ht="17.25">
      <c r="A2" s="3"/>
      <c r="B2" s="4"/>
      <c r="C2" s="4"/>
      <c r="D2" s="4"/>
      <c r="E2" s="4"/>
      <c r="F2" s="4"/>
      <c r="G2" s="23"/>
      <c r="H2" s="101"/>
      <c r="I2" s="101"/>
      <c r="J2" s="101"/>
    </row>
    <row x14ac:dyDescent="0.25" r="3" customHeight="1" ht="49.35">
      <c r="A3" s="3"/>
      <c r="B3" s="96" t="s">
        <v>347</v>
      </c>
      <c r="C3" s="236"/>
      <c r="D3" s="236"/>
      <c r="E3" s="127"/>
      <c r="F3" s="127"/>
      <c r="G3" s="116"/>
      <c r="H3" s="128"/>
      <c r="I3" s="128"/>
      <c r="J3" s="128"/>
    </row>
    <row x14ac:dyDescent="0.25" r="4" customHeight="1" ht="25.350000000000005">
      <c r="A4" s="3"/>
      <c r="B4" s="15" t="s">
        <v>348</v>
      </c>
      <c r="C4" s="15"/>
      <c r="D4" s="15"/>
      <c r="E4" s="112" t="s">
        <v>58</v>
      </c>
      <c r="F4" s="237" t="s">
        <v>36</v>
      </c>
      <c r="G4" s="217"/>
      <c r="H4" s="131" t="s">
        <v>349</v>
      </c>
      <c r="I4" s="18" t="s">
        <v>350</v>
      </c>
      <c r="J4" s="238"/>
    </row>
    <row x14ac:dyDescent="0.25" r="5" customHeight="1" ht="17.25">
      <c r="A5" s="3"/>
      <c r="B5" s="3"/>
      <c r="C5" s="3"/>
      <c r="D5" s="3"/>
      <c r="E5" s="74"/>
      <c r="F5" s="150" t="s">
        <v>351</v>
      </c>
      <c r="G5" s="150" t="s">
        <v>352</v>
      </c>
      <c r="H5" s="101"/>
      <c r="I5" s="287" t="s">
        <v>353</v>
      </c>
      <c r="J5" s="91"/>
    </row>
    <row x14ac:dyDescent="0.25" r="6" customHeight="1" ht="17.25">
      <c r="A6" s="3"/>
      <c r="B6" s="3"/>
      <c r="C6" s="3"/>
      <c r="D6" s="3"/>
      <c r="E6" s="74" t="s">
        <v>11</v>
      </c>
      <c r="F6" s="28" t="s">
        <v>354</v>
      </c>
      <c r="G6" s="28" t="s">
        <v>355</v>
      </c>
      <c r="H6" s="25">
        <f>ROUNDUP(((USD_per_GBP*('UK-R-Side Tables'!G6/(1+'Exchange rate'!UK_vat_rate)))+1)/10,0)*10</f>
      </c>
      <c r="I6" s="25">
        <f>ROUNDUP(((USD_per_GBP*('UK-R-Side Tables'!H6/(1+'Exchange rate'!UK_vat_rate)))+1)/10,0)*10</f>
      </c>
      <c r="J6" s="24"/>
    </row>
    <row x14ac:dyDescent="0.25" r="7" customHeight="1" ht="17.25">
      <c r="A7" s="3"/>
      <c r="B7" s="3"/>
      <c r="C7" s="3"/>
      <c r="D7" s="3"/>
      <c r="E7" s="74" t="s">
        <v>13</v>
      </c>
      <c r="F7" s="28" t="s">
        <v>356</v>
      </c>
      <c r="G7" s="28" t="s">
        <v>357</v>
      </c>
      <c r="H7" s="25">
        <f>ROUNDUP(((USD_per_GBP*('UK-R-Side Tables'!G7/(1+'Exchange rate'!UK_vat_rate)))+1)/10,0)*10</f>
      </c>
      <c r="I7" s="25">
        <f>ROUNDUP(((USD_per_GBP*('UK-R-Side Tables'!H7/(1+'Exchange rate'!UK_vat_rate)))+1)/10,0)*10</f>
      </c>
      <c r="J7" s="24"/>
    </row>
    <row x14ac:dyDescent="0.25" r="8" customHeight="1" ht="17.25">
      <c r="A8" s="3"/>
      <c r="B8" s="3"/>
      <c r="C8" s="3"/>
      <c r="D8" s="3"/>
      <c r="E8" s="74" t="s">
        <v>15</v>
      </c>
      <c r="F8" s="28" t="s">
        <v>358</v>
      </c>
      <c r="G8" s="28" t="s">
        <v>359</v>
      </c>
      <c r="H8" s="25">
        <f>ROUNDUP(((USD_per_GBP*('UK-R-Side Tables'!G8/(1+'Exchange rate'!UK_vat_rate)))+1)/10,0)*10</f>
      </c>
      <c r="I8" s="25">
        <f>ROUNDUP(((USD_per_GBP*('UK-R-Side Tables'!H8/(1+'Exchange rate'!UK_vat_rate)))+1)/10,0)*10</f>
      </c>
      <c r="J8" s="24"/>
    </row>
    <row x14ac:dyDescent="0.25" r="9" customHeight="1" ht="17.25">
      <c r="A9" s="3"/>
      <c r="B9" s="3"/>
      <c r="C9" s="3"/>
      <c r="D9" s="3"/>
      <c r="E9" s="74"/>
      <c r="F9" s="74"/>
      <c r="G9" s="74"/>
      <c r="H9" s="34"/>
      <c r="I9" s="151"/>
      <c r="J9" s="24"/>
    </row>
    <row x14ac:dyDescent="0.25" r="10" customHeight="1" ht="17.25">
      <c r="A10" s="3"/>
      <c r="B10" s="3"/>
      <c r="C10" s="3"/>
      <c r="D10" s="3"/>
      <c r="E10" s="74"/>
      <c r="F10" s="74"/>
      <c r="G10" s="74"/>
      <c r="H10" s="34"/>
      <c r="I10" s="34"/>
      <c r="J10" s="24"/>
    </row>
    <row x14ac:dyDescent="0.25" r="11" customHeight="1" ht="17.25">
      <c r="A11" s="3"/>
      <c r="B11" s="3"/>
      <c r="C11" s="3"/>
      <c r="D11" s="3"/>
      <c r="E11" s="74"/>
      <c r="F11" s="74"/>
      <c r="G11" s="23"/>
      <c r="H11" s="82"/>
      <c r="I11" s="82"/>
      <c r="J11" s="82"/>
    </row>
    <row x14ac:dyDescent="0.25" r="12" customHeight="1" ht="17.25">
      <c r="A12" s="3"/>
      <c r="B12" s="3"/>
      <c r="C12" s="3"/>
      <c r="D12" s="3"/>
      <c r="E12" s="138" t="s">
        <v>18</v>
      </c>
      <c r="F12" s="138"/>
      <c r="G12" s="74"/>
      <c r="H12" s="136"/>
      <c r="I12" s="136"/>
      <c r="J12" s="137"/>
    </row>
    <row x14ac:dyDescent="0.25" r="13" customHeight="1" ht="17.25">
      <c r="A13" s="3"/>
      <c r="B13" s="3"/>
      <c r="C13" s="3"/>
      <c r="D13" s="3"/>
      <c r="E13" s="145"/>
      <c r="F13" s="145"/>
      <c r="G13" s="23"/>
      <c r="H13" s="82"/>
      <c r="I13" s="82"/>
      <c r="J13" s="82"/>
    </row>
    <row x14ac:dyDescent="0.25" r="14" customHeight="1" ht="17.25">
      <c r="A14" s="3"/>
      <c r="B14" s="3"/>
      <c r="C14" s="3"/>
      <c r="D14" s="3"/>
      <c r="E14" s="3"/>
      <c r="F14" s="3"/>
      <c r="G14" s="23"/>
      <c r="H14" s="82"/>
      <c r="I14" s="82"/>
      <c r="J14" s="82"/>
    </row>
    <row x14ac:dyDescent="0.25" r="15" customHeight="1" ht="17.25">
      <c r="A15" s="3"/>
      <c r="B15" s="3"/>
      <c r="C15" s="3"/>
      <c r="D15" s="3"/>
      <c r="E15" s="139" t="s">
        <v>280</v>
      </c>
      <c r="F15" s="139"/>
      <c r="G15" s="140"/>
      <c r="H15" s="141"/>
      <c r="I15" s="37">
        <f>ROUNDUP(((USD_per_GBP*('UK-R-Side Tables'!H15/(1+'Exchange rate'!UK_vat_rate)))+1)/10,0)*10</f>
      </c>
      <c r="J15" s="82"/>
    </row>
    <row x14ac:dyDescent="0.25" r="16" customHeight="1" ht="17.25">
      <c r="A16" s="3"/>
      <c r="B16" s="3"/>
      <c r="C16" s="3"/>
      <c r="D16" s="3"/>
      <c r="E16" s="145"/>
      <c r="F16" s="145"/>
      <c r="G16" s="23"/>
      <c r="H16" s="82"/>
      <c r="I16" s="82"/>
      <c r="J16" s="82"/>
    </row>
    <row x14ac:dyDescent="0.25" r="17" customHeight="1" ht="17.25">
      <c r="A17" s="3"/>
      <c r="B17" s="3"/>
      <c r="C17" s="3"/>
      <c r="D17" s="3"/>
      <c r="E17" s="3"/>
      <c r="F17" s="3"/>
      <c r="G17" s="23"/>
      <c r="H17" s="82"/>
      <c r="I17" s="82"/>
      <c r="J17" s="92"/>
    </row>
    <row x14ac:dyDescent="0.25" r="18" customHeight="1" ht="17.25">
      <c r="A18" s="3"/>
      <c r="B18" s="3"/>
      <c r="C18" s="3"/>
      <c r="D18" s="3"/>
      <c r="E18" s="139" t="s">
        <v>360</v>
      </c>
      <c r="F18" s="139"/>
      <c r="G18" s="140"/>
      <c r="H18" s="141"/>
      <c r="I18" s="37">
        <f>ROUNDUP(((USD_per_GBP*('UK-R-Side Tables'!H18/(1+'Exchange rate'!UK_vat_rate)))+1)/10,0)*10</f>
      </c>
      <c r="J18" s="92"/>
    </row>
    <row x14ac:dyDescent="0.25" r="19" customHeight="1" ht="17.25">
      <c r="A19" s="3"/>
      <c r="B19" s="3"/>
      <c r="C19" s="3"/>
      <c r="D19" s="3"/>
      <c r="E19" s="28"/>
      <c r="F19" s="28"/>
      <c r="G19" s="23"/>
      <c r="H19" s="82"/>
      <c r="I19" s="34"/>
      <c r="J19" s="92"/>
    </row>
    <row x14ac:dyDescent="0.25" r="20" customHeight="1" ht="17.25">
      <c r="A20" s="3"/>
      <c r="B20" s="3"/>
      <c r="C20" s="3"/>
      <c r="D20" s="3"/>
      <c r="E20" s="28"/>
      <c r="F20" s="28"/>
      <c r="G20" s="23"/>
      <c r="H20" s="82"/>
      <c r="I20" s="34"/>
      <c r="J20" s="92"/>
    </row>
    <row x14ac:dyDescent="0.25" r="21" customHeight="1" ht="17.25">
      <c r="A21" s="3"/>
      <c r="B21" s="288" t="s">
        <v>361</v>
      </c>
      <c r="C21" s="10"/>
      <c r="D21" s="10"/>
      <c r="E21" s="10"/>
      <c r="F21" s="10"/>
      <c r="G21" s="227"/>
      <c r="H21" s="199"/>
      <c r="I21" s="199"/>
      <c r="J21" s="128"/>
    </row>
    <row x14ac:dyDescent="0.25" r="22" customHeight="1" ht="17.25">
      <c r="A22" s="3"/>
      <c r="B22" s="15" t="s">
        <v>348</v>
      </c>
      <c r="C22" s="15"/>
      <c r="D22" s="15"/>
      <c r="E22" s="112" t="s">
        <v>10</v>
      </c>
      <c r="F22" s="237" t="s">
        <v>36</v>
      </c>
      <c r="G22" s="217"/>
      <c r="H22" s="18" t="s">
        <v>362</v>
      </c>
      <c r="I22" s="18" t="s">
        <v>363</v>
      </c>
      <c r="J22" s="238"/>
    </row>
    <row x14ac:dyDescent="0.25" r="23" customHeight="1" ht="17.25">
      <c r="A23" s="3"/>
      <c r="B23" s="114"/>
      <c r="C23" s="114"/>
      <c r="D23" s="114"/>
      <c r="E23" s="119"/>
      <c r="F23" s="150" t="s">
        <v>351</v>
      </c>
      <c r="G23" s="150" t="s">
        <v>352</v>
      </c>
      <c r="H23" s="289"/>
      <c r="I23" s="287"/>
      <c r="J23" s="92"/>
    </row>
    <row x14ac:dyDescent="0.25" r="24" customHeight="1" ht="17.25">
      <c r="A24" s="3"/>
      <c r="B24" s="114"/>
      <c r="C24" s="114"/>
      <c r="D24" s="114"/>
      <c r="E24" s="4" t="s">
        <v>13</v>
      </c>
      <c r="F24" s="114" t="s">
        <v>364</v>
      </c>
      <c r="G24" s="28" t="s">
        <v>357</v>
      </c>
      <c r="H24" s="25">
        <f>ROUNDUP(((USD_per_GBP*('UK-R-Side Tables'!G26/(1+'Exchange rate'!UK_vat_rate)))+1)/10,0)*10</f>
      </c>
      <c r="I24" s="25">
        <f>ROUNDUP(((USD_per_GBP*('UK-R-Side Tables'!H26/(1+'Exchange rate'!UK_vat_rate)))+1)/10,0)*10</f>
      </c>
      <c r="J24" s="92"/>
    </row>
    <row x14ac:dyDescent="0.25" r="25" customHeight="1" ht="17.25">
      <c r="A25" s="3"/>
      <c r="B25" s="114"/>
      <c r="C25" s="114"/>
      <c r="D25" s="114"/>
      <c r="E25" s="4" t="s">
        <v>15</v>
      </c>
      <c r="F25" s="114" t="s">
        <v>358</v>
      </c>
      <c r="G25" s="28" t="s">
        <v>359</v>
      </c>
      <c r="H25" s="25">
        <f>ROUNDUP(((USD_per_GBP*('UK-R-Side Tables'!G27/(1+'Exchange rate'!UK_vat_rate)))+1)/10,0)*10</f>
      </c>
      <c r="I25" s="25">
        <f>ROUNDUP(((USD_per_GBP*('UK-R-Side Tables'!H27/(1+'Exchange rate'!UK_vat_rate)))+1)/10,0)*10</f>
      </c>
      <c r="J25" s="92"/>
    </row>
    <row x14ac:dyDescent="0.25" r="26" customHeight="1" ht="17.25">
      <c r="A26" s="3"/>
      <c r="B26" s="114"/>
      <c r="C26" s="114"/>
      <c r="D26" s="114"/>
      <c r="E26" s="4"/>
      <c r="F26" s="4"/>
      <c r="G26" s="4"/>
      <c r="H26" s="63"/>
      <c r="I26" s="63"/>
      <c r="J26" s="92"/>
    </row>
    <row x14ac:dyDescent="0.25" r="27" customHeight="1" ht="17.25">
      <c r="A27" s="3"/>
      <c r="B27" s="114"/>
      <c r="C27" s="114"/>
      <c r="D27" s="114"/>
      <c r="E27" s="4"/>
      <c r="F27" s="4"/>
      <c r="G27" s="4"/>
      <c r="H27" s="63"/>
      <c r="I27" s="63"/>
      <c r="J27" s="92"/>
    </row>
    <row x14ac:dyDescent="0.25" r="28" customHeight="1" ht="17.25">
      <c r="A28" s="3"/>
      <c r="B28" s="114"/>
      <c r="C28" s="114"/>
      <c r="D28" s="114"/>
      <c r="E28" s="138" t="s">
        <v>365</v>
      </c>
      <c r="F28" s="138"/>
      <c r="G28" s="4"/>
      <c r="H28" s="63"/>
      <c r="I28" s="63"/>
      <c r="J28" s="92"/>
    </row>
    <row x14ac:dyDescent="0.25" r="29" customHeight="1" ht="25.350000000000005">
      <c r="A29" s="3"/>
      <c r="B29" s="114"/>
      <c r="C29" s="114"/>
      <c r="D29" s="114"/>
      <c r="E29" s="150"/>
      <c r="F29" s="150"/>
      <c r="G29" s="4"/>
      <c r="H29" s="101"/>
      <c r="I29" s="101"/>
      <c r="J29" s="92"/>
    </row>
    <row x14ac:dyDescent="0.25" r="30" customHeight="1" ht="25.350000000000005">
      <c r="A30" s="3"/>
      <c r="B30" s="114"/>
      <c r="C30" s="114"/>
      <c r="D30" s="114"/>
      <c r="E30" s="107"/>
      <c r="F30" s="107"/>
      <c r="G30" s="4"/>
      <c r="H30" s="101"/>
      <c r="I30" s="101"/>
      <c r="J30" s="92"/>
    </row>
    <row x14ac:dyDescent="0.25" r="31" customHeight="1" ht="25.350000000000005">
      <c r="A31" s="3"/>
      <c r="B31" s="114"/>
      <c r="C31" s="114"/>
      <c r="D31" s="114"/>
      <c r="E31" s="139" t="s">
        <v>280</v>
      </c>
      <c r="F31" s="139"/>
      <c r="G31" s="140"/>
      <c r="H31" s="141"/>
      <c r="I31" s="37">
        <f>ROUNDUP(((USD_per_GBP*('UK-R-Side Tables'!H33/(1+'Exchange rate'!UK_vat_rate)))+1)/10,0)*10</f>
      </c>
      <c r="J31" s="92"/>
    </row>
    <row x14ac:dyDescent="0.25" r="32" customHeight="1" ht="24.75">
      <c r="A32" s="3"/>
      <c r="B32" s="114"/>
      <c r="C32" s="114"/>
      <c r="D32" s="114"/>
      <c r="E32" s="229"/>
      <c r="F32" s="229"/>
      <c r="G32" s="228"/>
      <c r="H32" s="230"/>
      <c r="I32" s="230"/>
      <c r="J32" s="92"/>
    </row>
    <row x14ac:dyDescent="0.25" r="33" customHeight="1" ht="100.34999999999998">
      <c r="A33" s="3"/>
      <c r="B33" s="114"/>
      <c r="C33" s="114"/>
      <c r="D33" s="114"/>
      <c r="E33" s="114"/>
      <c r="F33" s="114"/>
      <c r="G33" s="4"/>
      <c r="H33" s="101"/>
      <c r="I33" s="63"/>
      <c r="J33" s="92"/>
    </row>
    <row x14ac:dyDescent="0.25" r="34" customHeight="1" ht="25.350000000000005">
      <c r="A34" s="3"/>
      <c r="B34" s="3"/>
      <c r="C34" s="3"/>
      <c r="D34" s="3"/>
      <c r="E34" s="108"/>
      <c r="F34" s="108"/>
      <c r="G34" s="122"/>
      <c r="H34" s="290"/>
      <c r="I34" s="291"/>
      <c r="J34" s="291"/>
    </row>
    <row x14ac:dyDescent="0.25" r="35" customHeight="1" ht="17.25">
      <c r="A35" s="3"/>
      <c r="B35" s="288" t="s">
        <v>361</v>
      </c>
      <c r="C35" s="10"/>
      <c r="D35" s="10"/>
      <c r="E35" s="10"/>
      <c r="F35" s="10"/>
      <c r="G35" s="227"/>
      <c r="H35" s="199"/>
      <c r="I35" s="199"/>
      <c r="J35" s="128"/>
    </row>
    <row x14ac:dyDescent="0.25" r="36" customHeight="1" ht="17.25">
      <c r="A36" s="3"/>
      <c r="B36" s="15" t="s">
        <v>366</v>
      </c>
      <c r="C36" s="15"/>
      <c r="D36" s="15"/>
      <c r="E36" s="112" t="s">
        <v>10</v>
      </c>
      <c r="F36" s="237" t="s">
        <v>36</v>
      </c>
      <c r="G36" s="217"/>
      <c r="H36" s="18" t="s">
        <v>362</v>
      </c>
      <c r="I36" s="18" t="s">
        <v>363</v>
      </c>
      <c r="J36" s="238"/>
    </row>
    <row x14ac:dyDescent="0.25" r="37" customHeight="1" ht="17.25">
      <c r="A37" s="3"/>
      <c r="B37" s="114"/>
      <c r="C37" s="114"/>
      <c r="D37" s="114"/>
      <c r="E37" s="119"/>
      <c r="F37" s="150" t="s">
        <v>351</v>
      </c>
      <c r="G37" s="150" t="s">
        <v>352</v>
      </c>
      <c r="H37" s="289"/>
      <c r="I37" s="287"/>
      <c r="J37" s="92"/>
    </row>
    <row x14ac:dyDescent="0.25" r="38" customHeight="1" ht="17.25">
      <c r="A38" s="3"/>
      <c r="B38" s="114"/>
      <c r="C38" s="114"/>
      <c r="D38" s="114"/>
      <c r="E38" s="4" t="s">
        <v>13</v>
      </c>
      <c r="F38" s="114" t="s">
        <v>367</v>
      </c>
      <c r="G38" s="28" t="s">
        <v>368</v>
      </c>
      <c r="H38" s="25">
        <f>ROUNDUP(((USD_per_GBP*('UK-R-Side Tables'!G40/(1+'Exchange rate'!UK_vat_rate)))+1)/10,0)*10</f>
      </c>
      <c r="I38" s="25">
        <f>ROUNDUP(((USD_per_GBP*('UK-R-Side Tables'!H40/(1+'Exchange rate'!UK_vat_rate)))+1)/10,0)*10</f>
      </c>
      <c r="J38" s="92"/>
    </row>
    <row x14ac:dyDescent="0.25" r="39" customHeight="1" ht="17.25">
      <c r="A39" s="3"/>
      <c r="B39" s="114"/>
      <c r="C39" s="114"/>
      <c r="D39" s="114"/>
      <c r="E39" s="4" t="s">
        <v>15</v>
      </c>
      <c r="F39" s="114" t="s">
        <v>116</v>
      </c>
      <c r="G39" s="28" t="s">
        <v>117</v>
      </c>
      <c r="H39" s="25">
        <f>ROUNDUP(((USD_per_GBP*('UK-R-Side Tables'!G41/(1+'Exchange rate'!UK_vat_rate)))+1)/10,0)*10</f>
      </c>
      <c r="I39" s="25">
        <f>ROUNDUP(((USD_per_GBP*('UK-R-Side Tables'!H41/(1+'Exchange rate'!UK_vat_rate)))+1)/10,0)*10</f>
      </c>
      <c r="J39" s="92"/>
    </row>
    <row x14ac:dyDescent="0.25" r="40" customHeight="1" ht="17.25">
      <c r="A40" s="3"/>
      <c r="B40" s="114"/>
      <c r="C40" s="114"/>
      <c r="D40" s="114"/>
      <c r="E40" s="4"/>
      <c r="F40" s="4"/>
      <c r="G40" s="4"/>
      <c r="H40" s="63"/>
      <c r="I40" s="63"/>
      <c r="J40" s="92"/>
    </row>
    <row x14ac:dyDescent="0.25" r="41" customHeight="1" ht="17.25">
      <c r="A41" s="3"/>
      <c r="B41" s="114"/>
      <c r="C41" s="114"/>
      <c r="D41" s="114"/>
      <c r="E41" s="4"/>
      <c r="F41" s="4"/>
      <c r="G41" s="4"/>
      <c r="H41" s="63"/>
      <c r="I41" s="63"/>
      <c r="J41" s="92"/>
    </row>
    <row x14ac:dyDescent="0.25" r="42" customHeight="1" ht="17.25">
      <c r="A42" s="3"/>
      <c r="B42" s="114"/>
      <c r="C42" s="114"/>
      <c r="D42" s="114"/>
      <c r="E42" s="138" t="s">
        <v>365</v>
      </c>
      <c r="F42" s="138"/>
      <c r="G42" s="4"/>
      <c r="H42" s="63"/>
      <c r="I42" s="63"/>
      <c r="J42" s="92"/>
    </row>
    <row x14ac:dyDescent="0.25" r="43" customHeight="1" ht="25.350000000000005">
      <c r="A43" s="3"/>
      <c r="B43" s="114"/>
      <c r="C43" s="114"/>
      <c r="D43" s="114"/>
      <c r="E43" s="150"/>
      <c r="F43" s="150"/>
      <c r="G43" s="4"/>
      <c r="H43" s="101"/>
      <c r="I43" s="101"/>
      <c r="J43" s="92"/>
    </row>
    <row x14ac:dyDescent="0.25" r="44" customHeight="1" ht="25.350000000000005">
      <c r="A44" s="3"/>
      <c r="B44" s="114"/>
      <c r="C44" s="114"/>
      <c r="D44" s="114"/>
      <c r="E44" s="107"/>
      <c r="F44" s="107"/>
      <c r="G44" s="4"/>
      <c r="H44" s="101"/>
      <c r="I44" s="101"/>
      <c r="J44" s="92"/>
    </row>
    <row x14ac:dyDescent="0.25" r="45" customHeight="1" ht="25.350000000000005">
      <c r="A45" s="3"/>
      <c r="B45" s="114"/>
      <c r="C45" s="114"/>
      <c r="D45" s="114"/>
      <c r="E45" s="139" t="s">
        <v>280</v>
      </c>
      <c r="F45" s="139"/>
      <c r="G45" s="140"/>
      <c r="H45" s="141"/>
      <c r="I45" s="37">
        <f>ROUNDUP(((USD_per_GBP*('UK-R-Side Tables'!H47/(1+'Exchange rate'!UK_vat_rate)))+1)/10,0)*10</f>
      </c>
      <c r="J45" s="92"/>
    </row>
    <row x14ac:dyDescent="0.25" r="46" customHeight="1" ht="100.34999999999998">
      <c r="A46" s="3"/>
      <c r="B46" s="114"/>
      <c r="C46" s="114"/>
      <c r="D46" s="114"/>
      <c r="E46" s="108"/>
      <c r="F46" s="108"/>
      <c r="G46" s="228"/>
      <c r="H46" s="230"/>
      <c r="I46" s="101"/>
      <c r="J46" s="92"/>
    </row>
    <row x14ac:dyDescent="0.25" r="47" customHeight="1" ht="24.75">
      <c r="A47" s="3"/>
      <c r="B47" s="114"/>
      <c r="C47" s="114"/>
      <c r="D47" s="114"/>
      <c r="E47" s="229"/>
      <c r="F47" s="229"/>
      <c r="G47" s="228"/>
      <c r="H47" s="230"/>
      <c r="I47" s="230"/>
      <c r="J47" s="92"/>
    </row>
    <row x14ac:dyDescent="0.25" r="48" customHeight="1" ht="25.350000000000005">
      <c r="A48" s="3"/>
      <c r="B48" s="114"/>
      <c r="C48" s="114"/>
      <c r="D48" s="114"/>
      <c r="E48" s="114"/>
      <c r="F48" s="114"/>
      <c r="G48" s="4"/>
      <c r="H48" s="101"/>
      <c r="I48" s="63"/>
      <c r="J48" s="92"/>
    </row>
    <row x14ac:dyDescent="0.25" r="49" customHeight="1" ht="25.350000000000005">
      <c r="A49" s="3"/>
      <c r="B49" s="3"/>
      <c r="C49" s="3"/>
      <c r="D49" s="3"/>
      <c r="E49" s="108"/>
      <c r="F49" s="108"/>
      <c r="G49" s="122"/>
      <c r="H49" s="290"/>
      <c r="I49" s="291"/>
      <c r="J49" s="291"/>
    </row>
    <row x14ac:dyDescent="0.25" r="50" customHeight="1" ht="57">
      <c r="A50" s="3"/>
      <c r="B50" s="96" t="s">
        <v>369</v>
      </c>
      <c r="C50" s="10"/>
      <c r="D50" s="9"/>
      <c r="E50" s="292"/>
      <c r="F50" s="292"/>
      <c r="G50" s="293"/>
      <c r="H50" s="294"/>
      <c r="I50" s="294"/>
      <c r="J50" s="128"/>
    </row>
    <row x14ac:dyDescent="0.25" r="51" customHeight="1" ht="17.25">
      <c r="A51" s="3"/>
      <c r="B51" s="15" t="s">
        <v>348</v>
      </c>
      <c r="C51" s="15"/>
      <c r="D51" s="15"/>
      <c r="E51" s="112" t="s">
        <v>58</v>
      </c>
      <c r="F51" s="237" t="s">
        <v>319</v>
      </c>
      <c r="G51" s="217"/>
      <c r="H51" s="131" t="s">
        <v>370</v>
      </c>
      <c r="I51" s="52"/>
      <c r="J51" s="238"/>
    </row>
    <row x14ac:dyDescent="0.25" r="52" customHeight="1" ht="17.25">
      <c r="A52" s="3"/>
      <c r="B52" s="3"/>
      <c r="C52" s="3"/>
      <c r="D52" s="3"/>
      <c r="E52" s="74"/>
      <c r="F52" s="150" t="s">
        <v>5</v>
      </c>
      <c r="G52" s="150" t="s">
        <v>335</v>
      </c>
      <c r="H52" s="101"/>
      <c r="I52" s="225"/>
      <c r="J52" s="91"/>
    </row>
    <row x14ac:dyDescent="0.25" r="53" customHeight="1" ht="17.25">
      <c r="A53" s="3"/>
      <c r="B53" s="3"/>
      <c r="C53" s="3"/>
      <c r="D53" s="3"/>
      <c r="E53" s="74" t="s">
        <v>13</v>
      </c>
      <c r="F53" s="296" t="s">
        <v>371</v>
      </c>
      <c r="G53" s="297" t="s">
        <v>372</v>
      </c>
      <c r="H53" s="25">
        <f>ROUNDUP(((USD_per_GBP*('UK-R-Side Tables'!G55/(1+'Exchange rate'!UK_vat_rate)))+1)/10,0)*10</f>
      </c>
      <c r="I53" s="34"/>
      <c r="J53" s="24"/>
    </row>
    <row x14ac:dyDescent="0.25" r="54" customHeight="1" ht="17.25">
      <c r="A54" s="3"/>
      <c r="B54" s="3"/>
      <c r="C54" s="3"/>
      <c r="D54" s="3"/>
      <c r="E54" s="74" t="s">
        <v>15</v>
      </c>
      <c r="F54" s="296" t="s">
        <v>373</v>
      </c>
      <c r="G54" s="297" t="s">
        <v>374</v>
      </c>
      <c r="H54" s="25">
        <f>ROUNDUP(((USD_per_GBP*('UK-R-Side Tables'!G56/(1+'Exchange rate'!UK_vat_rate)))+1)/10,0)*10</f>
      </c>
      <c r="I54" s="34"/>
      <c r="J54" s="24"/>
    </row>
    <row x14ac:dyDescent="0.25" r="55" customHeight="1" ht="17.25">
      <c r="A55" s="3"/>
      <c r="B55" s="3"/>
      <c r="C55" s="3"/>
      <c r="D55" s="3"/>
      <c r="E55" s="74"/>
      <c r="F55" s="74"/>
      <c r="G55" s="74"/>
      <c r="H55" s="34"/>
      <c r="I55" s="34"/>
      <c r="J55" s="24"/>
    </row>
    <row x14ac:dyDescent="0.25" r="56" customHeight="1" ht="17.25">
      <c r="A56" s="3"/>
      <c r="B56" s="3"/>
      <c r="C56" s="3"/>
      <c r="D56" s="3"/>
      <c r="E56" s="74"/>
      <c r="F56" s="74"/>
      <c r="G56" s="74"/>
      <c r="H56" s="34"/>
      <c r="I56" s="34"/>
      <c r="J56" s="24"/>
    </row>
    <row x14ac:dyDescent="0.25" r="57" customHeight="1" ht="17.25">
      <c r="A57" s="3"/>
      <c r="B57" s="3"/>
      <c r="C57" s="3"/>
      <c r="D57" s="3"/>
      <c r="E57" s="138" t="s">
        <v>18</v>
      </c>
      <c r="F57" s="138"/>
      <c r="G57" s="23"/>
      <c r="H57" s="82"/>
      <c r="I57" s="82"/>
      <c r="J57" s="82"/>
    </row>
    <row x14ac:dyDescent="0.25" r="58" customHeight="1" ht="17.25">
      <c r="A58" s="3"/>
      <c r="B58" s="3"/>
      <c r="C58" s="3"/>
      <c r="D58" s="3"/>
      <c r="E58" s="145"/>
      <c r="F58" s="145"/>
      <c r="G58" s="74"/>
      <c r="H58" s="136"/>
      <c r="I58" s="136"/>
      <c r="J58" s="137"/>
    </row>
    <row x14ac:dyDescent="0.25" r="59" customHeight="1" ht="17.25">
      <c r="A59" s="3"/>
      <c r="B59" s="3"/>
      <c r="C59" s="3"/>
      <c r="D59" s="3"/>
      <c r="E59" s="110" t="s">
        <v>280</v>
      </c>
      <c r="F59" s="140"/>
      <c r="G59" s="110"/>
      <c r="H59" s="141"/>
      <c r="I59" s="188">
        <f>ROUNDUP(((USD_per_GBP*('UK-R-Side Tables'!H61/(1+'Exchange rate'!UK_vat_rate)))+1)/10,0)*10</f>
      </c>
      <c r="J59" s="82"/>
    </row>
    <row x14ac:dyDescent="0.25" r="60" customHeight="1" ht="17.25">
      <c r="A60" s="3"/>
      <c r="B60" s="3"/>
      <c r="C60" s="3"/>
      <c r="D60" s="3"/>
      <c r="E60" s="28"/>
      <c r="F60" s="28"/>
      <c r="G60" s="23"/>
      <c r="H60" s="82"/>
      <c r="I60" s="34"/>
      <c r="J60" s="82"/>
    </row>
    <row x14ac:dyDescent="0.25" r="61" customHeight="1" ht="17.25">
      <c r="A61" s="3"/>
      <c r="B61" s="3"/>
      <c r="C61" s="3"/>
      <c r="D61" s="3"/>
      <c r="E61" s="145"/>
      <c r="F61" s="145"/>
      <c r="G61" s="23"/>
      <c r="H61" s="82"/>
      <c r="I61" s="82"/>
      <c r="J61" s="82"/>
    </row>
    <row x14ac:dyDescent="0.25" r="62" customHeight="1" ht="17.25">
      <c r="A62" s="3"/>
      <c r="B62" s="3"/>
      <c r="C62" s="3"/>
      <c r="D62" s="3"/>
      <c r="E62" s="145"/>
      <c r="F62" s="145"/>
      <c r="G62" s="23"/>
      <c r="H62" s="82"/>
      <c r="I62" s="82"/>
      <c r="J62" s="82"/>
    </row>
    <row x14ac:dyDescent="0.25" r="63" customHeight="1" ht="17.25">
      <c r="A63" s="3"/>
      <c r="B63" s="3"/>
      <c r="C63" s="3"/>
      <c r="D63" s="3"/>
      <c r="E63" s="145"/>
      <c r="F63" s="145"/>
      <c r="G63" s="23"/>
      <c r="H63" s="82"/>
      <c r="I63" s="82"/>
      <c r="J63" s="82"/>
    </row>
    <row x14ac:dyDescent="0.25" r="64" customHeight="1" ht="17.25">
      <c r="A64" s="3"/>
      <c r="B64" s="3"/>
      <c r="C64" s="3"/>
      <c r="D64" s="3"/>
      <c r="E64" s="145"/>
      <c r="F64" s="145"/>
      <c r="G64" s="23"/>
      <c r="H64" s="82"/>
      <c r="I64" s="82"/>
      <c r="J64" s="82"/>
    </row>
    <row x14ac:dyDescent="0.25" r="65" customHeight="1" ht="17.25">
      <c r="A65" s="3"/>
      <c r="B65" s="15" t="s">
        <v>82</v>
      </c>
      <c r="C65" s="15"/>
      <c r="D65" s="15"/>
      <c r="E65" s="112"/>
      <c r="F65" s="237" t="s">
        <v>319</v>
      </c>
      <c r="G65" s="217"/>
      <c r="H65" s="131" t="s">
        <v>370</v>
      </c>
      <c r="I65" s="52"/>
      <c r="J65" s="238"/>
    </row>
    <row x14ac:dyDescent="0.25" r="66" customHeight="1" ht="17.25">
      <c r="A66" s="3"/>
      <c r="B66" s="3"/>
      <c r="C66" s="3"/>
      <c r="D66" s="3"/>
      <c r="E66" s="74"/>
      <c r="F66" s="150" t="s">
        <v>5</v>
      </c>
      <c r="G66" s="150" t="s">
        <v>335</v>
      </c>
      <c r="H66" s="101"/>
      <c r="I66" s="225"/>
      <c r="J66" s="91"/>
    </row>
    <row x14ac:dyDescent="0.25" r="67" customHeight="1" ht="17.25">
      <c r="A67" s="3"/>
      <c r="B67" s="3"/>
      <c r="C67" s="3"/>
      <c r="D67" s="3"/>
      <c r="E67" s="74"/>
      <c r="F67" s="296" t="s">
        <v>375</v>
      </c>
      <c r="G67" s="297" t="s">
        <v>376</v>
      </c>
      <c r="H67" s="25">
        <f>ROUNDUP(((USD_per_GBP*('UK-R-Side Tables'!G67/(1+'Exchange rate'!UK_vat_rate)))+1)/10,0)*10</f>
      </c>
      <c r="I67" s="34"/>
      <c r="J67" s="24"/>
    </row>
    <row x14ac:dyDescent="0.25" r="68" customHeight="1" ht="17.25">
      <c r="A68" s="3"/>
      <c r="B68" s="3"/>
      <c r="C68" s="3"/>
      <c r="D68" s="3"/>
      <c r="E68" s="74"/>
      <c r="F68" s="296"/>
      <c r="G68" s="297"/>
      <c r="H68" s="25"/>
      <c r="I68" s="34"/>
      <c r="J68" s="24"/>
    </row>
    <row x14ac:dyDescent="0.25" r="69" customHeight="1" ht="17.25">
      <c r="A69" s="3"/>
      <c r="B69" s="3"/>
      <c r="C69" s="3"/>
      <c r="D69" s="3"/>
      <c r="E69" s="74"/>
      <c r="F69" s="74"/>
      <c r="G69" s="74"/>
      <c r="H69" s="34"/>
      <c r="I69" s="34"/>
      <c r="J69" s="24"/>
    </row>
    <row x14ac:dyDescent="0.25" r="70" customHeight="1" ht="17.25">
      <c r="A70" s="3"/>
      <c r="B70" s="3"/>
      <c r="C70" s="3"/>
      <c r="D70" s="3"/>
      <c r="E70" s="74"/>
      <c r="F70" s="74"/>
      <c r="G70" s="74"/>
      <c r="H70" s="34"/>
      <c r="I70" s="34"/>
      <c r="J70" s="24"/>
    </row>
    <row x14ac:dyDescent="0.25" r="71" customHeight="1" ht="17.25">
      <c r="A71" s="3"/>
      <c r="B71" s="3"/>
      <c r="C71" s="3"/>
      <c r="D71" s="3"/>
      <c r="E71" s="138" t="s">
        <v>18</v>
      </c>
      <c r="F71" s="138"/>
      <c r="G71" s="23"/>
      <c r="H71" s="82"/>
      <c r="I71" s="82"/>
      <c r="J71" s="82"/>
    </row>
    <row x14ac:dyDescent="0.25" r="72" customHeight="1" ht="17.25">
      <c r="A72" s="3"/>
      <c r="B72" s="3"/>
      <c r="C72" s="3"/>
      <c r="D72" s="3"/>
      <c r="E72" s="145"/>
      <c r="F72" s="145"/>
      <c r="G72" s="74"/>
      <c r="H72" s="136"/>
      <c r="I72" s="136"/>
      <c r="J72" s="137"/>
    </row>
    <row x14ac:dyDescent="0.25" r="73" customHeight="1" ht="17.25">
      <c r="A73" s="3"/>
      <c r="B73" s="3"/>
      <c r="C73" s="3"/>
      <c r="D73" s="3"/>
      <c r="E73" s="110" t="s">
        <v>280</v>
      </c>
      <c r="F73" s="140"/>
      <c r="G73" s="110"/>
      <c r="H73" s="141"/>
      <c r="I73" s="188">
        <f>ROUNDUP(((USD_per_GBP*('UK-R-Side Tables'!H73/(1+'Exchange rate'!UK_vat_rate)))+1)/10,0)*10</f>
      </c>
      <c r="J73" s="82"/>
    </row>
    <row x14ac:dyDescent="0.25" r="74" customHeight="1" ht="17.25">
      <c r="A74" s="3"/>
      <c r="B74" s="3"/>
      <c r="C74" s="3"/>
      <c r="D74" s="3"/>
      <c r="E74" s="28"/>
      <c r="F74" s="28"/>
      <c r="G74" s="23"/>
      <c r="H74" s="82"/>
      <c r="I74" s="34"/>
      <c r="J74" s="82"/>
    </row>
    <row x14ac:dyDescent="0.25" r="75" customHeight="1" ht="17.25">
      <c r="A75" s="3"/>
      <c r="B75" s="3"/>
      <c r="C75" s="3"/>
      <c r="D75" s="3"/>
      <c r="E75" s="145"/>
      <c r="F75" s="145"/>
      <c r="G75" s="23"/>
      <c r="H75" s="82"/>
      <c r="I75" s="82"/>
      <c r="J75" s="82"/>
    </row>
    <row x14ac:dyDescent="0.25" r="76" customHeight="1" ht="57">
      <c r="A76" s="3"/>
      <c r="B76" s="96" t="s">
        <v>377</v>
      </c>
      <c r="C76" s="10"/>
      <c r="D76" s="9"/>
      <c r="E76" s="292"/>
      <c r="F76" s="292"/>
      <c r="G76" s="293"/>
      <c r="H76" s="294"/>
      <c r="I76" s="294"/>
      <c r="J76" s="128"/>
    </row>
    <row x14ac:dyDescent="0.25" r="77" customHeight="1" ht="17.25">
      <c r="A77" s="3"/>
      <c r="B77" s="15"/>
      <c r="C77" s="15"/>
      <c r="D77" s="15"/>
      <c r="E77" s="112" t="s">
        <v>58</v>
      </c>
      <c r="F77" s="237" t="s">
        <v>319</v>
      </c>
      <c r="G77" s="217"/>
      <c r="H77" s="131" t="s">
        <v>378</v>
      </c>
      <c r="I77" s="52"/>
      <c r="J77" s="238"/>
    </row>
    <row x14ac:dyDescent="0.25" r="78" customHeight="1" ht="17.25">
      <c r="A78" s="3"/>
      <c r="B78" s="3"/>
      <c r="C78" s="3"/>
      <c r="D78" s="3"/>
      <c r="E78" s="74"/>
      <c r="F78" s="119" t="s">
        <v>5</v>
      </c>
      <c r="G78" s="119" t="s">
        <v>335</v>
      </c>
      <c r="H78" s="101"/>
      <c r="I78" s="225"/>
      <c r="J78" s="91"/>
    </row>
    <row x14ac:dyDescent="0.25" r="79" customHeight="1" ht="17.25">
      <c r="A79" s="3"/>
      <c r="B79" s="3"/>
      <c r="C79" s="3"/>
      <c r="D79" s="3"/>
      <c r="E79" s="74" t="s">
        <v>379</v>
      </c>
      <c r="F79" s="298" t="s">
        <v>380</v>
      </c>
      <c r="G79" s="297" t="s">
        <v>381</v>
      </c>
      <c r="H79" s="25">
        <f>ROUNDUP(((USD_per_GBP*('UK-R-Side Tables'!G80/(1+'Exchange rate'!UK_vat_rate)))+1)/10,0)*10</f>
      </c>
      <c r="I79" s="34"/>
      <c r="J79" s="24"/>
    </row>
    <row x14ac:dyDescent="0.25" r="80" customHeight="1" ht="17.25">
      <c r="A80" s="3"/>
      <c r="B80" s="3"/>
      <c r="C80" s="3"/>
      <c r="D80" s="3"/>
      <c r="E80" s="74" t="s">
        <v>13</v>
      </c>
      <c r="F80" s="298" t="s">
        <v>382</v>
      </c>
      <c r="G80" s="297" t="s">
        <v>383</v>
      </c>
      <c r="H80" s="25">
        <f>ROUNDUP(((USD_per_GBP*('UK-R-Side Tables'!G81/(1+'Exchange rate'!UK_vat_rate)))+1)/10,0)*10</f>
      </c>
      <c r="I80" s="34"/>
      <c r="J80" s="24"/>
    </row>
    <row x14ac:dyDescent="0.25" r="81" customHeight="1" ht="17.25">
      <c r="A81" s="3"/>
      <c r="B81" s="3"/>
      <c r="C81" s="3"/>
      <c r="D81" s="3"/>
      <c r="E81" s="74"/>
      <c r="F81" s="74"/>
      <c r="G81" s="74"/>
      <c r="H81" s="34"/>
      <c r="I81" s="34"/>
      <c r="J81" s="24"/>
    </row>
    <row x14ac:dyDescent="0.25" r="82" customHeight="1" ht="17.25">
      <c r="A82" s="3"/>
      <c r="B82" s="3"/>
      <c r="C82" s="3"/>
      <c r="D82" s="3"/>
      <c r="E82" s="74"/>
      <c r="F82" s="74"/>
      <c r="G82" s="74"/>
      <c r="H82" s="34"/>
      <c r="I82" s="34"/>
      <c r="J82" s="24"/>
    </row>
    <row x14ac:dyDescent="0.25" r="83" customHeight="1" ht="17.25">
      <c r="A83" s="3"/>
      <c r="B83" s="3"/>
      <c r="C83" s="3"/>
      <c r="D83" s="3"/>
      <c r="E83" s="138" t="s">
        <v>384</v>
      </c>
      <c r="F83" s="138"/>
      <c r="G83" s="23"/>
      <c r="H83" s="82"/>
      <c r="I83" s="82"/>
      <c r="J83" s="82"/>
    </row>
    <row x14ac:dyDescent="0.25" r="84" customHeight="1" ht="17.25">
      <c r="A84" s="3"/>
      <c r="B84" s="3"/>
      <c r="C84" s="3"/>
      <c r="D84" s="3"/>
      <c r="E84" s="145"/>
      <c r="F84" s="145"/>
      <c r="G84" s="74"/>
      <c r="H84" s="136"/>
      <c r="I84" s="136"/>
      <c r="J84" s="137"/>
    </row>
    <row x14ac:dyDescent="0.25" r="85" customHeight="1" ht="17.25">
      <c r="A85" s="3"/>
      <c r="B85" s="3"/>
      <c r="C85" s="3"/>
      <c r="D85" s="3"/>
      <c r="E85" s="139" t="s">
        <v>90</v>
      </c>
      <c r="F85" s="139"/>
      <c r="G85" s="140"/>
      <c r="H85" s="141"/>
      <c r="I85" s="37">
        <f>ROUNDUP(((USD_per_GBP*('UK-R-Side Tables'!H86/(1+'Exchange rate'!UK_vat_rate)))+1)/10,0)*10</f>
      </c>
      <c r="J85" s="82"/>
    </row>
    <row x14ac:dyDescent="0.25" r="86" customHeight="1" ht="17.25">
      <c r="A86" s="3"/>
      <c r="B86" s="3"/>
      <c r="C86" s="3"/>
      <c r="D86" s="3"/>
      <c r="E86" s="28"/>
      <c r="F86" s="28"/>
      <c r="G86" s="23"/>
      <c r="H86" s="82"/>
      <c r="I86" s="25"/>
      <c r="J86" s="82"/>
    </row>
    <row x14ac:dyDescent="0.25" r="87" customHeight="1" ht="17.25">
      <c r="A87" s="3"/>
      <c r="B87" s="3"/>
      <c r="C87" s="3"/>
      <c r="D87" s="3"/>
      <c r="E87" s="139" t="s">
        <v>459</v>
      </c>
      <c r="F87" s="139"/>
      <c r="G87" s="140"/>
      <c r="H87" s="141"/>
      <c r="I87" s="37">
        <f>ROUNDUP(((USD_per_GBP*('UK-R-Side Tables'!H88/(1+'Exchange rate'!UK_vat_rate)))+1)/10,0)*10</f>
      </c>
      <c r="J87" s="82"/>
    </row>
    <row x14ac:dyDescent="0.25" r="88" customHeight="1" ht="17.25">
      <c r="A88" s="3"/>
      <c r="B88" s="3"/>
      <c r="C88" s="3"/>
      <c r="D88" s="3"/>
      <c r="E88" s="145"/>
      <c r="F88" s="145"/>
      <c r="G88" s="23"/>
      <c r="H88" s="82"/>
      <c r="I88" s="82"/>
      <c r="J88" s="82"/>
    </row>
    <row x14ac:dyDescent="0.25" r="89" customHeight="1" ht="49.35">
      <c r="A89" s="3"/>
      <c r="B89" s="96" t="s">
        <v>386</v>
      </c>
      <c r="C89" s="236"/>
      <c r="D89" s="236"/>
      <c r="E89" s="127"/>
      <c r="F89" s="127"/>
      <c r="G89" s="116"/>
      <c r="H89" s="128"/>
      <c r="I89" s="128"/>
      <c r="J89" s="128"/>
    </row>
    <row x14ac:dyDescent="0.25" r="90" customHeight="1" ht="25.350000000000005">
      <c r="A90" s="3"/>
      <c r="B90" s="15" t="s">
        <v>348</v>
      </c>
      <c r="C90" s="15"/>
      <c r="D90" s="15"/>
      <c r="E90" s="112" t="s">
        <v>58</v>
      </c>
      <c r="F90" s="237" t="s">
        <v>319</v>
      </c>
      <c r="G90" s="217"/>
      <c r="H90" s="73" t="s">
        <v>387</v>
      </c>
      <c r="I90" s="73" t="s">
        <v>388</v>
      </c>
      <c r="J90" s="238" t="s">
        <v>389</v>
      </c>
    </row>
    <row x14ac:dyDescent="0.25" r="91" customHeight="1" ht="17.25">
      <c r="A91" s="3"/>
      <c r="B91" s="299"/>
      <c r="C91" s="299"/>
      <c r="D91" s="299"/>
      <c r="E91" s="148"/>
      <c r="F91" s="150" t="s">
        <v>351</v>
      </c>
      <c r="G91" s="150" t="s">
        <v>352</v>
      </c>
      <c r="H91" s="91"/>
      <c r="I91" s="239"/>
      <c r="J91" s="239"/>
    </row>
    <row x14ac:dyDescent="0.25" r="92" customHeight="1" ht="17.25">
      <c r="A92" s="3"/>
      <c r="B92" s="299"/>
      <c r="C92" s="299"/>
      <c r="D92" s="299"/>
      <c r="E92" s="148"/>
      <c r="F92" s="28" t="s">
        <v>390</v>
      </c>
      <c r="G92" s="28" t="s">
        <v>391</v>
      </c>
      <c r="H92" s="25">
        <f>ROUNDUP(((USD_per_GBP*('UK-R-Side Tables'!G93/(1+'Exchange rate'!UK_vat_rate)))+1)/10,0)*10</f>
      </c>
      <c r="I92" s="25">
        <f>ROUNDUP(((USD_per_GBP*('UK-R-Side Tables'!H93/(1+'Exchange rate'!UK_vat_rate)))+1)/10,0)*10</f>
      </c>
      <c r="J92" s="25">
        <f>ROUNDUP(((USD_per_GBP*('UK-R-Side Tables'!I93/(1+'Exchange rate'!UK_vat_rate)))+1)/10,0)*10</f>
      </c>
    </row>
    <row x14ac:dyDescent="0.25" r="93" customHeight="1" ht="17.25">
      <c r="A93" s="3"/>
      <c r="B93" s="299"/>
      <c r="C93" s="299"/>
      <c r="D93" s="299"/>
      <c r="E93" s="299"/>
      <c r="F93" s="299"/>
      <c r="G93" s="148"/>
      <c r="H93" s="300"/>
      <c r="I93" s="301"/>
      <c r="J93" s="301"/>
    </row>
    <row x14ac:dyDescent="0.25" r="94" customHeight="1" ht="17.25">
      <c r="A94" s="3"/>
      <c r="B94" s="299"/>
      <c r="C94" s="299"/>
      <c r="D94" s="299"/>
      <c r="E94" s="138" t="s">
        <v>18</v>
      </c>
      <c r="F94" s="138"/>
      <c r="G94" s="148"/>
      <c r="H94" s="301"/>
      <c r="I94" s="301"/>
      <c r="J94" s="301"/>
    </row>
    <row x14ac:dyDescent="0.25" r="95" customHeight="1" ht="17.25">
      <c r="A95" s="3"/>
      <c r="B95" s="299"/>
      <c r="C95" s="299"/>
      <c r="D95" s="299"/>
      <c r="E95" s="145"/>
      <c r="F95" s="145"/>
      <c r="G95" s="148"/>
      <c r="H95" s="301"/>
      <c r="I95" s="301"/>
      <c r="J95" s="301"/>
    </row>
    <row x14ac:dyDescent="0.25" r="96" customHeight="1" ht="17.25">
      <c r="A96" s="3"/>
      <c r="B96" s="299"/>
      <c r="C96" s="299"/>
      <c r="D96" s="299"/>
      <c r="E96" s="110" t="s">
        <v>280</v>
      </c>
      <c r="F96" s="140"/>
      <c r="G96" s="110"/>
      <c r="H96" s="141"/>
      <c r="I96" s="188">
        <f>ROUNDUP(((USD_per_GBP*('UK-R-Side Tables'!H97/(1+'Exchange rate'!UK_vat_rate)))+1)/10,0)*10</f>
      </c>
      <c r="J96" s="151"/>
    </row>
    <row x14ac:dyDescent="0.25" r="97" customHeight="1" ht="17.25">
      <c r="A97" s="3"/>
      <c r="B97" s="299"/>
      <c r="C97" s="299"/>
      <c r="D97" s="299"/>
      <c r="E97" s="3"/>
      <c r="F97" s="3"/>
      <c r="G97" s="148"/>
      <c r="H97" s="301"/>
      <c r="I97" s="86"/>
      <c r="J97" s="151"/>
    </row>
    <row x14ac:dyDescent="0.25" r="98" customHeight="1" ht="17.25">
      <c r="A98" s="3"/>
      <c r="B98" s="299"/>
      <c r="C98" s="299"/>
      <c r="D98" s="299"/>
      <c r="E98" s="3"/>
      <c r="F98" s="3"/>
      <c r="G98" s="23"/>
      <c r="H98" s="82"/>
      <c r="I98" s="82"/>
      <c r="J98" s="151"/>
    </row>
    <row x14ac:dyDescent="0.25" r="99" customHeight="1" ht="17.25">
      <c r="A99" s="3"/>
      <c r="B99" s="299"/>
      <c r="C99" s="299"/>
      <c r="D99" s="299"/>
      <c r="E99" s="28"/>
      <c r="F99" s="28"/>
      <c r="G99" s="148"/>
      <c r="H99" s="301"/>
      <c r="I99" s="34"/>
      <c r="J99" s="151"/>
    </row>
    <row x14ac:dyDescent="0.25" r="100" customHeight="1" ht="17.25">
      <c r="A100" s="3"/>
      <c r="B100" s="299"/>
      <c r="C100" s="299"/>
      <c r="D100" s="299"/>
      <c r="E100" s="299"/>
      <c r="F100" s="299"/>
      <c r="G100" s="148"/>
      <c r="H100" s="301"/>
      <c r="I100" s="301"/>
      <c r="J100" s="151"/>
    </row>
    <row x14ac:dyDescent="0.25" r="101" customHeight="1" ht="17.25">
      <c r="A101" s="3"/>
      <c r="B101" s="299"/>
      <c r="C101" s="299"/>
      <c r="D101" s="299"/>
      <c r="E101" s="299"/>
      <c r="F101" s="299"/>
      <c r="G101" s="148"/>
      <c r="H101" s="301"/>
      <c r="I101" s="301"/>
      <c r="J101" s="151"/>
    </row>
    <row x14ac:dyDescent="0.25" r="102" customHeight="1" ht="17.25">
      <c r="A102" s="3"/>
      <c r="B102" s="299"/>
      <c r="C102" s="299"/>
      <c r="D102" s="299"/>
      <c r="E102" s="299"/>
      <c r="F102" s="299"/>
      <c r="G102" s="148"/>
      <c r="H102" s="301"/>
      <c r="I102" s="301"/>
      <c r="J102" s="151"/>
    </row>
    <row x14ac:dyDescent="0.25" r="103" customHeight="1" ht="49.35">
      <c r="A103" s="3"/>
      <c r="B103" s="288" t="s">
        <v>392</v>
      </c>
      <c r="C103" s="302"/>
      <c r="D103" s="236"/>
      <c r="E103" s="127"/>
      <c r="F103" s="127"/>
      <c r="G103" s="116"/>
      <c r="H103" s="128"/>
      <c r="I103" s="128"/>
      <c r="J103" s="128"/>
    </row>
    <row x14ac:dyDescent="0.25" r="104" customHeight="1" ht="25.350000000000005">
      <c r="A104" s="3"/>
      <c r="B104" s="15" t="s">
        <v>348</v>
      </c>
      <c r="C104" s="15"/>
      <c r="D104" s="15"/>
      <c r="E104" s="112" t="s">
        <v>58</v>
      </c>
      <c r="F104" s="237" t="s">
        <v>319</v>
      </c>
      <c r="G104" s="217"/>
      <c r="H104" s="73" t="s">
        <v>320</v>
      </c>
      <c r="I104" s="18" t="s">
        <v>393</v>
      </c>
      <c r="J104" s="146"/>
    </row>
    <row x14ac:dyDescent="0.25" r="105" customHeight="1" ht="17.25">
      <c r="A105" s="3"/>
      <c r="B105" s="299"/>
      <c r="C105" s="299"/>
      <c r="D105" s="299"/>
      <c r="E105" s="148"/>
      <c r="F105" s="150" t="s">
        <v>351</v>
      </c>
      <c r="G105" s="150" t="s">
        <v>352</v>
      </c>
      <c r="H105" s="244"/>
      <c r="I105" s="303" t="s">
        <v>336</v>
      </c>
      <c r="J105" s="303"/>
    </row>
    <row x14ac:dyDescent="0.25" r="106" customHeight="1" ht="17.25">
      <c r="A106" s="3"/>
      <c r="B106" s="299"/>
      <c r="C106" s="299"/>
      <c r="D106" s="299"/>
      <c r="E106" s="74" t="s">
        <v>11</v>
      </c>
      <c r="F106" s="28" t="s">
        <v>354</v>
      </c>
      <c r="G106" s="28" t="s">
        <v>355</v>
      </c>
      <c r="H106" s="25">
        <f>ROUNDUP(((USD_per_GBP*('UK-R-Side Tables'!G107/(1+'Exchange rate'!UK_vat_rate)))+1)/10,0)*10</f>
      </c>
      <c r="I106" s="260">
        <f>ROUNDUP(((USD_per_GBP*('UK-R-Side Tables'!H107/(1+'Exchange rate'!UK_vat_rate)))+1)/10,0)*10</f>
      </c>
      <c r="J106" s="189"/>
    </row>
    <row x14ac:dyDescent="0.25" r="107" customHeight="1" ht="17.25">
      <c r="A107" s="3"/>
      <c r="B107" s="299"/>
      <c r="C107" s="299"/>
      <c r="D107" s="299"/>
      <c r="E107" s="74" t="s">
        <v>13</v>
      </c>
      <c r="F107" s="28" t="s">
        <v>356</v>
      </c>
      <c r="G107" s="28" t="s">
        <v>357</v>
      </c>
      <c r="H107" s="25">
        <f>ROUNDUP(((USD_per_GBP*('UK-R-Side Tables'!G108/(1+'Exchange rate'!UK_vat_rate)))+1)/10,0)*10</f>
      </c>
      <c r="I107" s="260">
        <f>ROUNDUP(((USD_per_GBP*('UK-R-Side Tables'!H108/(1+'Exchange rate'!UK_vat_rate)))+1)/10,0)*10</f>
      </c>
      <c r="J107" s="189"/>
    </row>
    <row x14ac:dyDescent="0.25" r="108" customHeight="1" ht="17.25">
      <c r="A108" s="3"/>
      <c r="B108" s="299"/>
      <c r="C108" s="299"/>
      <c r="D108" s="299"/>
      <c r="E108" s="74" t="s">
        <v>15</v>
      </c>
      <c r="F108" s="28" t="s">
        <v>358</v>
      </c>
      <c r="G108" s="28" t="s">
        <v>359</v>
      </c>
      <c r="H108" s="25">
        <f>ROUNDUP(((USD_per_GBP*('UK-R-Side Tables'!G109/(1+'Exchange rate'!UK_vat_rate)))+1)/10,0)*10</f>
      </c>
      <c r="I108" s="260">
        <f>ROUNDUP(((USD_per_GBP*('UK-R-Side Tables'!H109/(1+'Exchange rate'!UK_vat_rate)))+1)/10,0)*10</f>
      </c>
      <c r="J108" s="189"/>
    </row>
    <row x14ac:dyDescent="0.25" r="109" customHeight="1" ht="17.25">
      <c r="A109" s="3"/>
      <c r="B109" s="299"/>
      <c r="C109" s="299"/>
      <c r="D109" s="299"/>
      <c r="E109" s="148"/>
      <c r="F109" s="148"/>
      <c r="G109" s="148"/>
      <c r="H109" s="301"/>
      <c r="I109" s="301"/>
      <c r="J109" s="301"/>
    </row>
    <row x14ac:dyDescent="0.25" r="110" customHeight="1" ht="17.25">
      <c r="A110" s="3"/>
      <c r="B110" s="299"/>
      <c r="C110" s="299"/>
      <c r="D110" s="299"/>
      <c r="E110" s="138" t="s">
        <v>18</v>
      </c>
      <c r="F110" s="138"/>
      <c r="G110" s="148"/>
      <c r="H110" s="300"/>
      <c r="I110" s="300"/>
      <c r="J110" s="304"/>
    </row>
    <row x14ac:dyDescent="0.25" r="111" customHeight="1" ht="17.25">
      <c r="A111" s="3"/>
      <c r="B111" s="299"/>
      <c r="C111" s="299"/>
      <c r="D111" s="299"/>
      <c r="E111" s="145"/>
      <c r="F111" s="145"/>
      <c r="G111" s="148"/>
      <c r="H111" s="301"/>
      <c r="I111" s="301"/>
      <c r="J111" s="301"/>
    </row>
    <row x14ac:dyDescent="0.25" r="112" customHeight="1" ht="17.25">
      <c r="A112" s="3"/>
      <c r="B112" s="299"/>
      <c r="C112" s="299"/>
      <c r="D112" s="299"/>
      <c r="E112" s="3"/>
      <c r="F112" s="3"/>
      <c r="G112" s="23"/>
      <c r="H112" s="82"/>
      <c r="I112" s="82"/>
      <c r="J112" s="301"/>
    </row>
    <row x14ac:dyDescent="0.25" r="113" customHeight="1" ht="17.25">
      <c r="A113" s="3"/>
      <c r="B113" s="299"/>
      <c r="C113" s="299"/>
      <c r="D113" s="299"/>
      <c r="E113" s="139" t="s">
        <v>394</v>
      </c>
      <c r="F113" s="139"/>
      <c r="G113" s="305"/>
      <c r="H113" s="306"/>
      <c r="I113" s="37">
        <f>ROUNDUP(((USD_per_GBP*('UK-R-Side Tables'!H114/(1+'Exchange rate'!UK_vat_rate)))+1)/10,0)*10</f>
      </c>
      <c r="J113" s="151"/>
    </row>
    <row x14ac:dyDescent="0.25" r="114" customHeight="1" ht="17.25">
      <c r="A114" s="3"/>
      <c r="B114" s="299"/>
      <c r="C114" s="299"/>
      <c r="D114" s="299"/>
      <c r="E114" s="145"/>
      <c r="F114" s="145"/>
      <c r="G114" s="148"/>
      <c r="H114" s="301"/>
      <c r="I114" s="301"/>
      <c r="J114" s="151"/>
    </row>
    <row x14ac:dyDescent="0.25" r="115" customHeight="1" ht="17.25">
      <c r="A115" s="3"/>
      <c r="B115" s="299"/>
      <c r="C115" s="299"/>
      <c r="D115" s="299"/>
      <c r="E115" s="133"/>
      <c r="F115" s="133"/>
      <c r="G115" s="148"/>
      <c r="H115" s="301"/>
      <c r="I115" s="301"/>
      <c r="J115" s="151"/>
    </row>
    <row x14ac:dyDescent="0.25" r="116" customHeight="1" ht="17.25">
      <c r="A116" s="3"/>
      <c r="B116" s="299"/>
      <c r="C116" s="299"/>
      <c r="D116" s="299"/>
      <c r="E116" s="133"/>
      <c r="F116" s="133"/>
      <c r="G116" s="148"/>
      <c r="H116" s="301"/>
      <c r="I116" s="301"/>
      <c r="J116" s="151"/>
    </row>
    <row x14ac:dyDescent="0.25" r="117" customHeight="1" ht="17.25">
      <c r="A117" s="3"/>
      <c r="B117" s="299"/>
      <c r="C117" s="299"/>
      <c r="D117" s="299"/>
      <c r="E117" s="133"/>
      <c r="F117" s="133"/>
      <c r="G117" s="148"/>
      <c r="H117" s="301"/>
      <c r="I117" s="301"/>
      <c r="J117" s="151"/>
    </row>
    <row x14ac:dyDescent="0.25" r="118" customHeight="1" ht="17.25">
      <c r="A118" s="3"/>
      <c r="B118" s="299"/>
      <c r="C118" s="299"/>
      <c r="D118" s="299"/>
      <c r="E118" s="133"/>
      <c r="F118" s="133"/>
      <c r="G118" s="148"/>
      <c r="H118" s="301"/>
      <c r="I118" s="301"/>
      <c r="J118" s="151"/>
    </row>
    <row x14ac:dyDescent="0.25" r="119" customHeight="1" ht="17.25">
      <c r="A119" s="3"/>
      <c r="B119" s="299"/>
      <c r="C119" s="299"/>
      <c r="D119" s="299"/>
      <c r="E119" s="133"/>
      <c r="F119" s="133"/>
      <c r="G119" s="148"/>
      <c r="H119" s="301"/>
      <c r="I119" s="301"/>
      <c r="J119" s="151"/>
    </row>
    <row x14ac:dyDescent="0.25" r="120" customHeight="1" ht="17.25">
      <c r="A120" s="3"/>
      <c r="B120" s="299"/>
      <c r="C120" s="299"/>
      <c r="D120" s="299"/>
      <c r="E120" s="133"/>
      <c r="F120" s="133"/>
      <c r="G120" s="148"/>
      <c r="H120" s="301"/>
      <c r="I120" s="301"/>
      <c r="J120" s="151"/>
    </row>
    <row x14ac:dyDescent="0.25" r="121" customHeight="1" ht="49.35">
      <c r="A121" s="3"/>
      <c r="B121" s="288" t="s">
        <v>395</v>
      </c>
      <c r="C121" s="302"/>
      <c r="D121" s="236"/>
      <c r="E121" s="127"/>
      <c r="F121" s="127"/>
      <c r="G121" s="116"/>
      <c r="H121" s="128"/>
      <c r="I121" s="128"/>
      <c r="J121" s="128"/>
    </row>
    <row x14ac:dyDescent="0.25" r="122" customHeight="1" ht="25.350000000000005">
      <c r="A122" s="3"/>
      <c r="B122" s="15" t="s">
        <v>348</v>
      </c>
      <c r="C122" s="15"/>
      <c r="D122" s="15"/>
      <c r="E122" s="112" t="s">
        <v>58</v>
      </c>
      <c r="F122" s="237" t="s">
        <v>319</v>
      </c>
      <c r="G122" s="217"/>
      <c r="H122" s="73" t="s">
        <v>320</v>
      </c>
      <c r="I122" s="18" t="s">
        <v>393</v>
      </c>
      <c r="J122" s="146"/>
    </row>
    <row x14ac:dyDescent="0.25" r="123" customHeight="1" ht="17.25">
      <c r="A123" s="3"/>
      <c r="B123" s="299"/>
      <c r="C123" s="299"/>
      <c r="D123" s="299"/>
      <c r="E123" s="148"/>
      <c r="F123" s="150" t="s">
        <v>351</v>
      </c>
      <c r="G123" s="150" t="s">
        <v>352</v>
      </c>
      <c r="H123" s="244"/>
      <c r="I123" s="303" t="s">
        <v>336</v>
      </c>
      <c r="J123" s="303"/>
    </row>
    <row x14ac:dyDescent="0.25" r="124" customHeight="1" ht="17.25">
      <c r="A124" s="3"/>
      <c r="B124" s="299"/>
      <c r="C124" s="299"/>
      <c r="D124" s="299"/>
      <c r="E124" s="74" t="s">
        <v>11</v>
      </c>
      <c r="F124" s="28" t="s">
        <v>354</v>
      </c>
      <c r="G124" s="28" t="s">
        <v>355</v>
      </c>
      <c r="H124" s="25">
        <f>ROUNDUP(((USD_per_GBP*('UK-R-Side Tables'!G124/(1+'Exchange rate'!UK_vat_rate)))+1)/10,0)*10</f>
      </c>
      <c r="I124" s="260">
        <f>ROUNDUP(((USD_per_GBP*('UK-R-Side Tables'!H124/(1+'Exchange rate'!UK_vat_rate)))+1)/10,0)*10</f>
      </c>
      <c r="J124" s="189"/>
    </row>
    <row x14ac:dyDescent="0.25" r="125" customHeight="1" ht="17.25">
      <c r="A125" s="3"/>
      <c r="B125" s="299"/>
      <c r="C125" s="299"/>
      <c r="D125" s="299"/>
      <c r="E125" s="74" t="s">
        <v>13</v>
      </c>
      <c r="F125" s="28" t="s">
        <v>356</v>
      </c>
      <c r="G125" s="28" t="s">
        <v>357</v>
      </c>
      <c r="H125" s="25">
        <f>ROUNDUP(((USD_per_GBP*('UK-R-Side Tables'!G125/(1+'Exchange rate'!UK_vat_rate)))+1)/10,0)*10</f>
      </c>
      <c r="I125" s="260">
        <f>ROUNDUP(((USD_per_GBP*('UK-R-Side Tables'!H125/(1+'Exchange rate'!UK_vat_rate)))+1)/10,0)*10</f>
      </c>
      <c r="J125" s="189"/>
    </row>
    <row x14ac:dyDescent="0.25" r="126" customHeight="1" ht="17.25">
      <c r="A126" s="3"/>
      <c r="B126" s="299"/>
      <c r="C126" s="299"/>
      <c r="D126" s="299"/>
      <c r="E126" s="74" t="s">
        <v>15</v>
      </c>
      <c r="F126" s="28" t="s">
        <v>358</v>
      </c>
      <c r="G126" s="28" t="s">
        <v>359</v>
      </c>
      <c r="H126" s="25">
        <f>ROUNDUP(((USD_per_GBP*('UK-R-Side Tables'!G126/(1+'Exchange rate'!UK_vat_rate)))+1)/10,0)*10</f>
      </c>
      <c r="I126" s="260">
        <f>ROUNDUP(((USD_per_GBP*('UK-R-Side Tables'!H126/(1+'Exchange rate'!UK_vat_rate)))+1)/10,0)*10</f>
      </c>
      <c r="J126" s="189"/>
    </row>
    <row x14ac:dyDescent="0.25" r="127" customHeight="1" ht="17.25">
      <c r="A127" s="3"/>
      <c r="B127" s="299"/>
      <c r="C127" s="299"/>
      <c r="D127" s="299"/>
      <c r="E127" s="148"/>
      <c r="F127" s="148"/>
      <c r="G127" s="148"/>
      <c r="H127" s="301"/>
      <c r="I127" s="301"/>
      <c r="J127" s="301"/>
    </row>
    <row x14ac:dyDescent="0.25" r="128" customHeight="1" ht="17.25">
      <c r="A128" s="3"/>
      <c r="B128" s="299"/>
      <c r="C128" s="299"/>
      <c r="D128" s="299"/>
      <c r="E128" s="138" t="s">
        <v>18</v>
      </c>
      <c r="F128" s="138"/>
      <c r="G128" s="148"/>
      <c r="H128" s="300"/>
      <c r="I128" s="300"/>
      <c r="J128" s="304"/>
    </row>
    <row x14ac:dyDescent="0.25" r="129" customHeight="1" ht="17.25">
      <c r="A129" s="3"/>
      <c r="B129" s="299"/>
      <c r="C129" s="299"/>
      <c r="D129" s="299"/>
      <c r="E129" s="145"/>
      <c r="F129" s="145"/>
      <c r="G129" s="148"/>
      <c r="H129" s="301"/>
      <c r="I129" s="301"/>
      <c r="J129" s="301"/>
    </row>
    <row x14ac:dyDescent="0.25" r="130" customHeight="1" ht="17.25">
      <c r="A130" s="3"/>
      <c r="B130" s="299"/>
      <c r="C130" s="299"/>
      <c r="D130" s="299"/>
      <c r="E130" s="3"/>
      <c r="F130" s="3"/>
      <c r="G130" s="23"/>
      <c r="H130" s="82"/>
      <c r="I130" s="82"/>
      <c r="J130" s="301"/>
    </row>
    <row x14ac:dyDescent="0.25" r="131" customHeight="1" ht="17.25">
      <c r="A131" s="3"/>
      <c r="B131" s="299"/>
      <c r="C131" s="299"/>
      <c r="D131" s="299"/>
      <c r="E131" s="139" t="s">
        <v>394</v>
      </c>
      <c r="F131" s="139"/>
      <c r="G131" s="305"/>
      <c r="H131" s="306"/>
      <c r="I131" s="37">
        <f>ROUNDUP(((USD_per_GBP*('UK-R-Side Tables'!H131/(1+'Exchange rate'!UK_vat_rate)))+1)/10,0)*10</f>
      </c>
      <c r="J131" s="151"/>
    </row>
    <row x14ac:dyDescent="0.25" r="132" customHeight="1" ht="17.25">
      <c r="A132" s="3"/>
      <c r="B132" s="299"/>
      <c r="C132" s="299"/>
      <c r="D132" s="299"/>
      <c r="E132" s="145"/>
      <c r="F132" s="145"/>
      <c r="G132" s="148"/>
      <c r="H132" s="301"/>
      <c r="I132" s="301"/>
      <c r="J132" s="151"/>
    </row>
    <row x14ac:dyDescent="0.25" r="133" customHeight="1" ht="17.25">
      <c r="A133" s="3"/>
      <c r="B133" s="299"/>
      <c r="C133" s="299"/>
      <c r="D133" s="299"/>
      <c r="E133" s="133"/>
      <c r="F133" s="133"/>
      <c r="G133" s="148"/>
      <c r="H133" s="301"/>
      <c r="I133" s="301"/>
      <c r="J133" s="151"/>
    </row>
    <row x14ac:dyDescent="0.25" r="134" customHeight="1" ht="17.25">
      <c r="A134" s="3"/>
      <c r="B134" s="299"/>
      <c r="C134" s="299"/>
      <c r="D134" s="299"/>
      <c r="E134" s="133"/>
      <c r="F134" s="133"/>
      <c r="G134" s="148"/>
      <c r="H134" s="301"/>
      <c r="I134" s="301"/>
      <c r="J134" s="151"/>
    </row>
    <row x14ac:dyDescent="0.25" r="135" customHeight="1" ht="25.350000000000005">
      <c r="A135" s="3"/>
      <c r="B135" s="15" t="s">
        <v>106</v>
      </c>
      <c r="C135" s="15"/>
      <c r="D135" s="15"/>
      <c r="E135" s="112" t="s">
        <v>58</v>
      </c>
      <c r="F135" s="237" t="s">
        <v>319</v>
      </c>
      <c r="G135" s="217"/>
      <c r="H135" s="73" t="s">
        <v>320</v>
      </c>
      <c r="I135" s="18" t="s">
        <v>393</v>
      </c>
      <c r="J135" s="146"/>
    </row>
    <row x14ac:dyDescent="0.25" r="136" customHeight="1" ht="17.25">
      <c r="A136" s="3"/>
      <c r="B136" s="299"/>
      <c r="C136" s="299"/>
      <c r="D136" s="299"/>
      <c r="E136" s="3"/>
      <c r="F136" s="150" t="s">
        <v>351</v>
      </c>
      <c r="G136" s="150" t="s">
        <v>352</v>
      </c>
      <c r="H136" s="82"/>
      <c r="I136" s="303" t="s">
        <v>336</v>
      </c>
      <c r="J136" s="303"/>
    </row>
    <row x14ac:dyDescent="0.25" r="137" customHeight="1" ht="17.25">
      <c r="A137" s="3"/>
      <c r="B137" s="299"/>
      <c r="C137" s="299"/>
      <c r="D137" s="299"/>
      <c r="E137" s="74" t="s">
        <v>11</v>
      </c>
      <c r="F137" s="28" t="s">
        <v>396</v>
      </c>
      <c r="G137" s="28" t="s">
        <v>397</v>
      </c>
      <c r="H137" s="25">
        <f>ROUNDUP(((USD_per_GBP*('UK-R-Side Tables'!G137/(1+'Exchange rate'!UK_vat_rate)))+1)/10,0)*10</f>
      </c>
      <c r="I137" s="260">
        <f>ROUNDUP(((USD_per_GBP*('UK-R-Side Tables'!H137/(1+'Exchange rate'!UK_vat_rate)))+1)/10,0)*10</f>
      </c>
      <c r="J137" s="189"/>
    </row>
    <row x14ac:dyDescent="0.25" r="138" customHeight="1" ht="17.25">
      <c r="A138" s="3"/>
      <c r="B138" s="299"/>
      <c r="C138" s="299"/>
      <c r="D138" s="299"/>
      <c r="E138" s="74" t="s">
        <v>13</v>
      </c>
      <c r="F138" s="28" t="s">
        <v>398</v>
      </c>
      <c r="G138" s="28" t="s">
        <v>368</v>
      </c>
      <c r="H138" s="25">
        <f>ROUNDUP(((USD_per_GBP*('UK-R-Side Tables'!G138/(1+'Exchange rate'!UK_vat_rate)))+1)/10,0)*10</f>
      </c>
      <c r="I138" s="260">
        <f>ROUNDUP(((USD_per_GBP*('UK-R-Side Tables'!H138/(1+'Exchange rate'!UK_vat_rate)))+1)/10,0)*10</f>
      </c>
      <c r="J138" s="189"/>
    </row>
    <row x14ac:dyDescent="0.25" r="139" customHeight="1" ht="17.25">
      <c r="A139" s="3"/>
      <c r="B139" s="299"/>
      <c r="C139" s="299"/>
      <c r="D139" s="299"/>
      <c r="E139" s="74" t="s">
        <v>15</v>
      </c>
      <c r="F139" s="28" t="s">
        <v>399</v>
      </c>
      <c r="G139" s="114" t="s">
        <v>400</v>
      </c>
      <c r="H139" s="25">
        <f>ROUNDUP(((USD_per_GBP*('UK-R-Side Tables'!G139/(1+'Exchange rate'!UK_vat_rate)))+1)/10,0)*10</f>
      </c>
      <c r="I139" s="260">
        <f>ROUNDUP(((USD_per_GBP*('UK-R-Side Tables'!H139/(1+'Exchange rate'!UK_vat_rate)))+1)/10,0)*10</f>
      </c>
      <c r="J139" s="189"/>
    </row>
    <row x14ac:dyDescent="0.25" r="140" customHeight="1" ht="17.25">
      <c r="A140" s="3"/>
      <c r="B140" s="299"/>
      <c r="C140" s="299"/>
      <c r="D140" s="299"/>
      <c r="E140" s="148"/>
      <c r="F140" s="148"/>
      <c r="G140" s="148"/>
      <c r="H140" s="34"/>
      <c r="I140" s="34"/>
      <c r="J140" s="301"/>
    </row>
    <row x14ac:dyDescent="0.25" r="141" customHeight="1" ht="17.25">
      <c r="A141" s="3"/>
      <c r="B141" s="299"/>
      <c r="C141" s="299"/>
      <c r="D141" s="299"/>
      <c r="E141" s="299"/>
      <c r="F141" s="299"/>
      <c r="G141" s="148"/>
      <c r="H141" s="300"/>
      <c r="I141" s="300"/>
      <c r="J141" s="304"/>
    </row>
    <row x14ac:dyDescent="0.25" r="142" customHeight="1" ht="17.25">
      <c r="A142" s="3"/>
      <c r="B142" s="299"/>
      <c r="C142" s="299"/>
      <c r="D142" s="299"/>
      <c r="E142" s="138" t="s">
        <v>18</v>
      </c>
      <c r="F142" s="138"/>
      <c r="G142" s="148"/>
      <c r="H142" s="300"/>
      <c r="I142" s="300"/>
      <c r="J142" s="301"/>
    </row>
    <row x14ac:dyDescent="0.25" r="143" customHeight="1" ht="17.25">
      <c r="A143" s="3"/>
      <c r="B143" s="299"/>
      <c r="C143" s="299"/>
      <c r="D143" s="299"/>
      <c r="E143" s="145"/>
      <c r="F143" s="145"/>
      <c r="G143" s="148"/>
      <c r="H143" s="301"/>
      <c r="I143" s="301"/>
      <c r="J143" s="301"/>
    </row>
    <row x14ac:dyDescent="0.25" r="144" customHeight="1" ht="17.25">
      <c r="A144" s="3"/>
      <c r="B144" s="299"/>
      <c r="C144" s="299"/>
      <c r="D144" s="299"/>
      <c r="E144" s="3"/>
      <c r="F144" s="3"/>
      <c r="G144" s="23"/>
      <c r="H144" s="82"/>
      <c r="I144" s="82"/>
      <c r="J144" s="151"/>
    </row>
    <row x14ac:dyDescent="0.25" r="145" customHeight="1" ht="17.25">
      <c r="A145" s="3"/>
      <c r="B145" s="3"/>
      <c r="C145" s="3"/>
      <c r="D145" s="3"/>
      <c r="E145" s="139" t="s">
        <v>394</v>
      </c>
      <c r="F145" s="139"/>
      <c r="G145" s="305"/>
      <c r="H145" s="306"/>
      <c r="I145" s="37">
        <f>ROUNDUP(((USD_per_GBP*('UK-R-Side Tables'!H145/(1+'Exchange rate'!UK_vat_rate)))+1)/10,0)*10</f>
      </c>
      <c r="J145" s="82"/>
    </row>
    <row x14ac:dyDescent="0.25" r="146" customHeight="1" ht="17.25">
      <c r="A146" s="3"/>
      <c r="B146" s="3"/>
      <c r="C146" s="3"/>
      <c r="D146" s="3"/>
      <c r="E146" s="145"/>
      <c r="F146" s="145"/>
      <c r="G146" s="148"/>
      <c r="H146" s="301"/>
      <c r="I146" s="301"/>
      <c r="J146" s="82"/>
    </row>
    <row x14ac:dyDescent="0.25" r="147" customHeight="1" ht="17.25">
      <c r="A147" s="3"/>
      <c r="B147" s="3"/>
      <c r="C147" s="3"/>
      <c r="D147" s="3"/>
      <c r="E147" s="133"/>
      <c r="F147" s="133"/>
      <c r="G147" s="148"/>
      <c r="H147" s="301"/>
      <c r="I147" s="301"/>
      <c r="J147" s="82"/>
    </row>
    <row x14ac:dyDescent="0.25" r="148" customHeight="1" ht="17.25">
      <c r="A148" s="3"/>
      <c r="B148" s="3"/>
      <c r="C148" s="3"/>
      <c r="D148" s="3"/>
      <c r="E148" s="133"/>
      <c r="F148" s="133"/>
      <c r="G148" s="148"/>
      <c r="H148" s="301"/>
      <c r="I148" s="301"/>
      <c r="J148" s="82"/>
    </row>
    <row x14ac:dyDescent="0.25" r="149" customHeight="1" ht="17.25">
      <c r="A149" s="3"/>
      <c r="B149" s="3"/>
      <c r="C149" s="3"/>
      <c r="D149" s="3"/>
      <c r="E149" s="133"/>
      <c r="F149" s="133"/>
      <c r="G149" s="148"/>
      <c r="H149" s="301"/>
      <c r="I149" s="301"/>
      <c r="J149" s="82"/>
    </row>
    <row x14ac:dyDescent="0.25" r="150" customHeight="1" ht="49.35">
      <c r="A150" s="3"/>
      <c r="B150" s="96" t="s">
        <v>401</v>
      </c>
      <c r="C150" s="302"/>
      <c r="D150" s="236"/>
      <c r="E150" s="127"/>
      <c r="F150" s="127"/>
      <c r="G150" s="116"/>
      <c r="H150" s="128"/>
      <c r="I150" s="128"/>
      <c r="J150" s="128"/>
    </row>
    <row x14ac:dyDescent="0.25" r="151" customHeight="1" ht="25.350000000000005">
      <c r="A151" s="3"/>
      <c r="B151" s="15" t="s">
        <v>348</v>
      </c>
      <c r="C151" s="15"/>
      <c r="D151" s="15"/>
      <c r="E151" s="112" t="s">
        <v>58</v>
      </c>
      <c r="F151" s="237" t="s">
        <v>319</v>
      </c>
      <c r="G151" s="217"/>
      <c r="H151" s="131" t="s">
        <v>349</v>
      </c>
      <c r="I151" s="307" t="s">
        <v>402</v>
      </c>
      <c r="J151" s="238"/>
    </row>
    <row x14ac:dyDescent="0.25" r="152" customHeight="1" ht="17.25">
      <c r="A152" s="3"/>
      <c r="B152" s="3"/>
      <c r="C152" s="3"/>
      <c r="D152" s="3"/>
      <c r="E152" s="74"/>
      <c r="F152" s="150" t="s">
        <v>351</v>
      </c>
      <c r="G152" s="150" t="s">
        <v>352</v>
      </c>
      <c r="H152" s="91"/>
      <c r="I152" s="308"/>
      <c r="J152" s="91"/>
    </row>
    <row x14ac:dyDescent="0.25" r="153" customHeight="1" ht="17.25">
      <c r="A153" s="3"/>
      <c r="B153" s="3"/>
      <c r="C153" s="3"/>
      <c r="D153" s="3"/>
      <c r="E153" s="74" t="s">
        <v>11</v>
      </c>
      <c r="F153" s="28" t="s">
        <v>354</v>
      </c>
      <c r="G153" s="28" t="s">
        <v>355</v>
      </c>
      <c r="H153" s="25">
        <f>ROUNDUP(((USD_per_GBP*('UK-R-Side Tables'!G153/(1+'Exchange rate'!UK_vat_rate)))+1)/10,0)*10</f>
      </c>
      <c r="I153" s="25">
        <f>ROUNDUP(((USD_per_GBP*('UK-R-Side Tables'!H153/(1+'Exchange rate'!UK_vat_rate)))+1)/10,0)*10</f>
      </c>
      <c r="J153" s="24"/>
    </row>
    <row x14ac:dyDescent="0.25" r="154" customHeight="1" ht="17.25">
      <c r="A154" s="3"/>
      <c r="B154" s="3"/>
      <c r="C154" s="3"/>
      <c r="D154" s="3"/>
      <c r="E154" s="74" t="s">
        <v>13</v>
      </c>
      <c r="F154" s="28" t="s">
        <v>356</v>
      </c>
      <c r="G154" s="28" t="s">
        <v>357</v>
      </c>
      <c r="H154" s="25">
        <f>ROUNDUP(((USD_per_GBP*('UK-R-Side Tables'!G154/(1+'Exchange rate'!UK_vat_rate)))+1)/10,0)*10</f>
      </c>
      <c r="I154" s="25">
        <f>ROUNDUP(((USD_per_GBP*('UK-R-Side Tables'!H154/(1+'Exchange rate'!UK_vat_rate)))+1)/10,0)*10</f>
      </c>
      <c r="J154" s="24"/>
    </row>
    <row x14ac:dyDescent="0.25" r="155" customHeight="1" ht="17.25">
      <c r="A155" s="3"/>
      <c r="B155" s="3"/>
      <c r="C155" s="3"/>
      <c r="D155" s="3"/>
      <c r="E155" s="74" t="s">
        <v>15</v>
      </c>
      <c r="F155" s="28" t="s">
        <v>358</v>
      </c>
      <c r="G155" s="28" t="s">
        <v>359</v>
      </c>
      <c r="H155" s="25">
        <f>ROUNDUP(((USD_per_GBP*('UK-R-Side Tables'!G155/(1+'Exchange rate'!UK_vat_rate)))+1)/10,0)*10</f>
      </c>
      <c r="I155" s="25">
        <f>ROUNDUP(((USD_per_GBP*('UK-R-Side Tables'!H155/(1+'Exchange rate'!UK_vat_rate)))+1)/10,0)*10</f>
      </c>
      <c r="J155" s="24"/>
    </row>
    <row x14ac:dyDescent="0.25" r="156" customHeight="1" ht="17.25">
      <c r="A156" s="3"/>
      <c r="B156" s="3"/>
      <c r="C156" s="3"/>
      <c r="D156" s="3"/>
      <c r="E156" s="74"/>
      <c r="F156" s="74"/>
      <c r="G156" s="23"/>
      <c r="H156" s="82"/>
      <c r="I156" s="82"/>
      <c r="J156" s="82"/>
    </row>
    <row x14ac:dyDescent="0.25" r="157" customHeight="1" ht="17.25">
      <c r="A157" s="3"/>
      <c r="B157" s="3"/>
      <c r="C157" s="3"/>
      <c r="D157" s="3"/>
      <c r="E157" s="3"/>
      <c r="F157" s="3"/>
      <c r="G157" s="74"/>
      <c r="H157" s="136"/>
      <c r="I157" s="136"/>
      <c r="J157" s="137"/>
    </row>
    <row x14ac:dyDescent="0.25" r="158" customHeight="1" ht="17.25">
      <c r="A158" s="3"/>
      <c r="B158" s="3"/>
      <c r="C158" s="3"/>
      <c r="D158" s="3"/>
      <c r="E158" s="138" t="s">
        <v>18</v>
      </c>
      <c r="F158" s="138"/>
      <c r="G158" s="23"/>
      <c r="H158" s="82"/>
      <c r="I158" s="82"/>
      <c r="J158" s="82"/>
    </row>
    <row x14ac:dyDescent="0.25" r="159" customHeight="1" ht="17.25">
      <c r="A159" s="3"/>
      <c r="B159" s="3"/>
      <c r="C159" s="3"/>
      <c r="D159" s="3"/>
      <c r="E159" s="145"/>
      <c r="F159" s="145"/>
      <c r="G159" s="23"/>
      <c r="H159" s="82"/>
      <c r="I159" s="82"/>
      <c r="J159" s="82"/>
    </row>
    <row x14ac:dyDescent="0.25" r="160" customHeight="1" ht="17.25">
      <c r="A160" s="3"/>
      <c r="B160" s="3"/>
      <c r="C160" s="3"/>
      <c r="D160" s="3"/>
      <c r="E160" s="3"/>
      <c r="F160" s="3"/>
      <c r="G160" s="23"/>
      <c r="H160" s="82"/>
      <c r="I160" s="82"/>
      <c r="J160" s="34"/>
    </row>
    <row x14ac:dyDescent="0.25" r="161" customHeight="1" ht="17.25">
      <c r="A161" s="3"/>
      <c r="B161" s="3"/>
      <c r="C161" s="3"/>
      <c r="D161" s="3"/>
      <c r="E161" s="139" t="s">
        <v>280</v>
      </c>
      <c r="F161" s="139"/>
      <c r="G161" s="140"/>
      <c r="H161" s="141"/>
      <c r="I161" s="37">
        <f>ROUNDUP(((USD_per_GBP*('UK-R-Side Tables'!H161/(1+'Exchange rate'!UK_vat_rate)))+1)/10,0)*10</f>
      </c>
      <c r="J161" s="82"/>
    </row>
    <row x14ac:dyDescent="0.25" r="162" customHeight="1" ht="17.25">
      <c r="A162" s="3"/>
      <c r="B162" s="3"/>
      <c r="C162" s="3"/>
      <c r="D162" s="3"/>
      <c r="E162" s="145"/>
      <c r="F162" s="145"/>
      <c r="G162" s="23"/>
      <c r="H162" s="82"/>
      <c r="I162" s="82"/>
      <c r="J162" s="82"/>
    </row>
    <row x14ac:dyDescent="0.25" r="163" customHeight="1" ht="25.350000000000005">
      <c r="A163" s="3"/>
      <c r="B163" s="15" t="s">
        <v>106</v>
      </c>
      <c r="C163" s="15"/>
      <c r="D163" s="15"/>
      <c r="E163" s="112" t="s">
        <v>58</v>
      </c>
      <c r="F163" s="237" t="s">
        <v>319</v>
      </c>
      <c r="G163" s="217"/>
      <c r="H163" s="131" t="s">
        <v>349</v>
      </c>
      <c r="I163" s="307" t="s">
        <v>402</v>
      </c>
      <c r="J163" s="238"/>
    </row>
    <row x14ac:dyDescent="0.25" r="164" customHeight="1" ht="17.25">
      <c r="A164" s="3"/>
      <c r="B164" s="3"/>
      <c r="C164" s="3"/>
      <c r="D164" s="3"/>
      <c r="E164" s="74"/>
      <c r="F164" s="150" t="s">
        <v>351</v>
      </c>
      <c r="G164" s="150" t="s">
        <v>352</v>
      </c>
      <c r="H164" s="91"/>
      <c r="I164" s="308"/>
      <c r="J164" s="91"/>
    </row>
    <row x14ac:dyDescent="0.25" r="165" customHeight="1" ht="17.25">
      <c r="A165" s="3"/>
      <c r="B165" s="3"/>
      <c r="C165" s="3"/>
      <c r="D165" s="3"/>
      <c r="E165" s="74" t="s">
        <v>11</v>
      </c>
      <c r="F165" s="28" t="s">
        <v>396</v>
      </c>
      <c r="G165" s="28" t="s">
        <v>397</v>
      </c>
      <c r="H165" s="25">
        <f>ROUNDUP(((USD_per_GBP*('UK-R-Side Tables'!G167/(1+'Exchange rate'!UK_vat_rate)))+1)/10,0)*10</f>
      </c>
      <c r="I165" s="25">
        <f>ROUNDUP(((USD_per_GBP*('UK-R-Side Tables'!H167/(1+'Exchange rate'!UK_vat_rate)))+1)/10,0)*10</f>
      </c>
      <c r="J165" s="24"/>
    </row>
    <row x14ac:dyDescent="0.25" r="166" customHeight="1" ht="17.25">
      <c r="A166" s="3"/>
      <c r="B166" s="3"/>
      <c r="C166" s="3"/>
      <c r="D166" s="3"/>
      <c r="E166" s="74" t="s">
        <v>13</v>
      </c>
      <c r="F166" s="28" t="s">
        <v>398</v>
      </c>
      <c r="G166" s="28" t="s">
        <v>368</v>
      </c>
      <c r="H166" s="25">
        <f>ROUNDUP(((USD_per_GBP*('UK-R-Side Tables'!G168/(1+'Exchange rate'!UK_vat_rate)))+1)/10,0)*10</f>
      </c>
      <c r="I166" s="25">
        <f>ROUNDUP(((USD_per_GBP*('UK-R-Side Tables'!H168/(1+'Exchange rate'!UK_vat_rate)))+1)/10,0)*10</f>
      </c>
      <c r="J166" s="24"/>
    </row>
    <row x14ac:dyDescent="0.25" r="167" customHeight="1" ht="17.25">
      <c r="A167" s="3"/>
      <c r="B167" s="3"/>
      <c r="C167" s="3"/>
      <c r="D167" s="3"/>
      <c r="E167" s="74" t="s">
        <v>15</v>
      </c>
      <c r="F167" s="28" t="s">
        <v>399</v>
      </c>
      <c r="G167" s="114" t="s">
        <v>400</v>
      </c>
      <c r="H167" s="25">
        <f>ROUNDUP(((USD_per_GBP*('UK-R-Side Tables'!G169/(1+'Exchange rate'!UK_vat_rate)))+1)/10,0)*10</f>
      </c>
      <c r="I167" s="25">
        <f>ROUNDUP(((USD_per_GBP*('UK-R-Side Tables'!H169/(1+'Exchange rate'!UK_vat_rate)))+1)/10,0)*10</f>
      </c>
      <c r="J167" s="24"/>
    </row>
    <row x14ac:dyDescent="0.25" r="168" customHeight="1" ht="17.25">
      <c r="A168" s="3"/>
      <c r="B168" s="3"/>
      <c r="C168" s="3"/>
      <c r="D168" s="3"/>
      <c r="E168" s="74"/>
      <c r="F168" s="74"/>
      <c r="G168" s="23"/>
      <c r="H168" s="82"/>
      <c r="I168" s="82"/>
      <c r="J168" s="82"/>
    </row>
    <row x14ac:dyDescent="0.25" r="169" customHeight="1" ht="17.25">
      <c r="A169" s="3"/>
      <c r="B169" s="3"/>
      <c r="C169" s="3"/>
      <c r="D169" s="3"/>
      <c r="E169" s="138" t="s">
        <v>18</v>
      </c>
      <c r="F169" s="138"/>
      <c r="G169" s="74"/>
      <c r="H169" s="136"/>
      <c r="I169" s="136"/>
      <c r="J169" s="137"/>
    </row>
    <row x14ac:dyDescent="0.25" r="170" customHeight="1" ht="17.25">
      <c r="A170" s="3"/>
      <c r="B170" s="3"/>
      <c r="C170" s="3"/>
      <c r="D170" s="3"/>
      <c r="E170" s="145"/>
      <c r="F170" s="145"/>
      <c r="G170" s="23"/>
      <c r="H170" s="82"/>
      <c r="I170" s="82"/>
      <c r="J170" s="82"/>
    </row>
    <row x14ac:dyDescent="0.25" r="171" customHeight="1" ht="17.25">
      <c r="A171" s="3"/>
      <c r="B171" s="3"/>
      <c r="C171" s="3"/>
      <c r="D171" s="3"/>
      <c r="E171" s="3"/>
      <c r="F171" s="3"/>
      <c r="G171" s="23"/>
      <c r="H171" s="82"/>
      <c r="I171" s="82"/>
      <c r="J171" s="82"/>
    </row>
    <row x14ac:dyDescent="0.25" r="172" customHeight="1" ht="17.25">
      <c r="A172" s="3"/>
      <c r="B172" s="3"/>
      <c r="C172" s="3"/>
      <c r="D172" s="3"/>
      <c r="E172" s="139" t="s">
        <v>280</v>
      </c>
      <c r="F172" s="139"/>
      <c r="G172" s="140"/>
      <c r="H172" s="141"/>
      <c r="I172" s="37">
        <f>ROUNDUP(((USD_per_GBP*('UK-R-Side Tables'!H174/(1+'Exchange rate'!UK_vat_rate)))+1)/10,0)*10</f>
      </c>
      <c r="J172" s="34"/>
    </row>
    <row x14ac:dyDescent="0.25" r="173" customHeight="1" ht="17.25">
      <c r="A173" s="3"/>
      <c r="B173" s="3"/>
      <c r="C173" s="3"/>
      <c r="D173" s="3"/>
      <c r="E173" s="145"/>
      <c r="F173" s="145"/>
      <c r="G173" s="23"/>
      <c r="H173" s="82"/>
      <c r="I173" s="82"/>
      <c r="J173" s="34"/>
    </row>
    <row x14ac:dyDescent="0.25" r="174" customHeight="1" ht="17.25">
      <c r="A174" s="3"/>
      <c r="B174" s="3"/>
      <c r="C174" s="3"/>
      <c r="D174" s="3"/>
      <c r="E174" s="133"/>
      <c r="F174" s="133"/>
      <c r="G174" s="23"/>
      <c r="H174" s="82"/>
      <c r="I174" s="82"/>
      <c r="J174" s="34"/>
    </row>
    <row x14ac:dyDescent="0.25" r="175" customHeight="1" ht="49.35">
      <c r="A175" s="3"/>
      <c r="B175" s="96" t="s">
        <v>403</v>
      </c>
      <c r="C175" s="236"/>
      <c r="D175" s="236"/>
      <c r="E175" s="127"/>
      <c r="F175" s="127"/>
      <c r="G175" s="116"/>
      <c r="H175" s="128"/>
      <c r="I175" s="128"/>
      <c r="J175" s="128"/>
    </row>
    <row x14ac:dyDescent="0.25" r="176" customHeight="1" ht="25.350000000000005">
      <c r="A176" s="3"/>
      <c r="B176" s="15" t="s">
        <v>404</v>
      </c>
      <c r="C176" s="15"/>
      <c r="D176" s="15"/>
      <c r="E176" s="112" t="s">
        <v>58</v>
      </c>
      <c r="F176" s="237" t="s">
        <v>319</v>
      </c>
      <c r="G176" s="217"/>
      <c r="H176" s="131" t="s">
        <v>349</v>
      </c>
      <c r="I176" s="307" t="s">
        <v>402</v>
      </c>
      <c r="J176" s="238"/>
    </row>
    <row x14ac:dyDescent="0.25" r="177" customHeight="1" ht="17.25">
      <c r="A177" s="3"/>
      <c r="B177" s="3"/>
      <c r="C177" s="309"/>
      <c r="D177" s="3"/>
      <c r="E177" s="74"/>
      <c r="F177" s="150" t="s">
        <v>5</v>
      </c>
      <c r="G177" s="150" t="s">
        <v>84</v>
      </c>
      <c r="H177" s="34"/>
      <c r="I177" s="63"/>
      <c r="J177" s="91"/>
    </row>
    <row x14ac:dyDescent="0.25" r="178" customHeight="1" ht="17.25">
      <c r="A178" s="3"/>
      <c r="B178" s="3"/>
      <c r="C178" s="3"/>
      <c r="D178" s="3"/>
      <c r="E178" s="74" t="s">
        <v>11</v>
      </c>
      <c r="F178" s="310" t="s">
        <v>405</v>
      </c>
      <c r="G178" s="310" t="s">
        <v>406</v>
      </c>
      <c r="H178" s="25">
        <f>ROUNDUP(((USD_per_GBP*('UK-R-Side Tables'!G181/(1+'Exchange rate'!UK_vat_rate)))+1)/10,0)*10</f>
      </c>
      <c r="I178" s="25">
        <f>ROUNDUP(((USD_per_GBP*('UK-R-Side Tables'!H181/(1+'Exchange rate'!UK_vat_rate)))+1)/10,0)*10</f>
      </c>
      <c r="J178" s="24"/>
    </row>
    <row x14ac:dyDescent="0.25" r="179" customHeight="1" ht="17.25">
      <c r="A179" s="3"/>
      <c r="B179" s="3"/>
      <c r="C179" s="3"/>
      <c r="D179" s="3"/>
      <c r="E179" s="74" t="s">
        <v>13</v>
      </c>
      <c r="F179" s="310" t="s">
        <v>407</v>
      </c>
      <c r="G179" s="310" t="s">
        <v>408</v>
      </c>
      <c r="H179" s="311"/>
      <c r="I179" s="189"/>
      <c r="J179" s="24"/>
    </row>
    <row x14ac:dyDescent="0.25" r="180" customHeight="1" ht="17.25">
      <c r="A180" s="3"/>
      <c r="B180" s="3"/>
      <c r="C180" s="3"/>
      <c r="D180" s="3"/>
      <c r="E180" s="74" t="s">
        <v>15</v>
      </c>
      <c r="F180" s="310" t="s">
        <v>409</v>
      </c>
      <c r="G180" s="310" t="s">
        <v>410</v>
      </c>
      <c r="H180" s="311"/>
      <c r="I180" s="189"/>
      <c r="J180" s="24"/>
    </row>
    <row x14ac:dyDescent="0.25" r="181" customHeight="1" ht="17.25">
      <c r="A181" s="3"/>
      <c r="B181" s="3"/>
      <c r="C181" s="3"/>
      <c r="D181" s="3"/>
      <c r="E181" s="74"/>
      <c r="F181" s="74"/>
      <c r="G181" s="23"/>
      <c r="H181" s="82"/>
      <c r="I181" s="82"/>
      <c r="J181" s="82"/>
    </row>
    <row x14ac:dyDescent="0.25" r="182" customHeight="1" ht="17.25">
      <c r="A182" s="3"/>
      <c r="B182" s="3"/>
      <c r="C182" s="3"/>
      <c r="D182" s="3"/>
      <c r="E182" s="3"/>
      <c r="F182" s="3"/>
      <c r="G182" s="74"/>
      <c r="H182" s="136"/>
      <c r="I182" s="136"/>
      <c r="J182" s="137"/>
    </row>
    <row x14ac:dyDescent="0.25" r="183" customHeight="1" ht="17.25">
      <c r="A183" s="3"/>
      <c r="B183" s="3"/>
      <c r="C183" s="3"/>
      <c r="D183" s="3"/>
      <c r="E183" s="138" t="s">
        <v>18</v>
      </c>
      <c r="F183" s="138"/>
      <c r="G183" s="23"/>
      <c r="H183" s="82"/>
      <c r="I183" s="82"/>
      <c r="J183" s="82"/>
    </row>
    <row x14ac:dyDescent="0.25" r="184" customHeight="1" ht="17.25">
      <c r="A184" s="3"/>
      <c r="B184" s="3"/>
      <c r="C184" s="3"/>
      <c r="D184" s="3"/>
      <c r="E184" s="145"/>
      <c r="F184" s="145"/>
      <c r="G184" s="145"/>
      <c r="H184" s="82"/>
      <c r="I184" s="82"/>
      <c r="J184" s="82"/>
    </row>
    <row x14ac:dyDescent="0.25" r="185" customHeight="1" ht="17.25">
      <c r="A185" s="3"/>
      <c r="B185" s="3"/>
      <c r="C185" s="3"/>
      <c r="D185" s="3"/>
      <c r="E185" s="3"/>
      <c r="F185" s="3"/>
      <c r="G185" s="23"/>
      <c r="H185" s="82"/>
      <c r="I185" s="82"/>
      <c r="J185" s="34"/>
    </row>
    <row x14ac:dyDescent="0.25" r="186" customHeight="1" ht="17.25">
      <c r="A186" s="3"/>
      <c r="B186" s="3"/>
      <c r="C186" s="3"/>
      <c r="D186" s="3"/>
      <c r="E186" s="139" t="s">
        <v>280</v>
      </c>
      <c r="F186" s="139"/>
      <c r="G186" s="140"/>
      <c r="H186" s="141"/>
      <c r="I186" s="37">
        <f>ROUNDUP(((USD_per_GBP*('UK-R-Side Tables'!H189/(1+'Exchange rate'!UK_vat_rate)))+1)/10,0)*10</f>
      </c>
      <c r="J186" s="82"/>
    </row>
    <row x14ac:dyDescent="0.25" r="187" customHeight="1" ht="17.25">
      <c r="A187" s="3"/>
      <c r="B187" s="3"/>
      <c r="C187" s="3"/>
      <c r="D187" s="3"/>
      <c r="E187" s="28"/>
      <c r="F187" s="28"/>
      <c r="G187" s="23"/>
      <c r="H187" s="82"/>
      <c r="I187" s="25"/>
      <c r="J187" s="82"/>
    </row>
    <row x14ac:dyDescent="0.25" r="188" customHeight="1" ht="17.25">
      <c r="A188" s="3"/>
      <c r="B188" s="3"/>
      <c r="C188" s="3"/>
      <c r="D188" s="3"/>
      <c r="E188" s="145"/>
      <c r="F188" s="145"/>
      <c r="G188" s="23"/>
      <c r="H188" s="82"/>
      <c r="I188" s="82"/>
      <c r="J188" s="82"/>
    </row>
    <row x14ac:dyDescent="0.25" r="189" customHeight="1" ht="49.35">
      <c r="A189" s="3"/>
      <c r="B189" s="96" t="s">
        <v>411</v>
      </c>
      <c r="C189" s="236"/>
      <c r="D189" s="236"/>
      <c r="E189" s="127"/>
      <c r="F189" s="127"/>
      <c r="G189" s="116"/>
      <c r="H189" s="128"/>
      <c r="I189" s="128"/>
      <c r="J189" s="312"/>
    </row>
    <row x14ac:dyDescent="0.25" r="190" customHeight="1" ht="56.25">
      <c r="A190" s="3"/>
      <c r="B190" s="15" t="s">
        <v>106</v>
      </c>
      <c r="C190" s="15"/>
      <c r="D190" s="15"/>
      <c r="E190" s="112" t="s">
        <v>58</v>
      </c>
      <c r="F190" s="237" t="s">
        <v>36</v>
      </c>
      <c r="G190" s="217"/>
      <c r="H190" s="73" t="s">
        <v>412</v>
      </c>
      <c r="I190" s="73" t="s">
        <v>413</v>
      </c>
      <c r="J190" s="52" t="s">
        <v>350</v>
      </c>
    </row>
    <row x14ac:dyDescent="0.25" r="191" customHeight="1" ht="17.25">
      <c r="A191" s="3"/>
      <c r="B191" s="299"/>
      <c r="C191" s="299"/>
      <c r="D191" s="299"/>
      <c r="E191" s="4"/>
      <c r="F191" s="150" t="s">
        <v>5</v>
      </c>
      <c r="G191" s="150" t="s">
        <v>84</v>
      </c>
      <c r="H191" s="101"/>
      <c r="I191" s="303"/>
      <c r="J191" s="303" t="s">
        <v>336</v>
      </c>
    </row>
    <row x14ac:dyDescent="0.25" r="192" customHeight="1" ht="17.25">
      <c r="A192" s="3"/>
      <c r="B192" s="299"/>
      <c r="C192" s="299"/>
      <c r="D192" s="299"/>
      <c r="E192" s="4" t="s">
        <v>11</v>
      </c>
      <c r="F192" s="114" t="s">
        <v>414</v>
      </c>
      <c r="G192" s="114" t="s">
        <v>415</v>
      </c>
      <c r="H192" s="25">
        <f>ROUNDUP(((USD_per_GBP*('UK-R-Side Tables'!G193/(1+'Exchange rate'!UK_vat_rate)))+1)/10,0)*10</f>
      </c>
      <c r="I192" s="25">
        <f>ROUNDUP(((USD_per_GBP*('UK-R-Side Tables'!H193/(1+'Exchange rate'!UK_vat_rate)))+1)/10,0)*10</f>
      </c>
      <c r="J192" s="25">
        <f>ROUNDUP(((USD_per_GBP*('UK-R-Side Tables'!I193/(1+'Exchange rate'!UK_vat_rate)))+1)/10,0)*10</f>
      </c>
    </row>
    <row x14ac:dyDescent="0.25" r="193" customHeight="1" ht="17.25">
      <c r="A193" s="3"/>
      <c r="B193" s="299"/>
      <c r="C193" s="299"/>
      <c r="D193" s="299"/>
      <c r="E193" s="4" t="s">
        <v>13</v>
      </c>
      <c r="F193" s="114" t="s">
        <v>416</v>
      </c>
      <c r="G193" s="114" t="s">
        <v>417</v>
      </c>
      <c r="H193" s="25">
        <f>ROUNDUP(((USD_per_GBP*('UK-R-Side Tables'!G194/(1+'Exchange rate'!UK_vat_rate)))+1)/10,0)*10</f>
      </c>
      <c r="I193" s="25">
        <f>ROUNDUP(((USD_per_GBP*('UK-R-Side Tables'!H194/(1+'Exchange rate'!UK_vat_rate)))+1)/10,0)*10</f>
      </c>
      <c r="J193" s="25">
        <f>ROUNDUP(((USD_per_GBP*('UK-R-Side Tables'!I194/(1+'Exchange rate'!UK_vat_rate)))+1)/10,0)*10</f>
      </c>
    </row>
    <row x14ac:dyDescent="0.25" r="194" customHeight="1" ht="17.25">
      <c r="A194" s="3"/>
      <c r="B194" s="299"/>
      <c r="C194" s="299"/>
      <c r="D194" s="299"/>
      <c r="E194" s="4" t="s">
        <v>15</v>
      </c>
      <c r="F194" s="114" t="s">
        <v>418</v>
      </c>
      <c r="G194" s="114" t="s">
        <v>419</v>
      </c>
      <c r="H194" s="25">
        <f>ROUNDUP(((USD_per_GBP*('UK-R-Side Tables'!G195/(1+'Exchange rate'!UK_vat_rate)))+1)/10,0)*10</f>
      </c>
      <c r="I194" s="25">
        <f>ROUNDUP(((USD_per_GBP*('UK-R-Side Tables'!H195/(1+'Exchange rate'!UK_vat_rate)))+1)/10,0)*10</f>
      </c>
      <c r="J194" s="25">
        <f>ROUNDUP(((USD_per_GBP*('UK-R-Side Tables'!I195/(1+'Exchange rate'!UK_vat_rate)))+1)/10,0)*10</f>
      </c>
    </row>
    <row x14ac:dyDescent="0.25" r="195" customHeight="1" ht="17.25">
      <c r="A195" s="3"/>
      <c r="B195" s="299"/>
      <c r="C195" s="299"/>
      <c r="D195" s="299"/>
      <c r="E195" s="4"/>
      <c r="F195" s="4"/>
      <c r="G195" s="4"/>
      <c r="H195" s="63"/>
      <c r="I195" s="63"/>
      <c r="J195" s="172"/>
    </row>
    <row x14ac:dyDescent="0.25" r="196" customHeight="1" ht="17.25">
      <c r="A196" s="3"/>
      <c r="B196" s="299"/>
      <c r="C196" s="299"/>
      <c r="D196" s="299"/>
      <c r="E196" s="4"/>
      <c r="F196" s="4"/>
      <c r="G196" s="4"/>
      <c r="H196" s="172"/>
      <c r="I196" s="172"/>
      <c r="J196" s="172"/>
    </row>
    <row x14ac:dyDescent="0.25" r="197" customHeight="1" ht="17.25">
      <c r="A197" s="3"/>
      <c r="B197" s="299"/>
      <c r="C197" s="299"/>
      <c r="D197" s="299"/>
      <c r="E197" s="138" t="s">
        <v>420</v>
      </c>
      <c r="F197" s="138"/>
      <c r="G197" s="23"/>
      <c r="H197" s="82"/>
      <c r="I197" s="157"/>
      <c r="J197" s="313"/>
    </row>
    <row x14ac:dyDescent="0.25" r="198" customHeight="1" ht="17.25">
      <c r="A198" s="3"/>
      <c r="B198" s="299"/>
      <c r="C198" s="299"/>
      <c r="D198" s="299"/>
      <c r="E198" s="109"/>
      <c r="F198" s="109"/>
      <c r="G198" s="4"/>
      <c r="H198" s="172"/>
      <c r="I198" s="172"/>
      <c r="J198" s="172"/>
    </row>
    <row x14ac:dyDescent="0.25" r="199" customHeight="1" ht="17.25">
      <c r="A199" s="3"/>
      <c r="B199" s="299"/>
      <c r="C199" s="299"/>
      <c r="D199" s="299"/>
      <c r="E199" s="139" t="s">
        <v>421</v>
      </c>
      <c r="F199" s="139"/>
      <c r="G199" s="140"/>
      <c r="H199" s="141"/>
      <c r="I199" s="37">
        <f>ROUNDUP(((USD_per_GBP*('UK-R-Side Tables'!H200/(1+'Exchange rate'!UK_vat_rate)))+1)/10,0)*10</f>
      </c>
      <c r="J199" s="172"/>
    </row>
    <row x14ac:dyDescent="0.25" r="200" customHeight="1" ht="17.25">
      <c r="A200" s="3"/>
      <c r="B200" s="299"/>
      <c r="C200" s="299"/>
      <c r="D200" s="299"/>
      <c r="E200" s="28"/>
      <c r="F200" s="28"/>
      <c r="G200" s="23"/>
      <c r="H200" s="82"/>
      <c r="I200" s="25"/>
      <c r="J200" s="172"/>
    </row>
    <row x14ac:dyDescent="0.25" r="201" customHeight="1" ht="17.25">
      <c r="A201" s="3"/>
      <c r="B201" s="299"/>
      <c r="C201" s="299"/>
      <c r="D201" s="299"/>
      <c r="E201" s="139" t="s">
        <v>422</v>
      </c>
      <c r="F201" s="139"/>
      <c r="G201" s="140"/>
      <c r="H201" s="141"/>
      <c r="I201" s="37">
        <f>ROUNDUP(((USD_per_GBP*('UK-R-Side Tables'!H202/(1+'Exchange rate'!UK_vat_rate)))+1)/10,0)*10</f>
      </c>
      <c r="J201" s="172"/>
    </row>
    <row x14ac:dyDescent="0.25" r="202" customHeight="1" ht="17.25">
      <c r="A202" s="3"/>
      <c r="B202" s="299"/>
      <c r="C202" s="299"/>
      <c r="D202" s="299"/>
      <c r="E202" s="28"/>
      <c r="F202" s="28"/>
      <c r="G202" s="23"/>
      <c r="H202" s="82"/>
      <c r="I202" s="25"/>
      <c r="J202" s="172"/>
    </row>
    <row x14ac:dyDescent="0.25" r="203" customHeight="1" ht="17.25">
      <c r="A203" s="3"/>
      <c r="B203" s="299"/>
      <c r="C203" s="299"/>
      <c r="D203" s="299"/>
      <c r="E203" s="139" t="s">
        <v>280</v>
      </c>
      <c r="F203" s="139"/>
      <c r="G203" s="140"/>
      <c r="H203" s="141"/>
      <c r="I203" s="37">
        <f>ROUNDUP(((USD_per_GBP*('UK-R-Side Tables'!H204/(1+'Exchange rate'!UK_vat_rate)))+1)/10,0)*10</f>
      </c>
      <c r="J203" s="172"/>
    </row>
    <row x14ac:dyDescent="0.25" r="204" customHeight="1" ht="17.25">
      <c r="A204" s="3"/>
      <c r="B204" s="96" t="s">
        <v>423</v>
      </c>
      <c r="C204" s="236"/>
      <c r="D204" s="236"/>
      <c r="E204" s="127"/>
      <c r="F204" s="127"/>
      <c r="G204" s="116"/>
      <c r="H204" s="128"/>
      <c r="I204" s="128"/>
      <c r="J204" s="312"/>
    </row>
    <row x14ac:dyDescent="0.25" r="205" customHeight="1" ht="62.1">
      <c r="A205" s="3"/>
      <c r="B205" s="15" t="s">
        <v>106</v>
      </c>
      <c r="C205" s="15"/>
      <c r="D205" s="15"/>
      <c r="E205" s="112" t="s">
        <v>58</v>
      </c>
      <c r="F205" s="237" t="s">
        <v>36</v>
      </c>
      <c r="G205" s="217"/>
      <c r="H205" s="73" t="s">
        <v>412</v>
      </c>
      <c r="I205" s="73" t="s">
        <v>413</v>
      </c>
      <c r="J205" s="52" t="s">
        <v>350</v>
      </c>
    </row>
    <row x14ac:dyDescent="0.25" r="206" customHeight="1" ht="17.25">
      <c r="A206" s="3"/>
      <c r="B206" s="299"/>
      <c r="C206" s="299"/>
      <c r="D206" s="299"/>
      <c r="E206" s="4"/>
      <c r="F206" s="150" t="s">
        <v>5</v>
      </c>
      <c r="G206" s="145" t="s">
        <v>6</v>
      </c>
      <c r="H206" s="101"/>
      <c r="I206" s="82"/>
      <c r="J206" s="303" t="s">
        <v>336</v>
      </c>
    </row>
    <row x14ac:dyDescent="0.25" r="207" customHeight="1" ht="17.25">
      <c r="A207" s="3"/>
      <c r="B207" s="299"/>
      <c r="C207" s="299"/>
      <c r="D207" s="299"/>
      <c r="E207" s="4"/>
      <c r="F207" s="114" t="s">
        <v>425</v>
      </c>
      <c r="G207" s="135" t="s">
        <v>426</v>
      </c>
      <c r="H207" s="25">
        <f>ROUNDUP(((USD_per_GBP*('UK-R-Side Tables'!G208/(1+'Exchange rate'!UK_vat_rate)))+1)/10,0)*10</f>
      </c>
      <c r="I207" s="25">
        <f>ROUNDUP(((USD_per_GBP*('UK-R-Side Tables'!H208/(1+'Exchange rate'!UK_vat_rate)))+1)/10,0)*10</f>
      </c>
      <c r="J207" s="25">
        <f>ROUNDUP(((USD_per_GBP*('UK-R-Side Tables'!I208/(1+'Exchange rate'!UK_vat_rate)))+1)/10,0)*10</f>
      </c>
    </row>
    <row x14ac:dyDescent="0.25" r="208" customHeight="1" ht="17.25">
      <c r="A208" s="3"/>
      <c r="B208" s="299"/>
      <c r="C208" s="299"/>
      <c r="D208" s="299"/>
      <c r="E208" s="4"/>
      <c r="F208" s="4"/>
      <c r="G208" s="4"/>
      <c r="H208" s="63"/>
      <c r="I208" s="63"/>
      <c r="J208" s="172"/>
    </row>
    <row x14ac:dyDescent="0.25" r="209" customHeight="1" ht="17.25">
      <c r="A209" s="3"/>
      <c r="B209" s="299"/>
      <c r="C209" s="299"/>
      <c r="D209" s="299"/>
      <c r="E209" s="4"/>
      <c r="F209" s="4"/>
      <c r="G209" s="4"/>
      <c r="H209" s="172"/>
      <c r="I209" s="172"/>
      <c r="J209" s="172"/>
    </row>
    <row x14ac:dyDescent="0.25" r="210" customHeight="1" ht="17.25">
      <c r="A210" s="3"/>
      <c r="B210" s="299"/>
      <c r="C210" s="299"/>
      <c r="D210" s="299"/>
      <c r="E210" s="138" t="s">
        <v>420</v>
      </c>
      <c r="F210" s="138"/>
      <c r="G210" s="23"/>
      <c r="H210" s="82"/>
      <c r="I210" s="157"/>
      <c r="J210" s="172"/>
    </row>
    <row x14ac:dyDescent="0.25" r="211" customHeight="1" ht="17.25">
      <c r="A211" s="3"/>
      <c r="B211" s="299"/>
      <c r="C211" s="299"/>
      <c r="D211" s="299"/>
      <c r="E211" s="109"/>
      <c r="F211" s="109"/>
      <c r="G211" s="4"/>
      <c r="H211" s="172"/>
      <c r="I211" s="172"/>
      <c r="J211" s="172"/>
    </row>
    <row x14ac:dyDescent="0.25" r="212" customHeight="1" ht="17.25">
      <c r="A212" s="3"/>
      <c r="B212" s="299"/>
      <c r="C212" s="299"/>
      <c r="D212" s="299"/>
      <c r="E212" s="139" t="s">
        <v>421</v>
      </c>
      <c r="F212" s="139"/>
      <c r="G212" s="140"/>
      <c r="H212" s="141"/>
      <c r="I212" s="37">
        <f>ROUNDUP(((USD_per_GBP*('UK-R-Side Tables'!H213/(1+'Exchange rate'!UK_vat_rate)))+1)/10,0)*10</f>
      </c>
      <c r="J212" s="313"/>
    </row>
    <row x14ac:dyDescent="0.25" r="213" customHeight="1" ht="17.25">
      <c r="A213" s="3"/>
      <c r="B213" s="299"/>
      <c r="C213" s="299"/>
      <c r="D213" s="299"/>
      <c r="E213" s="109"/>
      <c r="F213" s="109"/>
      <c r="G213" s="4"/>
      <c r="H213" s="172"/>
      <c r="I213" s="172"/>
      <c r="J213" s="172"/>
    </row>
    <row x14ac:dyDescent="0.25" r="214" customHeight="1" ht="17.25">
      <c r="A214" s="3"/>
      <c r="B214" s="299"/>
      <c r="C214" s="299"/>
      <c r="D214" s="299"/>
      <c r="E214" s="110" t="s">
        <v>280</v>
      </c>
      <c r="F214" s="110"/>
      <c r="G214" s="140"/>
      <c r="H214" s="141"/>
      <c r="I214" s="188">
        <f>ROUNDUP(((USD_per_GBP*('UK-R-Side Tables'!H215/(1+'Exchange rate'!UK_vat_rate)))+1)/10,0)*10</f>
      </c>
      <c r="J214" s="172"/>
    </row>
    <row x14ac:dyDescent="0.25" r="215" customHeight="1" ht="17.25">
      <c r="A215" s="3"/>
      <c r="B215" s="299"/>
      <c r="C215" s="299"/>
      <c r="D215" s="299"/>
      <c r="E215" s="114"/>
      <c r="F215" s="114"/>
      <c r="G215" s="4"/>
      <c r="H215" s="172"/>
      <c r="I215" s="172"/>
      <c r="J215" s="172"/>
    </row>
    <row x14ac:dyDescent="0.25" r="216" customHeight="1" ht="49.35">
      <c r="A216" s="3"/>
      <c r="B216" s="288" t="s">
        <v>427</v>
      </c>
      <c r="C216" s="302"/>
      <c r="D216" s="236"/>
      <c r="E216" s="127"/>
      <c r="F216" s="127"/>
      <c r="G216" s="116"/>
      <c r="H216" s="128"/>
      <c r="I216" s="128"/>
      <c r="J216" s="128"/>
    </row>
    <row x14ac:dyDescent="0.25" r="217" customHeight="1" ht="25.350000000000005">
      <c r="A217" s="3"/>
      <c r="B217" s="15" t="s">
        <v>348</v>
      </c>
      <c r="C217" s="15"/>
      <c r="D217" s="15"/>
      <c r="E217" s="112" t="s">
        <v>58</v>
      </c>
      <c r="F217" s="237" t="s">
        <v>319</v>
      </c>
      <c r="G217" s="217"/>
      <c r="H217" s="131" t="s">
        <v>428</v>
      </c>
      <c r="I217" s="18" t="s">
        <v>429</v>
      </c>
      <c r="J217" s="52"/>
    </row>
    <row x14ac:dyDescent="0.25" r="218" customHeight="1" ht="17.25">
      <c r="A218" s="3"/>
      <c r="B218" s="3"/>
      <c r="C218" s="3"/>
      <c r="D218" s="3"/>
      <c r="E218" s="74"/>
      <c r="F218" s="150" t="s">
        <v>351</v>
      </c>
      <c r="G218" s="150" t="s">
        <v>352</v>
      </c>
      <c r="H218" s="91"/>
      <c r="I218" s="308"/>
      <c r="J218" s="91"/>
    </row>
    <row x14ac:dyDescent="0.25" r="219" customHeight="1" ht="17.25">
      <c r="A219" s="3"/>
      <c r="B219" s="3"/>
      <c r="C219" s="3"/>
      <c r="D219" s="3"/>
      <c r="E219" s="74" t="s">
        <v>11</v>
      </c>
      <c r="F219" s="28" t="s">
        <v>354</v>
      </c>
      <c r="G219" s="28" t="s">
        <v>355</v>
      </c>
      <c r="H219" s="25">
        <f>ROUNDUP(((USD_per_GBP*('UK-R-Side Tables'!G220/(1+'Exchange rate'!UK_vat_rate)))+1)/10,0)*10</f>
      </c>
      <c r="I219" s="25">
        <f>ROUNDUP(((USD_per_GBP*('UK-R-Side Tables'!H220/(1+'Exchange rate'!UK_vat_rate)))+1)/10,0)*10</f>
      </c>
      <c r="J219" s="24"/>
    </row>
    <row x14ac:dyDescent="0.25" r="220" customHeight="1" ht="17.25">
      <c r="A220" s="3"/>
      <c r="B220" s="3"/>
      <c r="C220" s="3"/>
      <c r="D220" s="3"/>
      <c r="E220" s="74" t="s">
        <v>13</v>
      </c>
      <c r="F220" s="28" t="s">
        <v>356</v>
      </c>
      <c r="G220" s="28" t="s">
        <v>357</v>
      </c>
      <c r="H220" s="25">
        <f>ROUNDUP(((USD_per_GBP*('UK-R-Side Tables'!G221/(1+'Exchange rate'!UK_vat_rate)))+1)/10,0)*10</f>
      </c>
      <c r="I220" s="25">
        <f>ROUNDUP(((USD_per_GBP*('UK-R-Side Tables'!H221/(1+'Exchange rate'!UK_vat_rate)))+1)/10,0)*10</f>
      </c>
      <c r="J220" s="24"/>
    </row>
    <row x14ac:dyDescent="0.25" r="221" customHeight="1" ht="17.25">
      <c r="A221" s="3"/>
      <c r="B221" s="3"/>
      <c r="C221" s="3"/>
      <c r="D221" s="3"/>
      <c r="E221" s="74" t="s">
        <v>15</v>
      </c>
      <c r="F221" s="28" t="s">
        <v>358</v>
      </c>
      <c r="G221" s="28" t="s">
        <v>359</v>
      </c>
      <c r="H221" s="25">
        <f>ROUNDUP(((USD_per_GBP*('UK-R-Side Tables'!G222/(1+'Exchange rate'!UK_vat_rate)))+1)/10,0)*10</f>
      </c>
      <c r="I221" s="25">
        <f>ROUNDUP(((USD_per_GBP*('UK-R-Side Tables'!H222/(1+'Exchange rate'!UK_vat_rate)))+1)/10,0)*10</f>
      </c>
      <c r="J221" s="24"/>
    </row>
    <row x14ac:dyDescent="0.25" r="222" customHeight="1" ht="17.25">
      <c r="A222" s="3"/>
      <c r="B222" s="3"/>
      <c r="C222" s="3"/>
      <c r="D222" s="3"/>
      <c r="E222" s="74"/>
      <c r="F222" s="74"/>
      <c r="G222" s="74"/>
      <c r="H222" s="34"/>
      <c r="I222" s="34"/>
      <c r="J222" s="24"/>
    </row>
    <row x14ac:dyDescent="0.25" r="223" customHeight="1" ht="17.25">
      <c r="A223" s="3"/>
      <c r="B223" s="3"/>
      <c r="C223" s="3"/>
      <c r="D223" s="3"/>
      <c r="E223" s="3"/>
      <c r="F223" s="3"/>
      <c r="G223" s="74"/>
      <c r="H223" s="136"/>
      <c r="I223" s="136"/>
      <c r="J223" s="137"/>
    </row>
    <row x14ac:dyDescent="0.25" r="224" customHeight="1" ht="17.25">
      <c r="A224" s="3"/>
      <c r="B224" s="3"/>
      <c r="C224" s="3"/>
      <c r="D224" s="3"/>
      <c r="E224" s="138" t="s">
        <v>18</v>
      </c>
      <c r="F224" s="138"/>
      <c r="G224" s="23"/>
      <c r="H224" s="82"/>
      <c r="I224" s="82"/>
      <c r="J224" s="82"/>
    </row>
    <row x14ac:dyDescent="0.25" r="225" customHeight="1" ht="17.25">
      <c r="A225" s="3"/>
      <c r="B225" s="3"/>
      <c r="C225" s="3"/>
      <c r="D225" s="3"/>
      <c r="E225" s="145"/>
      <c r="F225" s="145"/>
      <c r="G225" s="23"/>
      <c r="H225" s="82"/>
      <c r="I225" s="82"/>
      <c r="J225" s="82"/>
    </row>
    <row x14ac:dyDescent="0.25" r="226" customHeight="1" ht="17.25">
      <c r="A226" s="3"/>
      <c r="B226" s="3"/>
      <c r="C226" s="3"/>
      <c r="D226" s="3"/>
      <c r="E226" s="3"/>
      <c r="F226" s="3"/>
      <c r="G226" s="23"/>
      <c r="H226" s="82"/>
      <c r="I226" s="82"/>
      <c r="J226" s="34"/>
    </row>
    <row x14ac:dyDescent="0.25" r="227" customHeight="1" ht="17.25">
      <c r="A227" s="3"/>
      <c r="B227" s="3"/>
      <c r="C227" s="3"/>
      <c r="D227" s="3"/>
      <c r="E227" s="139" t="s">
        <v>280</v>
      </c>
      <c r="F227" s="139"/>
      <c r="G227" s="140"/>
      <c r="H227" s="141"/>
      <c r="I227" s="37">
        <f>ROUNDUP(((USD_per_GBP*('UK-R-Side Tables'!H228/(1+'Exchange rate'!UK_vat_rate)))+1)/10,0)*10</f>
      </c>
      <c r="J227" s="34"/>
    </row>
    <row x14ac:dyDescent="0.25" r="228" customHeight="1" ht="72.75">
      <c r="A228" s="3"/>
      <c r="B228" s="3"/>
      <c r="C228" s="3"/>
      <c r="D228" s="3"/>
      <c r="E228" s="145"/>
      <c r="F228" s="145"/>
      <c r="G228" s="23"/>
      <c r="H228" s="82"/>
      <c r="I228" s="82"/>
      <c r="J228" s="34"/>
    </row>
    <row x14ac:dyDescent="0.25" r="229" customHeight="1" ht="25.350000000000005">
      <c r="A229" s="3"/>
      <c r="B229" s="15" t="s">
        <v>106</v>
      </c>
      <c r="C229" s="15"/>
      <c r="D229" s="15"/>
      <c r="E229" s="112" t="s">
        <v>58</v>
      </c>
      <c r="F229" s="237" t="s">
        <v>319</v>
      </c>
      <c r="G229" s="217"/>
      <c r="H229" s="18" t="s">
        <v>428</v>
      </c>
      <c r="I229" s="131" t="s">
        <v>430</v>
      </c>
      <c r="J229" s="238"/>
    </row>
    <row x14ac:dyDescent="0.25" r="230" customHeight="1" ht="17.25">
      <c r="A230" s="3"/>
      <c r="B230" s="3"/>
      <c r="C230" s="3"/>
      <c r="D230" s="3"/>
      <c r="E230" s="74"/>
      <c r="F230" s="150" t="s">
        <v>351</v>
      </c>
      <c r="G230" s="150" t="s">
        <v>352</v>
      </c>
      <c r="H230" s="91"/>
      <c r="I230" s="308"/>
      <c r="J230" s="91"/>
    </row>
    <row x14ac:dyDescent="0.25" r="231" customHeight="1" ht="17.25">
      <c r="A231" s="3"/>
      <c r="B231" s="3"/>
      <c r="C231" s="3"/>
      <c r="D231" s="3"/>
      <c r="E231" s="74" t="s">
        <v>11</v>
      </c>
      <c r="F231" s="28" t="s">
        <v>396</v>
      </c>
      <c r="G231" s="28" t="s">
        <v>397</v>
      </c>
      <c r="H231" s="25">
        <f>ROUNDUP(((USD_per_GBP*('UK-R-Side Tables'!G232/(1+'Exchange rate'!UK_vat_rate)))+1)/10,0)*10</f>
      </c>
      <c r="I231" s="25">
        <f>ROUNDUP(((USD_per_GBP*('UK-R-Side Tables'!H232/(1+'Exchange rate'!UK_vat_rate)))+1)/10,0)*10</f>
      </c>
      <c r="J231" s="151"/>
    </row>
    <row x14ac:dyDescent="0.25" r="232" customHeight="1" ht="17.25">
      <c r="A232" s="3"/>
      <c r="B232" s="3"/>
      <c r="C232" s="3"/>
      <c r="D232" s="3"/>
      <c r="E232" s="74" t="s">
        <v>13</v>
      </c>
      <c r="F232" s="28" t="s">
        <v>398</v>
      </c>
      <c r="G232" s="28" t="s">
        <v>368</v>
      </c>
      <c r="H232" s="25">
        <f>ROUNDUP(((USD_per_GBP*('UK-R-Side Tables'!G233/(1+'Exchange rate'!UK_vat_rate)))+1)/10,0)*10</f>
      </c>
      <c r="I232" s="25">
        <f>ROUNDUP(((USD_per_GBP*('UK-R-Side Tables'!H233/(1+'Exchange rate'!UK_vat_rate)))+1)/10,0)*10</f>
      </c>
      <c r="J232" s="151"/>
    </row>
    <row x14ac:dyDescent="0.25" r="233" customHeight="1" ht="17.25">
      <c r="A233" s="3"/>
      <c r="B233" s="3"/>
      <c r="C233" s="3"/>
      <c r="D233" s="3"/>
      <c r="E233" s="74" t="s">
        <v>15</v>
      </c>
      <c r="F233" s="28" t="s">
        <v>399</v>
      </c>
      <c r="G233" s="114" t="s">
        <v>400</v>
      </c>
      <c r="H233" s="25">
        <f>ROUNDUP(((USD_per_GBP*('UK-R-Side Tables'!G234/(1+'Exchange rate'!UK_vat_rate)))+1)/10,0)*10</f>
      </c>
      <c r="I233" s="25">
        <f>ROUNDUP(((USD_per_GBP*('UK-R-Side Tables'!H234/(1+'Exchange rate'!UK_vat_rate)))+1)/10,0)*10</f>
      </c>
      <c r="J233" s="151"/>
    </row>
    <row x14ac:dyDescent="0.25" r="234" customHeight="1" ht="17.25">
      <c r="A234" s="3"/>
      <c r="B234" s="3"/>
      <c r="C234" s="3"/>
      <c r="D234" s="3"/>
      <c r="E234" s="74"/>
      <c r="F234" s="74"/>
      <c r="G234" s="23"/>
      <c r="H234" s="82"/>
      <c r="I234" s="82"/>
      <c r="J234" s="82"/>
    </row>
    <row x14ac:dyDescent="0.25" r="235" customHeight="1" ht="17.25">
      <c r="A235" s="3"/>
      <c r="B235" s="3"/>
      <c r="C235" s="3"/>
      <c r="D235" s="3"/>
      <c r="E235" s="3"/>
      <c r="F235" s="3"/>
      <c r="G235" s="74"/>
      <c r="H235" s="136"/>
      <c r="I235" s="136"/>
      <c r="J235" s="137"/>
    </row>
    <row x14ac:dyDescent="0.25" r="236" customHeight="1" ht="17.25">
      <c r="A236" s="3"/>
      <c r="B236" s="3"/>
      <c r="C236" s="3"/>
      <c r="D236" s="3"/>
      <c r="E236" s="138" t="s">
        <v>18</v>
      </c>
      <c r="F236" s="138"/>
      <c r="G236" s="23"/>
      <c r="H236" s="82"/>
      <c r="I236" s="82"/>
      <c r="J236" s="82"/>
    </row>
    <row x14ac:dyDescent="0.25" r="237" customHeight="1" ht="17.25">
      <c r="A237" s="3"/>
      <c r="B237" s="3"/>
      <c r="C237" s="3"/>
      <c r="D237" s="3"/>
      <c r="E237" s="145"/>
      <c r="F237" s="145"/>
      <c r="G237" s="23"/>
      <c r="H237" s="82"/>
      <c r="I237" s="82"/>
      <c r="J237" s="82"/>
    </row>
    <row x14ac:dyDescent="0.25" r="238" customHeight="1" ht="17.25">
      <c r="A238" s="3"/>
      <c r="B238" s="3"/>
      <c r="C238" s="3"/>
      <c r="D238" s="3"/>
      <c r="E238" s="3"/>
      <c r="F238" s="3"/>
      <c r="G238" s="23"/>
      <c r="H238" s="82"/>
      <c r="I238" s="82"/>
      <c r="J238" s="34"/>
    </row>
    <row x14ac:dyDescent="0.25" r="239" customHeight="1" ht="17.25">
      <c r="A239" s="3"/>
      <c r="B239" s="3"/>
      <c r="C239" s="3"/>
      <c r="D239" s="3"/>
      <c r="E239" s="139" t="s">
        <v>280</v>
      </c>
      <c r="F239" s="139"/>
      <c r="G239" s="140"/>
      <c r="H239" s="141"/>
      <c r="I239" s="37">
        <f>ROUNDUP(((USD_per_GBP*('UK-R-Side Tables'!H240/(1+'Exchange rate'!UK_vat_rate)))+1)/10,0)*10</f>
      </c>
      <c r="J239" s="34"/>
    </row>
    <row x14ac:dyDescent="0.25" r="240" customHeight="1" ht="17.25">
      <c r="A240" s="3"/>
      <c r="B240" s="3"/>
      <c r="C240" s="3"/>
      <c r="D240" s="3"/>
      <c r="E240" s="145"/>
      <c r="F240" s="145"/>
      <c r="G240" s="23"/>
      <c r="H240" s="82"/>
      <c r="I240" s="82"/>
      <c r="J240" s="34"/>
    </row>
    <row x14ac:dyDescent="0.25" r="241" customHeight="1" ht="17.25">
      <c r="A241" s="3"/>
      <c r="B241" s="3"/>
      <c r="C241" s="3"/>
      <c r="D241" s="3"/>
      <c r="E241" s="133"/>
      <c r="F241" s="133"/>
      <c r="G241" s="23"/>
      <c r="H241" s="82"/>
      <c r="I241" s="82"/>
      <c r="J241" s="34"/>
    </row>
    <row x14ac:dyDescent="0.25" r="242" customHeight="1" ht="17.25">
      <c r="A242" s="3"/>
      <c r="B242" s="3"/>
      <c r="C242" s="3"/>
      <c r="D242" s="3"/>
      <c r="E242" s="28"/>
      <c r="F242" s="28"/>
      <c r="G242" s="23"/>
      <c r="H242" s="82"/>
      <c r="I242" s="82"/>
      <c r="J242" s="34"/>
    </row>
    <row x14ac:dyDescent="0.25" r="243" customHeight="1" ht="49.35">
      <c r="A243" s="3"/>
      <c r="B243" s="96" t="s">
        <v>431</v>
      </c>
      <c r="C243" s="236"/>
      <c r="D243" s="236"/>
      <c r="E243" s="127"/>
      <c r="F243" s="127"/>
      <c r="G243" s="116"/>
      <c r="H243" s="128"/>
      <c r="I243" s="128"/>
      <c r="J243" s="128"/>
    </row>
    <row x14ac:dyDescent="0.25" r="244" customHeight="1" ht="25.350000000000005">
      <c r="A244" s="3"/>
      <c r="B244" s="15" t="s">
        <v>106</v>
      </c>
      <c r="C244" s="15"/>
      <c r="D244" s="15"/>
      <c r="E244" s="112" t="s">
        <v>58</v>
      </c>
      <c r="F244" s="237" t="s">
        <v>319</v>
      </c>
      <c r="G244" s="217"/>
      <c r="H244" s="73" t="s">
        <v>362</v>
      </c>
      <c r="I244" s="238"/>
      <c r="J244" s="238"/>
    </row>
    <row x14ac:dyDescent="0.25" r="245" customHeight="1" ht="17.25">
      <c r="A245" s="3"/>
      <c r="B245" s="299"/>
      <c r="C245" s="299"/>
      <c r="D245" s="299"/>
      <c r="E245" s="74"/>
      <c r="F245" s="150" t="s">
        <v>432</v>
      </c>
      <c r="G245" s="185" t="s">
        <v>433</v>
      </c>
      <c r="H245" s="244"/>
      <c r="I245" s="308"/>
      <c r="J245" s="244"/>
    </row>
    <row x14ac:dyDescent="0.25" r="246" customHeight="1" ht="17.25">
      <c r="A246" s="3"/>
      <c r="B246" s="299"/>
      <c r="C246" s="299"/>
      <c r="D246" s="299"/>
      <c r="E246" s="74" t="s">
        <v>11</v>
      </c>
      <c r="F246" s="28" t="s">
        <v>396</v>
      </c>
      <c r="G246" s="28" t="s">
        <v>397</v>
      </c>
      <c r="H246" s="25">
        <f>ROUNDUP(((USD_per_GBP*('UK-R-Side Tables'!G245/(1+'Exchange rate'!UK_vat_rate)))+1)/10,0)*10</f>
      </c>
      <c r="I246" s="239"/>
      <c r="J246" s="301"/>
    </row>
    <row x14ac:dyDescent="0.25" r="247" customHeight="1" ht="17.25">
      <c r="A247" s="3"/>
      <c r="B247" s="299"/>
      <c r="C247" s="299"/>
      <c r="D247" s="299"/>
      <c r="E247" s="74" t="s">
        <v>13</v>
      </c>
      <c r="F247" s="28" t="s">
        <v>398</v>
      </c>
      <c r="G247" s="28" t="s">
        <v>368</v>
      </c>
      <c r="H247" s="25">
        <f>ROUNDUP(((USD_per_GBP*('UK-R-Side Tables'!G246/(1+'Exchange rate'!UK_vat_rate)))+1)/10,0)*10</f>
      </c>
      <c r="I247" s="239"/>
      <c r="J247" s="301"/>
    </row>
    <row x14ac:dyDescent="0.25" r="248" customHeight="1" ht="17.25">
      <c r="A248" s="3"/>
      <c r="B248" s="299"/>
      <c r="C248" s="299"/>
      <c r="D248" s="299"/>
      <c r="E248" s="74"/>
      <c r="F248" s="74"/>
      <c r="G248" s="74"/>
      <c r="H248" s="34"/>
      <c r="I248" s="239"/>
      <c r="J248" s="301"/>
    </row>
    <row x14ac:dyDescent="0.25" r="249" customHeight="1" ht="17.25">
      <c r="A249" s="3"/>
      <c r="B249" s="299"/>
      <c r="C249" s="299"/>
      <c r="D249" s="299"/>
      <c r="E249" s="148"/>
      <c r="F249" s="148"/>
      <c r="G249" s="148"/>
      <c r="H249" s="239"/>
      <c r="I249" s="239"/>
      <c r="J249" s="301"/>
    </row>
    <row x14ac:dyDescent="0.25" r="250" customHeight="1" ht="17.25">
      <c r="A250" s="3"/>
      <c r="B250" s="299"/>
      <c r="C250" s="299"/>
      <c r="D250" s="299"/>
      <c r="E250" s="138" t="s">
        <v>18</v>
      </c>
      <c r="F250" s="138"/>
      <c r="G250" s="148"/>
      <c r="H250" s="301"/>
      <c r="I250" s="301"/>
      <c r="J250" s="301"/>
    </row>
    <row x14ac:dyDescent="0.25" r="251" customHeight="1" ht="17.25">
      <c r="A251" s="3"/>
      <c r="B251" s="299"/>
      <c r="C251" s="299"/>
      <c r="D251" s="299"/>
      <c r="E251" s="145"/>
      <c r="F251" s="145"/>
      <c r="G251" s="148"/>
      <c r="H251" s="300"/>
      <c r="I251" s="300"/>
      <c r="J251" s="304"/>
    </row>
    <row x14ac:dyDescent="0.25" r="252" customHeight="1" ht="17.25">
      <c r="A252" s="3"/>
      <c r="B252" s="299"/>
      <c r="C252" s="299"/>
      <c r="D252" s="299"/>
      <c r="E252" s="3"/>
      <c r="F252" s="3"/>
      <c r="G252" s="23"/>
      <c r="H252" s="82"/>
      <c r="I252" s="82"/>
      <c r="J252" s="301"/>
    </row>
    <row x14ac:dyDescent="0.25" r="253" customHeight="1" ht="17.25">
      <c r="A253" s="3"/>
      <c r="B253" s="299"/>
      <c r="C253" s="299"/>
      <c r="D253" s="299"/>
      <c r="E253" s="139" t="s">
        <v>394</v>
      </c>
      <c r="F253" s="139"/>
      <c r="G253" s="305"/>
      <c r="H253" s="306"/>
      <c r="I253" s="37">
        <f>ROUNDUP(((USD_per_GBP*('UK-R-Side Tables'!H252/(1+'Exchange rate'!UK_vat_rate)))+1)/10,0)*10</f>
      </c>
      <c r="J253" s="301"/>
    </row>
    <row x14ac:dyDescent="0.25" r="254" customHeight="1" ht="17.25">
      <c r="A254" s="3"/>
      <c r="B254" s="299"/>
      <c r="C254" s="299"/>
      <c r="D254" s="299"/>
      <c r="E254" s="28"/>
      <c r="F254" s="28"/>
      <c r="G254" s="148"/>
      <c r="H254" s="301"/>
      <c r="I254" s="25"/>
      <c r="J254" s="301"/>
    </row>
    <row x14ac:dyDescent="0.25" r="255" customHeight="1" ht="17.25">
      <c r="A255" s="3"/>
      <c r="B255" s="299"/>
      <c r="C255" s="299"/>
      <c r="D255" s="299"/>
      <c r="E255" s="28"/>
      <c r="F255" s="28"/>
      <c r="G255" s="148"/>
      <c r="H255" s="301"/>
      <c r="I255" s="25"/>
      <c r="J255" s="301"/>
    </row>
    <row x14ac:dyDescent="0.25" r="256" customHeight="1" ht="17.25">
      <c r="A256" s="3"/>
      <c r="B256" s="299"/>
      <c r="C256" s="299"/>
      <c r="D256" s="299"/>
      <c r="E256" s="145"/>
      <c r="F256" s="145"/>
      <c r="G256" s="148"/>
      <c r="H256" s="301"/>
      <c r="I256" s="301"/>
      <c r="J256" s="301"/>
    </row>
    <row x14ac:dyDescent="0.25" r="257" customHeight="1" ht="17.25">
      <c r="A257" s="3"/>
      <c r="B257" s="96" t="s">
        <v>460</v>
      </c>
      <c r="C257" s="236"/>
      <c r="D257" s="236"/>
      <c r="E257" s="127"/>
      <c r="F257" s="127"/>
      <c r="G257" s="116"/>
      <c r="H257" s="128"/>
      <c r="I257" s="128"/>
      <c r="J257" s="128"/>
    </row>
    <row x14ac:dyDescent="0.25" r="258" customHeight="1" ht="17.25">
      <c r="A258" s="3"/>
      <c r="B258" s="15" t="s">
        <v>106</v>
      </c>
      <c r="C258" s="15"/>
      <c r="D258" s="15"/>
      <c r="E258" s="112" t="s">
        <v>58</v>
      </c>
      <c r="F258" s="237" t="s">
        <v>319</v>
      </c>
      <c r="G258" s="217"/>
      <c r="H258" s="73" t="s">
        <v>362</v>
      </c>
      <c r="I258" s="238"/>
      <c r="J258" s="238"/>
    </row>
    <row x14ac:dyDescent="0.25" r="259" customHeight="1" ht="17.25">
      <c r="A259" s="3"/>
      <c r="B259" s="299"/>
      <c r="C259" s="299"/>
      <c r="D259" s="299"/>
      <c r="E259" s="74"/>
      <c r="F259" s="119" t="s">
        <v>5</v>
      </c>
      <c r="G259" s="119" t="s">
        <v>84</v>
      </c>
      <c r="H259" s="244"/>
      <c r="I259" s="308"/>
      <c r="J259" s="244"/>
    </row>
    <row x14ac:dyDescent="0.25" r="260" customHeight="1" ht="17.25">
      <c r="A260" s="3"/>
      <c r="B260" s="299"/>
      <c r="C260" s="299"/>
      <c r="D260" s="299"/>
      <c r="E260" s="74" t="s">
        <v>13</v>
      </c>
      <c r="F260" s="28" t="s">
        <v>435</v>
      </c>
      <c r="G260" s="295" t="s">
        <v>436</v>
      </c>
      <c r="H260" s="25">
        <f>ROUNDUP(((USD_per_GBP*('UK-R-Side Tables'!G261/(1+'Exchange rate'!UK_vat_rate)))+1)/10,0)*10</f>
      </c>
      <c r="I260" s="239"/>
      <c r="J260" s="301"/>
    </row>
    <row x14ac:dyDescent="0.25" r="261" customHeight="1" ht="17.25">
      <c r="A261" s="3"/>
      <c r="B261" s="299"/>
      <c r="C261" s="299"/>
      <c r="D261" s="299"/>
      <c r="E261" s="74"/>
      <c r="F261" s="28"/>
      <c r="G261" s="295"/>
      <c r="H261" s="25"/>
      <c r="I261" s="239"/>
      <c r="J261" s="301"/>
    </row>
    <row x14ac:dyDescent="0.25" r="262" customHeight="1" ht="17.25">
      <c r="A262" s="3"/>
      <c r="B262" s="299"/>
      <c r="C262" s="299"/>
      <c r="D262" s="299"/>
      <c r="E262" s="74"/>
      <c r="F262" s="74"/>
      <c r="G262" s="74"/>
      <c r="H262" s="34"/>
      <c r="I262" s="239"/>
      <c r="J262" s="301"/>
    </row>
    <row x14ac:dyDescent="0.25" r="263" customHeight="1" ht="17.25">
      <c r="A263" s="3"/>
      <c r="B263" s="299"/>
      <c r="C263" s="299"/>
      <c r="D263" s="299"/>
      <c r="E263" s="148"/>
      <c r="F263" s="148"/>
      <c r="G263" s="148"/>
      <c r="H263" s="239"/>
      <c r="I263" s="239"/>
      <c r="J263" s="301"/>
    </row>
    <row x14ac:dyDescent="0.25" r="264" customHeight="1" ht="17.25">
      <c r="A264" s="3"/>
      <c r="B264" s="299"/>
      <c r="C264" s="299"/>
      <c r="D264" s="299"/>
      <c r="E264" s="138" t="s">
        <v>18</v>
      </c>
      <c r="F264" s="138"/>
      <c r="G264" s="4"/>
      <c r="H264" s="101"/>
      <c r="I264" s="92"/>
      <c r="J264" s="301"/>
    </row>
    <row x14ac:dyDescent="0.25" r="265" customHeight="1" ht="17.25">
      <c r="A265" s="3"/>
      <c r="B265" s="299"/>
      <c r="C265" s="299"/>
      <c r="D265" s="299"/>
      <c r="E265" s="108"/>
      <c r="F265" s="108"/>
      <c r="G265" s="4"/>
      <c r="H265" s="101"/>
      <c r="I265" s="92"/>
      <c r="J265" s="304"/>
    </row>
    <row x14ac:dyDescent="0.25" r="266" customHeight="1" ht="17.25">
      <c r="A266" s="3"/>
      <c r="B266" s="299"/>
      <c r="C266" s="299"/>
      <c r="D266" s="299"/>
      <c r="E266" s="139" t="s">
        <v>280</v>
      </c>
      <c r="F266" s="139"/>
      <c r="G266" s="140"/>
      <c r="H266" s="152"/>
      <c r="I266" s="37">
        <f>ROUNDUP(((USD_per_GBP*('UK-R-Side Tables'!H267/(1+'Exchange rate'!UK_vat_rate)))+1)/10,0)*10</f>
      </c>
      <c r="J266" s="301"/>
    </row>
    <row x14ac:dyDescent="0.25" r="267" customHeight="1" ht="17.25">
      <c r="A267" s="3"/>
      <c r="B267" s="299"/>
      <c r="C267" s="299"/>
      <c r="D267" s="299"/>
      <c r="E267" s="28"/>
      <c r="F267" s="28"/>
      <c r="G267" s="4"/>
      <c r="H267" s="101"/>
      <c r="I267" s="63"/>
      <c r="J267" s="301"/>
    </row>
    <row x14ac:dyDescent="0.25" r="268" customHeight="1" ht="17.25">
      <c r="A268" s="3"/>
      <c r="B268" s="299"/>
      <c r="C268" s="299"/>
      <c r="D268" s="299"/>
      <c r="E268" s="28" t="s">
        <v>437</v>
      </c>
      <c r="F268" s="28"/>
      <c r="G268" s="4"/>
      <c r="H268" s="101"/>
      <c r="I268" s="25"/>
      <c r="J268" s="301"/>
    </row>
    <row x14ac:dyDescent="0.25" r="269" customHeight="1" ht="17.25">
      <c r="A269" s="3"/>
      <c r="B269" s="299"/>
      <c r="C269" s="299"/>
      <c r="D269" s="299"/>
      <c r="E269" s="139" t="s">
        <v>438</v>
      </c>
      <c r="F269" s="314"/>
      <c r="G269" s="305"/>
      <c r="H269" s="306"/>
      <c r="I269" s="37">
        <f>ROUNDUP(((USD_per_GBP*('UK-R-Side Tables'!H270/(1+'Exchange rate'!UK_vat_rate)))+1)/10,0)*10</f>
      </c>
      <c r="J269" s="301"/>
    </row>
    <row x14ac:dyDescent="0.25" r="270" customHeight="1" ht="17.25">
      <c r="A270" s="3"/>
      <c r="B270" s="299"/>
      <c r="C270" s="299"/>
      <c r="D270" s="299"/>
      <c r="E270" s="28"/>
      <c r="F270" s="133"/>
      <c r="G270" s="148"/>
      <c r="H270" s="301"/>
      <c r="I270" s="25"/>
      <c r="J270" s="301"/>
    </row>
    <row x14ac:dyDescent="0.25" r="271" customHeight="1" ht="17.25">
      <c r="A271" s="3"/>
      <c r="B271" s="299"/>
      <c r="C271" s="299"/>
      <c r="D271" s="299"/>
      <c r="E271" s="133"/>
      <c r="F271" s="133"/>
      <c r="G271" s="148"/>
      <c r="H271" s="301"/>
      <c r="I271" s="301"/>
      <c r="J271" s="301"/>
    </row>
    <row x14ac:dyDescent="0.25" r="272" customHeight="1" ht="17.25">
      <c r="A272" s="3"/>
      <c r="B272" s="299"/>
      <c r="C272" s="299"/>
      <c r="D272" s="299"/>
      <c r="E272" s="133"/>
      <c r="F272" s="133"/>
      <c r="G272" s="148"/>
      <c r="H272" s="301"/>
      <c r="I272" s="301"/>
      <c r="J272" s="301"/>
    </row>
    <row x14ac:dyDescent="0.25" r="273" customHeight="1" ht="17.25">
      <c r="A273" s="3"/>
      <c r="B273" s="96" t="s">
        <v>439</v>
      </c>
      <c r="C273" s="236"/>
      <c r="D273" s="236"/>
      <c r="E273" s="127"/>
      <c r="F273" s="127"/>
      <c r="G273" s="116"/>
      <c r="H273" s="128"/>
      <c r="I273" s="128"/>
      <c r="J273" s="128"/>
    </row>
    <row x14ac:dyDescent="0.25" r="274" customHeight="1" ht="17.25">
      <c r="A274" s="3"/>
      <c r="B274" s="15" t="s">
        <v>106</v>
      </c>
      <c r="C274" s="15"/>
      <c r="D274" s="15"/>
      <c r="E274" s="112" t="s">
        <v>58</v>
      </c>
      <c r="F274" s="237" t="s">
        <v>319</v>
      </c>
      <c r="G274" s="217"/>
      <c r="H274" s="73" t="s">
        <v>440</v>
      </c>
      <c r="I274" s="238"/>
      <c r="J274" s="238"/>
    </row>
    <row x14ac:dyDescent="0.25" r="275" customHeight="1" ht="17.25">
      <c r="A275" s="3"/>
      <c r="B275" s="299"/>
      <c r="C275" s="299"/>
      <c r="D275" s="299"/>
      <c r="E275" s="74"/>
      <c r="F275" s="150" t="s">
        <v>441</v>
      </c>
      <c r="G275" s="185" t="s">
        <v>461</v>
      </c>
      <c r="H275" s="244"/>
      <c r="I275" s="308"/>
      <c r="J275" s="244"/>
    </row>
    <row x14ac:dyDescent="0.25" r="276" customHeight="1" ht="17.25">
      <c r="A276" s="3"/>
      <c r="B276" s="299"/>
      <c r="C276" s="299"/>
      <c r="D276" s="299"/>
      <c r="E276" s="74"/>
      <c r="F276" s="28" t="s">
        <v>442</v>
      </c>
      <c r="G276" s="285" t="s">
        <v>443</v>
      </c>
      <c r="H276" s="25">
        <f>ROUNDUP(((USD_per_GBP*('UK-R-Side Tables'!G279/(1+'Exchange rate'!UK_vat_rate)))+1)/10,0)*10</f>
      </c>
      <c r="I276" s="239"/>
      <c r="J276" s="301"/>
    </row>
    <row x14ac:dyDescent="0.25" r="277" customHeight="1" ht="17.25">
      <c r="A277" s="3"/>
      <c r="B277" s="299"/>
      <c r="C277" s="299"/>
      <c r="D277" s="299"/>
      <c r="E277" s="74"/>
      <c r="F277" s="74"/>
      <c r="G277" s="74"/>
      <c r="H277" s="34"/>
      <c r="I277" s="239"/>
      <c r="J277" s="301"/>
    </row>
    <row x14ac:dyDescent="0.25" r="278" customHeight="1" ht="17.25">
      <c r="A278" s="3"/>
      <c r="B278" s="299"/>
      <c r="C278" s="299"/>
      <c r="D278" s="299"/>
      <c r="E278" s="74"/>
      <c r="F278" s="74"/>
      <c r="G278" s="74"/>
      <c r="H278" s="34"/>
      <c r="I278" s="239"/>
      <c r="J278" s="301"/>
    </row>
    <row x14ac:dyDescent="0.25" r="279" customHeight="1" ht="17.25">
      <c r="A279" s="3"/>
      <c r="B279" s="299"/>
      <c r="C279" s="299"/>
      <c r="D279" s="299"/>
      <c r="E279" s="148"/>
      <c r="F279" s="148"/>
      <c r="G279" s="148"/>
      <c r="H279" s="239"/>
      <c r="I279" s="239"/>
      <c r="J279" s="301"/>
    </row>
    <row x14ac:dyDescent="0.25" r="280" customHeight="1" ht="17.25">
      <c r="A280" s="3"/>
      <c r="B280" s="299"/>
      <c r="C280" s="299"/>
      <c r="D280" s="299"/>
      <c r="E280" s="138" t="s">
        <v>18</v>
      </c>
      <c r="F280" s="138"/>
      <c r="G280" s="4"/>
      <c r="H280" s="101"/>
      <c r="I280" s="92"/>
      <c r="J280" s="301"/>
    </row>
    <row x14ac:dyDescent="0.25" r="281" customHeight="1" ht="17.25">
      <c r="A281" s="3"/>
      <c r="B281" s="299"/>
      <c r="C281" s="299"/>
      <c r="D281" s="299"/>
      <c r="E281" s="108"/>
      <c r="F281" s="108"/>
      <c r="G281" s="4"/>
      <c r="H281" s="101"/>
      <c r="I281" s="92"/>
      <c r="J281" s="304"/>
    </row>
    <row x14ac:dyDescent="0.25" r="282" customHeight="1" ht="17.25">
      <c r="A282" s="3"/>
      <c r="B282" s="299"/>
      <c r="C282" s="299"/>
      <c r="D282" s="299"/>
      <c r="E282" s="139" t="s">
        <v>280</v>
      </c>
      <c r="F282" s="139"/>
      <c r="G282" s="140"/>
      <c r="H282" s="152"/>
      <c r="I282" s="37">
        <f>ROUNDUP(((USD_per_GBP*('UK-R-Side Tables'!H285/(1+'Exchange rate'!UK_vat_rate)))+1)/10,0)*10</f>
      </c>
      <c r="J282" s="301"/>
    </row>
    <row x14ac:dyDescent="0.25" r="283" customHeight="1" ht="17.25">
      <c r="A283" s="3"/>
      <c r="B283" s="299"/>
      <c r="C283" s="299"/>
      <c r="D283" s="299"/>
      <c r="E283" s="28"/>
      <c r="F283" s="28"/>
      <c r="G283" s="4"/>
      <c r="H283" s="101"/>
      <c r="I283" s="63"/>
      <c r="J283" s="301"/>
    </row>
    <row x14ac:dyDescent="0.25" r="284" customHeight="1" ht="17.25">
      <c r="A284" s="3"/>
      <c r="B284" s="299"/>
      <c r="C284" s="299"/>
      <c r="D284" s="299"/>
      <c r="E284" s="28" t="s">
        <v>437</v>
      </c>
      <c r="F284" s="28"/>
      <c r="G284" s="4"/>
      <c r="H284" s="101"/>
      <c r="I284" s="25"/>
      <c r="J284" s="301"/>
    </row>
    <row x14ac:dyDescent="0.25" r="285" customHeight="1" ht="17.25">
      <c r="A285" s="3"/>
      <c r="B285" s="299"/>
      <c r="C285" s="299"/>
      <c r="D285" s="299"/>
      <c r="E285" s="139" t="s">
        <v>444</v>
      </c>
      <c r="F285" s="314"/>
      <c r="G285" s="305"/>
      <c r="H285" s="306"/>
      <c r="I285" s="37">
        <f>ROUNDUP(((USD_per_GBP*('UK-R-Side Tables'!H288/(1+'Exchange rate'!UK_vat_rate)))+1)/10,0)*10</f>
      </c>
      <c r="J285" s="301"/>
    </row>
    <row x14ac:dyDescent="0.25" r="286" customHeight="1" ht="17.25">
      <c r="A286" s="3"/>
      <c r="B286" s="299"/>
      <c r="C286" s="299"/>
      <c r="D286" s="299"/>
      <c r="E286" s="133"/>
      <c r="F286" s="133"/>
      <c r="G286" s="148"/>
      <c r="H286" s="301"/>
      <c r="I286" s="301"/>
      <c r="J286" s="301"/>
    </row>
    <row x14ac:dyDescent="0.25" r="287" customHeight="1" ht="17.25">
      <c r="A287" s="3"/>
      <c r="B287" s="96" t="s">
        <v>445</v>
      </c>
      <c r="C287" s="236"/>
      <c r="D287" s="236"/>
      <c r="E287" s="127"/>
      <c r="F287" s="127"/>
      <c r="G287" s="116"/>
      <c r="H287" s="128"/>
      <c r="I287" s="128"/>
      <c r="J287" s="128"/>
    </row>
    <row x14ac:dyDescent="0.25" r="288" customHeight="1" ht="17.25">
      <c r="A288" s="3"/>
      <c r="B288" s="15" t="s">
        <v>106</v>
      </c>
      <c r="C288" s="15"/>
      <c r="D288" s="15"/>
      <c r="E288" s="112" t="s">
        <v>58</v>
      </c>
      <c r="F288" s="237" t="s">
        <v>319</v>
      </c>
      <c r="G288" s="217"/>
      <c r="H288" s="73" t="s">
        <v>362</v>
      </c>
      <c r="I288" s="238"/>
      <c r="J288" s="238"/>
    </row>
    <row x14ac:dyDescent="0.25" r="289" customHeight="1" ht="17.25">
      <c r="A289" s="3"/>
      <c r="B289" s="299"/>
      <c r="C289" s="299"/>
      <c r="D289" s="299"/>
      <c r="E289" s="74"/>
      <c r="F289" s="119" t="s">
        <v>5</v>
      </c>
      <c r="G289" s="119" t="s">
        <v>84</v>
      </c>
      <c r="H289" s="244"/>
      <c r="I289" s="308"/>
      <c r="J289" s="244"/>
    </row>
    <row x14ac:dyDescent="0.25" r="290" customHeight="1" ht="17.25">
      <c r="A290" s="3"/>
      <c r="B290" s="299"/>
      <c r="C290" s="299"/>
      <c r="D290" s="299"/>
      <c r="E290" s="74" t="s">
        <v>11</v>
      </c>
      <c r="F290" s="28" t="s">
        <v>446</v>
      </c>
      <c r="G290" s="295" t="s">
        <v>447</v>
      </c>
      <c r="H290" s="25">
        <f>ROUNDUP(((USD_per_GBP*('UK-R-Side Tables'!G294/(1+'Exchange rate'!UK_vat_rate)))+1)/10,0)*10</f>
      </c>
      <c r="I290" s="239"/>
      <c r="J290" s="301"/>
    </row>
    <row x14ac:dyDescent="0.25" r="291" customHeight="1" ht="17.25">
      <c r="A291" s="3"/>
      <c r="B291" s="299"/>
      <c r="C291" s="299"/>
      <c r="D291" s="299"/>
      <c r="E291" s="74" t="s">
        <v>13</v>
      </c>
      <c r="F291" s="28" t="s">
        <v>448</v>
      </c>
      <c r="G291" s="295" t="s">
        <v>449</v>
      </c>
      <c r="H291" s="25">
        <f>ROUNDUP(((USD_per_GBP*('UK-R-Side Tables'!G295/(1+'Exchange rate'!UK_vat_rate)))+1)/10,0)*10</f>
      </c>
      <c r="I291" s="239"/>
      <c r="J291" s="301"/>
    </row>
    <row x14ac:dyDescent="0.25" r="292" customHeight="1" ht="17.25">
      <c r="A292" s="3"/>
      <c r="B292" s="299"/>
      <c r="C292" s="299"/>
      <c r="D292" s="299"/>
      <c r="E292" s="74"/>
      <c r="F292" s="74"/>
      <c r="G292" s="74"/>
      <c r="H292" s="34"/>
      <c r="I292" s="239"/>
      <c r="J292" s="301"/>
    </row>
    <row x14ac:dyDescent="0.25" r="293" customHeight="1" ht="17.25">
      <c r="A293" s="3"/>
      <c r="B293" s="299"/>
      <c r="C293" s="299"/>
      <c r="D293" s="299"/>
      <c r="E293" s="148"/>
      <c r="F293" s="148"/>
      <c r="G293" s="148"/>
      <c r="H293" s="239"/>
      <c r="I293" s="239"/>
      <c r="J293" s="301"/>
    </row>
    <row x14ac:dyDescent="0.25" r="294" customHeight="1" ht="17.25">
      <c r="A294" s="3"/>
      <c r="B294" s="299"/>
      <c r="C294" s="299"/>
      <c r="D294" s="299"/>
      <c r="E294" s="138" t="s">
        <v>18</v>
      </c>
      <c r="F294" s="138"/>
      <c r="G294" s="4"/>
      <c r="H294" s="101"/>
      <c r="I294" s="92"/>
      <c r="J294" s="301"/>
    </row>
    <row x14ac:dyDescent="0.25" r="295" customHeight="1" ht="17.25">
      <c r="A295" s="3"/>
      <c r="B295" s="299"/>
      <c r="C295" s="299"/>
      <c r="D295" s="299"/>
      <c r="E295" s="108"/>
      <c r="F295" s="108"/>
      <c r="G295" s="4"/>
      <c r="H295" s="101"/>
      <c r="I295" s="92"/>
      <c r="J295" s="304"/>
    </row>
    <row x14ac:dyDescent="0.25" r="296" customHeight="1" ht="17.25">
      <c r="A296" s="3"/>
      <c r="B296" s="299"/>
      <c r="C296" s="299"/>
      <c r="D296" s="299"/>
      <c r="E296" s="139" t="s">
        <v>280</v>
      </c>
      <c r="F296" s="139"/>
      <c r="G296" s="140"/>
      <c r="H296" s="152"/>
      <c r="I296" s="37">
        <f>ROUNDUP(((USD_per_GBP*('UK-R-Side Tables'!H300/(1+'Exchange rate'!UK_vat_rate)))+1)/10,0)*10</f>
      </c>
      <c r="J296" s="301"/>
    </row>
    <row x14ac:dyDescent="0.25" r="297" customHeight="1" ht="17.25">
      <c r="A297" s="3"/>
      <c r="B297" s="299"/>
      <c r="C297" s="299"/>
      <c r="D297" s="299"/>
      <c r="E297" s="28"/>
      <c r="F297" s="28"/>
      <c r="G297" s="4"/>
      <c r="H297" s="101"/>
      <c r="I297" s="63"/>
      <c r="J297" s="301"/>
    </row>
    <row x14ac:dyDescent="0.25" r="298" customHeight="1" ht="17.25">
      <c r="A298" s="3"/>
      <c r="B298" s="299"/>
      <c r="C298" s="299"/>
      <c r="D298" s="299"/>
      <c r="E298" s="28" t="s">
        <v>437</v>
      </c>
      <c r="F298" s="28"/>
      <c r="G298" s="4"/>
      <c r="H298" s="101"/>
      <c r="I298" s="25"/>
      <c r="J298" s="301"/>
    </row>
    <row x14ac:dyDescent="0.25" r="299" customHeight="1" ht="17.25">
      <c r="A299" s="3"/>
      <c r="B299" s="299"/>
      <c r="C299" s="299"/>
      <c r="D299" s="299"/>
      <c r="E299" s="139" t="s">
        <v>450</v>
      </c>
      <c r="F299" s="314"/>
      <c r="G299" s="305"/>
      <c r="H299" s="306"/>
      <c r="I299" s="37">
        <f>ROUNDUP(((USD_per_GBP*('UK-R-Side Tables'!H303/(1+'Exchange rate'!UK_vat_rate)))+1)/10,0)*10</f>
      </c>
      <c r="J299" s="301"/>
    </row>
    <row x14ac:dyDescent="0.25" r="300" customHeight="1" ht="17.25">
      <c r="A300" s="3"/>
      <c r="B300" s="299"/>
      <c r="C300" s="299"/>
      <c r="D300" s="299"/>
      <c r="E300" s="133"/>
      <c r="F300" s="133"/>
      <c r="G300" s="148"/>
      <c r="H300" s="301"/>
      <c r="I300" s="301"/>
      <c r="J300" s="301"/>
    </row>
    <row x14ac:dyDescent="0.25" r="301" customHeight="1" ht="17.25">
      <c r="A301" s="3"/>
      <c r="B301" s="96" t="s">
        <v>451</v>
      </c>
      <c r="C301" s="236"/>
      <c r="D301" s="236"/>
      <c r="E301" s="127"/>
      <c r="F301" s="127"/>
      <c r="G301" s="116"/>
      <c r="H301" s="128"/>
      <c r="I301" s="128"/>
      <c r="J301" s="128"/>
    </row>
    <row x14ac:dyDescent="0.25" r="302" customHeight="1" ht="17.25">
      <c r="A302" s="3"/>
      <c r="B302" s="15" t="s">
        <v>348</v>
      </c>
      <c r="C302" s="15"/>
      <c r="D302" s="15"/>
      <c r="E302" s="112" t="s">
        <v>58</v>
      </c>
      <c r="F302" s="237" t="s">
        <v>319</v>
      </c>
      <c r="G302" s="217"/>
      <c r="H302" s="131" t="s">
        <v>362</v>
      </c>
      <c r="I302" s="315" t="s">
        <v>350</v>
      </c>
      <c r="J302" s="315"/>
    </row>
    <row x14ac:dyDescent="0.25" r="303" customHeight="1" ht="17.25">
      <c r="A303" s="3"/>
      <c r="B303" s="3"/>
      <c r="C303" s="3"/>
      <c r="D303" s="3"/>
      <c r="E303" s="74"/>
      <c r="F303" s="150" t="s">
        <v>351</v>
      </c>
      <c r="G303" s="150" t="s">
        <v>352</v>
      </c>
      <c r="H303" s="244"/>
      <c r="I303" s="316" t="s">
        <v>336</v>
      </c>
      <c r="J303" s="316"/>
    </row>
    <row x14ac:dyDescent="0.25" r="304" customHeight="1" ht="17.25">
      <c r="A304" s="3"/>
      <c r="B304" s="3"/>
      <c r="C304" s="3"/>
      <c r="D304" s="3"/>
      <c r="E304" s="74" t="s">
        <v>11</v>
      </c>
      <c r="F304" s="28" t="s">
        <v>354</v>
      </c>
      <c r="G304" s="28" t="s">
        <v>355</v>
      </c>
      <c r="H304" s="25">
        <f>ROUNDUP(((USD_per_GBP*('UK-R-Side Tables'!G308/(1+'Exchange rate'!UK_vat_rate)))+1)/10,0)*10</f>
      </c>
      <c r="I304" s="25">
        <f>ROUNDUP(((USD_per_GBP*('UK-R-Side Tables'!H308/(1+'Exchange rate'!UK_vat_rate)))+1)/10,0)*10</f>
      </c>
      <c r="J304" s="63"/>
    </row>
    <row x14ac:dyDescent="0.25" r="305" customHeight="1" ht="17.25">
      <c r="A305" s="3"/>
      <c r="B305" s="3"/>
      <c r="C305" s="3"/>
      <c r="D305" s="3"/>
      <c r="E305" s="74" t="s">
        <v>13</v>
      </c>
      <c r="F305" s="28" t="s">
        <v>356</v>
      </c>
      <c r="G305" s="28" t="s">
        <v>357</v>
      </c>
      <c r="H305" s="25">
        <f>ROUNDUP(((USD_per_GBP*('UK-R-Side Tables'!G309/(1+'Exchange rate'!UK_vat_rate)))+1)/10,0)*10</f>
      </c>
      <c r="I305" s="25">
        <f>ROUNDUP(((USD_per_GBP*('UK-R-Side Tables'!H309/(1+'Exchange rate'!UK_vat_rate)))+1)/10,0)*10</f>
      </c>
      <c r="J305" s="63"/>
    </row>
    <row x14ac:dyDescent="0.25" r="306" customHeight="1" ht="17.25">
      <c r="A306" s="3"/>
      <c r="B306" s="3"/>
      <c r="C306" s="3"/>
      <c r="D306" s="3"/>
      <c r="E306" s="4" t="s">
        <v>15</v>
      </c>
      <c r="F306" s="28" t="s">
        <v>358</v>
      </c>
      <c r="G306" s="28" t="s">
        <v>359</v>
      </c>
      <c r="H306" s="25">
        <f>ROUNDUP(((USD_per_GBP*('UK-R-Side Tables'!G310/(1+'Exchange rate'!UK_vat_rate)))+1)/10,0)*10</f>
      </c>
      <c r="I306" s="25">
        <f>ROUNDUP(((USD_per_GBP*('UK-R-Side Tables'!H310/(1+'Exchange rate'!UK_vat_rate)))+1)/10,0)*10</f>
      </c>
      <c r="J306" s="63"/>
    </row>
    <row x14ac:dyDescent="0.25" r="307" customHeight="1" ht="17.25">
      <c r="A307" s="3"/>
      <c r="B307" s="3"/>
      <c r="C307" s="3"/>
      <c r="D307" s="3"/>
      <c r="E307" s="4"/>
      <c r="F307" s="4"/>
      <c r="G307" s="74"/>
      <c r="H307" s="34"/>
      <c r="I307" s="34"/>
      <c r="J307" s="137"/>
    </row>
    <row x14ac:dyDescent="0.25" r="308" customHeight="1" ht="17.25">
      <c r="A308" s="3"/>
      <c r="B308" s="3"/>
      <c r="C308" s="3"/>
      <c r="D308" s="3"/>
      <c r="E308" s="132"/>
      <c r="F308" s="132"/>
      <c r="G308" s="74"/>
      <c r="H308" s="34"/>
      <c r="I308" s="34"/>
      <c r="J308" s="137"/>
    </row>
    <row x14ac:dyDescent="0.25" r="309" customHeight="1" ht="17.25">
      <c r="A309" s="3"/>
      <c r="B309" s="3"/>
      <c r="C309" s="3"/>
      <c r="D309" s="3"/>
      <c r="E309" s="114"/>
      <c r="F309" s="114"/>
      <c r="G309" s="74"/>
      <c r="H309" s="34"/>
      <c r="I309" s="34"/>
      <c r="J309" s="137"/>
    </row>
    <row x14ac:dyDescent="0.25" r="310" customHeight="1" ht="17.25">
      <c r="A310" s="3"/>
      <c r="B310" s="3"/>
      <c r="C310" s="3"/>
      <c r="D310" s="3"/>
      <c r="E310" s="138" t="s">
        <v>18</v>
      </c>
      <c r="F310" s="138"/>
      <c r="G310" s="23"/>
      <c r="H310" s="82"/>
      <c r="I310" s="82"/>
      <c r="J310" s="82"/>
    </row>
    <row x14ac:dyDescent="0.25" r="311" customHeight="1" ht="17.25">
      <c r="A311" s="3"/>
      <c r="B311" s="3"/>
      <c r="C311" s="3"/>
      <c r="D311" s="3"/>
      <c r="E311" s="145"/>
      <c r="F311" s="145"/>
      <c r="G311" s="23"/>
      <c r="H311" s="82"/>
      <c r="I311" s="82"/>
      <c r="J311" s="82"/>
    </row>
    <row x14ac:dyDescent="0.25" r="312" customHeight="1" ht="17.25">
      <c r="A312" s="3"/>
      <c r="B312" s="3"/>
      <c r="C312" s="3"/>
      <c r="D312" s="3"/>
      <c r="E312" s="3"/>
      <c r="F312" s="3"/>
      <c r="G312" s="23"/>
      <c r="H312" s="82"/>
      <c r="I312" s="82"/>
      <c r="J312" s="34"/>
    </row>
    <row x14ac:dyDescent="0.25" r="313" customHeight="1" ht="17.25">
      <c r="A313" s="3"/>
      <c r="B313" s="3"/>
      <c r="C313" s="3"/>
      <c r="D313" s="3"/>
      <c r="E313" s="139" t="s">
        <v>394</v>
      </c>
      <c r="F313" s="139"/>
      <c r="G313" s="140"/>
      <c r="H313" s="141"/>
      <c r="I313" s="37">
        <f>ROUNDUP(((USD_per_GBP*('UK-R-Side Tables'!H317/(1+'Exchange rate'!UK_vat_rate)))+1)/10,0)*10</f>
      </c>
      <c r="J313" s="34"/>
    </row>
    <row x14ac:dyDescent="0.25" r="314" customHeight="1" ht="23.25">
      <c r="A314" s="3"/>
      <c r="B314" s="3"/>
      <c r="C314" s="3"/>
      <c r="D314" s="3"/>
      <c r="E314" s="145"/>
      <c r="F314" s="145"/>
      <c r="G314" s="23"/>
      <c r="H314" s="82"/>
      <c r="I314" s="82"/>
      <c r="J314" s="34"/>
    </row>
    <row x14ac:dyDescent="0.25" r="315" customHeight="1" ht="17.25">
      <c r="A315" s="3"/>
      <c r="B315" s="96" t="s">
        <v>451</v>
      </c>
      <c r="C315" s="236"/>
      <c r="D315" s="236"/>
      <c r="E315" s="127"/>
      <c r="F315" s="127"/>
      <c r="G315" s="116"/>
      <c r="H315" s="128"/>
      <c r="I315" s="128"/>
      <c r="J315" s="128"/>
    </row>
    <row x14ac:dyDescent="0.25" r="316" customHeight="1" ht="17.25">
      <c r="A316" s="3"/>
      <c r="B316" s="15" t="s">
        <v>106</v>
      </c>
      <c r="C316" s="15"/>
      <c r="D316" s="15"/>
      <c r="E316" s="113" t="s">
        <v>58</v>
      </c>
      <c r="F316" s="237" t="s">
        <v>319</v>
      </c>
      <c r="G316" s="113"/>
      <c r="H316" s="146" t="s">
        <v>362</v>
      </c>
      <c r="I316" s="315" t="s">
        <v>388</v>
      </c>
      <c r="J316" s="315"/>
    </row>
    <row x14ac:dyDescent="0.25" r="317" customHeight="1" ht="17.25">
      <c r="A317" s="3"/>
      <c r="B317" s="3"/>
      <c r="C317" s="3"/>
      <c r="D317" s="3"/>
      <c r="E317" s="74"/>
      <c r="F317" s="150" t="s">
        <v>351</v>
      </c>
      <c r="G317" s="150" t="s">
        <v>352</v>
      </c>
      <c r="H317" s="244"/>
      <c r="I317" s="316" t="s">
        <v>336</v>
      </c>
      <c r="J317" s="316"/>
    </row>
    <row x14ac:dyDescent="0.25" r="318" customHeight="1" ht="17.25">
      <c r="A318" s="3"/>
      <c r="B318" s="3"/>
      <c r="C318" s="3"/>
      <c r="D318" s="3"/>
      <c r="E318" s="74" t="s">
        <v>11</v>
      </c>
      <c r="F318" s="28" t="s">
        <v>396</v>
      </c>
      <c r="G318" s="28" t="s">
        <v>397</v>
      </c>
      <c r="H318" s="25">
        <f>ROUNDUP(((USD_per_GBP*('UK-R-Side Tables'!G322/(1+'Exchange rate'!UK_vat_rate)))+1)/10,0)*10</f>
      </c>
      <c r="I318" s="25">
        <f>ROUNDUP(((USD_per_GBP*('UK-R-Side Tables'!H322/(1+'Exchange rate'!UK_vat_rate)))+1)/10,0)*10</f>
      </c>
      <c r="J318" s="34"/>
    </row>
    <row x14ac:dyDescent="0.25" r="319" customHeight="1" ht="17.25">
      <c r="A319" s="3"/>
      <c r="B319" s="3"/>
      <c r="C319" s="3"/>
      <c r="D319" s="3"/>
      <c r="E319" s="74" t="s">
        <v>13</v>
      </c>
      <c r="F319" s="28" t="s">
        <v>398</v>
      </c>
      <c r="G319" s="28" t="s">
        <v>368</v>
      </c>
      <c r="H319" s="25">
        <f>ROUNDUP(((USD_per_GBP*('UK-R-Side Tables'!G323/(1+'Exchange rate'!UK_vat_rate)))+1)/10,0)*10</f>
      </c>
      <c r="I319" s="25">
        <f>ROUNDUP(((USD_per_GBP*('UK-R-Side Tables'!H323/(1+'Exchange rate'!UK_vat_rate)))+1)/10,0)*10</f>
      </c>
      <c r="J319" s="34"/>
    </row>
    <row x14ac:dyDescent="0.25" r="320" customHeight="1" ht="17.25">
      <c r="A320" s="3"/>
      <c r="B320" s="3"/>
      <c r="C320" s="3"/>
      <c r="D320" s="3"/>
      <c r="E320" s="74" t="s">
        <v>15</v>
      </c>
      <c r="F320" s="28" t="s">
        <v>399</v>
      </c>
      <c r="G320" s="114" t="s">
        <v>400</v>
      </c>
      <c r="H320" s="25">
        <f>ROUNDUP(((USD_per_GBP*('UK-R-Side Tables'!G324/(1+'Exchange rate'!UK_vat_rate)))+1)/10,0)*10</f>
      </c>
      <c r="I320" s="25">
        <f>ROUNDUP(((USD_per_GBP*('UK-R-Side Tables'!H324/(1+'Exchange rate'!UK_vat_rate)))+1)/10,0)*10</f>
      </c>
      <c r="J320" s="34"/>
    </row>
    <row x14ac:dyDescent="0.25" r="321" customHeight="1" ht="17.25">
      <c r="A321" s="3"/>
      <c r="B321" s="3"/>
      <c r="C321" s="3"/>
      <c r="D321" s="3"/>
      <c r="E321" s="74"/>
      <c r="F321" s="74"/>
      <c r="G321" s="74"/>
      <c r="H321" s="34"/>
      <c r="I321" s="34"/>
      <c r="J321" s="34"/>
    </row>
    <row x14ac:dyDescent="0.25" r="322" customHeight="1" ht="17.25">
      <c r="A322" s="3"/>
      <c r="B322" s="3"/>
      <c r="C322" s="3"/>
      <c r="D322" s="3"/>
      <c r="E322" s="132"/>
      <c r="F322" s="132"/>
      <c r="G322" s="23"/>
      <c r="H322" s="82"/>
      <c r="I322" s="82"/>
      <c r="J322" s="82"/>
    </row>
    <row x14ac:dyDescent="0.25" r="323" customHeight="1" ht="17.25">
      <c r="A323" s="3"/>
      <c r="B323" s="3"/>
      <c r="C323" s="3"/>
      <c r="D323" s="3"/>
      <c r="E323" s="3"/>
      <c r="F323" s="3"/>
      <c r="G323" s="74"/>
      <c r="H323" s="136"/>
      <c r="I323" s="136"/>
      <c r="J323" s="137"/>
    </row>
    <row x14ac:dyDescent="0.25" r="324" customHeight="1" ht="17.25">
      <c r="A324" s="3"/>
      <c r="B324" s="3"/>
      <c r="C324" s="3"/>
      <c r="D324" s="3"/>
      <c r="E324" s="138" t="s">
        <v>18</v>
      </c>
      <c r="F324" s="138"/>
      <c r="G324" s="23"/>
      <c r="H324" s="82"/>
      <c r="I324" s="82"/>
      <c r="J324" s="82"/>
    </row>
    <row x14ac:dyDescent="0.25" r="325" customHeight="1" ht="17.25">
      <c r="A325" s="3"/>
      <c r="B325" s="3"/>
      <c r="C325" s="3"/>
      <c r="D325" s="3"/>
      <c r="E325" s="145"/>
      <c r="F325" s="145"/>
      <c r="G325" s="23"/>
      <c r="H325" s="82"/>
      <c r="I325" s="82"/>
      <c r="J325" s="82"/>
    </row>
    <row x14ac:dyDescent="0.25" r="326" customHeight="1" ht="17.25">
      <c r="A326" s="3"/>
      <c r="B326" s="3"/>
      <c r="C326" s="3"/>
      <c r="D326" s="3"/>
      <c r="E326" s="3"/>
      <c r="F326" s="3"/>
      <c r="G326" s="23"/>
      <c r="H326" s="82"/>
      <c r="I326" s="82"/>
      <c r="J326" s="34"/>
    </row>
    <row x14ac:dyDescent="0.25" r="327" customHeight="1" ht="17.25">
      <c r="A327" s="3"/>
      <c r="B327" s="3"/>
      <c r="C327" s="3"/>
      <c r="D327" s="3"/>
      <c r="E327" s="139" t="s">
        <v>394</v>
      </c>
      <c r="F327" s="139"/>
      <c r="G327" s="140"/>
      <c r="H327" s="141"/>
      <c r="I327" s="37">
        <f>ROUNDUP(((USD_per_GBP*('UK-R-Side Tables'!H329/(1+'Exchange rate'!UK_vat_rate)))+1)/10,0)*10</f>
      </c>
      <c r="J327" s="82"/>
    </row>
    <row x14ac:dyDescent="0.25" r="328" customHeight="1" ht="17.25">
      <c r="A328" s="3"/>
      <c r="B328" s="3"/>
      <c r="C328" s="3"/>
      <c r="D328" s="3"/>
      <c r="E328" s="145"/>
      <c r="F328" s="145"/>
      <c r="G328" s="23"/>
      <c r="H328" s="82"/>
      <c r="I328" s="82"/>
      <c r="J328" s="82"/>
    </row>
    <row x14ac:dyDescent="0.25" r="329" customHeight="1" ht="17.25">
      <c r="A329" s="3"/>
      <c r="B329" s="3"/>
      <c r="C329" s="3"/>
      <c r="D329" s="3"/>
      <c r="E329" s="133"/>
      <c r="F329" s="133"/>
      <c r="G329" s="23"/>
      <c r="H329" s="82"/>
      <c r="I329" s="82"/>
      <c r="J329" s="82"/>
    </row>
    <row x14ac:dyDescent="0.25" r="330" customHeight="1" ht="17.25">
      <c r="A330" s="3"/>
      <c r="B330" s="3"/>
      <c r="C330" s="3"/>
      <c r="D330" s="3"/>
      <c r="E330" s="3"/>
      <c r="F330" s="3"/>
      <c r="G330" s="23"/>
      <c r="H330" s="82"/>
      <c r="I330" s="82"/>
      <c r="J330" s="82"/>
    </row>
    <row x14ac:dyDescent="0.25" r="331" customHeight="1" ht="17.25">
      <c r="A331" s="3"/>
      <c r="B331" s="3"/>
      <c r="C331" s="3"/>
      <c r="D331" s="3"/>
      <c r="E331" s="28"/>
      <c r="F331" s="28"/>
      <c r="G331" s="23"/>
      <c r="H331" s="82"/>
      <c r="I331" s="63"/>
      <c r="J331" s="82"/>
    </row>
    <row x14ac:dyDescent="0.25" r="332" customHeight="1" ht="17.25">
      <c r="A332" s="3"/>
      <c r="B332" s="3"/>
      <c r="C332" s="3"/>
      <c r="D332" s="3"/>
      <c r="E332" s="3"/>
      <c r="F332" s="3"/>
      <c r="G332" s="23"/>
      <c r="H332" s="82"/>
      <c r="I332" s="82"/>
      <c r="J332" s="82"/>
    </row>
    <row x14ac:dyDescent="0.25" r="333" customHeight="1" ht="17.25">
      <c r="A333" s="3"/>
      <c r="B333" s="3"/>
      <c r="C333" s="3"/>
      <c r="D333" s="3"/>
      <c r="E333" s="3"/>
      <c r="F333" s="3"/>
      <c r="G333" s="23"/>
      <c r="H333" s="82"/>
      <c r="I333" s="82"/>
      <c r="J333" s="82"/>
    </row>
    <row x14ac:dyDescent="0.25" r="334" customHeight="1" ht="17.25">
      <c r="A334" s="3"/>
      <c r="B334" s="3"/>
      <c r="C334" s="3"/>
      <c r="D334" s="3"/>
      <c r="E334" s="3"/>
      <c r="F334" s="3"/>
      <c r="G334" s="114"/>
      <c r="H334" s="82"/>
      <c r="I334" s="82"/>
      <c r="J334" s="82"/>
    </row>
    <row x14ac:dyDescent="0.25" r="335" customHeight="1" ht="17.25">
      <c r="A335" s="3"/>
      <c r="B335" s="3"/>
      <c r="C335" s="3"/>
      <c r="D335" s="3"/>
      <c r="E335" s="3"/>
      <c r="F335" s="3"/>
      <c r="G335" s="23"/>
      <c r="H335" s="82"/>
      <c r="I335" s="82"/>
      <c r="J335" s="82"/>
    </row>
    <row x14ac:dyDescent="0.25" r="336" customHeight="1" ht="17.25">
      <c r="A336" s="3"/>
      <c r="B336" s="3"/>
      <c r="C336" s="3"/>
      <c r="D336" s="3"/>
      <c r="E336" s="3"/>
      <c r="F336" s="3"/>
      <c r="G336" s="23"/>
      <c r="H336" s="82"/>
      <c r="I336" s="82"/>
      <c r="J336" s="82"/>
    </row>
    <row x14ac:dyDescent="0.25" r="337" customHeight="1" ht="17.25">
      <c r="A337" s="3"/>
      <c r="B337" s="3"/>
      <c r="C337" s="3"/>
      <c r="D337" s="3"/>
      <c r="E337" s="3"/>
      <c r="F337" s="3"/>
      <c r="G337" s="23"/>
      <c r="H337" s="82"/>
      <c r="I337" s="82"/>
      <c r="J337" s="82"/>
    </row>
    <row x14ac:dyDescent="0.25" r="338" customHeight="1" ht="17.25">
      <c r="A338" s="3"/>
      <c r="B338" s="3"/>
      <c r="C338" s="3"/>
      <c r="D338" s="3"/>
      <c r="E338" s="3"/>
      <c r="F338" s="3"/>
      <c r="G338" s="23"/>
      <c r="H338" s="82"/>
      <c r="I338" s="82"/>
      <c r="J338" s="82"/>
    </row>
    <row x14ac:dyDescent="0.25" r="339" customHeight="1" ht="17.25">
      <c r="A339" s="3"/>
      <c r="B339" s="3"/>
      <c r="C339" s="3"/>
      <c r="D339" s="3"/>
      <c r="E339" s="3"/>
      <c r="F339" s="3"/>
      <c r="G339" s="23"/>
      <c r="H339" s="82"/>
      <c r="I339" s="82"/>
      <c r="J339" s="82"/>
    </row>
    <row x14ac:dyDescent="0.25" r="340" customHeight="1" ht="17.25">
      <c r="A340" s="3"/>
      <c r="B340" s="3"/>
      <c r="C340" s="3"/>
      <c r="D340" s="3"/>
      <c r="E340" s="3"/>
      <c r="F340" s="3"/>
      <c r="G340" s="23"/>
      <c r="H340" s="82"/>
      <c r="I340" s="82"/>
      <c r="J340" s="82"/>
    </row>
    <row x14ac:dyDescent="0.25" r="341" customHeight="1" ht="17.25">
      <c r="A341" s="3"/>
      <c r="B341" s="3"/>
      <c r="C341" s="3"/>
      <c r="D341" s="3"/>
      <c r="E341" s="3"/>
      <c r="F341" s="3"/>
      <c r="G341" s="23"/>
      <c r="H341" s="82"/>
      <c r="I341" s="82"/>
      <c r="J341" s="82"/>
    </row>
    <row x14ac:dyDescent="0.25" r="342" customHeight="1" ht="17.25">
      <c r="A342" s="3"/>
      <c r="B342" s="3"/>
      <c r="C342" s="3"/>
      <c r="D342" s="3"/>
      <c r="E342" s="3"/>
      <c r="F342" s="3"/>
      <c r="G342" s="23"/>
      <c r="H342" s="82"/>
      <c r="I342" s="82"/>
      <c r="J342" s="82"/>
    </row>
    <row x14ac:dyDescent="0.25" r="343" customHeight="1" ht="17.25">
      <c r="A343" s="3"/>
      <c r="B343" s="3"/>
      <c r="C343" s="3"/>
      <c r="D343" s="3"/>
      <c r="E343" s="3"/>
      <c r="F343" s="3"/>
      <c r="G343" s="23"/>
      <c r="H343" s="82"/>
      <c r="I343" s="82"/>
      <c r="J343" s="82"/>
    </row>
    <row x14ac:dyDescent="0.25" r="344" customHeight="1" ht="17.25">
      <c r="A344" s="3"/>
      <c r="B344" s="3"/>
      <c r="C344" s="3"/>
      <c r="D344" s="3"/>
      <c r="E344" s="3"/>
      <c r="F344" s="3"/>
      <c r="G344" s="23"/>
      <c r="H344" s="82"/>
      <c r="I344" s="82"/>
      <c r="J344" s="82"/>
    </row>
    <row x14ac:dyDescent="0.25" r="345" customHeight="1" ht="17.25">
      <c r="A345" s="3"/>
      <c r="B345" s="3"/>
      <c r="C345" s="3"/>
      <c r="D345" s="3"/>
      <c r="E345" s="3"/>
      <c r="F345" s="3"/>
      <c r="G345" s="23"/>
      <c r="H345" s="82"/>
      <c r="I345" s="82"/>
      <c r="J345" s="82"/>
    </row>
    <row x14ac:dyDescent="0.25" r="346" customHeight="1" ht="17.25">
      <c r="A346" s="3"/>
      <c r="B346" s="3"/>
      <c r="C346" s="3"/>
      <c r="D346" s="3"/>
      <c r="E346" s="3"/>
      <c r="F346" s="3"/>
      <c r="G346" s="23"/>
      <c r="H346" s="82"/>
      <c r="I346" s="82"/>
      <c r="J346" s="82"/>
    </row>
    <row x14ac:dyDescent="0.25" r="347" customHeight="1" ht="17.25">
      <c r="A347" s="3"/>
      <c r="B347" s="3"/>
      <c r="C347" s="3"/>
      <c r="D347" s="3"/>
      <c r="E347" s="3"/>
      <c r="F347" s="3"/>
      <c r="G347" s="23"/>
      <c r="H347" s="82"/>
      <c r="I347" s="82"/>
      <c r="J347" s="82"/>
    </row>
    <row x14ac:dyDescent="0.25" r="348" customHeight="1" ht="17.25">
      <c r="A348" s="3"/>
      <c r="B348" s="3"/>
      <c r="C348" s="3"/>
      <c r="D348" s="3"/>
      <c r="E348" s="3"/>
      <c r="F348" s="3"/>
      <c r="G348" s="23"/>
      <c r="H348" s="82"/>
      <c r="I348" s="82"/>
      <c r="J348" s="82"/>
    </row>
    <row x14ac:dyDescent="0.25" r="349" customHeight="1" ht="17.25">
      <c r="A349" s="3"/>
      <c r="B349" s="3"/>
      <c r="C349" s="3"/>
      <c r="D349" s="3"/>
      <c r="E349" s="3"/>
      <c r="F349" s="3"/>
      <c r="G349" s="23"/>
      <c r="H349" s="82"/>
      <c r="I349" s="82"/>
      <c r="J349" s="82"/>
    </row>
    <row x14ac:dyDescent="0.25" r="350" customHeight="1" ht="17.25">
      <c r="A350" s="3"/>
      <c r="B350" s="3"/>
      <c r="C350" s="3"/>
      <c r="D350" s="3"/>
      <c r="E350" s="3"/>
      <c r="F350" s="3"/>
      <c r="G350" s="23"/>
      <c r="H350" s="82"/>
      <c r="I350" s="82"/>
      <c r="J350" s="82"/>
    </row>
    <row x14ac:dyDescent="0.25" r="351" customHeight="1" ht="17.25">
      <c r="A351" s="3"/>
      <c r="B351" s="3"/>
      <c r="C351" s="3"/>
      <c r="D351" s="3"/>
      <c r="E351" s="3"/>
      <c r="F351" s="3"/>
      <c r="G351" s="23"/>
      <c r="H351" s="82"/>
      <c r="I351" s="82"/>
      <c r="J351" s="82"/>
    </row>
    <row x14ac:dyDescent="0.25" r="352" customHeight="1" ht="17.25">
      <c r="A352" s="3"/>
      <c r="B352" s="3"/>
      <c r="C352" s="3"/>
      <c r="D352" s="3"/>
      <c r="E352" s="3"/>
      <c r="F352" s="3"/>
      <c r="G352" s="23"/>
      <c r="H352" s="82"/>
      <c r="I352" s="82"/>
      <c r="J352" s="82"/>
    </row>
    <row x14ac:dyDescent="0.25" r="353" customHeight="1" ht="17.25">
      <c r="A353" s="3"/>
      <c r="B353" s="3"/>
      <c r="C353" s="3"/>
      <c r="D353" s="3"/>
      <c r="E353" s="3"/>
      <c r="F353" s="3"/>
      <c r="G353" s="23"/>
      <c r="H353" s="82"/>
      <c r="I353" s="82"/>
      <c r="J353" s="82"/>
    </row>
    <row x14ac:dyDescent="0.25" r="354" customHeight="1" ht="17.25">
      <c r="A354" s="3"/>
      <c r="B354" s="3"/>
      <c r="C354" s="3"/>
      <c r="D354" s="3"/>
      <c r="E354" s="3"/>
      <c r="F354" s="3"/>
      <c r="G354" s="23"/>
      <c r="H354" s="82"/>
      <c r="I354" s="82"/>
      <c r="J354" s="82"/>
    </row>
    <row x14ac:dyDescent="0.25" r="355" customHeight="1" ht="17.25">
      <c r="A355" s="3"/>
      <c r="B355" s="3"/>
      <c r="C355" s="3"/>
      <c r="D355" s="3"/>
      <c r="E355" s="3"/>
      <c r="F355" s="3"/>
      <c r="G355" s="23"/>
      <c r="H355" s="82"/>
      <c r="I355" s="82"/>
      <c r="J355" s="82"/>
    </row>
    <row x14ac:dyDescent="0.25" r="356" customHeight="1" ht="17.25">
      <c r="A356" s="3"/>
      <c r="B356" s="3"/>
      <c r="C356" s="3"/>
      <c r="D356" s="3"/>
      <c r="E356" s="3"/>
      <c r="F356" s="3"/>
      <c r="G356" s="23"/>
      <c r="H356" s="82"/>
      <c r="I356" s="82"/>
      <c r="J356" s="82"/>
    </row>
    <row x14ac:dyDescent="0.25" r="357" customHeight="1" ht="17.25">
      <c r="A357" s="3"/>
      <c r="B357" s="3"/>
      <c r="C357" s="3"/>
      <c r="D357" s="3"/>
      <c r="E357" s="3"/>
      <c r="F357" s="3"/>
      <c r="G357" s="23"/>
      <c r="H357" s="82"/>
      <c r="I357" s="82"/>
      <c r="J357" s="82"/>
    </row>
    <row x14ac:dyDescent="0.25" r="358" customHeight="1" ht="17.25">
      <c r="A358" s="3"/>
      <c r="B358" s="3"/>
      <c r="C358" s="3"/>
      <c r="D358" s="3"/>
      <c r="E358" s="3"/>
      <c r="F358" s="3"/>
      <c r="G358" s="23"/>
      <c r="H358" s="82"/>
      <c r="I358" s="82"/>
      <c r="J358" s="82"/>
    </row>
    <row x14ac:dyDescent="0.25" r="359" customHeight="1" ht="17.25">
      <c r="A359" s="3"/>
      <c r="B359" s="3"/>
      <c r="C359" s="3"/>
      <c r="D359" s="3"/>
      <c r="E359" s="3"/>
      <c r="F359" s="3"/>
      <c r="G359" s="23"/>
      <c r="H359" s="82"/>
      <c r="I359" s="82"/>
      <c r="J359" s="82"/>
    </row>
    <row x14ac:dyDescent="0.25" r="360" customHeight="1" ht="17.25">
      <c r="A360" s="3"/>
      <c r="B360" s="3"/>
      <c r="C360" s="3"/>
      <c r="D360" s="3"/>
      <c r="E360" s="3"/>
      <c r="F360" s="3"/>
      <c r="G360" s="23"/>
      <c r="H360" s="82"/>
      <c r="I360" s="82"/>
      <c r="J360" s="82"/>
    </row>
    <row x14ac:dyDescent="0.25" r="361" customHeight="1" ht="17.25">
      <c r="A361" s="3"/>
      <c r="B361" s="3"/>
      <c r="C361" s="3"/>
      <c r="D361" s="3"/>
      <c r="E361" s="3"/>
      <c r="F361" s="3"/>
      <c r="G361" s="23"/>
      <c r="H361" s="82"/>
      <c r="I361" s="82"/>
      <c r="J361" s="82"/>
    </row>
    <row x14ac:dyDescent="0.25" r="362" customHeight="1" ht="17.25">
      <c r="A362" s="3"/>
      <c r="B362" s="3"/>
      <c r="C362" s="3"/>
      <c r="D362" s="3"/>
      <c r="E362" s="3"/>
      <c r="F362" s="3"/>
      <c r="G362" s="23"/>
      <c r="H362" s="82"/>
      <c r="I362" s="82"/>
      <c r="J362" s="82"/>
    </row>
    <row x14ac:dyDescent="0.25" r="363" customHeight="1" ht="17.25">
      <c r="A363" s="3"/>
      <c r="B363" s="3"/>
      <c r="C363" s="3"/>
      <c r="D363" s="3"/>
      <c r="E363" s="3"/>
      <c r="F363" s="3"/>
      <c r="G363" s="23"/>
      <c r="H363" s="82"/>
      <c r="I363" s="82"/>
      <c r="J363" s="82"/>
    </row>
    <row x14ac:dyDescent="0.25" r="364" customHeight="1" ht="17.25">
      <c r="A364" s="3"/>
      <c r="B364" s="3"/>
      <c r="C364" s="3"/>
      <c r="D364" s="3"/>
      <c r="E364" s="3"/>
      <c r="F364" s="3"/>
      <c r="G364" s="23"/>
      <c r="H364" s="82"/>
      <c r="I364" s="82"/>
      <c r="J364" s="82"/>
    </row>
    <row x14ac:dyDescent="0.25" r="365" customHeight="1" ht="17.25">
      <c r="A365" s="3"/>
      <c r="B365" s="3"/>
      <c r="C365" s="3"/>
      <c r="D365" s="3"/>
      <c r="E365" s="3"/>
      <c r="F365" s="3"/>
      <c r="G365" s="23"/>
      <c r="H365" s="82"/>
      <c r="I365" s="82"/>
      <c r="J365" s="82"/>
    </row>
    <row x14ac:dyDescent="0.25" r="366" customHeight="1" ht="17.25">
      <c r="A366" s="3"/>
      <c r="B366" s="3"/>
      <c r="C366" s="3"/>
      <c r="D366" s="3"/>
      <c r="E366" s="3"/>
      <c r="F366" s="3"/>
      <c r="G366" s="23"/>
      <c r="H366" s="82"/>
      <c r="I366" s="82"/>
      <c r="J366" s="82"/>
    </row>
    <row x14ac:dyDescent="0.25" r="367" customHeight="1" ht="17.25">
      <c r="A367" s="3"/>
      <c r="B367" s="3"/>
      <c r="C367" s="3"/>
      <c r="D367" s="3"/>
      <c r="E367" s="3"/>
      <c r="F367" s="3"/>
      <c r="G367" s="23"/>
      <c r="H367" s="82"/>
      <c r="I367" s="82"/>
      <c r="J367" s="82"/>
    </row>
    <row x14ac:dyDescent="0.25" r="368" customHeight="1" ht="17.25">
      <c r="A368" s="3"/>
      <c r="B368" s="3"/>
      <c r="C368" s="3"/>
      <c r="D368" s="3"/>
      <c r="E368" s="3"/>
      <c r="F368" s="3"/>
      <c r="G368" s="23"/>
      <c r="H368" s="82"/>
      <c r="I368" s="82"/>
      <c r="J368" s="82"/>
    </row>
    <row x14ac:dyDescent="0.25" r="369" customHeight="1" ht="17.25">
      <c r="A369" s="3"/>
      <c r="B369" s="3"/>
      <c r="C369" s="3"/>
      <c r="D369" s="3"/>
      <c r="E369" s="3"/>
      <c r="F369" s="3"/>
      <c r="G369" s="23"/>
      <c r="H369" s="82"/>
      <c r="I369" s="82"/>
      <c r="J369" s="82"/>
    </row>
    <row x14ac:dyDescent="0.25" r="370" customHeight="1" ht="17.25">
      <c r="A370" s="3"/>
      <c r="B370" s="3"/>
      <c r="C370" s="3"/>
      <c r="D370" s="3"/>
      <c r="E370" s="3"/>
      <c r="F370" s="3"/>
      <c r="G370" s="23"/>
      <c r="H370" s="82"/>
      <c r="I370" s="82"/>
      <c r="J370" s="82"/>
    </row>
    <row x14ac:dyDescent="0.25" r="371" customHeight="1" ht="17.25">
      <c r="A371" s="3"/>
      <c r="B371" s="3"/>
      <c r="C371" s="3"/>
      <c r="D371" s="3"/>
      <c r="E371" s="3"/>
      <c r="F371" s="3"/>
      <c r="G371" s="114"/>
      <c r="H371" s="82"/>
      <c r="I371" s="82"/>
      <c r="J371" s="82"/>
    </row>
    <row x14ac:dyDescent="0.25" r="372" customHeight="1" ht="17.25">
      <c r="A372" s="3"/>
      <c r="B372" s="3"/>
      <c r="C372" s="3"/>
      <c r="D372" s="3"/>
      <c r="E372" s="3"/>
      <c r="F372" s="3"/>
      <c r="G372" s="114"/>
      <c r="H372" s="82"/>
      <c r="I372" s="82"/>
      <c r="J372" s="82"/>
    </row>
    <row x14ac:dyDescent="0.25" r="373" customHeight="1" ht="17.25">
      <c r="A373" s="3"/>
      <c r="B373" s="3"/>
      <c r="C373" s="3"/>
      <c r="D373" s="3"/>
      <c r="E373" s="3"/>
      <c r="F373" s="3"/>
      <c r="G373" s="114"/>
      <c r="H373" s="82"/>
      <c r="I373" s="82"/>
      <c r="J373" s="82"/>
    </row>
    <row x14ac:dyDescent="0.25" r="374" customHeight="1" ht="17.25">
      <c r="A374" s="3"/>
      <c r="B374" s="3"/>
      <c r="C374" s="3"/>
      <c r="D374" s="3"/>
      <c r="E374" s="3"/>
      <c r="F374" s="3"/>
      <c r="G374" s="114"/>
      <c r="H374" s="82"/>
      <c r="I374" s="82"/>
      <c r="J374" s="82"/>
    </row>
    <row x14ac:dyDescent="0.25" r="375" customHeight="1" ht="17.25">
      <c r="A375" s="3"/>
      <c r="B375" s="3"/>
      <c r="C375" s="3"/>
      <c r="D375" s="3"/>
      <c r="E375" s="3"/>
      <c r="F375" s="3"/>
      <c r="G375" s="114"/>
      <c r="H375" s="82"/>
      <c r="I375" s="82"/>
      <c r="J375" s="82"/>
    </row>
  </sheetData>
  <mergeCells count="30">
    <mergeCell ref="B1:J1"/>
    <mergeCell ref="F4:G4"/>
    <mergeCell ref="F22:G22"/>
    <mergeCell ref="F36:G36"/>
    <mergeCell ref="F51:G51"/>
    <mergeCell ref="F65:G65"/>
    <mergeCell ref="F77:G77"/>
    <mergeCell ref="F90:G90"/>
    <mergeCell ref="F104:G104"/>
    <mergeCell ref="I104:J104"/>
    <mergeCell ref="I105:J105"/>
    <mergeCell ref="F122:G122"/>
    <mergeCell ref="I122:J122"/>
    <mergeCell ref="I123:J123"/>
    <mergeCell ref="F135:G135"/>
    <mergeCell ref="I135:J135"/>
    <mergeCell ref="I136:J136"/>
    <mergeCell ref="F151:G151"/>
    <mergeCell ref="F163:G163"/>
    <mergeCell ref="F176:G176"/>
    <mergeCell ref="F190:G190"/>
    <mergeCell ref="F205:G205"/>
    <mergeCell ref="F217:G217"/>
    <mergeCell ref="F229:G229"/>
    <mergeCell ref="F244:G244"/>
    <mergeCell ref="F258:G258"/>
    <mergeCell ref="F274:G274"/>
    <mergeCell ref="F288:G288"/>
    <mergeCell ref="F302:G302"/>
    <mergeCell ref="F316:G3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88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6" width="13.005" customWidth="1" bestFit="1"/>
    <col min="5" max="5" style="76" width="10.576428571428572" customWidth="1" bestFit="1"/>
    <col min="6" max="6" style="76" width="17.14785714285714" customWidth="1" bestFit="1"/>
    <col min="7" max="7" style="77" width="24.14785714285714" customWidth="1" bestFit="1"/>
    <col min="8" max="8" style="100" width="31.14785714285714" customWidth="1" bestFit="1"/>
    <col min="9" max="9" style="100" width="39.005" customWidth="1" bestFit="1"/>
    <col min="10" max="10" style="100" width="38.57642857142857" customWidth="1" bestFit="1"/>
  </cols>
  <sheetData>
    <row x14ac:dyDescent="0.25" r="1" customHeight="1" ht="17.25">
      <c r="A1" s="3"/>
      <c r="B1" s="1" t="s">
        <v>346</v>
      </c>
      <c r="C1" s="1"/>
      <c r="D1" s="1"/>
      <c r="E1" s="1"/>
      <c r="F1" s="1"/>
      <c r="G1" s="1"/>
      <c r="H1" s="81"/>
      <c r="I1" s="81"/>
      <c r="J1" s="81"/>
    </row>
    <row x14ac:dyDescent="0.25" r="2" customHeight="1" ht="17.25">
      <c r="A2" s="3"/>
      <c r="B2" s="4"/>
      <c r="C2" s="4"/>
      <c r="D2" s="4"/>
      <c r="E2" s="4"/>
      <c r="F2" s="4"/>
      <c r="G2" s="23"/>
      <c r="H2" s="101"/>
      <c r="I2" s="101"/>
      <c r="J2" s="101"/>
    </row>
    <row x14ac:dyDescent="0.25" r="3" customHeight="1" ht="49.35">
      <c r="A3" s="3"/>
      <c r="B3" s="96" t="s">
        <v>347</v>
      </c>
      <c r="C3" s="236"/>
      <c r="D3" s="236"/>
      <c r="E3" s="127"/>
      <c r="F3" s="127"/>
      <c r="G3" s="116"/>
      <c r="H3" s="128"/>
      <c r="I3" s="128"/>
      <c r="J3" s="128"/>
    </row>
    <row x14ac:dyDescent="0.25" r="4" customHeight="1" ht="25.350000000000005">
      <c r="A4" s="3"/>
      <c r="B4" s="15" t="s">
        <v>348</v>
      </c>
      <c r="C4" s="15"/>
      <c r="D4" s="15"/>
      <c r="E4" s="112" t="s">
        <v>58</v>
      </c>
      <c r="F4" s="237" t="s">
        <v>36</v>
      </c>
      <c r="G4" s="217"/>
      <c r="H4" s="131" t="s">
        <v>349</v>
      </c>
      <c r="I4" s="18"/>
      <c r="J4" s="238"/>
    </row>
    <row x14ac:dyDescent="0.25" r="5" customHeight="1" ht="17.25">
      <c r="A5" s="3"/>
      <c r="B5" s="3"/>
      <c r="C5" s="3"/>
      <c r="D5" s="3"/>
      <c r="E5" s="74"/>
      <c r="F5" s="150" t="s">
        <v>351</v>
      </c>
      <c r="G5" s="150" t="s">
        <v>352</v>
      </c>
      <c r="H5" s="101"/>
      <c r="I5" s="303"/>
      <c r="J5" s="91"/>
    </row>
    <row x14ac:dyDescent="0.25" r="6" customHeight="1" ht="17.25">
      <c r="A6" s="3"/>
      <c r="B6" s="3"/>
      <c r="C6" s="3"/>
      <c r="D6" s="3"/>
      <c r="E6" s="74" t="s">
        <v>11</v>
      </c>
      <c r="F6" s="28" t="s">
        <v>354</v>
      </c>
      <c r="G6" s="28" t="s">
        <v>355</v>
      </c>
      <c r="H6" s="25">
        <v>1100</v>
      </c>
      <c r="I6" s="63"/>
      <c r="J6" s="24"/>
    </row>
    <row x14ac:dyDescent="0.25" r="7" customHeight="1" ht="17.25">
      <c r="A7" s="3"/>
      <c r="B7" s="3"/>
      <c r="C7" s="3"/>
      <c r="D7" s="3"/>
      <c r="E7" s="74" t="s">
        <v>13</v>
      </c>
      <c r="F7" s="28" t="s">
        <v>356</v>
      </c>
      <c r="G7" s="28" t="s">
        <v>357</v>
      </c>
      <c r="H7" s="25">
        <v>1210</v>
      </c>
      <c r="I7" s="63"/>
      <c r="J7" s="24"/>
    </row>
    <row x14ac:dyDescent="0.25" r="8" customHeight="1" ht="17.25">
      <c r="A8" s="3"/>
      <c r="B8" s="3"/>
      <c r="C8" s="3"/>
      <c r="D8" s="3"/>
      <c r="E8" s="74" t="s">
        <v>15</v>
      </c>
      <c r="F8" s="28" t="s">
        <v>358</v>
      </c>
      <c r="G8" s="28" t="s">
        <v>359</v>
      </c>
      <c r="H8" s="25">
        <v>1330</v>
      </c>
      <c r="I8" s="63"/>
      <c r="J8" s="24"/>
    </row>
    <row x14ac:dyDescent="0.25" r="9" customHeight="1" ht="17.25">
      <c r="A9" s="3"/>
      <c r="B9" s="3"/>
      <c r="C9" s="3"/>
      <c r="D9" s="3"/>
      <c r="E9" s="74"/>
      <c r="F9" s="74"/>
      <c r="G9" s="74"/>
      <c r="H9" s="34"/>
      <c r="I9" s="151"/>
      <c r="J9" s="24"/>
    </row>
    <row x14ac:dyDescent="0.25" r="10" customHeight="1" ht="17.25">
      <c r="A10" s="3"/>
      <c r="B10" s="3"/>
      <c r="C10" s="3"/>
      <c r="D10" s="3"/>
      <c r="E10" s="74"/>
      <c r="F10" s="74"/>
      <c r="G10" s="74"/>
      <c r="H10" s="34"/>
      <c r="I10" s="34"/>
      <c r="J10" s="24"/>
    </row>
    <row x14ac:dyDescent="0.25" r="11" customHeight="1" ht="17.25">
      <c r="A11" s="3"/>
      <c r="B11" s="3"/>
      <c r="C11" s="3"/>
      <c r="D11" s="3"/>
      <c r="E11" s="74"/>
      <c r="F11" s="74"/>
      <c r="G11" s="23"/>
      <c r="H11" s="82"/>
      <c r="I11" s="82"/>
      <c r="J11" s="82"/>
    </row>
    <row x14ac:dyDescent="0.25" r="12" customHeight="1" ht="17.25">
      <c r="A12" s="3"/>
      <c r="B12" s="3"/>
      <c r="C12" s="3"/>
      <c r="D12" s="3"/>
      <c r="E12" s="138" t="s">
        <v>18</v>
      </c>
      <c r="F12" s="138"/>
      <c r="G12" s="74"/>
      <c r="H12" s="136"/>
      <c r="I12" s="136"/>
      <c r="J12" s="137"/>
    </row>
    <row x14ac:dyDescent="0.25" r="13" customHeight="1" ht="17.25">
      <c r="A13" s="3"/>
      <c r="B13" s="3"/>
      <c r="C13" s="3"/>
      <c r="D13" s="3"/>
      <c r="E13" s="145"/>
      <c r="F13" s="145"/>
      <c r="G13" s="23"/>
      <c r="H13" s="82"/>
      <c r="I13" s="82"/>
      <c r="J13" s="82"/>
    </row>
    <row x14ac:dyDescent="0.25" r="14" customHeight="1" ht="17.25">
      <c r="A14" s="3"/>
      <c r="B14" s="3"/>
      <c r="C14" s="3"/>
      <c r="D14" s="3"/>
      <c r="E14" s="3"/>
      <c r="F14" s="3"/>
      <c r="G14" s="23"/>
      <c r="H14" s="82"/>
      <c r="I14" s="82"/>
      <c r="J14" s="82"/>
    </row>
    <row x14ac:dyDescent="0.25" r="15" customHeight="1" ht="17.25">
      <c r="A15" s="3"/>
      <c r="B15" s="3"/>
      <c r="C15" s="3"/>
      <c r="D15" s="3"/>
      <c r="E15" s="139" t="s">
        <v>280</v>
      </c>
      <c r="F15" s="139"/>
      <c r="G15" s="140"/>
      <c r="H15" s="141"/>
      <c r="I15" s="37">
        <v>380</v>
      </c>
      <c r="J15" s="82"/>
    </row>
    <row x14ac:dyDescent="0.25" r="16" customHeight="1" ht="17.25">
      <c r="A16" s="3"/>
      <c r="B16" s="3"/>
      <c r="C16" s="3"/>
      <c r="D16" s="3"/>
      <c r="E16" s="145"/>
      <c r="F16" s="145"/>
      <c r="G16" s="23"/>
      <c r="H16" s="82"/>
      <c r="I16" s="82"/>
      <c r="J16" s="82"/>
    </row>
    <row x14ac:dyDescent="0.25" r="17" customHeight="1" ht="17.25">
      <c r="A17" s="3"/>
      <c r="B17" s="3"/>
      <c r="C17" s="3"/>
      <c r="D17" s="3"/>
      <c r="E17" s="3"/>
      <c r="F17" s="3"/>
      <c r="G17" s="23"/>
      <c r="H17" s="82"/>
      <c r="I17" s="82"/>
      <c r="J17" s="92"/>
    </row>
    <row x14ac:dyDescent="0.25" r="18" customHeight="1" ht="17.25">
      <c r="A18" s="3"/>
      <c r="B18" s="3"/>
      <c r="C18" s="3"/>
      <c r="D18" s="3"/>
      <c r="E18" s="139" t="s">
        <v>360</v>
      </c>
      <c r="F18" s="139"/>
      <c r="G18" s="140"/>
      <c r="H18" s="141"/>
      <c r="I18" s="37">
        <v>1000</v>
      </c>
      <c r="J18" s="92"/>
    </row>
    <row x14ac:dyDescent="0.25" r="19" customHeight="1" ht="17.25">
      <c r="A19" s="3"/>
      <c r="B19" s="3"/>
      <c r="C19" s="3"/>
      <c r="D19" s="3"/>
      <c r="E19" s="28"/>
      <c r="F19" s="28"/>
      <c r="G19" s="23"/>
      <c r="H19" s="82"/>
      <c r="I19" s="34"/>
      <c r="J19" s="92"/>
    </row>
    <row x14ac:dyDescent="0.25" r="20" customHeight="1" ht="17.25">
      <c r="A20" s="3"/>
      <c r="B20" s="3"/>
      <c r="C20" s="3"/>
      <c r="D20" s="3"/>
      <c r="E20" s="28"/>
      <c r="F20" s="28"/>
      <c r="G20" s="23"/>
      <c r="H20" s="82"/>
      <c r="I20" s="34"/>
      <c r="J20" s="92"/>
    </row>
    <row x14ac:dyDescent="0.25" r="21" customHeight="1" ht="17.25">
      <c r="A21" s="3"/>
      <c r="B21" s="3"/>
      <c r="C21" s="3"/>
      <c r="D21" s="3"/>
      <c r="E21" s="28"/>
      <c r="F21" s="28"/>
      <c r="G21" s="23"/>
      <c r="H21" s="82"/>
      <c r="I21" s="34"/>
      <c r="J21" s="92"/>
    </row>
    <row x14ac:dyDescent="0.25" r="22" customHeight="1" ht="17.25">
      <c r="A22" s="3"/>
      <c r="B22" s="3"/>
      <c r="C22" s="3"/>
      <c r="D22" s="3"/>
      <c r="E22" s="28"/>
      <c r="F22" s="28"/>
      <c r="G22" s="23"/>
      <c r="H22" s="82"/>
      <c r="I22" s="34"/>
      <c r="J22" s="92"/>
    </row>
    <row x14ac:dyDescent="0.25" r="23" customHeight="1" ht="17.25">
      <c r="A23" s="3"/>
      <c r="B23" s="288" t="s">
        <v>361</v>
      </c>
      <c r="C23" s="10"/>
      <c r="D23" s="10"/>
      <c r="E23" s="10"/>
      <c r="F23" s="10"/>
      <c r="G23" s="227"/>
      <c r="H23" s="199"/>
      <c r="I23" s="199"/>
      <c r="J23" s="128"/>
    </row>
    <row x14ac:dyDescent="0.25" r="24" customHeight="1" ht="17.25">
      <c r="A24" s="3"/>
      <c r="B24" s="15" t="s">
        <v>348</v>
      </c>
      <c r="C24" s="15"/>
      <c r="D24" s="15"/>
      <c r="E24" s="112" t="s">
        <v>10</v>
      </c>
      <c r="F24" s="237" t="s">
        <v>36</v>
      </c>
      <c r="G24" s="217"/>
      <c r="H24" s="18" t="s">
        <v>362</v>
      </c>
      <c r="I24" s="18" t="s">
        <v>363</v>
      </c>
      <c r="J24" s="238"/>
    </row>
    <row x14ac:dyDescent="0.25" r="25" customHeight="1" ht="17.25">
      <c r="A25" s="3"/>
      <c r="B25" s="114"/>
      <c r="C25" s="114"/>
      <c r="D25" s="114"/>
      <c r="E25" s="119"/>
      <c r="F25" s="150" t="s">
        <v>351</v>
      </c>
      <c r="G25" s="150" t="s">
        <v>352</v>
      </c>
      <c r="H25" s="289"/>
      <c r="I25" s="287"/>
      <c r="J25" s="92"/>
    </row>
    <row x14ac:dyDescent="0.25" r="26" customHeight="1" ht="17.25">
      <c r="A26" s="3"/>
      <c r="B26" s="114"/>
      <c r="C26" s="114"/>
      <c r="D26" s="114"/>
      <c r="E26" s="4" t="s">
        <v>13</v>
      </c>
      <c r="F26" s="114" t="s">
        <v>364</v>
      </c>
      <c r="G26" s="28" t="s">
        <v>357</v>
      </c>
      <c r="H26" s="25">
        <v>1760</v>
      </c>
      <c r="I26" s="25">
        <v>2660</v>
      </c>
      <c r="J26" s="92"/>
    </row>
    <row x14ac:dyDescent="0.25" r="27" customHeight="1" ht="17.25">
      <c r="A27" s="3"/>
      <c r="B27" s="114"/>
      <c r="C27" s="114"/>
      <c r="D27" s="114"/>
      <c r="E27" s="4" t="s">
        <v>15</v>
      </c>
      <c r="F27" s="114" t="s">
        <v>358</v>
      </c>
      <c r="G27" s="28" t="s">
        <v>359</v>
      </c>
      <c r="H27" s="25">
        <v>1870</v>
      </c>
      <c r="I27" s="25">
        <v>3040</v>
      </c>
      <c r="J27" s="92"/>
    </row>
    <row x14ac:dyDescent="0.25" r="28" customHeight="1" ht="17.25">
      <c r="A28" s="3"/>
      <c r="B28" s="114"/>
      <c r="C28" s="114"/>
      <c r="D28" s="114"/>
      <c r="E28" s="4"/>
      <c r="F28" s="4"/>
      <c r="G28" s="4"/>
      <c r="H28" s="63"/>
      <c r="I28" s="63"/>
      <c r="J28" s="92"/>
    </row>
    <row x14ac:dyDescent="0.25" r="29" customHeight="1" ht="17.25">
      <c r="A29" s="3"/>
      <c r="B29" s="114"/>
      <c r="C29" s="114"/>
      <c r="D29" s="114"/>
      <c r="E29" s="4"/>
      <c r="F29" s="4"/>
      <c r="G29" s="4"/>
      <c r="H29" s="63"/>
      <c r="I29" s="63"/>
      <c r="J29" s="92"/>
    </row>
    <row x14ac:dyDescent="0.25" r="30" customHeight="1" ht="17.25">
      <c r="A30" s="3"/>
      <c r="B30" s="114"/>
      <c r="C30" s="114"/>
      <c r="D30" s="114"/>
      <c r="E30" s="138" t="s">
        <v>365</v>
      </c>
      <c r="F30" s="138"/>
      <c r="G30" s="4"/>
      <c r="H30" s="63"/>
      <c r="I30" s="63"/>
      <c r="J30" s="92"/>
    </row>
    <row x14ac:dyDescent="0.25" r="31" customHeight="1" ht="25.350000000000005">
      <c r="A31" s="3"/>
      <c r="B31" s="114"/>
      <c r="C31" s="114"/>
      <c r="D31" s="114"/>
      <c r="E31" s="150"/>
      <c r="F31" s="150"/>
      <c r="G31" s="4"/>
      <c r="H31" s="101"/>
      <c r="I31" s="101"/>
      <c r="J31" s="92"/>
    </row>
    <row x14ac:dyDescent="0.25" r="32" customHeight="1" ht="25.350000000000005">
      <c r="A32" s="3"/>
      <c r="B32" s="114"/>
      <c r="C32" s="114"/>
      <c r="D32" s="114"/>
      <c r="E32" s="107"/>
      <c r="F32" s="107"/>
      <c r="G32" s="4"/>
      <c r="H32" s="101"/>
      <c r="I32" s="101"/>
      <c r="J32" s="92"/>
    </row>
    <row x14ac:dyDescent="0.25" r="33" customHeight="1" ht="25.350000000000005">
      <c r="A33" s="3"/>
      <c r="B33" s="114"/>
      <c r="C33" s="114"/>
      <c r="D33" s="114"/>
      <c r="E33" s="139" t="s">
        <v>280</v>
      </c>
      <c r="F33" s="139"/>
      <c r="G33" s="140"/>
      <c r="H33" s="141"/>
      <c r="I33" s="37">
        <v>560</v>
      </c>
      <c r="J33" s="92"/>
    </row>
    <row x14ac:dyDescent="0.25" r="34" customHeight="1" ht="24.75">
      <c r="A34" s="3"/>
      <c r="B34" s="114"/>
      <c r="C34" s="114"/>
      <c r="D34" s="114"/>
      <c r="E34" s="229"/>
      <c r="F34" s="229"/>
      <c r="G34" s="228"/>
      <c r="H34" s="230"/>
      <c r="I34" s="230"/>
      <c r="J34" s="92"/>
    </row>
    <row x14ac:dyDescent="0.25" r="35" customHeight="1" ht="100.34999999999998">
      <c r="A35" s="3"/>
      <c r="B35" s="114"/>
      <c r="C35" s="114"/>
      <c r="D35" s="114"/>
      <c r="E35" s="114"/>
      <c r="F35" s="114"/>
      <c r="G35" s="4"/>
      <c r="H35" s="101"/>
      <c r="I35" s="63"/>
      <c r="J35" s="92"/>
    </row>
    <row x14ac:dyDescent="0.25" r="36" customHeight="1" ht="25.350000000000005">
      <c r="A36" s="3"/>
      <c r="B36" s="3"/>
      <c r="C36" s="3"/>
      <c r="D36" s="3"/>
      <c r="E36" s="108"/>
      <c r="F36" s="108"/>
      <c r="G36" s="122"/>
      <c r="H36" s="290"/>
      <c r="I36" s="291"/>
      <c r="J36" s="291"/>
    </row>
    <row x14ac:dyDescent="0.25" r="37" customHeight="1" ht="17.25">
      <c r="A37" s="3"/>
      <c r="B37" s="288" t="s">
        <v>361</v>
      </c>
      <c r="C37" s="10"/>
      <c r="D37" s="10"/>
      <c r="E37" s="10"/>
      <c r="F37" s="10"/>
      <c r="G37" s="227"/>
      <c r="H37" s="199"/>
      <c r="I37" s="199"/>
      <c r="J37" s="128"/>
    </row>
    <row x14ac:dyDescent="0.25" r="38" customHeight="1" ht="17.25">
      <c r="A38" s="3"/>
      <c r="B38" s="15" t="s">
        <v>366</v>
      </c>
      <c r="C38" s="15"/>
      <c r="D38" s="15"/>
      <c r="E38" s="112" t="s">
        <v>10</v>
      </c>
      <c r="F38" s="237" t="s">
        <v>36</v>
      </c>
      <c r="G38" s="217"/>
      <c r="H38" s="18" t="s">
        <v>362</v>
      </c>
      <c r="I38" s="18" t="s">
        <v>363</v>
      </c>
      <c r="J38" s="238"/>
    </row>
    <row x14ac:dyDescent="0.25" r="39" customHeight="1" ht="17.25">
      <c r="A39" s="3"/>
      <c r="B39" s="114"/>
      <c r="C39" s="114"/>
      <c r="D39" s="114"/>
      <c r="E39" s="119"/>
      <c r="F39" s="150" t="s">
        <v>351</v>
      </c>
      <c r="G39" s="150" t="s">
        <v>352</v>
      </c>
      <c r="H39" s="289"/>
      <c r="I39" s="287"/>
      <c r="J39" s="92"/>
    </row>
    <row x14ac:dyDescent="0.25" r="40" customHeight="1" ht="17.25">
      <c r="A40" s="3"/>
      <c r="B40" s="114"/>
      <c r="C40" s="114"/>
      <c r="D40" s="114"/>
      <c r="E40" s="4" t="s">
        <v>13</v>
      </c>
      <c r="F40" s="114" t="s">
        <v>367</v>
      </c>
      <c r="G40" s="28" t="s">
        <v>368</v>
      </c>
      <c r="H40" s="25">
        <v>1760</v>
      </c>
      <c r="I40" s="25">
        <v>2630</v>
      </c>
      <c r="J40" s="92"/>
    </row>
    <row x14ac:dyDescent="0.25" r="41" customHeight="1" ht="17.25">
      <c r="A41" s="3"/>
      <c r="B41" s="114"/>
      <c r="C41" s="114"/>
      <c r="D41" s="114"/>
      <c r="E41" s="4" t="s">
        <v>15</v>
      </c>
      <c r="F41" s="114" t="s">
        <v>116</v>
      </c>
      <c r="G41" s="28" t="s">
        <v>117</v>
      </c>
      <c r="H41" s="25">
        <v>1870</v>
      </c>
      <c r="I41" s="25">
        <v>2940</v>
      </c>
      <c r="J41" s="92"/>
    </row>
    <row x14ac:dyDescent="0.25" r="42" customHeight="1" ht="17.25">
      <c r="A42" s="3"/>
      <c r="B42" s="114"/>
      <c r="C42" s="114"/>
      <c r="D42" s="114"/>
      <c r="E42" s="4"/>
      <c r="F42" s="4"/>
      <c r="G42" s="4"/>
      <c r="H42" s="63"/>
      <c r="I42" s="63"/>
      <c r="J42" s="92"/>
    </row>
    <row x14ac:dyDescent="0.25" r="43" customHeight="1" ht="17.25">
      <c r="A43" s="3"/>
      <c r="B43" s="114"/>
      <c r="C43" s="114"/>
      <c r="D43" s="114"/>
      <c r="E43" s="4"/>
      <c r="F43" s="4"/>
      <c r="G43" s="4"/>
      <c r="H43" s="63"/>
      <c r="I43" s="63"/>
      <c r="J43" s="92"/>
    </row>
    <row x14ac:dyDescent="0.25" r="44" customHeight="1" ht="17.25">
      <c r="A44" s="3"/>
      <c r="B44" s="114"/>
      <c r="C44" s="114"/>
      <c r="D44" s="114"/>
      <c r="E44" s="138" t="s">
        <v>365</v>
      </c>
      <c r="F44" s="138"/>
      <c r="G44" s="4"/>
      <c r="H44" s="63"/>
      <c r="I44" s="63"/>
      <c r="J44" s="92"/>
    </row>
    <row x14ac:dyDescent="0.25" r="45" customHeight="1" ht="25.350000000000005">
      <c r="A45" s="3"/>
      <c r="B45" s="114"/>
      <c r="C45" s="114"/>
      <c r="D45" s="114"/>
      <c r="E45" s="150"/>
      <c r="F45" s="150"/>
      <c r="G45" s="4"/>
      <c r="H45" s="101"/>
      <c r="I45" s="101"/>
      <c r="J45" s="92"/>
    </row>
    <row x14ac:dyDescent="0.25" r="46" customHeight="1" ht="25.350000000000005">
      <c r="A46" s="3"/>
      <c r="B46" s="114"/>
      <c r="C46" s="114"/>
      <c r="D46" s="114"/>
      <c r="E46" s="107"/>
      <c r="F46" s="107"/>
      <c r="G46" s="4"/>
      <c r="H46" s="101"/>
      <c r="I46" s="101"/>
      <c r="J46" s="92"/>
    </row>
    <row x14ac:dyDescent="0.25" r="47" customHeight="1" ht="25.350000000000005">
      <c r="A47" s="3"/>
      <c r="B47" s="114"/>
      <c r="C47" s="114"/>
      <c r="D47" s="114"/>
      <c r="E47" s="139" t="s">
        <v>280</v>
      </c>
      <c r="F47" s="139"/>
      <c r="G47" s="140"/>
      <c r="H47" s="141"/>
      <c r="I47" s="37">
        <v>560</v>
      </c>
      <c r="J47" s="92"/>
    </row>
    <row x14ac:dyDescent="0.25" r="48" customHeight="1" ht="100.34999999999998">
      <c r="A48" s="3"/>
      <c r="B48" s="114"/>
      <c r="C48" s="114"/>
      <c r="D48" s="114"/>
      <c r="E48" s="108"/>
      <c r="F48" s="108"/>
      <c r="G48" s="228"/>
      <c r="H48" s="230"/>
      <c r="I48" s="101"/>
      <c r="J48" s="92"/>
    </row>
    <row x14ac:dyDescent="0.25" r="49" customHeight="1" ht="24.75">
      <c r="A49" s="3"/>
      <c r="B49" s="114"/>
      <c r="C49" s="114"/>
      <c r="D49" s="114"/>
      <c r="E49" s="229"/>
      <c r="F49" s="229"/>
      <c r="G49" s="228"/>
      <c r="H49" s="230"/>
      <c r="I49" s="230"/>
      <c r="J49" s="92"/>
    </row>
    <row x14ac:dyDescent="0.25" r="50" customHeight="1" ht="25.350000000000005">
      <c r="A50" s="3"/>
      <c r="B50" s="114"/>
      <c r="C50" s="114"/>
      <c r="D50" s="114"/>
      <c r="E50" s="114"/>
      <c r="F50" s="114"/>
      <c r="G50" s="4"/>
      <c r="H50" s="101"/>
      <c r="I50" s="63"/>
      <c r="J50" s="92"/>
    </row>
    <row x14ac:dyDescent="0.25" r="51" customHeight="1" ht="25.350000000000005">
      <c r="A51" s="3"/>
      <c r="B51" s="3"/>
      <c r="C51" s="3"/>
      <c r="D51" s="3"/>
      <c r="E51" s="108"/>
      <c r="F51" s="108"/>
      <c r="G51" s="122"/>
      <c r="H51" s="290"/>
      <c r="I51" s="291"/>
      <c r="J51" s="291"/>
    </row>
    <row x14ac:dyDescent="0.25" r="52" customHeight="1" ht="57">
      <c r="A52" s="3"/>
      <c r="B52" s="96" t="s">
        <v>369</v>
      </c>
      <c r="C52" s="10"/>
      <c r="D52" s="9"/>
      <c r="E52" s="292"/>
      <c r="F52" s="292"/>
      <c r="G52" s="293"/>
      <c r="H52" s="294"/>
      <c r="I52" s="294"/>
      <c r="J52" s="128"/>
    </row>
    <row x14ac:dyDescent="0.25" r="53" customHeight="1" ht="17.25">
      <c r="A53" s="3"/>
      <c r="B53" s="15" t="s">
        <v>348</v>
      </c>
      <c r="C53" s="15"/>
      <c r="D53" s="15"/>
      <c r="E53" s="112" t="s">
        <v>58</v>
      </c>
      <c r="F53" s="237" t="s">
        <v>319</v>
      </c>
      <c r="G53" s="217"/>
      <c r="H53" s="131" t="s">
        <v>370</v>
      </c>
      <c r="I53" s="52"/>
      <c r="J53" s="238"/>
    </row>
    <row x14ac:dyDescent="0.25" r="54" customHeight="1" ht="17.25">
      <c r="A54" s="3"/>
      <c r="B54" s="3"/>
      <c r="C54" s="3"/>
      <c r="D54" s="3"/>
      <c r="E54" s="74"/>
      <c r="F54" s="119" t="s">
        <v>5</v>
      </c>
      <c r="G54" s="119" t="s">
        <v>335</v>
      </c>
      <c r="H54" s="101"/>
      <c r="I54" s="225"/>
      <c r="J54" s="91"/>
    </row>
    <row x14ac:dyDescent="0.25" r="55" customHeight="1" ht="17.25">
      <c r="A55" s="3"/>
      <c r="B55" s="3"/>
      <c r="C55" s="3"/>
      <c r="D55" s="3"/>
      <c r="E55" s="74" t="s">
        <v>13</v>
      </c>
      <c r="F55" s="28" t="s">
        <v>371</v>
      </c>
      <c r="G55" s="295" t="s">
        <v>372</v>
      </c>
      <c r="H55" s="25">
        <v>1970</v>
      </c>
      <c r="I55" s="34"/>
      <c r="J55" s="24"/>
    </row>
    <row x14ac:dyDescent="0.25" r="56" customHeight="1" ht="17.25">
      <c r="A56" s="3"/>
      <c r="B56" s="3"/>
      <c r="C56" s="3"/>
      <c r="D56" s="3"/>
      <c r="E56" s="74" t="s">
        <v>15</v>
      </c>
      <c r="F56" s="28" t="s">
        <v>373</v>
      </c>
      <c r="G56" s="295" t="s">
        <v>374</v>
      </c>
      <c r="H56" s="25">
        <v>2090</v>
      </c>
      <c r="I56" s="34"/>
      <c r="J56" s="24"/>
    </row>
    <row x14ac:dyDescent="0.25" r="57" customHeight="1" ht="17.25">
      <c r="A57" s="3"/>
      <c r="B57" s="3"/>
      <c r="C57" s="3"/>
      <c r="D57" s="3"/>
      <c r="E57" s="74"/>
      <c r="F57" s="74"/>
      <c r="G57" s="74"/>
      <c r="H57" s="34"/>
      <c r="I57" s="34"/>
      <c r="J57" s="24"/>
    </row>
    <row x14ac:dyDescent="0.25" r="58" customHeight="1" ht="17.25">
      <c r="A58" s="3"/>
      <c r="B58" s="3"/>
      <c r="C58" s="3"/>
      <c r="D58" s="3"/>
      <c r="E58" s="74"/>
      <c r="F58" s="74"/>
      <c r="G58" s="74"/>
      <c r="H58" s="34"/>
      <c r="I58" s="34"/>
      <c r="J58" s="24"/>
    </row>
    <row x14ac:dyDescent="0.25" r="59" customHeight="1" ht="17.25">
      <c r="A59" s="3"/>
      <c r="B59" s="3"/>
      <c r="C59" s="3"/>
      <c r="D59" s="3"/>
      <c r="E59" s="138" t="s">
        <v>18</v>
      </c>
      <c r="F59" s="138"/>
      <c r="G59" s="23"/>
      <c r="H59" s="82"/>
      <c r="I59" s="82"/>
      <c r="J59" s="82"/>
    </row>
    <row x14ac:dyDescent="0.25" r="60" customHeight="1" ht="17.25">
      <c r="A60" s="3"/>
      <c r="B60" s="3"/>
      <c r="C60" s="3"/>
      <c r="D60" s="3"/>
      <c r="E60" s="145"/>
      <c r="F60" s="145"/>
      <c r="G60" s="74"/>
      <c r="H60" s="136"/>
      <c r="I60" s="136"/>
      <c r="J60" s="137"/>
    </row>
    <row x14ac:dyDescent="0.25" r="61" customHeight="1" ht="17.25">
      <c r="A61" s="3"/>
      <c r="B61" s="3"/>
      <c r="C61" s="3"/>
      <c r="D61" s="3"/>
      <c r="E61" s="3"/>
      <c r="F61" s="3"/>
      <c r="G61" s="23"/>
      <c r="H61" s="82"/>
      <c r="I61" s="82"/>
      <c r="J61" s="82"/>
    </row>
    <row x14ac:dyDescent="0.25" r="62" customHeight="1" ht="17.25">
      <c r="A62" s="3"/>
      <c r="B62" s="3"/>
      <c r="C62" s="3"/>
      <c r="D62" s="3"/>
      <c r="E62" s="28"/>
      <c r="F62" s="28"/>
      <c r="G62" s="23"/>
      <c r="H62" s="82"/>
      <c r="I62" s="34"/>
      <c r="J62" s="82"/>
    </row>
    <row x14ac:dyDescent="0.25" r="63" customHeight="1" ht="17.25">
      <c r="A63" s="3"/>
      <c r="B63" s="3"/>
      <c r="C63" s="3"/>
      <c r="D63" s="3"/>
      <c r="E63" s="145"/>
      <c r="F63" s="145"/>
      <c r="G63" s="23"/>
      <c r="H63" s="82"/>
      <c r="I63" s="82"/>
      <c r="J63" s="82"/>
    </row>
    <row x14ac:dyDescent="0.25" r="64" customHeight="1" ht="17.25">
      <c r="A64" s="3"/>
      <c r="B64" s="3"/>
      <c r="C64" s="3"/>
      <c r="D64" s="3"/>
      <c r="E64" s="145"/>
      <c r="F64" s="145"/>
      <c r="G64" s="23"/>
      <c r="H64" s="82"/>
      <c r="I64" s="82"/>
      <c r="J64" s="82"/>
    </row>
    <row x14ac:dyDescent="0.25" r="65" customHeight="1" ht="17.25">
      <c r="A65" s="3"/>
      <c r="B65" s="15" t="s">
        <v>82</v>
      </c>
      <c r="C65" s="15"/>
      <c r="D65" s="15"/>
      <c r="E65" s="112"/>
      <c r="F65" s="237" t="s">
        <v>319</v>
      </c>
      <c r="G65" s="217"/>
      <c r="H65" s="131" t="s">
        <v>370</v>
      </c>
      <c r="I65" s="52"/>
      <c r="J65" s="238"/>
    </row>
    <row x14ac:dyDescent="0.25" r="66" customHeight="1" ht="17.25">
      <c r="A66" s="3"/>
      <c r="B66" s="3"/>
      <c r="C66" s="3"/>
      <c r="D66" s="3"/>
      <c r="E66" s="74"/>
      <c r="F66" s="119" t="s">
        <v>5</v>
      </c>
      <c r="G66" s="119" t="s">
        <v>335</v>
      </c>
      <c r="H66" s="101"/>
      <c r="I66" s="225"/>
      <c r="J66" s="91"/>
    </row>
    <row x14ac:dyDescent="0.25" r="67" customHeight="1" ht="17.25">
      <c r="A67" s="3"/>
      <c r="B67" s="3"/>
      <c r="C67" s="3"/>
      <c r="D67" s="3"/>
      <c r="E67" s="74"/>
      <c r="F67" s="296" t="s">
        <v>375</v>
      </c>
      <c r="G67" s="297" t="s">
        <v>376</v>
      </c>
      <c r="H67" s="25">
        <v>3570</v>
      </c>
      <c r="I67" s="34"/>
      <c r="J67" s="24"/>
    </row>
    <row x14ac:dyDescent="0.25" r="68" customHeight="1" ht="17.25">
      <c r="A68" s="3"/>
      <c r="B68" s="3"/>
      <c r="C68" s="3"/>
      <c r="D68" s="3"/>
      <c r="E68" s="74"/>
      <c r="F68" s="28"/>
      <c r="G68" s="295"/>
      <c r="H68" s="25"/>
      <c r="I68" s="34"/>
      <c r="J68" s="24"/>
    </row>
    <row x14ac:dyDescent="0.25" r="69" customHeight="1" ht="17.25">
      <c r="A69" s="3"/>
      <c r="B69" s="3"/>
      <c r="C69" s="3"/>
      <c r="D69" s="3"/>
      <c r="E69" s="74"/>
      <c r="F69" s="74"/>
      <c r="G69" s="74"/>
      <c r="H69" s="34"/>
      <c r="I69" s="34"/>
      <c r="J69" s="24"/>
    </row>
    <row x14ac:dyDescent="0.25" r="70" customHeight="1" ht="17.25">
      <c r="A70" s="3"/>
      <c r="B70" s="3"/>
      <c r="C70" s="3"/>
      <c r="D70" s="3"/>
      <c r="E70" s="74"/>
      <c r="F70" s="74"/>
      <c r="G70" s="74"/>
      <c r="H70" s="34"/>
      <c r="I70" s="34"/>
      <c r="J70" s="24"/>
    </row>
    <row x14ac:dyDescent="0.25" r="71" customHeight="1" ht="17.25">
      <c r="A71" s="3"/>
      <c r="B71" s="3"/>
      <c r="C71" s="3"/>
      <c r="D71" s="3"/>
      <c r="E71" s="138" t="s">
        <v>18</v>
      </c>
      <c r="F71" s="138"/>
      <c r="G71" s="23"/>
      <c r="H71" s="82"/>
      <c r="I71" s="82"/>
      <c r="J71" s="82"/>
    </row>
    <row x14ac:dyDescent="0.25" r="72" customHeight="1" ht="17.25">
      <c r="A72" s="3"/>
      <c r="B72" s="3"/>
      <c r="C72" s="3"/>
      <c r="D72" s="3"/>
      <c r="E72" s="145"/>
      <c r="F72" s="145"/>
      <c r="G72" s="74"/>
      <c r="H72" s="136"/>
      <c r="I72" s="136"/>
      <c r="J72" s="137"/>
    </row>
    <row x14ac:dyDescent="0.25" r="73" customHeight="1" ht="17.25">
      <c r="A73" s="3"/>
      <c r="B73" s="3"/>
      <c r="C73" s="3"/>
      <c r="D73" s="3"/>
      <c r="E73" s="3"/>
      <c r="F73" s="3"/>
      <c r="G73" s="23"/>
      <c r="H73" s="82"/>
      <c r="I73" s="82"/>
      <c r="J73" s="82"/>
    </row>
    <row x14ac:dyDescent="0.25" r="74" customHeight="1" ht="17.25">
      <c r="A74" s="3"/>
      <c r="B74" s="3"/>
      <c r="C74" s="3"/>
      <c r="D74" s="3"/>
      <c r="E74" s="28"/>
      <c r="F74" s="28"/>
      <c r="G74" s="23"/>
      <c r="H74" s="82"/>
      <c r="I74" s="34"/>
      <c r="J74" s="82"/>
    </row>
    <row x14ac:dyDescent="0.25" r="75" customHeight="1" ht="17.25">
      <c r="A75" s="3"/>
      <c r="B75" s="3"/>
      <c r="C75" s="3"/>
      <c r="D75" s="3"/>
      <c r="E75" s="145"/>
      <c r="F75" s="145"/>
      <c r="G75" s="23"/>
      <c r="H75" s="82"/>
      <c r="I75" s="82"/>
      <c r="J75" s="82"/>
    </row>
    <row x14ac:dyDescent="0.25" r="76" customHeight="1" ht="57">
      <c r="A76" s="3"/>
      <c r="B76" s="96" t="s">
        <v>377</v>
      </c>
      <c r="C76" s="10"/>
      <c r="D76" s="9"/>
      <c r="E76" s="292"/>
      <c r="F76" s="292"/>
      <c r="G76" s="293"/>
      <c r="H76" s="294"/>
      <c r="I76" s="294"/>
      <c r="J76" s="128"/>
    </row>
    <row x14ac:dyDescent="0.25" r="77" customHeight="1" ht="17.25">
      <c r="A77" s="3"/>
      <c r="B77" s="15"/>
      <c r="C77" s="15"/>
      <c r="D77" s="15"/>
      <c r="E77" s="112" t="s">
        <v>58</v>
      </c>
      <c r="F77" s="237" t="s">
        <v>319</v>
      </c>
      <c r="G77" s="217"/>
      <c r="H77" s="131" t="s">
        <v>378</v>
      </c>
      <c r="I77" s="52"/>
      <c r="J77" s="238"/>
    </row>
    <row x14ac:dyDescent="0.25" r="78" customHeight="1" ht="17.25">
      <c r="A78" s="3"/>
      <c r="B78" s="3"/>
      <c r="C78" s="3"/>
      <c r="D78" s="3"/>
      <c r="E78" s="74"/>
      <c r="F78" s="119" t="s">
        <v>5</v>
      </c>
      <c r="G78" s="119" t="s">
        <v>335</v>
      </c>
      <c r="H78" s="101"/>
      <c r="I78" s="225"/>
      <c r="J78" s="91"/>
    </row>
    <row x14ac:dyDescent="0.25" r="79" customHeight="1" ht="17.25">
      <c r="A79" s="3"/>
      <c r="B79" s="3"/>
      <c r="C79" s="3"/>
      <c r="D79" s="3"/>
      <c r="E79" s="74" t="s">
        <v>58</v>
      </c>
      <c r="F79" s="298" t="s">
        <v>380</v>
      </c>
      <c r="G79" s="297" t="s">
        <v>381</v>
      </c>
      <c r="H79" s="25">
        <v>3370</v>
      </c>
      <c r="I79" s="34"/>
      <c r="J79" s="24"/>
    </row>
    <row x14ac:dyDescent="0.25" r="80" customHeight="1" ht="17.25">
      <c r="A80" s="3"/>
      <c r="B80" s="3"/>
      <c r="C80" s="3"/>
      <c r="D80" s="3"/>
      <c r="E80" s="74" t="s">
        <v>13</v>
      </c>
      <c r="F80" s="298" t="s">
        <v>382</v>
      </c>
      <c r="G80" s="297" t="s">
        <v>383</v>
      </c>
      <c r="H80" s="25">
        <v>4120</v>
      </c>
      <c r="I80" s="34"/>
      <c r="J80" s="24"/>
    </row>
    <row x14ac:dyDescent="0.25" r="81" customHeight="1" ht="17.25">
      <c r="A81" s="3"/>
      <c r="B81" s="3"/>
      <c r="C81" s="3"/>
      <c r="D81" s="3"/>
      <c r="E81" s="74"/>
      <c r="F81" s="74"/>
      <c r="G81" s="74"/>
      <c r="H81" s="34"/>
      <c r="I81" s="34"/>
      <c r="J81" s="24"/>
    </row>
    <row x14ac:dyDescent="0.25" r="82" customHeight="1" ht="17.25">
      <c r="A82" s="3"/>
      <c r="B82" s="3"/>
      <c r="C82" s="3"/>
      <c r="D82" s="3"/>
      <c r="E82" s="74"/>
      <c r="F82" s="74"/>
      <c r="G82" s="74"/>
      <c r="H82" s="34"/>
      <c r="I82" s="34"/>
      <c r="J82" s="24"/>
    </row>
    <row x14ac:dyDescent="0.25" r="83" customHeight="1" ht="17.25">
      <c r="A83" s="3"/>
      <c r="B83" s="3"/>
      <c r="C83" s="3"/>
      <c r="D83" s="3"/>
      <c r="E83" s="138" t="s">
        <v>384</v>
      </c>
      <c r="F83" s="138"/>
      <c r="G83" s="23"/>
      <c r="H83" s="82"/>
      <c r="I83" s="82"/>
      <c r="J83" s="82"/>
    </row>
    <row x14ac:dyDescent="0.25" r="84" customHeight="1" ht="17.25">
      <c r="A84" s="3"/>
      <c r="B84" s="3"/>
      <c r="C84" s="3"/>
      <c r="D84" s="3"/>
      <c r="E84" s="145"/>
      <c r="F84" s="145"/>
      <c r="G84" s="74"/>
      <c r="H84" s="136"/>
      <c r="I84" s="136"/>
      <c r="J84" s="137"/>
    </row>
    <row x14ac:dyDescent="0.25" r="85" customHeight="1" ht="17.25">
      <c r="A85" s="3"/>
      <c r="B85" s="3"/>
      <c r="C85" s="3"/>
      <c r="D85" s="3"/>
      <c r="E85" s="139" t="s">
        <v>90</v>
      </c>
      <c r="F85" s="139"/>
      <c r="G85" s="140"/>
      <c r="H85" s="141"/>
      <c r="I85" s="37">
        <v>560</v>
      </c>
      <c r="J85" s="82"/>
    </row>
    <row x14ac:dyDescent="0.25" r="86" customHeight="1" ht="17.25">
      <c r="A86" s="3"/>
      <c r="B86" s="3"/>
      <c r="C86" s="3"/>
      <c r="D86" s="3"/>
      <c r="E86" s="28"/>
      <c r="F86" s="28"/>
      <c r="G86" s="23"/>
      <c r="H86" s="82"/>
      <c r="I86" s="34"/>
      <c r="J86" s="82"/>
    </row>
    <row x14ac:dyDescent="0.25" r="87" customHeight="1" ht="17.25">
      <c r="A87" s="3"/>
      <c r="B87" s="3"/>
      <c r="C87" s="3"/>
      <c r="D87" s="3"/>
      <c r="E87" s="139" t="s">
        <v>453</v>
      </c>
      <c r="F87" s="139"/>
      <c r="G87" s="140"/>
      <c r="H87" s="141"/>
      <c r="I87" s="37">
        <v>1690</v>
      </c>
      <c r="J87" s="82"/>
    </row>
    <row x14ac:dyDescent="0.25" r="88" customHeight="1" ht="17.25">
      <c r="A88" s="3"/>
      <c r="B88" s="3"/>
      <c r="C88" s="3"/>
      <c r="D88" s="3"/>
      <c r="E88" s="145"/>
      <c r="F88" s="145"/>
      <c r="G88" s="23"/>
      <c r="H88" s="82"/>
      <c r="I88" s="82"/>
      <c r="J88" s="82"/>
    </row>
    <row x14ac:dyDescent="0.25" r="89" customHeight="1" ht="17.25">
      <c r="A89" s="3"/>
      <c r="B89" s="288" t="s">
        <v>454</v>
      </c>
      <c r="C89" s="10"/>
      <c r="D89" s="10"/>
      <c r="E89" s="10"/>
      <c r="F89" s="10"/>
      <c r="G89" s="227"/>
      <c r="H89" s="199"/>
      <c r="I89" s="199"/>
      <c r="J89" s="128"/>
    </row>
    <row x14ac:dyDescent="0.25" r="90" customHeight="1" ht="17.25">
      <c r="A90" s="3"/>
      <c r="B90" s="15" t="s">
        <v>348</v>
      </c>
      <c r="C90" s="15"/>
      <c r="D90" s="15"/>
      <c r="E90" s="112" t="s">
        <v>58</v>
      </c>
      <c r="F90" s="237" t="s">
        <v>36</v>
      </c>
      <c r="G90" s="217"/>
      <c r="H90" s="18" t="s">
        <v>455</v>
      </c>
      <c r="I90" s="18" t="s">
        <v>388</v>
      </c>
      <c r="J90" s="238"/>
    </row>
    <row x14ac:dyDescent="0.25" r="91" customHeight="1" ht="26.100000000000005">
      <c r="A91" s="3"/>
      <c r="B91" s="114"/>
      <c r="C91" s="114"/>
      <c r="D91" s="114"/>
      <c r="E91" s="119"/>
      <c r="F91" s="150" t="s">
        <v>351</v>
      </c>
      <c r="G91" s="150" t="s">
        <v>352</v>
      </c>
      <c r="H91" s="289"/>
      <c r="I91" s="287"/>
      <c r="J91" s="92"/>
    </row>
    <row x14ac:dyDescent="0.25" r="92" customHeight="1" ht="17.25">
      <c r="A92" s="3"/>
      <c r="B92" s="114"/>
      <c r="C92" s="114"/>
      <c r="D92" s="114"/>
      <c r="E92" s="4" t="s">
        <v>13</v>
      </c>
      <c r="F92" s="114" t="s">
        <v>356</v>
      </c>
      <c r="G92" s="28" t="s">
        <v>357</v>
      </c>
      <c r="H92" s="25">
        <v>1780</v>
      </c>
      <c r="I92" s="25">
        <v>2940</v>
      </c>
      <c r="J92" s="92"/>
    </row>
    <row x14ac:dyDescent="0.25" r="93" customHeight="1" ht="25.350000000000005">
      <c r="A93" s="3"/>
      <c r="B93" s="114"/>
      <c r="C93" s="114"/>
      <c r="D93" s="114"/>
      <c r="E93" s="4" t="s">
        <v>15</v>
      </c>
      <c r="F93" s="214" t="s">
        <v>358</v>
      </c>
      <c r="G93" s="28" t="s">
        <v>359</v>
      </c>
      <c r="H93" s="25">
        <v>2230</v>
      </c>
      <c r="I93" s="25">
        <v>3400</v>
      </c>
      <c r="J93" s="92"/>
    </row>
    <row x14ac:dyDescent="0.25" r="94" customHeight="1" ht="25.350000000000005">
      <c r="A94" s="3"/>
      <c r="B94" s="114"/>
      <c r="C94" s="114"/>
      <c r="D94" s="114"/>
      <c r="E94" s="4"/>
      <c r="F94" s="4"/>
      <c r="G94" s="4"/>
      <c r="H94" s="63"/>
      <c r="I94" s="63"/>
      <c r="J94" s="92"/>
    </row>
    <row x14ac:dyDescent="0.25" r="95" customHeight="1" ht="17.25">
      <c r="A95" s="3"/>
      <c r="B95" s="114"/>
      <c r="C95" s="114"/>
      <c r="D95" s="114"/>
      <c r="E95" s="4"/>
      <c r="F95" s="4"/>
      <c r="G95" s="4"/>
      <c r="H95" s="63"/>
      <c r="I95" s="63"/>
      <c r="J95" s="92"/>
    </row>
    <row x14ac:dyDescent="0.25" r="96" customHeight="1" ht="28.350000000000005">
      <c r="A96" s="3"/>
      <c r="B96" s="3"/>
      <c r="C96" s="3"/>
      <c r="D96" s="3"/>
      <c r="E96" s="138" t="s">
        <v>456</v>
      </c>
      <c r="F96" s="138"/>
      <c r="G96" s="4"/>
      <c r="H96" s="63"/>
      <c r="I96" s="63"/>
      <c r="J96" s="92"/>
    </row>
    <row x14ac:dyDescent="0.25" r="97" customHeight="1" ht="17.25">
      <c r="A97" s="3"/>
      <c r="B97" s="114"/>
      <c r="C97" s="114"/>
      <c r="D97" s="114"/>
      <c r="E97" s="150"/>
      <c r="F97" s="150"/>
      <c r="G97" s="4"/>
      <c r="H97" s="101"/>
      <c r="I97" s="101"/>
      <c r="J97" s="92"/>
    </row>
    <row x14ac:dyDescent="0.25" r="98" customHeight="1" ht="17.25">
      <c r="A98" s="3"/>
      <c r="B98" s="114"/>
      <c r="C98" s="114"/>
      <c r="D98" s="114"/>
      <c r="E98" s="229"/>
      <c r="F98" s="229"/>
      <c r="G98" s="228"/>
      <c r="H98" s="230"/>
      <c r="I98" s="230"/>
      <c r="J98" s="92"/>
    </row>
    <row x14ac:dyDescent="0.25" r="99" customHeight="1" ht="17.25">
      <c r="A99" s="3"/>
      <c r="B99" s="114"/>
      <c r="C99" s="114"/>
      <c r="D99" s="114"/>
      <c r="E99" s="114"/>
      <c r="F99" s="114"/>
      <c r="G99" s="4"/>
      <c r="H99" s="101"/>
      <c r="I99" s="63"/>
      <c r="J99" s="92"/>
    </row>
    <row x14ac:dyDescent="0.25" r="100" customHeight="1" ht="17.25">
      <c r="A100" s="3"/>
      <c r="B100" s="114"/>
      <c r="C100" s="114"/>
      <c r="D100" s="114"/>
      <c r="E100" s="108"/>
      <c r="F100" s="108"/>
      <c r="G100" s="4"/>
      <c r="H100" s="101"/>
      <c r="I100" s="101"/>
      <c r="J100" s="92"/>
    </row>
    <row x14ac:dyDescent="0.25" r="101" customHeight="1" ht="26.100000000000005">
      <c r="A101" s="3"/>
      <c r="B101" s="114"/>
      <c r="C101" s="114"/>
      <c r="D101" s="114"/>
      <c r="E101" s="108"/>
      <c r="F101" s="108"/>
      <c r="G101" s="4"/>
      <c r="H101" s="101"/>
      <c r="I101" s="101"/>
      <c r="J101" s="92"/>
    </row>
    <row x14ac:dyDescent="0.25" r="102" customHeight="1" ht="49.35">
      <c r="A102" s="3"/>
      <c r="B102" s="96" t="s">
        <v>386</v>
      </c>
      <c r="C102" s="236"/>
      <c r="D102" s="236"/>
      <c r="E102" s="127"/>
      <c r="F102" s="127"/>
      <c r="G102" s="116"/>
      <c r="H102" s="128"/>
      <c r="I102" s="128"/>
      <c r="J102" s="128"/>
    </row>
    <row x14ac:dyDescent="0.25" r="103" customHeight="1" ht="25.350000000000005">
      <c r="A103" s="3"/>
      <c r="B103" s="15" t="s">
        <v>348</v>
      </c>
      <c r="C103" s="15"/>
      <c r="D103" s="15"/>
      <c r="E103" s="112" t="s">
        <v>58</v>
      </c>
      <c r="F103" s="237" t="s">
        <v>319</v>
      </c>
      <c r="G103" s="217"/>
      <c r="H103" s="73" t="s">
        <v>387</v>
      </c>
      <c r="I103" s="73" t="s">
        <v>388</v>
      </c>
      <c r="J103" s="238" t="s">
        <v>389</v>
      </c>
    </row>
    <row x14ac:dyDescent="0.25" r="104" customHeight="1" ht="17.25">
      <c r="A104" s="3"/>
      <c r="B104" s="299"/>
      <c r="C104" s="299"/>
      <c r="D104" s="299"/>
      <c r="E104" s="148"/>
      <c r="F104" s="150" t="s">
        <v>351</v>
      </c>
      <c r="G104" s="150" t="s">
        <v>352</v>
      </c>
      <c r="H104" s="91"/>
      <c r="I104" s="239"/>
      <c r="J104" s="239"/>
    </row>
    <row x14ac:dyDescent="0.25" r="105" customHeight="1" ht="17.25">
      <c r="A105" s="3"/>
      <c r="B105" s="299"/>
      <c r="C105" s="299"/>
      <c r="D105" s="299"/>
      <c r="E105" s="148"/>
      <c r="F105" s="28" t="s">
        <v>390</v>
      </c>
      <c r="G105" s="28" t="s">
        <v>391</v>
      </c>
      <c r="H105" s="25">
        <v>1400</v>
      </c>
      <c r="I105" s="25">
        <v>2400</v>
      </c>
      <c r="J105" s="25">
        <v>3610</v>
      </c>
    </row>
    <row x14ac:dyDescent="0.25" r="106" customHeight="1" ht="17.25">
      <c r="A106" s="3"/>
      <c r="B106" s="299"/>
      <c r="C106" s="299"/>
      <c r="D106" s="299"/>
      <c r="E106" s="299"/>
      <c r="F106" s="299"/>
      <c r="G106" s="148"/>
      <c r="H106" s="300"/>
      <c r="I106" s="301"/>
      <c r="J106" s="301"/>
    </row>
    <row x14ac:dyDescent="0.25" r="107" customHeight="1" ht="17.25">
      <c r="A107" s="3"/>
      <c r="B107" s="299"/>
      <c r="C107" s="299"/>
      <c r="D107" s="299"/>
      <c r="E107" s="138" t="s">
        <v>18</v>
      </c>
      <c r="F107" s="138"/>
      <c r="G107" s="148"/>
      <c r="H107" s="301"/>
      <c r="I107" s="301"/>
      <c r="J107" s="301"/>
    </row>
    <row x14ac:dyDescent="0.25" r="108" customHeight="1" ht="17.25">
      <c r="A108" s="3"/>
      <c r="B108" s="299"/>
      <c r="C108" s="299"/>
      <c r="D108" s="299"/>
      <c r="E108" s="145"/>
      <c r="F108" s="145"/>
      <c r="G108" s="148"/>
      <c r="H108" s="301"/>
      <c r="I108" s="301"/>
      <c r="J108" s="301"/>
    </row>
    <row x14ac:dyDescent="0.25" r="109" customHeight="1" ht="17.25">
      <c r="A109" s="3"/>
      <c r="B109" s="299"/>
      <c r="C109" s="299"/>
      <c r="D109" s="299"/>
      <c r="E109" s="3"/>
      <c r="F109" s="3"/>
      <c r="G109" s="23"/>
      <c r="H109" s="82"/>
      <c r="I109" s="82"/>
      <c r="J109" s="151"/>
    </row>
    <row x14ac:dyDescent="0.25" r="110" customHeight="1" ht="17.25">
      <c r="A110" s="3"/>
      <c r="B110" s="299"/>
      <c r="C110" s="299"/>
      <c r="D110" s="299"/>
      <c r="E110" s="3"/>
      <c r="F110" s="3"/>
      <c r="G110" s="148"/>
      <c r="H110" s="301"/>
      <c r="I110" s="86"/>
      <c r="J110" s="151"/>
    </row>
    <row x14ac:dyDescent="0.25" r="111" customHeight="1" ht="17.25">
      <c r="A111" s="3"/>
      <c r="B111" s="299"/>
      <c r="C111" s="299"/>
      <c r="D111" s="299"/>
      <c r="E111" s="3"/>
      <c r="F111" s="3"/>
      <c r="G111" s="23"/>
      <c r="H111" s="82"/>
      <c r="I111" s="82"/>
      <c r="J111" s="151"/>
    </row>
    <row x14ac:dyDescent="0.25" r="112" customHeight="1" ht="17.25">
      <c r="A112" s="3"/>
      <c r="B112" s="299"/>
      <c r="C112" s="299"/>
      <c r="D112" s="299"/>
      <c r="E112" s="28"/>
      <c r="F112" s="28"/>
      <c r="G112" s="148"/>
      <c r="H112" s="301"/>
      <c r="I112" s="34"/>
      <c r="J112" s="151"/>
    </row>
    <row x14ac:dyDescent="0.25" r="113" customHeight="1" ht="17.25">
      <c r="A113" s="3"/>
      <c r="B113" s="299"/>
      <c r="C113" s="299"/>
      <c r="D113" s="299"/>
      <c r="E113" s="299"/>
      <c r="F113" s="299"/>
      <c r="G113" s="148"/>
      <c r="H113" s="301"/>
      <c r="I113" s="301"/>
      <c r="J113" s="151"/>
    </row>
    <row x14ac:dyDescent="0.25" r="114" customHeight="1" ht="17.25">
      <c r="A114" s="3"/>
      <c r="B114" s="299"/>
      <c r="C114" s="299"/>
      <c r="D114" s="299"/>
      <c r="E114" s="299"/>
      <c r="F114" s="299"/>
      <c r="G114" s="148"/>
      <c r="H114" s="301"/>
      <c r="I114" s="301"/>
      <c r="J114" s="151"/>
    </row>
    <row x14ac:dyDescent="0.25" r="115" customHeight="1" ht="17.25">
      <c r="A115" s="3"/>
      <c r="B115" s="299"/>
      <c r="C115" s="299"/>
      <c r="D115" s="299"/>
      <c r="E115" s="299"/>
      <c r="F115" s="299"/>
      <c r="G115" s="148"/>
      <c r="H115" s="301"/>
      <c r="I115" s="301"/>
      <c r="J115" s="151"/>
    </row>
    <row x14ac:dyDescent="0.25" r="116" customHeight="1" ht="49.35">
      <c r="A116" s="3"/>
      <c r="B116" s="288" t="s">
        <v>392</v>
      </c>
      <c r="C116" s="302"/>
      <c r="D116" s="236"/>
      <c r="E116" s="127"/>
      <c r="F116" s="127"/>
      <c r="G116" s="116"/>
      <c r="H116" s="128"/>
      <c r="I116" s="128"/>
      <c r="J116" s="128"/>
    </row>
    <row x14ac:dyDescent="0.25" r="117" customHeight="1" ht="25.350000000000005">
      <c r="A117" s="3"/>
      <c r="B117" s="15" t="s">
        <v>348</v>
      </c>
      <c r="C117" s="15"/>
      <c r="D117" s="15"/>
      <c r="E117" s="112" t="s">
        <v>58</v>
      </c>
      <c r="F117" s="237" t="s">
        <v>319</v>
      </c>
      <c r="G117" s="217"/>
      <c r="H117" s="73" t="s">
        <v>320</v>
      </c>
      <c r="I117" s="18" t="s">
        <v>393</v>
      </c>
      <c r="J117" s="146"/>
    </row>
    <row x14ac:dyDescent="0.25" r="118" customHeight="1" ht="17.25">
      <c r="A118" s="3"/>
      <c r="B118" s="299"/>
      <c r="C118" s="299"/>
      <c r="D118" s="299"/>
      <c r="E118" s="148"/>
      <c r="F118" s="150" t="s">
        <v>351</v>
      </c>
      <c r="G118" s="150" t="s">
        <v>352</v>
      </c>
      <c r="H118" s="244"/>
      <c r="I118" s="303" t="s">
        <v>336</v>
      </c>
      <c r="J118" s="303"/>
    </row>
    <row x14ac:dyDescent="0.25" r="119" customHeight="1" ht="17.25">
      <c r="A119" s="3"/>
      <c r="B119" s="299"/>
      <c r="C119" s="299"/>
      <c r="D119" s="299"/>
      <c r="E119" s="74" t="s">
        <v>11</v>
      </c>
      <c r="F119" s="28" t="s">
        <v>354</v>
      </c>
      <c r="G119" s="28" t="s">
        <v>355</v>
      </c>
      <c r="H119" s="25">
        <v>1520</v>
      </c>
      <c r="I119" s="260">
        <v>2190</v>
      </c>
      <c r="J119" s="189"/>
    </row>
    <row x14ac:dyDescent="0.25" r="120" customHeight="1" ht="17.25">
      <c r="A120" s="3"/>
      <c r="B120" s="299"/>
      <c r="C120" s="299"/>
      <c r="D120" s="299"/>
      <c r="E120" s="74" t="s">
        <v>13</v>
      </c>
      <c r="F120" s="28" t="s">
        <v>356</v>
      </c>
      <c r="G120" s="28" t="s">
        <v>357</v>
      </c>
      <c r="H120" s="25">
        <v>1540</v>
      </c>
      <c r="I120" s="260">
        <v>2500</v>
      </c>
      <c r="J120" s="189"/>
    </row>
    <row x14ac:dyDescent="0.25" r="121" customHeight="1" ht="17.25">
      <c r="A121" s="3"/>
      <c r="B121" s="299"/>
      <c r="C121" s="299"/>
      <c r="D121" s="299"/>
      <c r="E121" s="74" t="s">
        <v>15</v>
      </c>
      <c r="F121" s="28" t="s">
        <v>358</v>
      </c>
      <c r="G121" s="28" t="s">
        <v>359</v>
      </c>
      <c r="H121" s="25">
        <v>1550</v>
      </c>
      <c r="I121" s="260">
        <v>2890</v>
      </c>
      <c r="J121" s="189"/>
    </row>
    <row x14ac:dyDescent="0.25" r="122" customHeight="1" ht="17.25">
      <c r="A122" s="3"/>
      <c r="B122" s="299"/>
      <c r="C122" s="299"/>
      <c r="D122" s="299"/>
      <c r="E122" s="148"/>
      <c r="F122" s="148"/>
      <c r="G122" s="148"/>
      <c r="H122" s="301"/>
      <c r="I122" s="301"/>
      <c r="J122" s="301"/>
    </row>
    <row x14ac:dyDescent="0.25" r="123" customHeight="1" ht="17.25">
      <c r="A123" s="3"/>
      <c r="B123" s="299"/>
      <c r="C123" s="299"/>
      <c r="D123" s="299"/>
      <c r="E123" s="138" t="s">
        <v>18</v>
      </c>
      <c r="F123" s="138"/>
      <c r="G123" s="148"/>
      <c r="H123" s="300"/>
      <c r="I123" s="300"/>
      <c r="J123" s="304"/>
    </row>
    <row x14ac:dyDescent="0.25" r="124" customHeight="1" ht="17.25">
      <c r="A124" s="3"/>
      <c r="B124" s="299"/>
      <c r="C124" s="299"/>
      <c r="D124" s="299"/>
      <c r="E124" s="145"/>
      <c r="F124" s="145"/>
      <c r="G124" s="148"/>
      <c r="H124" s="301"/>
      <c r="I124" s="301"/>
      <c r="J124" s="301"/>
    </row>
    <row x14ac:dyDescent="0.25" r="125" customHeight="1" ht="17.25">
      <c r="A125" s="3"/>
      <c r="B125" s="299"/>
      <c r="C125" s="299"/>
      <c r="D125" s="299"/>
      <c r="E125" s="3"/>
      <c r="F125" s="3"/>
      <c r="G125" s="23"/>
      <c r="H125" s="82"/>
      <c r="I125" s="82"/>
      <c r="J125" s="301"/>
    </row>
    <row x14ac:dyDescent="0.25" r="126" customHeight="1" ht="17.25">
      <c r="A126" s="3"/>
      <c r="B126" s="299"/>
      <c r="C126" s="299"/>
      <c r="D126" s="299"/>
      <c r="E126" s="139" t="s">
        <v>394</v>
      </c>
      <c r="F126" s="139"/>
      <c r="G126" s="305"/>
      <c r="H126" s="306"/>
      <c r="I126" s="37">
        <v>560</v>
      </c>
      <c r="J126" s="151"/>
    </row>
    <row x14ac:dyDescent="0.25" r="127" customHeight="1" ht="17.25">
      <c r="A127" s="3"/>
      <c r="B127" s="299"/>
      <c r="C127" s="299"/>
      <c r="D127" s="299"/>
      <c r="E127" s="145"/>
      <c r="F127" s="145"/>
      <c r="G127" s="148"/>
      <c r="H127" s="301"/>
      <c r="I127" s="301"/>
      <c r="J127" s="151"/>
    </row>
    <row x14ac:dyDescent="0.25" r="128" customHeight="1" ht="17.25">
      <c r="A128" s="3"/>
      <c r="B128" s="299"/>
      <c r="C128" s="299"/>
      <c r="D128" s="299"/>
      <c r="E128" s="133"/>
      <c r="F128" s="133"/>
      <c r="G128" s="148"/>
      <c r="H128" s="301"/>
      <c r="I128" s="301"/>
      <c r="J128" s="151"/>
    </row>
    <row x14ac:dyDescent="0.25" r="129" customHeight="1" ht="17.25">
      <c r="A129" s="3"/>
      <c r="B129" s="299"/>
      <c r="C129" s="299"/>
      <c r="D129" s="299"/>
      <c r="E129" s="133"/>
      <c r="F129" s="133"/>
      <c r="G129" s="148"/>
      <c r="H129" s="301"/>
      <c r="I129" s="301"/>
      <c r="J129" s="151"/>
    </row>
    <row x14ac:dyDescent="0.25" r="130" customHeight="1" ht="17.25">
      <c r="A130" s="3"/>
      <c r="B130" s="299"/>
      <c r="C130" s="299"/>
      <c r="D130" s="299"/>
      <c r="E130" s="133"/>
      <c r="F130" s="133"/>
      <c r="G130" s="148"/>
      <c r="H130" s="301"/>
      <c r="I130" s="301"/>
      <c r="J130" s="151"/>
    </row>
    <row x14ac:dyDescent="0.25" r="131" customHeight="1" ht="17.25">
      <c r="A131" s="3"/>
      <c r="B131" s="299"/>
      <c r="C131" s="299"/>
      <c r="D131" s="299"/>
      <c r="E131" s="133"/>
      <c r="F131" s="133"/>
      <c r="G131" s="148"/>
      <c r="H131" s="301"/>
      <c r="I131" s="301"/>
      <c r="J131" s="151"/>
    </row>
    <row x14ac:dyDescent="0.25" r="132" customHeight="1" ht="17.25">
      <c r="A132" s="3"/>
      <c r="B132" s="299"/>
      <c r="C132" s="299"/>
      <c r="D132" s="299"/>
      <c r="E132" s="133"/>
      <c r="F132" s="133"/>
      <c r="G132" s="148"/>
      <c r="H132" s="301"/>
      <c r="I132" s="301"/>
      <c r="J132" s="151"/>
    </row>
    <row x14ac:dyDescent="0.25" r="133" customHeight="1" ht="17.25">
      <c r="A133" s="3"/>
      <c r="B133" s="299"/>
      <c r="C133" s="299"/>
      <c r="D133" s="299"/>
      <c r="E133" s="133"/>
      <c r="F133" s="133"/>
      <c r="G133" s="148"/>
      <c r="H133" s="301"/>
      <c r="I133" s="301"/>
      <c r="J133" s="151"/>
    </row>
    <row x14ac:dyDescent="0.25" r="134" customHeight="1" ht="49.35">
      <c r="A134" s="3"/>
      <c r="B134" s="288" t="s">
        <v>395</v>
      </c>
      <c r="C134" s="302"/>
      <c r="D134" s="236"/>
      <c r="E134" s="127"/>
      <c r="F134" s="127"/>
      <c r="G134" s="116"/>
      <c r="H134" s="128"/>
      <c r="I134" s="128"/>
      <c r="J134" s="128"/>
    </row>
    <row x14ac:dyDescent="0.25" r="135" customHeight="1" ht="25.350000000000005">
      <c r="A135" s="3"/>
      <c r="B135" s="15" t="s">
        <v>348</v>
      </c>
      <c r="C135" s="15"/>
      <c r="D135" s="15"/>
      <c r="E135" s="112" t="s">
        <v>58</v>
      </c>
      <c r="F135" s="237" t="s">
        <v>319</v>
      </c>
      <c r="G135" s="217"/>
      <c r="H135" s="73" t="s">
        <v>320</v>
      </c>
      <c r="I135" s="18" t="s">
        <v>393</v>
      </c>
      <c r="J135" s="146"/>
    </row>
    <row x14ac:dyDescent="0.25" r="136" customHeight="1" ht="17.25">
      <c r="A136" s="3"/>
      <c r="B136" s="299"/>
      <c r="C136" s="299"/>
      <c r="D136" s="299"/>
      <c r="E136" s="148"/>
      <c r="F136" s="150" t="s">
        <v>351</v>
      </c>
      <c r="G136" s="150" t="s">
        <v>352</v>
      </c>
      <c r="H136" s="244"/>
      <c r="I136" s="303" t="s">
        <v>336</v>
      </c>
      <c r="J136" s="303"/>
    </row>
    <row x14ac:dyDescent="0.25" r="137" customHeight="1" ht="17.25">
      <c r="A137" s="3"/>
      <c r="B137" s="299"/>
      <c r="C137" s="299"/>
      <c r="D137" s="299"/>
      <c r="E137" s="74" t="s">
        <v>11</v>
      </c>
      <c r="F137" s="28" t="s">
        <v>354</v>
      </c>
      <c r="G137" s="28" t="s">
        <v>355</v>
      </c>
      <c r="H137" s="25">
        <v>2150</v>
      </c>
      <c r="I137" s="25">
        <v>2440</v>
      </c>
      <c r="J137" s="189"/>
    </row>
    <row x14ac:dyDescent="0.25" r="138" customHeight="1" ht="17.25">
      <c r="A138" s="3"/>
      <c r="B138" s="299"/>
      <c r="C138" s="299"/>
      <c r="D138" s="299"/>
      <c r="E138" s="74" t="s">
        <v>13</v>
      </c>
      <c r="F138" s="28" t="s">
        <v>356</v>
      </c>
      <c r="G138" s="28" t="s">
        <v>357</v>
      </c>
      <c r="H138" s="25">
        <v>2490</v>
      </c>
      <c r="I138" s="25">
        <v>2710</v>
      </c>
      <c r="J138" s="189"/>
    </row>
    <row x14ac:dyDescent="0.25" r="139" customHeight="1" ht="17.25">
      <c r="A139" s="3"/>
      <c r="B139" s="299"/>
      <c r="C139" s="299"/>
      <c r="D139" s="299"/>
      <c r="E139" s="74" t="s">
        <v>15</v>
      </c>
      <c r="F139" s="28" t="s">
        <v>358</v>
      </c>
      <c r="G139" s="28" t="s">
        <v>359</v>
      </c>
      <c r="H139" s="25">
        <v>2710</v>
      </c>
      <c r="I139" s="25">
        <v>3230</v>
      </c>
      <c r="J139" s="189"/>
    </row>
    <row x14ac:dyDescent="0.25" r="140" customHeight="1" ht="17.25">
      <c r="A140" s="3"/>
      <c r="B140" s="299"/>
      <c r="C140" s="299"/>
      <c r="D140" s="299"/>
      <c r="E140" s="148"/>
      <c r="F140" s="148"/>
      <c r="G140" s="148"/>
      <c r="H140" s="301"/>
      <c r="I140" s="301"/>
      <c r="J140" s="301"/>
    </row>
    <row x14ac:dyDescent="0.25" r="141" customHeight="1" ht="17.25">
      <c r="A141" s="3"/>
      <c r="B141" s="299"/>
      <c r="C141" s="299"/>
      <c r="D141" s="299"/>
      <c r="E141" s="138" t="s">
        <v>18</v>
      </c>
      <c r="F141" s="138"/>
      <c r="G141" s="148"/>
      <c r="H141" s="300"/>
      <c r="I141" s="300"/>
      <c r="J141" s="304"/>
    </row>
    <row x14ac:dyDescent="0.25" r="142" customHeight="1" ht="17.25">
      <c r="A142" s="3"/>
      <c r="B142" s="299"/>
      <c r="C142" s="299"/>
      <c r="D142" s="299"/>
      <c r="E142" s="145"/>
      <c r="F142" s="145"/>
      <c r="G142" s="148"/>
      <c r="H142" s="301"/>
      <c r="I142" s="301"/>
      <c r="J142" s="301"/>
    </row>
    <row x14ac:dyDescent="0.25" r="143" customHeight="1" ht="17.25">
      <c r="A143" s="3"/>
      <c r="B143" s="299"/>
      <c r="C143" s="299"/>
      <c r="D143" s="299"/>
      <c r="E143" s="3"/>
      <c r="F143" s="3"/>
      <c r="G143" s="23"/>
      <c r="H143" s="82"/>
      <c r="I143" s="82"/>
      <c r="J143" s="301"/>
    </row>
    <row x14ac:dyDescent="0.25" r="144" customHeight="1" ht="17.25">
      <c r="A144" s="3"/>
      <c r="B144" s="299"/>
      <c r="C144" s="299"/>
      <c r="D144" s="299"/>
      <c r="E144" s="139" t="s">
        <v>394</v>
      </c>
      <c r="F144" s="139"/>
      <c r="G144" s="305"/>
      <c r="H144" s="306"/>
      <c r="I144" s="37">
        <v>560</v>
      </c>
      <c r="J144" s="151"/>
    </row>
    <row x14ac:dyDescent="0.25" r="145" customHeight="1" ht="17.25">
      <c r="A145" s="3"/>
      <c r="B145" s="299"/>
      <c r="C145" s="299"/>
      <c r="D145" s="299"/>
      <c r="E145" s="145"/>
      <c r="F145" s="145"/>
      <c r="G145" s="148"/>
      <c r="H145" s="301"/>
      <c r="I145" s="301"/>
      <c r="J145" s="151"/>
    </row>
    <row x14ac:dyDescent="0.25" r="146" customHeight="1" ht="17.25">
      <c r="A146" s="3"/>
      <c r="B146" s="299"/>
      <c r="C146" s="299"/>
      <c r="D146" s="299"/>
      <c r="E146" s="133"/>
      <c r="F146" s="133"/>
      <c r="G146" s="148"/>
      <c r="H146" s="301"/>
      <c r="I146" s="301"/>
      <c r="J146" s="151"/>
    </row>
    <row x14ac:dyDescent="0.25" r="147" customHeight="1" ht="17.25">
      <c r="A147" s="3"/>
      <c r="B147" s="299"/>
      <c r="C147" s="299"/>
      <c r="D147" s="299"/>
      <c r="E147" s="133"/>
      <c r="F147" s="133"/>
      <c r="G147" s="148"/>
      <c r="H147" s="301"/>
      <c r="I147" s="301"/>
      <c r="J147" s="151"/>
    </row>
    <row x14ac:dyDescent="0.25" r="148" customHeight="1" ht="25.350000000000005">
      <c r="A148" s="3"/>
      <c r="B148" s="15" t="s">
        <v>106</v>
      </c>
      <c r="C148" s="15"/>
      <c r="D148" s="15"/>
      <c r="E148" s="112" t="s">
        <v>58</v>
      </c>
      <c r="F148" s="237" t="s">
        <v>319</v>
      </c>
      <c r="G148" s="217"/>
      <c r="H148" s="73" t="s">
        <v>320</v>
      </c>
      <c r="I148" s="18" t="s">
        <v>393</v>
      </c>
      <c r="J148" s="146"/>
    </row>
    <row x14ac:dyDescent="0.25" r="149" customHeight="1" ht="17.25">
      <c r="A149" s="3"/>
      <c r="B149" s="299"/>
      <c r="C149" s="299"/>
      <c r="D149" s="299"/>
      <c r="E149" s="3"/>
      <c r="F149" s="150" t="s">
        <v>351</v>
      </c>
      <c r="G149" s="150" t="s">
        <v>352</v>
      </c>
      <c r="H149" s="82"/>
      <c r="I149" s="303" t="s">
        <v>336</v>
      </c>
      <c r="J149" s="303"/>
    </row>
    <row x14ac:dyDescent="0.25" r="150" customHeight="1" ht="17.25">
      <c r="A150" s="3"/>
      <c r="B150" s="299"/>
      <c r="C150" s="299"/>
      <c r="D150" s="299"/>
      <c r="E150" s="74" t="s">
        <v>11</v>
      </c>
      <c r="F150" s="28" t="s">
        <v>396</v>
      </c>
      <c r="G150" s="28" t="s">
        <v>397</v>
      </c>
      <c r="H150" s="25">
        <v>2360</v>
      </c>
      <c r="I150" s="25">
        <v>2810</v>
      </c>
      <c r="J150" s="189"/>
    </row>
    <row x14ac:dyDescent="0.25" r="151" customHeight="1" ht="17.25">
      <c r="A151" s="3"/>
      <c r="B151" s="299"/>
      <c r="C151" s="299"/>
      <c r="D151" s="299"/>
      <c r="E151" s="74" t="s">
        <v>13</v>
      </c>
      <c r="F151" s="28" t="s">
        <v>398</v>
      </c>
      <c r="G151" s="28" t="s">
        <v>368</v>
      </c>
      <c r="H151" s="25">
        <v>2600</v>
      </c>
      <c r="I151" s="25">
        <v>3230</v>
      </c>
      <c r="J151" s="189"/>
    </row>
    <row x14ac:dyDescent="0.25" r="152" customHeight="1" ht="17.25">
      <c r="A152" s="3"/>
      <c r="B152" s="299"/>
      <c r="C152" s="299"/>
      <c r="D152" s="299"/>
      <c r="E152" s="74" t="s">
        <v>15</v>
      </c>
      <c r="F152" s="28" t="s">
        <v>399</v>
      </c>
      <c r="G152" s="114" t="s">
        <v>400</v>
      </c>
      <c r="H152" s="25">
        <v>3170</v>
      </c>
      <c r="I152" s="25">
        <v>3970</v>
      </c>
      <c r="J152" s="189"/>
    </row>
    <row x14ac:dyDescent="0.25" r="153" customHeight="1" ht="17.25">
      <c r="A153" s="3"/>
      <c r="B153" s="299"/>
      <c r="C153" s="299"/>
      <c r="D153" s="299"/>
      <c r="E153" s="148"/>
      <c r="F153" s="148"/>
      <c r="G153" s="148"/>
      <c r="H153" s="34"/>
      <c r="I153" s="34"/>
      <c r="J153" s="301"/>
    </row>
    <row x14ac:dyDescent="0.25" r="154" customHeight="1" ht="17.25">
      <c r="A154" s="3"/>
      <c r="B154" s="299"/>
      <c r="C154" s="299"/>
      <c r="D154" s="299"/>
      <c r="E154" s="299"/>
      <c r="F154" s="299"/>
      <c r="G154" s="148"/>
      <c r="H154" s="300"/>
      <c r="I154" s="300"/>
      <c r="J154" s="304"/>
    </row>
    <row x14ac:dyDescent="0.25" r="155" customHeight="1" ht="17.25">
      <c r="A155" s="3"/>
      <c r="B155" s="299"/>
      <c r="C155" s="299"/>
      <c r="D155" s="299"/>
      <c r="E155" s="138" t="s">
        <v>18</v>
      </c>
      <c r="F155" s="138"/>
      <c r="G155" s="148"/>
      <c r="H155" s="300"/>
      <c r="I155" s="300"/>
      <c r="J155" s="301"/>
    </row>
    <row x14ac:dyDescent="0.25" r="156" customHeight="1" ht="17.25">
      <c r="A156" s="3"/>
      <c r="B156" s="299"/>
      <c r="C156" s="299"/>
      <c r="D156" s="299"/>
      <c r="E156" s="145"/>
      <c r="F156" s="145"/>
      <c r="G156" s="148"/>
      <c r="H156" s="301"/>
      <c r="I156" s="301"/>
      <c r="J156" s="301"/>
    </row>
    <row x14ac:dyDescent="0.25" r="157" customHeight="1" ht="17.25">
      <c r="A157" s="3"/>
      <c r="B157" s="299"/>
      <c r="C157" s="299"/>
      <c r="D157" s="299"/>
      <c r="E157" s="3"/>
      <c r="F157" s="3"/>
      <c r="G157" s="23"/>
      <c r="H157" s="82"/>
      <c r="I157" s="82"/>
      <c r="J157" s="151"/>
    </row>
    <row x14ac:dyDescent="0.25" r="158" customHeight="1" ht="17.25">
      <c r="A158" s="3"/>
      <c r="B158" s="3"/>
      <c r="C158" s="3"/>
      <c r="D158" s="3"/>
      <c r="E158" s="139" t="s">
        <v>394</v>
      </c>
      <c r="F158" s="139"/>
      <c r="G158" s="305"/>
      <c r="H158" s="306"/>
      <c r="I158" s="37">
        <v>560</v>
      </c>
      <c r="J158" s="82"/>
    </row>
    <row x14ac:dyDescent="0.25" r="159" customHeight="1" ht="17.25">
      <c r="A159" s="3"/>
      <c r="B159" s="3"/>
      <c r="C159" s="3"/>
      <c r="D159" s="3"/>
      <c r="E159" s="145"/>
      <c r="F159" s="145"/>
      <c r="G159" s="148"/>
      <c r="H159" s="301"/>
      <c r="I159" s="301"/>
      <c r="J159" s="82"/>
    </row>
    <row x14ac:dyDescent="0.25" r="160" customHeight="1" ht="17.25">
      <c r="A160" s="3"/>
      <c r="B160" s="3"/>
      <c r="C160" s="3"/>
      <c r="D160" s="3"/>
      <c r="E160" s="133"/>
      <c r="F160" s="133"/>
      <c r="G160" s="148"/>
      <c r="H160" s="301"/>
      <c r="I160" s="301"/>
      <c r="J160" s="82"/>
    </row>
    <row x14ac:dyDescent="0.25" r="161" customHeight="1" ht="17.25">
      <c r="A161" s="3"/>
      <c r="B161" s="3"/>
      <c r="C161" s="3"/>
      <c r="D161" s="3"/>
      <c r="E161" s="133"/>
      <c r="F161" s="133"/>
      <c r="G161" s="148"/>
      <c r="H161" s="301"/>
      <c r="I161" s="301"/>
      <c r="J161" s="82"/>
    </row>
    <row x14ac:dyDescent="0.25" r="162" customHeight="1" ht="17.25">
      <c r="A162" s="3"/>
      <c r="B162" s="3"/>
      <c r="C162" s="3"/>
      <c r="D162" s="3"/>
      <c r="E162" s="133"/>
      <c r="F162" s="133"/>
      <c r="G162" s="148"/>
      <c r="H162" s="301"/>
      <c r="I162" s="301"/>
      <c r="J162" s="82"/>
    </row>
    <row x14ac:dyDescent="0.25" r="163" customHeight="1" ht="49.35">
      <c r="A163" s="3"/>
      <c r="B163" s="96" t="s">
        <v>401</v>
      </c>
      <c r="C163" s="302"/>
      <c r="D163" s="236"/>
      <c r="E163" s="127"/>
      <c r="F163" s="127"/>
      <c r="G163" s="116"/>
      <c r="H163" s="128"/>
      <c r="I163" s="128"/>
      <c r="J163" s="128"/>
    </row>
    <row x14ac:dyDescent="0.25" r="164" customHeight="1" ht="25.350000000000005">
      <c r="A164" s="3"/>
      <c r="B164" s="15" t="s">
        <v>348</v>
      </c>
      <c r="C164" s="15"/>
      <c r="D164" s="15"/>
      <c r="E164" s="112" t="s">
        <v>58</v>
      </c>
      <c r="F164" s="237" t="s">
        <v>319</v>
      </c>
      <c r="G164" s="217"/>
      <c r="H164" s="131" t="s">
        <v>349</v>
      </c>
      <c r="I164" s="307" t="s">
        <v>402</v>
      </c>
      <c r="J164" s="238"/>
    </row>
    <row x14ac:dyDescent="0.25" r="165" customHeight="1" ht="17.25">
      <c r="A165" s="3"/>
      <c r="B165" s="3"/>
      <c r="C165" s="3"/>
      <c r="D165" s="3"/>
      <c r="E165" s="74"/>
      <c r="F165" s="150" t="s">
        <v>351</v>
      </c>
      <c r="G165" s="150" t="s">
        <v>352</v>
      </c>
      <c r="H165" s="91"/>
      <c r="I165" s="308"/>
      <c r="J165" s="91"/>
    </row>
    <row x14ac:dyDescent="0.25" r="166" customHeight="1" ht="17.25">
      <c r="A166" s="3"/>
      <c r="B166" s="3"/>
      <c r="C166" s="3"/>
      <c r="D166" s="3"/>
      <c r="E166" s="74" t="s">
        <v>11</v>
      </c>
      <c r="F166" s="28" t="s">
        <v>354</v>
      </c>
      <c r="G166" s="28" t="s">
        <v>355</v>
      </c>
      <c r="H166" s="25">
        <v>790</v>
      </c>
      <c r="I166" s="25">
        <v>1140</v>
      </c>
      <c r="J166" s="24"/>
    </row>
    <row x14ac:dyDescent="0.25" r="167" customHeight="1" ht="17.25">
      <c r="A167" s="3"/>
      <c r="B167" s="3"/>
      <c r="C167" s="3"/>
      <c r="D167" s="3"/>
      <c r="E167" s="74" t="s">
        <v>13</v>
      </c>
      <c r="F167" s="28" t="s">
        <v>356</v>
      </c>
      <c r="G167" s="28" t="s">
        <v>357</v>
      </c>
      <c r="H167" s="25">
        <v>920</v>
      </c>
      <c r="I167" s="25">
        <v>1400</v>
      </c>
      <c r="J167" s="24"/>
    </row>
    <row x14ac:dyDescent="0.25" r="168" customHeight="1" ht="17.25">
      <c r="A168" s="3"/>
      <c r="B168" s="3"/>
      <c r="C168" s="3"/>
      <c r="D168" s="3"/>
      <c r="E168" s="74" t="s">
        <v>15</v>
      </c>
      <c r="F168" s="28" t="s">
        <v>358</v>
      </c>
      <c r="G168" s="28" t="s">
        <v>359</v>
      </c>
      <c r="H168" s="25">
        <v>1030</v>
      </c>
      <c r="I168" s="25">
        <v>1660</v>
      </c>
      <c r="J168" s="24"/>
    </row>
    <row x14ac:dyDescent="0.25" r="169" customHeight="1" ht="17.25">
      <c r="A169" s="3"/>
      <c r="B169" s="3"/>
      <c r="C169" s="3"/>
      <c r="D169" s="3"/>
      <c r="E169" s="74"/>
      <c r="F169" s="74"/>
      <c r="G169" s="23"/>
      <c r="H169" s="82"/>
      <c r="I169" s="82"/>
      <c r="J169" s="82"/>
    </row>
    <row x14ac:dyDescent="0.25" r="170" customHeight="1" ht="17.25">
      <c r="A170" s="3"/>
      <c r="B170" s="3"/>
      <c r="C170" s="3"/>
      <c r="D170" s="3"/>
      <c r="E170" s="3"/>
      <c r="F170" s="3"/>
      <c r="G170" s="74"/>
      <c r="H170" s="136"/>
      <c r="I170" s="136"/>
      <c r="J170" s="137"/>
    </row>
    <row x14ac:dyDescent="0.25" r="171" customHeight="1" ht="17.25">
      <c r="A171" s="3"/>
      <c r="B171" s="3"/>
      <c r="C171" s="3"/>
      <c r="D171" s="3"/>
      <c r="E171" s="138" t="s">
        <v>18</v>
      </c>
      <c r="F171" s="138"/>
      <c r="G171" s="23"/>
      <c r="H171" s="82"/>
      <c r="I171" s="82"/>
      <c r="J171" s="82"/>
    </row>
    <row x14ac:dyDescent="0.25" r="172" customHeight="1" ht="17.25">
      <c r="A172" s="3"/>
      <c r="B172" s="3"/>
      <c r="C172" s="3"/>
      <c r="D172" s="3"/>
      <c r="E172" s="145"/>
      <c r="F172" s="145"/>
      <c r="G172" s="23"/>
      <c r="H172" s="82"/>
      <c r="I172" s="82"/>
      <c r="J172" s="82"/>
    </row>
    <row x14ac:dyDescent="0.25" r="173" customHeight="1" ht="17.25">
      <c r="A173" s="3"/>
      <c r="B173" s="3"/>
      <c r="C173" s="3"/>
      <c r="D173" s="3"/>
      <c r="E173" s="3"/>
      <c r="F173" s="3"/>
      <c r="G173" s="23"/>
      <c r="H173" s="82"/>
      <c r="I173" s="82"/>
      <c r="J173" s="34"/>
    </row>
    <row x14ac:dyDescent="0.25" r="174" customHeight="1" ht="17.25">
      <c r="A174" s="3"/>
      <c r="B174" s="3"/>
      <c r="C174" s="3"/>
      <c r="D174" s="3"/>
      <c r="E174" s="139" t="s">
        <v>280</v>
      </c>
      <c r="F174" s="139"/>
      <c r="G174" s="140"/>
      <c r="H174" s="141"/>
      <c r="I174" s="37">
        <v>320</v>
      </c>
      <c r="J174" s="82"/>
    </row>
    <row x14ac:dyDescent="0.25" r="175" customHeight="1" ht="17.25">
      <c r="A175" s="3"/>
      <c r="B175" s="3"/>
      <c r="C175" s="3"/>
      <c r="D175" s="3"/>
      <c r="E175" s="145"/>
      <c r="F175" s="145"/>
      <c r="G175" s="23"/>
      <c r="H175" s="82"/>
      <c r="I175" s="82"/>
      <c r="J175" s="82"/>
    </row>
    <row x14ac:dyDescent="0.25" r="176" customHeight="1" ht="17.25">
      <c r="A176" s="3"/>
      <c r="B176" s="3"/>
      <c r="C176" s="3"/>
      <c r="D176" s="3"/>
      <c r="E176" s="133"/>
      <c r="F176" s="133"/>
      <c r="G176" s="23"/>
      <c r="H176" s="82"/>
      <c r="I176" s="82"/>
      <c r="J176" s="82"/>
    </row>
    <row x14ac:dyDescent="0.25" r="177" customHeight="1" ht="17.25">
      <c r="A177" s="3"/>
      <c r="B177" s="3"/>
      <c r="C177" s="3"/>
      <c r="D177" s="3"/>
      <c r="E177" s="133"/>
      <c r="F177" s="133"/>
      <c r="G177" s="23"/>
      <c r="H177" s="82"/>
      <c r="I177" s="82"/>
      <c r="J177" s="82"/>
    </row>
    <row x14ac:dyDescent="0.25" r="178" customHeight="1" ht="25.350000000000005">
      <c r="A178" s="3"/>
      <c r="B178" s="15" t="s">
        <v>106</v>
      </c>
      <c r="C178" s="15"/>
      <c r="D178" s="15"/>
      <c r="E178" s="112" t="s">
        <v>58</v>
      </c>
      <c r="F178" s="237" t="s">
        <v>319</v>
      </c>
      <c r="G178" s="217"/>
      <c r="H178" s="131" t="s">
        <v>349</v>
      </c>
      <c r="I178" s="307" t="s">
        <v>402</v>
      </c>
      <c r="J178" s="238"/>
    </row>
    <row x14ac:dyDescent="0.25" r="179" customHeight="1" ht="17.25">
      <c r="A179" s="3"/>
      <c r="B179" s="3"/>
      <c r="C179" s="3"/>
      <c r="D179" s="3"/>
      <c r="E179" s="74"/>
      <c r="F179" s="150" t="s">
        <v>351</v>
      </c>
      <c r="G179" s="150" t="s">
        <v>352</v>
      </c>
      <c r="H179" s="91"/>
      <c r="I179" s="308"/>
      <c r="J179" s="91"/>
    </row>
    <row x14ac:dyDescent="0.25" r="180" customHeight="1" ht="17.25">
      <c r="A180" s="3"/>
      <c r="B180" s="3"/>
      <c r="C180" s="3"/>
      <c r="D180" s="3"/>
      <c r="E180" s="74" t="s">
        <v>11</v>
      </c>
      <c r="F180" s="28" t="s">
        <v>396</v>
      </c>
      <c r="G180" s="28" t="s">
        <v>397</v>
      </c>
      <c r="H180" s="25">
        <v>1000</v>
      </c>
      <c r="I180" s="25">
        <v>1420</v>
      </c>
      <c r="J180" s="24"/>
    </row>
    <row x14ac:dyDescent="0.25" r="181" customHeight="1" ht="17.25">
      <c r="A181" s="3"/>
      <c r="B181" s="3"/>
      <c r="C181" s="3"/>
      <c r="D181" s="3"/>
      <c r="E181" s="74" t="s">
        <v>13</v>
      </c>
      <c r="F181" s="28" t="s">
        <v>398</v>
      </c>
      <c r="G181" s="28" t="s">
        <v>368</v>
      </c>
      <c r="H181" s="25">
        <v>1030</v>
      </c>
      <c r="I181" s="25">
        <v>1580</v>
      </c>
      <c r="J181" s="24"/>
    </row>
    <row x14ac:dyDescent="0.25" r="182" customHeight="1" ht="17.25">
      <c r="A182" s="3"/>
      <c r="B182" s="3"/>
      <c r="C182" s="3"/>
      <c r="D182" s="3"/>
      <c r="E182" s="74" t="s">
        <v>15</v>
      </c>
      <c r="F182" s="28" t="s">
        <v>399</v>
      </c>
      <c r="G182" s="114" t="s">
        <v>400</v>
      </c>
      <c r="H182" s="25">
        <v>1220</v>
      </c>
      <c r="I182" s="25">
        <v>1900</v>
      </c>
      <c r="J182" s="24"/>
    </row>
    <row x14ac:dyDescent="0.25" r="183" customHeight="1" ht="17.25">
      <c r="A183" s="3"/>
      <c r="B183" s="3"/>
      <c r="C183" s="3"/>
      <c r="D183" s="3"/>
      <c r="E183" s="74"/>
      <c r="F183" s="74"/>
      <c r="G183" s="23"/>
      <c r="H183" s="82"/>
      <c r="I183" s="82"/>
      <c r="J183" s="82"/>
    </row>
    <row x14ac:dyDescent="0.25" r="184" customHeight="1" ht="17.25">
      <c r="A184" s="3"/>
      <c r="B184" s="3"/>
      <c r="C184" s="3"/>
      <c r="D184" s="3"/>
      <c r="E184" s="138" t="s">
        <v>18</v>
      </c>
      <c r="F184" s="138"/>
      <c r="G184" s="74"/>
      <c r="H184" s="136"/>
      <c r="I184" s="136"/>
      <c r="J184" s="137"/>
    </row>
    <row x14ac:dyDescent="0.25" r="185" customHeight="1" ht="17.25">
      <c r="A185" s="3"/>
      <c r="B185" s="3"/>
      <c r="C185" s="3"/>
      <c r="D185" s="3"/>
      <c r="E185" s="145"/>
      <c r="F185" s="145"/>
      <c r="G185" s="23"/>
      <c r="H185" s="82"/>
      <c r="I185" s="82"/>
      <c r="J185" s="82"/>
    </row>
    <row x14ac:dyDescent="0.25" r="186" customHeight="1" ht="17.25">
      <c r="A186" s="3"/>
      <c r="B186" s="3"/>
      <c r="C186" s="3"/>
      <c r="D186" s="3"/>
      <c r="E186" s="3"/>
      <c r="F186" s="3"/>
      <c r="G186" s="23"/>
      <c r="H186" s="82"/>
      <c r="I186" s="82"/>
      <c r="J186" s="82"/>
    </row>
    <row x14ac:dyDescent="0.25" r="187" customHeight="1" ht="17.25">
      <c r="A187" s="3"/>
      <c r="B187" s="3"/>
      <c r="C187" s="3"/>
      <c r="D187" s="3"/>
      <c r="E187" s="139" t="s">
        <v>280</v>
      </c>
      <c r="F187" s="139"/>
      <c r="G187" s="140"/>
      <c r="H187" s="141"/>
      <c r="I187" s="37">
        <v>320</v>
      </c>
      <c r="J187" s="34"/>
    </row>
    <row x14ac:dyDescent="0.25" r="188" customHeight="1" ht="17.25">
      <c r="A188" s="3"/>
      <c r="B188" s="3"/>
      <c r="C188" s="3"/>
      <c r="D188" s="3"/>
      <c r="E188" s="145"/>
      <c r="F188" s="145"/>
      <c r="G188" s="23"/>
      <c r="H188" s="82"/>
      <c r="I188" s="82"/>
      <c r="J188" s="34"/>
    </row>
    <row x14ac:dyDescent="0.25" r="189" customHeight="1" ht="17.25">
      <c r="A189" s="3"/>
      <c r="B189" s="3"/>
      <c r="C189" s="3"/>
      <c r="D189" s="3"/>
      <c r="E189" s="133"/>
      <c r="F189" s="133"/>
      <c r="G189" s="23"/>
      <c r="H189" s="82"/>
      <c r="I189" s="82"/>
      <c r="J189" s="34"/>
    </row>
    <row x14ac:dyDescent="0.25" r="190" customHeight="1" ht="17.25">
      <c r="A190" s="3"/>
      <c r="B190" s="3"/>
      <c r="C190" s="3"/>
      <c r="D190" s="3"/>
      <c r="E190" s="133"/>
      <c r="F190" s="133"/>
      <c r="G190" s="23"/>
      <c r="H190" s="82"/>
      <c r="I190" s="82"/>
      <c r="J190" s="34"/>
    </row>
    <row x14ac:dyDescent="0.25" r="191" customHeight="1" ht="49.35">
      <c r="A191" s="3"/>
      <c r="B191" s="96" t="s">
        <v>403</v>
      </c>
      <c r="C191" s="236"/>
      <c r="D191" s="236"/>
      <c r="E191" s="127"/>
      <c r="F191" s="127"/>
      <c r="G191" s="116"/>
      <c r="H191" s="128"/>
      <c r="I191" s="128"/>
      <c r="J191" s="128"/>
    </row>
    <row x14ac:dyDescent="0.25" r="192" customHeight="1" ht="25.350000000000005">
      <c r="A192" s="3"/>
      <c r="B192" s="15" t="s">
        <v>404</v>
      </c>
      <c r="C192" s="15"/>
      <c r="D192" s="15"/>
      <c r="E192" s="112" t="s">
        <v>58</v>
      </c>
      <c r="F192" s="237" t="s">
        <v>319</v>
      </c>
      <c r="G192" s="217"/>
      <c r="H192" s="131" t="s">
        <v>349</v>
      </c>
      <c r="I192" s="307" t="s">
        <v>402</v>
      </c>
      <c r="J192" s="238"/>
    </row>
    <row x14ac:dyDescent="0.25" r="193" customHeight="1" ht="17.25">
      <c r="A193" s="3"/>
      <c r="B193" s="3"/>
      <c r="C193" s="309"/>
      <c r="D193" s="3"/>
      <c r="E193" s="74"/>
      <c r="F193" s="150" t="s">
        <v>5</v>
      </c>
      <c r="G193" s="150" t="s">
        <v>84</v>
      </c>
      <c r="H193" s="34"/>
      <c r="I193" s="63"/>
      <c r="J193" s="91"/>
    </row>
    <row x14ac:dyDescent="0.25" r="194" customHeight="1" ht="17.25">
      <c r="A194" s="3"/>
      <c r="B194" s="3"/>
      <c r="C194" s="3"/>
      <c r="D194" s="3"/>
      <c r="E194" s="74" t="s">
        <v>11</v>
      </c>
      <c r="F194" s="310" t="s">
        <v>405</v>
      </c>
      <c r="G194" s="310" t="s">
        <v>406</v>
      </c>
      <c r="H194" s="317">
        <v>2950</v>
      </c>
      <c r="I194" s="317">
        <v>4700</v>
      </c>
      <c r="J194" s="24"/>
    </row>
    <row x14ac:dyDescent="0.25" r="195" customHeight="1" ht="17.25">
      <c r="A195" s="3"/>
      <c r="B195" s="3"/>
      <c r="C195" s="3"/>
      <c r="D195" s="3"/>
      <c r="E195" s="74" t="s">
        <v>13</v>
      </c>
      <c r="F195" s="310" t="s">
        <v>407</v>
      </c>
      <c r="G195" s="310" t="s">
        <v>408</v>
      </c>
      <c r="H195" s="25"/>
      <c r="I195" s="25"/>
      <c r="J195" s="24"/>
    </row>
    <row x14ac:dyDescent="0.25" r="196" customHeight="1" ht="17.25">
      <c r="A196" s="3"/>
      <c r="B196" s="3"/>
      <c r="C196" s="3"/>
      <c r="D196" s="3"/>
      <c r="E196" s="74" t="s">
        <v>15</v>
      </c>
      <c r="F196" s="310" t="s">
        <v>409</v>
      </c>
      <c r="G196" s="310" t="s">
        <v>410</v>
      </c>
      <c r="H196" s="25"/>
      <c r="I196" s="25"/>
      <c r="J196" s="24"/>
    </row>
    <row x14ac:dyDescent="0.25" r="197" customHeight="1" ht="17.25">
      <c r="A197" s="3"/>
      <c r="B197" s="3"/>
      <c r="C197" s="3"/>
      <c r="D197" s="3"/>
      <c r="E197" s="74"/>
      <c r="F197" s="74"/>
      <c r="G197" s="23"/>
      <c r="H197" s="82"/>
      <c r="I197" s="82"/>
      <c r="J197" s="82"/>
    </row>
    <row x14ac:dyDescent="0.25" r="198" customHeight="1" ht="17.25">
      <c r="A198" s="3"/>
      <c r="B198" s="3"/>
      <c r="C198" s="3"/>
      <c r="D198" s="3"/>
      <c r="E198" s="3"/>
      <c r="F198" s="3"/>
      <c r="G198" s="74"/>
      <c r="H198" s="136"/>
      <c r="I198" s="136"/>
      <c r="J198" s="137"/>
    </row>
    <row x14ac:dyDescent="0.25" r="199" customHeight="1" ht="17.25">
      <c r="A199" s="3"/>
      <c r="B199" s="3"/>
      <c r="C199" s="3"/>
      <c r="D199" s="3"/>
      <c r="E199" s="138" t="s">
        <v>18</v>
      </c>
      <c r="F199" s="138"/>
      <c r="G199" s="23"/>
      <c r="H199" s="82"/>
      <c r="I199" s="82"/>
      <c r="J199" s="82"/>
    </row>
    <row x14ac:dyDescent="0.25" r="200" customHeight="1" ht="17.25">
      <c r="A200" s="3"/>
      <c r="B200" s="3"/>
      <c r="C200" s="3"/>
      <c r="D200" s="3"/>
      <c r="E200" s="145"/>
      <c r="F200" s="145"/>
      <c r="G200" s="145"/>
      <c r="H200" s="82"/>
      <c r="I200" s="82"/>
      <c r="J200" s="82"/>
    </row>
    <row x14ac:dyDescent="0.25" r="201" customHeight="1" ht="17.25">
      <c r="A201" s="3"/>
      <c r="B201" s="3"/>
      <c r="C201" s="3"/>
      <c r="D201" s="3"/>
      <c r="E201" s="3"/>
      <c r="F201" s="3"/>
      <c r="G201" s="23"/>
      <c r="H201" s="82"/>
      <c r="I201" s="82"/>
      <c r="J201" s="34"/>
    </row>
    <row x14ac:dyDescent="0.25" r="202" customHeight="1" ht="17.25">
      <c r="A202" s="3"/>
      <c r="B202" s="3"/>
      <c r="C202" s="3"/>
      <c r="D202" s="3"/>
      <c r="E202" s="139" t="s">
        <v>280</v>
      </c>
      <c r="F202" s="139"/>
      <c r="G202" s="140"/>
      <c r="H202" s="141"/>
      <c r="I202" s="37">
        <v>750</v>
      </c>
      <c r="J202" s="82"/>
    </row>
    <row x14ac:dyDescent="0.25" r="203" customHeight="1" ht="17.25">
      <c r="A203" s="3"/>
      <c r="B203" s="3"/>
      <c r="C203" s="3"/>
      <c r="D203" s="3"/>
      <c r="E203" s="145"/>
      <c r="F203" s="145"/>
      <c r="G203" s="23"/>
      <c r="H203" s="82"/>
      <c r="I203" s="82"/>
      <c r="J203" s="82"/>
    </row>
    <row x14ac:dyDescent="0.25" r="204" customHeight="1" ht="49.35">
      <c r="A204" s="3"/>
      <c r="B204" s="96" t="s">
        <v>411</v>
      </c>
      <c r="C204" s="236"/>
      <c r="D204" s="236"/>
      <c r="E204" s="127"/>
      <c r="F204" s="127"/>
      <c r="G204" s="116"/>
      <c r="H204" s="128"/>
      <c r="I204" s="128"/>
      <c r="J204" s="312"/>
    </row>
    <row x14ac:dyDescent="0.25" r="205" customHeight="1" ht="56.25">
      <c r="A205" s="3"/>
      <c r="B205" s="15" t="s">
        <v>106</v>
      </c>
      <c r="C205" s="15"/>
      <c r="D205" s="15"/>
      <c r="E205" s="112" t="s">
        <v>58</v>
      </c>
      <c r="F205" s="237" t="s">
        <v>36</v>
      </c>
      <c r="G205" s="217"/>
      <c r="H205" s="73" t="s">
        <v>412</v>
      </c>
      <c r="I205" s="73" t="s">
        <v>413</v>
      </c>
      <c r="J205" s="52" t="s">
        <v>350</v>
      </c>
    </row>
    <row x14ac:dyDescent="0.25" r="206" customHeight="1" ht="17.25">
      <c r="A206" s="3"/>
      <c r="B206" s="299"/>
      <c r="C206" s="299"/>
      <c r="D206" s="299"/>
      <c r="E206" s="4"/>
      <c r="F206" s="150" t="s">
        <v>5</v>
      </c>
      <c r="G206" s="150" t="s">
        <v>84</v>
      </c>
      <c r="H206" s="101"/>
      <c r="I206" s="303"/>
      <c r="J206" s="303" t="s">
        <v>336</v>
      </c>
    </row>
    <row x14ac:dyDescent="0.25" r="207" customHeight="1" ht="17.25">
      <c r="A207" s="3"/>
      <c r="B207" s="299"/>
      <c r="C207" s="299"/>
      <c r="D207" s="299"/>
      <c r="E207" s="4" t="s">
        <v>11</v>
      </c>
      <c r="F207" s="114" t="s">
        <v>414</v>
      </c>
      <c r="G207" s="114" t="s">
        <v>415</v>
      </c>
      <c r="H207" s="25">
        <v>570</v>
      </c>
      <c r="I207" s="25">
        <v>960</v>
      </c>
      <c r="J207" s="25">
        <v>1270</v>
      </c>
    </row>
    <row x14ac:dyDescent="0.25" r="208" customHeight="1" ht="17.25">
      <c r="A208" s="3"/>
      <c r="B208" s="299"/>
      <c r="C208" s="299"/>
      <c r="D208" s="299"/>
      <c r="E208" s="4" t="s">
        <v>13</v>
      </c>
      <c r="F208" s="114" t="s">
        <v>416</v>
      </c>
      <c r="G208" s="114" t="s">
        <v>417</v>
      </c>
      <c r="H208" s="25">
        <v>650</v>
      </c>
      <c r="I208" s="25">
        <v>1040</v>
      </c>
      <c r="J208" s="25">
        <v>1360</v>
      </c>
    </row>
    <row x14ac:dyDescent="0.25" r="209" customHeight="1" ht="17.25">
      <c r="A209" s="3"/>
      <c r="B209" s="299"/>
      <c r="C209" s="299"/>
      <c r="D209" s="299"/>
      <c r="E209" s="4" t="s">
        <v>15</v>
      </c>
      <c r="F209" s="114" t="s">
        <v>418</v>
      </c>
      <c r="G209" s="114" t="s">
        <v>419</v>
      </c>
      <c r="H209" s="25">
        <v>740</v>
      </c>
      <c r="I209" s="25">
        <v>1130</v>
      </c>
      <c r="J209" s="25">
        <v>1480</v>
      </c>
    </row>
    <row x14ac:dyDescent="0.25" r="210" customHeight="1" ht="17.25">
      <c r="A210" s="3"/>
      <c r="B210" s="299"/>
      <c r="C210" s="299"/>
      <c r="D210" s="299"/>
      <c r="E210" s="4"/>
      <c r="F210" s="4"/>
      <c r="G210" s="4"/>
      <c r="H210" s="63"/>
      <c r="I210" s="63"/>
      <c r="J210" s="172"/>
    </row>
    <row x14ac:dyDescent="0.25" r="211" customHeight="1" ht="17.25">
      <c r="A211" s="3"/>
      <c r="B211" s="299"/>
      <c r="C211" s="299"/>
      <c r="D211" s="299"/>
      <c r="E211" s="4"/>
      <c r="F211" s="4"/>
      <c r="G211" s="4"/>
      <c r="H211" s="172"/>
      <c r="I211" s="172"/>
      <c r="J211" s="172"/>
    </row>
    <row x14ac:dyDescent="0.25" r="212" customHeight="1" ht="17.25">
      <c r="A212" s="3"/>
      <c r="B212" s="299"/>
      <c r="C212" s="299"/>
      <c r="D212" s="299"/>
      <c r="E212" s="138" t="s">
        <v>420</v>
      </c>
      <c r="F212" s="138"/>
      <c r="G212" s="23"/>
      <c r="H212" s="82"/>
      <c r="I212" s="157"/>
      <c r="J212" s="313"/>
    </row>
    <row x14ac:dyDescent="0.25" r="213" customHeight="1" ht="17.25">
      <c r="A213" s="3"/>
      <c r="B213" s="299"/>
      <c r="C213" s="299"/>
      <c r="D213" s="299"/>
      <c r="E213" s="109"/>
      <c r="F213" s="109"/>
      <c r="G213" s="4"/>
      <c r="H213" s="172"/>
      <c r="I213" s="172"/>
      <c r="J213" s="172"/>
    </row>
    <row x14ac:dyDescent="0.25" r="214" customHeight="1" ht="17.25">
      <c r="A214" s="3"/>
      <c r="B214" s="299"/>
      <c r="C214" s="299"/>
      <c r="D214" s="299"/>
      <c r="E214" s="139" t="s">
        <v>421</v>
      </c>
      <c r="F214" s="139"/>
      <c r="G214" s="140"/>
      <c r="H214" s="141"/>
      <c r="I214" s="37">
        <v>680</v>
      </c>
      <c r="J214" s="172"/>
    </row>
    <row x14ac:dyDescent="0.25" r="215" customHeight="1" ht="17.25">
      <c r="A215" s="3"/>
      <c r="B215" s="299"/>
      <c r="C215" s="299"/>
      <c r="D215" s="299"/>
      <c r="E215" s="28"/>
      <c r="F215" s="28"/>
      <c r="G215" s="23"/>
      <c r="H215" s="82"/>
      <c r="I215" s="34"/>
      <c r="J215" s="172"/>
    </row>
    <row x14ac:dyDescent="0.25" r="216" customHeight="1" ht="17.25">
      <c r="A216" s="3"/>
      <c r="B216" s="299"/>
      <c r="C216" s="299"/>
      <c r="D216" s="299"/>
      <c r="E216" s="110" t="s">
        <v>280</v>
      </c>
      <c r="F216" s="110"/>
      <c r="G216" s="140"/>
      <c r="H216" s="141"/>
      <c r="I216" s="188">
        <v>290</v>
      </c>
      <c r="J216" s="172"/>
    </row>
    <row x14ac:dyDescent="0.25" r="217" customHeight="1" ht="17.25">
      <c r="A217" s="3"/>
      <c r="B217" s="299"/>
      <c r="C217" s="299"/>
      <c r="D217" s="299"/>
      <c r="E217" s="114"/>
      <c r="F217" s="114"/>
      <c r="G217" s="4"/>
      <c r="H217" s="172"/>
      <c r="I217" s="172"/>
      <c r="J217" s="172"/>
    </row>
    <row x14ac:dyDescent="0.25" r="218" customHeight="1" ht="17.25">
      <c r="A218" s="3"/>
      <c r="B218" s="110"/>
      <c r="C218" s="110"/>
      <c r="D218" s="110"/>
      <c r="E218" s="139"/>
      <c r="F218" s="139"/>
      <c r="G218" s="140"/>
      <c r="H218" s="141"/>
      <c r="I218" s="141"/>
      <c r="J218" s="34"/>
    </row>
    <row x14ac:dyDescent="0.25" r="219" customHeight="1" ht="17.25">
      <c r="A219" s="3"/>
      <c r="B219" s="96" t="s">
        <v>423</v>
      </c>
      <c r="C219" s="236"/>
      <c r="D219" s="236"/>
      <c r="E219" s="127"/>
      <c r="F219" s="127"/>
      <c r="G219" s="116"/>
      <c r="H219" s="128"/>
      <c r="I219" s="128"/>
      <c r="J219" s="312"/>
    </row>
    <row x14ac:dyDescent="0.25" r="220" customHeight="1" ht="24">
      <c r="A220" s="3"/>
      <c r="B220" s="15" t="s">
        <v>106</v>
      </c>
      <c r="C220" s="15"/>
      <c r="D220" s="15"/>
      <c r="E220" s="112" t="s">
        <v>58</v>
      </c>
      <c r="F220" s="237" t="s">
        <v>36</v>
      </c>
      <c r="G220" s="217"/>
      <c r="H220" s="73" t="s">
        <v>412</v>
      </c>
      <c r="I220" s="131" t="s">
        <v>424</v>
      </c>
      <c r="J220" s="52" t="s">
        <v>350</v>
      </c>
    </row>
    <row x14ac:dyDescent="0.25" r="221" customHeight="1" ht="17.25">
      <c r="A221" s="3"/>
      <c r="B221" s="299"/>
      <c r="C221" s="299"/>
      <c r="D221" s="299"/>
      <c r="E221" s="4"/>
      <c r="F221" s="150" t="s">
        <v>5</v>
      </c>
      <c r="G221" s="145" t="s">
        <v>6</v>
      </c>
      <c r="H221" s="101"/>
      <c r="I221" s="82"/>
      <c r="J221" s="303" t="s">
        <v>336</v>
      </c>
    </row>
    <row x14ac:dyDescent="0.25" r="222" customHeight="1" ht="17.25">
      <c r="A222" s="3"/>
      <c r="B222" s="299"/>
      <c r="C222" s="299"/>
      <c r="D222" s="299"/>
      <c r="E222" s="4"/>
      <c r="F222" s="114" t="s">
        <v>425</v>
      </c>
      <c r="G222" s="135" t="s">
        <v>426</v>
      </c>
      <c r="H222" s="25">
        <v>850</v>
      </c>
      <c r="I222" s="25">
        <v>1290</v>
      </c>
      <c r="J222" s="25">
        <v>1680</v>
      </c>
    </row>
    <row x14ac:dyDescent="0.25" r="223" customHeight="1" ht="17.25">
      <c r="A223" s="3"/>
      <c r="B223" s="299"/>
      <c r="C223" s="299"/>
      <c r="D223" s="299"/>
      <c r="E223" s="4"/>
      <c r="F223" s="4"/>
      <c r="G223" s="4"/>
      <c r="H223" s="63"/>
      <c r="I223" s="63"/>
      <c r="J223" s="172"/>
    </row>
    <row x14ac:dyDescent="0.25" r="224" customHeight="1" ht="17.25">
      <c r="A224" s="3"/>
      <c r="B224" s="299"/>
      <c r="C224" s="299"/>
      <c r="D224" s="299"/>
      <c r="E224" s="4"/>
      <c r="F224" s="4"/>
      <c r="G224" s="4"/>
      <c r="H224" s="172"/>
      <c r="I224" s="172"/>
      <c r="J224" s="172"/>
    </row>
    <row x14ac:dyDescent="0.25" r="225" customHeight="1" ht="17.25">
      <c r="A225" s="3"/>
      <c r="B225" s="299"/>
      <c r="C225" s="299"/>
      <c r="D225" s="299"/>
      <c r="E225" s="138" t="s">
        <v>420</v>
      </c>
      <c r="F225" s="138"/>
      <c r="G225" s="23"/>
      <c r="H225" s="82"/>
      <c r="I225" s="157"/>
      <c r="J225" s="172"/>
    </row>
    <row x14ac:dyDescent="0.25" r="226" customHeight="1" ht="17.25">
      <c r="A226" s="3"/>
      <c r="B226" s="299"/>
      <c r="C226" s="299"/>
      <c r="D226" s="299"/>
      <c r="E226" s="109"/>
      <c r="F226" s="109"/>
      <c r="G226" s="4"/>
      <c r="H226" s="172"/>
      <c r="I226" s="172"/>
      <c r="J226" s="172"/>
    </row>
    <row x14ac:dyDescent="0.25" r="227" customHeight="1" ht="17.25">
      <c r="A227" s="3"/>
      <c r="B227" s="299"/>
      <c r="C227" s="299"/>
      <c r="D227" s="299"/>
      <c r="E227" s="139" t="s">
        <v>421</v>
      </c>
      <c r="F227" s="139"/>
      <c r="G227" s="140"/>
      <c r="H227" s="141"/>
      <c r="I227" s="37">
        <v>680</v>
      </c>
      <c r="J227" s="313"/>
    </row>
    <row x14ac:dyDescent="0.25" r="228" customHeight="1" ht="17.25">
      <c r="A228" s="3"/>
      <c r="B228" s="299"/>
      <c r="C228" s="299"/>
      <c r="D228" s="299"/>
      <c r="E228" s="109"/>
      <c r="F228" s="109"/>
      <c r="G228" s="4"/>
      <c r="H228" s="172"/>
      <c r="I228" s="172"/>
      <c r="J228" s="172"/>
    </row>
    <row x14ac:dyDescent="0.25" r="229" customHeight="1" ht="17.25">
      <c r="A229" s="3"/>
      <c r="B229" s="299"/>
      <c r="C229" s="299"/>
      <c r="D229" s="299"/>
      <c r="E229" s="110" t="s">
        <v>280</v>
      </c>
      <c r="F229" s="110"/>
      <c r="G229" s="140"/>
      <c r="H229" s="141"/>
      <c r="I229" s="188">
        <v>290</v>
      </c>
      <c r="J229" s="172"/>
    </row>
    <row x14ac:dyDescent="0.25" r="230" customHeight="1" ht="17.25">
      <c r="A230" s="3"/>
      <c r="B230" s="299"/>
      <c r="C230" s="299"/>
      <c r="D230" s="299"/>
      <c r="E230" s="114"/>
      <c r="F230" s="114"/>
      <c r="G230" s="4"/>
      <c r="H230" s="172"/>
      <c r="I230" s="172"/>
      <c r="J230" s="172"/>
    </row>
    <row x14ac:dyDescent="0.25" r="231" customHeight="1" ht="49.35">
      <c r="A231" s="3"/>
      <c r="B231" s="288" t="s">
        <v>427</v>
      </c>
      <c r="C231" s="302"/>
      <c r="D231" s="236"/>
      <c r="E231" s="127"/>
      <c r="F231" s="127"/>
      <c r="G231" s="116"/>
      <c r="H231" s="128"/>
      <c r="I231" s="128"/>
      <c r="J231" s="128"/>
    </row>
    <row x14ac:dyDescent="0.25" r="232" customHeight="1" ht="25.350000000000005">
      <c r="A232" s="3"/>
      <c r="B232" s="15" t="s">
        <v>348</v>
      </c>
      <c r="C232" s="15"/>
      <c r="D232" s="15"/>
      <c r="E232" s="112" t="s">
        <v>58</v>
      </c>
      <c r="F232" s="237" t="s">
        <v>319</v>
      </c>
      <c r="G232" s="217"/>
      <c r="H232" s="131" t="s">
        <v>428</v>
      </c>
      <c r="I232" s="18" t="s">
        <v>429</v>
      </c>
      <c r="J232" s="52"/>
    </row>
    <row x14ac:dyDescent="0.25" r="233" customHeight="1" ht="17.25">
      <c r="A233" s="3"/>
      <c r="B233" s="3"/>
      <c r="C233" s="3"/>
      <c r="D233" s="3"/>
      <c r="E233" s="74"/>
      <c r="F233" s="150" t="s">
        <v>351</v>
      </c>
      <c r="G233" s="150" t="s">
        <v>352</v>
      </c>
      <c r="H233" s="91"/>
      <c r="I233" s="308"/>
      <c r="J233" s="91"/>
    </row>
    <row x14ac:dyDescent="0.25" r="234" customHeight="1" ht="17.25">
      <c r="A234" s="3"/>
      <c r="B234" s="3"/>
      <c r="C234" s="3"/>
      <c r="D234" s="3"/>
      <c r="E234" s="74" t="s">
        <v>11</v>
      </c>
      <c r="F234" s="28" t="s">
        <v>354</v>
      </c>
      <c r="G234" s="28" t="s">
        <v>355</v>
      </c>
      <c r="H234" s="25">
        <v>790</v>
      </c>
      <c r="I234" s="25">
        <v>1140</v>
      </c>
      <c r="J234" s="24"/>
    </row>
    <row x14ac:dyDescent="0.25" r="235" customHeight="1" ht="17.25">
      <c r="A235" s="3"/>
      <c r="B235" s="3"/>
      <c r="C235" s="3"/>
      <c r="D235" s="3"/>
      <c r="E235" s="74" t="s">
        <v>13</v>
      </c>
      <c r="F235" s="28" t="s">
        <v>356</v>
      </c>
      <c r="G235" s="28" t="s">
        <v>357</v>
      </c>
      <c r="H235" s="25">
        <v>920</v>
      </c>
      <c r="I235" s="25">
        <v>1400</v>
      </c>
      <c r="J235" s="24"/>
    </row>
    <row x14ac:dyDescent="0.25" r="236" customHeight="1" ht="17.25">
      <c r="A236" s="3"/>
      <c r="B236" s="3"/>
      <c r="C236" s="3"/>
      <c r="D236" s="3"/>
      <c r="E236" s="74" t="s">
        <v>15</v>
      </c>
      <c r="F236" s="28" t="s">
        <v>358</v>
      </c>
      <c r="G236" s="28" t="s">
        <v>359</v>
      </c>
      <c r="H236" s="25">
        <v>1030</v>
      </c>
      <c r="I236" s="25">
        <v>1660</v>
      </c>
      <c r="J236" s="24"/>
    </row>
    <row x14ac:dyDescent="0.25" r="237" customHeight="1" ht="17.25">
      <c r="A237" s="3"/>
      <c r="B237" s="3"/>
      <c r="C237" s="3"/>
      <c r="D237" s="3"/>
      <c r="E237" s="74"/>
      <c r="F237" s="74"/>
      <c r="G237" s="74"/>
      <c r="H237" s="34"/>
      <c r="I237" s="34"/>
      <c r="J237" s="24"/>
    </row>
    <row x14ac:dyDescent="0.25" r="238" customHeight="1" ht="17.25">
      <c r="A238" s="3"/>
      <c r="B238" s="3"/>
      <c r="C238" s="3"/>
      <c r="D238" s="3"/>
      <c r="E238" s="3"/>
      <c r="F238" s="3"/>
      <c r="G238" s="74"/>
      <c r="H238" s="136"/>
      <c r="I238" s="136"/>
      <c r="J238" s="137"/>
    </row>
    <row x14ac:dyDescent="0.25" r="239" customHeight="1" ht="17.25">
      <c r="A239" s="3"/>
      <c r="B239" s="3"/>
      <c r="C239" s="3"/>
      <c r="D239" s="3"/>
      <c r="E239" s="138" t="s">
        <v>18</v>
      </c>
      <c r="F239" s="138"/>
      <c r="G239" s="23"/>
      <c r="H239" s="82"/>
      <c r="I239" s="82"/>
      <c r="J239" s="82"/>
    </row>
    <row x14ac:dyDescent="0.25" r="240" customHeight="1" ht="17.25">
      <c r="A240" s="3"/>
      <c r="B240" s="3"/>
      <c r="C240" s="3"/>
      <c r="D240" s="3"/>
      <c r="E240" s="145"/>
      <c r="F240" s="145"/>
      <c r="G240" s="23"/>
      <c r="H240" s="82"/>
      <c r="I240" s="82"/>
      <c r="J240" s="82"/>
    </row>
    <row x14ac:dyDescent="0.25" r="241" customHeight="1" ht="17.25">
      <c r="A241" s="3"/>
      <c r="B241" s="3"/>
      <c r="C241" s="3"/>
      <c r="D241" s="3"/>
      <c r="E241" s="3"/>
      <c r="F241" s="3"/>
      <c r="G241" s="23"/>
      <c r="H241" s="82"/>
      <c r="I241" s="82"/>
      <c r="J241" s="34"/>
    </row>
    <row x14ac:dyDescent="0.25" r="242" customHeight="1" ht="17.25">
      <c r="A242" s="3"/>
      <c r="B242" s="3"/>
      <c r="C242" s="3"/>
      <c r="D242" s="3"/>
      <c r="E242" s="139" t="s">
        <v>280</v>
      </c>
      <c r="F242" s="139"/>
      <c r="G242" s="140"/>
      <c r="H242" s="141"/>
      <c r="I242" s="37">
        <v>320</v>
      </c>
      <c r="J242" s="34"/>
    </row>
    <row x14ac:dyDescent="0.25" r="243" customHeight="1" ht="72.75">
      <c r="A243" s="3"/>
      <c r="B243" s="3"/>
      <c r="C243" s="3"/>
      <c r="D243" s="3"/>
      <c r="E243" s="145"/>
      <c r="F243" s="145"/>
      <c r="G243" s="23"/>
      <c r="H243" s="82"/>
      <c r="I243" s="82"/>
      <c r="J243" s="34"/>
    </row>
    <row x14ac:dyDescent="0.25" r="244" customHeight="1" ht="25.350000000000005">
      <c r="A244" s="3"/>
      <c r="B244" s="15" t="s">
        <v>106</v>
      </c>
      <c r="C244" s="15"/>
      <c r="D244" s="15"/>
      <c r="E244" s="112" t="s">
        <v>58</v>
      </c>
      <c r="F244" s="237" t="s">
        <v>319</v>
      </c>
      <c r="G244" s="217"/>
      <c r="H244" s="18" t="s">
        <v>428</v>
      </c>
      <c r="I244" s="131" t="s">
        <v>430</v>
      </c>
      <c r="J244" s="238"/>
    </row>
    <row x14ac:dyDescent="0.25" r="245" customHeight="1" ht="17.25">
      <c r="A245" s="3"/>
      <c r="B245" s="3"/>
      <c r="C245" s="3"/>
      <c r="D245" s="3"/>
      <c r="E245" s="74"/>
      <c r="F245" s="150" t="s">
        <v>351</v>
      </c>
      <c r="G245" s="150" t="s">
        <v>352</v>
      </c>
      <c r="H245" s="91"/>
      <c r="I245" s="308"/>
      <c r="J245" s="91"/>
    </row>
    <row x14ac:dyDescent="0.25" r="246" customHeight="1" ht="17.25">
      <c r="A246" s="3"/>
      <c r="B246" s="3"/>
      <c r="C246" s="3"/>
      <c r="D246" s="3"/>
      <c r="E246" s="74" t="s">
        <v>11</v>
      </c>
      <c r="F246" s="28" t="s">
        <v>396</v>
      </c>
      <c r="G246" s="28" t="s">
        <v>397</v>
      </c>
      <c r="H246" s="25">
        <v>1000</v>
      </c>
      <c r="I246" s="25">
        <v>1420</v>
      </c>
      <c r="J246" s="151"/>
    </row>
    <row x14ac:dyDescent="0.25" r="247" customHeight="1" ht="17.25">
      <c r="A247" s="3"/>
      <c r="B247" s="3"/>
      <c r="C247" s="3"/>
      <c r="D247" s="3"/>
      <c r="E247" s="74" t="s">
        <v>13</v>
      </c>
      <c r="F247" s="28" t="s">
        <v>398</v>
      </c>
      <c r="G247" s="28" t="s">
        <v>368</v>
      </c>
      <c r="H247" s="25">
        <v>1030</v>
      </c>
      <c r="I247" s="25">
        <v>1580</v>
      </c>
      <c r="J247" s="151"/>
    </row>
    <row x14ac:dyDescent="0.25" r="248" customHeight="1" ht="17.25">
      <c r="A248" s="3"/>
      <c r="B248" s="3"/>
      <c r="C248" s="3"/>
      <c r="D248" s="3"/>
      <c r="E248" s="74" t="s">
        <v>15</v>
      </c>
      <c r="F248" s="28" t="s">
        <v>399</v>
      </c>
      <c r="G248" s="114" t="s">
        <v>400</v>
      </c>
      <c r="H248" s="25">
        <v>1220</v>
      </c>
      <c r="I248" s="25">
        <v>1900</v>
      </c>
      <c r="J248" s="151"/>
    </row>
    <row x14ac:dyDescent="0.25" r="249" customHeight="1" ht="17.25">
      <c r="A249" s="3"/>
      <c r="B249" s="3"/>
      <c r="C249" s="3"/>
      <c r="D249" s="3"/>
      <c r="E249" s="74"/>
      <c r="F249" s="74"/>
      <c r="G249" s="23"/>
      <c r="H249" s="82"/>
      <c r="I249" s="82"/>
      <c r="J249" s="82"/>
    </row>
    <row x14ac:dyDescent="0.25" r="250" customHeight="1" ht="17.25">
      <c r="A250" s="3"/>
      <c r="B250" s="3"/>
      <c r="C250" s="3"/>
      <c r="D250" s="3"/>
      <c r="E250" s="3"/>
      <c r="F250" s="3"/>
      <c r="G250" s="74"/>
      <c r="H250" s="136"/>
      <c r="I250" s="136"/>
      <c r="J250" s="137"/>
    </row>
    <row x14ac:dyDescent="0.25" r="251" customHeight="1" ht="17.25">
      <c r="A251" s="3"/>
      <c r="B251" s="3"/>
      <c r="C251" s="3"/>
      <c r="D251" s="3"/>
      <c r="E251" s="138" t="s">
        <v>18</v>
      </c>
      <c r="F251" s="138"/>
      <c r="G251" s="23"/>
      <c r="H251" s="82"/>
      <c r="I251" s="82"/>
      <c r="J251" s="82"/>
    </row>
    <row x14ac:dyDescent="0.25" r="252" customHeight="1" ht="17.25">
      <c r="A252" s="3"/>
      <c r="B252" s="3"/>
      <c r="C252" s="3"/>
      <c r="D252" s="3"/>
      <c r="E252" s="145"/>
      <c r="F252" s="145"/>
      <c r="G252" s="23"/>
      <c r="H252" s="82"/>
      <c r="I252" s="82"/>
      <c r="J252" s="82"/>
    </row>
    <row x14ac:dyDescent="0.25" r="253" customHeight="1" ht="17.25">
      <c r="A253" s="3"/>
      <c r="B253" s="3"/>
      <c r="C253" s="3"/>
      <c r="D253" s="3"/>
      <c r="E253" s="3"/>
      <c r="F253" s="3"/>
      <c r="G253" s="23"/>
      <c r="H253" s="82"/>
      <c r="I253" s="82"/>
      <c r="J253" s="34"/>
    </row>
    <row x14ac:dyDescent="0.25" r="254" customHeight="1" ht="17.25">
      <c r="A254" s="3"/>
      <c r="B254" s="3"/>
      <c r="C254" s="3"/>
      <c r="D254" s="3"/>
      <c r="E254" s="139" t="s">
        <v>280</v>
      </c>
      <c r="F254" s="139"/>
      <c r="G254" s="140"/>
      <c r="H254" s="141"/>
      <c r="I254" s="37">
        <v>320</v>
      </c>
      <c r="J254" s="34"/>
    </row>
    <row x14ac:dyDescent="0.25" r="255" customHeight="1" ht="17.25">
      <c r="A255" s="3"/>
      <c r="B255" s="3"/>
      <c r="C255" s="3"/>
      <c r="D255" s="3"/>
      <c r="E255" s="145"/>
      <c r="F255" s="145"/>
      <c r="G255" s="23"/>
      <c r="H255" s="82"/>
      <c r="I255" s="82"/>
      <c r="J255" s="34"/>
    </row>
    <row x14ac:dyDescent="0.25" r="256" customHeight="1" ht="17.25">
      <c r="A256" s="3"/>
      <c r="B256" s="3"/>
      <c r="C256" s="3"/>
      <c r="D256" s="3"/>
      <c r="E256" s="133"/>
      <c r="F256" s="133"/>
      <c r="G256" s="23"/>
      <c r="H256" s="82"/>
      <c r="I256" s="82"/>
      <c r="J256" s="34"/>
    </row>
    <row x14ac:dyDescent="0.25" r="257" customHeight="1" ht="17.25">
      <c r="A257" s="3"/>
      <c r="B257" s="3"/>
      <c r="C257" s="3"/>
      <c r="D257" s="3"/>
      <c r="E257" s="28"/>
      <c r="F257" s="28"/>
      <c r="G257" s="23"/>
      <c r="H257" s="82"/>
      <c r="I257" s="82"/>
      <c r="J257" s="34"/>
    </row>
    <row x14ac:dyDescent="0.25" r="258" customHeight="1" ht="49.35">
      <c r="A258" s="3"/>
      <c r="B258" s="96" t="s">
        <v>431</v>
      </c>
      <c r="C258" s="236"/>
      <c r="D258" s="236"/>
      <c r="E258" s="127"/>
      <c r="F258" s="127"/>
      <c r="G258" s="116"/>
      <c r="H258" s="128"/>
      <c r="I258" s="128"/>
      <c r="J258" s="128"/>
    </row>
    <row x14ac:dyDescent="0.25" r="259" customHeight="1" ht="25.350000000000005">
      <c r="A259" s="3"/>
      <c r="B259" s="15" t="s">
        <v>106</v>
      </c>
      <c r="C259" s="15"/>
      <c r="D259" s="15"/>
      <c r="E259" s="112" t="s">
        <v>58</v>
      </c>
      <c r="F259" s="237" t="s">
        <v>319</v>
      </c>
      <c r="G259" s="217"/>
      <c r="H259" s="73" t="s">
        <v>362</v>
      </c>
      <c r="I259" s="238"/>
      <c r="J259" s="238"/>
    </row>
    <row x14ac:dyDescent="0.25" r="260" customHeight="1" ht="17.25">
      <c r="A260" s="3"/>
      <c r="B260" s="299"/>
      <c r="C260" s="299"/>
      <c r="D260" s="299"/>
      <c r="E260" s="74"/>
      <c r="F260" s="150" t="s">
        <v>432</v>
      </c>
      <c r="G260" s="185" t="s">
        <v>433</v>
      </c>
      <c r="H260" s="244"/>
      <c r="I260" s="308"/>
      <c r="J260" s="244"/>
    </row>
    <row x14ac:dyDescent="0.25" r="261" customHeight="1" ht="17.25">
      <c r="A261" s="3"/>
      <c r="B261" s="299"/>
      <c r="C261" s="299"/>
      <c r="D261" s="299"/>
      <c r="E261" s="74" t="s">
        <v>11</v>
      </c>
      <c r="F261" s="28" t="s">
        <v>396</v>
      </c>
      <c r="G261" s="28" t="s">
        <v>397</v>
      </c>
      <c r="H261" s="25">
        <v>1370</v>
      </c>
      <c r="I261" s="239"/>
      <c r="J261" s="301"/>
    </row>
    <row x14ac:dyDescent="0.25" r="262" customHeight="1" ht="17.25">
      <c r="A262" s="3"/>
      <c r="B262" s="299"/>
      <c r="C262" s="299"/>
      <c r="D262" s="299"/>
      <c r="E262" s="74" t="s">
        <v>13</v>
      </c>
      <c r="F262" s="28" t="s">
        <v>398</v>
      </c>
      <c r="G262" s="28" t="s">
        <v>368</v>
      </c>
      <c r="H262" s="25">
        <v>1510</v>
      </c>
      <c r="I262" s="239"/>
      <c r="J262" s="301"/>
    </row>
    <row x14ac:dyDescent="0.25" r="263" customHeight="1" ht="17.25">
      <c r="A263" s="3"/>
      <c r="B263" s="299"/>
      <c r="C263" s="299"/>
      <c r="D263" s="299"/>
      <c r="E263" s="74"/>
      <c r="F263" s="74"/>
      <c r="G263" s="74"/>
      <c r="H263" s="34"/>
      <c r="I263" s="239"/>
      <c r="J263" s="301"/>
    </row>
    <row x14ac:dyDescent="0.25" r="264" customHeight="1" ht="17.25">
      <c r="A264" s="3"/>
      <c r="B264" s="299"/>
      <c r="C264" s="299"/>
      <c r="D264" s="299"/>
      <c r="E264" s="148"/>
      <c r="F264" s="148"/>
      <c r="G264" s="148"/>
      <c r="H264" s="239"/>
      <c r="I264" s="239"/>
      <c r="J264" s="301"/>
    </row>
    <row x14ac:dyDescent="0.25" r="265" customHeight="1" ht="17.25">
      <c r="A265" s="3"/>
      <c r="B265" s="299"/>
      <c r="C265" s="299"/>
      <c r="D265" s="299"/>
      <c r="E265" s="138" t="s">
        <v>18</v>
      </c>
      <c r="F265" s="138"/>
      <c r="G265" s="148"/>
      <c r="H265" s="301"/>
      <c r="I265" s="301"/>
      <c r="J265" s="301"/>
    </row>
    <row x14ac:dyDescent="0.25" r="266" customHeight="1" ht="17.25">
      <c r="A266" s="3"/>
      <c r="B266" s="299"/>
      <c r="C266" s="299"/>
      <c r="D266" s="299"/>
      <c r="E266" s="145"/>
      <c r="F266" s="145"/>
      <c r="G266" s="148"/>
      <c r="H266" s="300"/>
      <c r="I266" s="300"/>
      <c r="J266" s="304"/>
    </row>
    <row x14ac:dyDescent="0.25" r="267" customHeight="1" ht="17.25">
      <c r="A267" s="3"/>
      <c r="B267" s="299"/>
      <c r="C267" s="299"/>
      <c r="D267" s="299"/>
      <c r="E267" s="3"/>
      <c r="F267" s="3"/>
      <c r="G267" s="23"/>
      <c r="H267" s="82"/>
      <c r="I267" s="82"/>
      <c r="J267" s="301"/>
    </row>
    <row x14ac:dyDescent="0.25" r="268" customHeight="1" ht="17.25">
      <c r="A268" s="3"/>
      <c r="B268" s="299"/>
      <c r="C268" s="299"/>
      <c r="D268" s="299"/>
      <c r="E268" s="139" t="s">
        <v>394</v>
      </c>
      <c r="F268" s="139"/>
      <c r="G268" s="305"/>
      <c r="H268" s="306"/>
      <c r="I268" s="37">
        <v>490</v>
      </c>
      <c r="J268" s="301"/>
    </row>
    <row x14ac:dyDescent="0.25" r="269" customHeight="1" ht="17.25">
      <c r="A269" s="3"/>
      <c r="B269" s="299"/>
      <c r="C269" s="299"/>
      <c r="D269" s="299"/>
      <c r="E269" s="28"/>
      <c r="F269" s="28"/>
      <c r="G269" s="148"/>
      <c r="H269" s="301"/>
      <c r="I269" s="25"/>
      <c r="J269" s="301"/>
    </row>
    <row x14ac:dyDescent="0.25" r="270" customHeight="1" ht="17.25">
      <c r="A270" s="3"/>
      <c r="B270" s="299"/>
      <c r="C270" s="299"/>
      <c r="D270" s="299"/>
      <c r="E270" s="145"/>
      <c r="F270" s="145"/>
      <c r="G270" s="148"/>
      <c r="H270" s="301"/>
      <c r="I270" s="301"/>
      <c r="J270" s="301"/>
    </row>
    <row x14ac:dyDescent="0.25" r="271" customHeight="1" ht="17.25">
      <c r="A271" s="3"/>
      <c r="B271" s="96" t="s">
        <v>457</v>
      </c>
      <c r="C271" s="236"/>
      <c r="D271" s="236"/>
      <c r="E271" s="127"/>
      <c r="F271" s="127"/>
      <c r="G271" s="116"/>
      <c r="H271" s="128"/>
      <c r="I271" s="128"/>
      <c r="J271" s="128"/>
    </row>
    <row x14ac:dyDescent="0.25" r="272" customHeight="1" ht="17.25">
      <c r="A272" s="3"/>
      <c r="B272" s="15" t="s">
        <v>106</v>
      </c>
      <c r="C272" s="15"/>
      <c r="D272" s="15"/>
      <c r="E272" s="112" t="s">
        <v>58</v>
      </c>
      <c r="F272" s="237" t="s">
        <v>319</v>
      </c>
      <c r="G272" s="217"/>
      <c r="H272" s="73" t="s">
        <v>362</v>
      </c>
      <c r="I272" s="238"/>
      <c r="J272" s="238"/>
    </row>
    <row x14ac:dyDescent="0.25" r="273" customHeight="1" ht="17.25">
      <c r="A273" s="3"/>
      <c r="B273" s="299"/>
      <c r="C273" s="299"/>
      <c r="D273" s="299"/>
      <c r="E273" s="74"/>
      <c r="F273" s="119" t="s">
        <v>5</v>
      </c>
      <c r="G273" s="119" t="s">
        <v>84</v>
      </c>
      <c r="H273" s="244"/>
      <c r="I273" s="308"/>
      <c r="J273" s="244"/>
    </row>
    <row x14ac:dyDescent="0.25" r="274" customHeight="1" ht="17.25">
      <c r="A274" s="3"/>
      <c r="B274" s="299"/>
      <c r="C274" s="299"/>
      <c r="D274" s="299"/>
      <c r="E274" s="74" t="s">
        <v>13</v>
      </c>
      <c r="F274" s="28" t="s">
        <v>435</v>
      </c>
      <c r="G274" s="295" t="s">
        <v>436</v>
      </c>
      <c r="H274" s="25">
        <v>3310</v>
      </c>
      <c r="I274" s="239"/>
      <c r="J274" s="301"/>
    </row>
    <row x14ac:dyDescent="0.25" r="275" customHeight="1" ht="17.25">
      <c r="A275" s="3"/>
      <c r="B275" s="299"/>
      <c r="C275" s="299"/>
      <c r="D275" s="299"/>
      <c r="E275" s="74"/>
      <c r="F275" s="28"/>
      <c r="G275" s="295"/>
      <c r="H275" s="25"/>
      <c r="I275" s="239"/>
      <c r="J275" s="301"/>
    </row>
    <row x14ac:dyDescent="0.25" r="276" customHeight="1" ht="17.25">
      <c r="A276" s="3"/>
      <c r="B276" s="299"/>
      <c r="C276" s="299"/>
      <c r="D276" s="299"/>
      <c r="E276" s="74"/>
      <c r="F276" s="74"/>
      <c r="G276" s="74"/>
      <c r="H276" s="34"/>
      <c r="I276" s="239"/>
      <c r="J276" s="301"/>
    </row>
    <row x14ac:dyDescent="0.25" r="277" customHeight="1" ht="17.25">
      <c r="A277" s="3"/>
      <c r="B277" s="299"/>
      <c r="C277" s="299"/>
      <c r="D277" s="299"/>
      <c r="E277" s="148"/>
      <c r="F277" s="148"/>
      <c r="G277" s="148"/>
      <c r="H277" s="239"/>
      <c r="I277" s="239"/>
      <c r="J277" s="301"/>
    </row>
    <row x14ac:dyDescent="0.25" r="278" customHeight="1" ht="17.25">
      <c r="A278" s="3"/>
      <c r="B278" s="299"/>
      <c r="C278" s="299"/>
      <c r="D278" s="299"/>
      <c r="E278" s="138" t="s">
        <v>18</v>
      </c>
      <c r="F278" s="138"/>
      <c r="G278" s="4"/>
      <c r="H278" s="101"/>
      <c r="I278" s="92"/>
      <c r="J278" s="301"/>
    </row>
    <row x14ac:dyDescent="0.25" r="279" customHeight="1" ht="17.25">
      <c r="A279" s="3"/>
      <c r="B279" s="299"/>
      <c r="C279" s="299"/>
      <c r="D279" s="299"/>
      <c r="E279" s="108"/>
      <c r="F279" s="108"/>
      <c r="G279" s="4"/>
      <c r="H279" s="101"/>
      <c r="I279" s="92"/>
      <c r="J279" s="304"/>
    </row>
    <row x14ac:dyDescent="0.25" r="280" customHeight="1" ht="17.25">
      <c r="A280" s="3"/>
      <c r="B280" s="299"/>
      <c r="C280" s="299"/>
      <c r="D280" s="299"/>
      <c r="E280" s="139" t="s">
        <v>280</v>
      </c>
      <c r="F280" s="139"/>
      <c r="G280" s="140"/>
      <c r="H280" s="152"/>
      <c r="I280" s="37">
        <v>560</v>
      </c>
      <c r="J280" s="301"/>
    </row>
    <row x14ac:dyDescent="0.25" r="281" customHeight="1" ht="17.25">
      <c r="A281" s="3"/>
      <c r="B281" s="299"/>
      <c r="C281" s="299"/>
      <c r="D281" s="299"/>
      <c r="E281" s="28"/>
      <c r="F281" s="28"/>
      <c r="G281" s="4"/>
      <c r="H281" s="101"/>
      <c r="I281" s="63"/>
      <c r="J281" s="301"/>
    </row>
    <row x14ac:dyDescent="0.25" r="282" customHeight="1" ht="17.25">
      <c r="A282" s="3"/>
      <c r="B282" s="299"/>
      <c r="C282" s="299"/>
      <c r="D282" s="299"/>
      <c r="E282" s="28" t="s">
        <v>437</v>
      </c>
      <c r="F282" s="28"/>
      <c r="G282" s="4"/>
      <c r="H282" s="101"/>
      <c r="I282" s="25"/>
      <c r="J282" s="301"/>
    </row>
    <row x14ac:dyDescent="0.25" r="283" customHeight="1" ht="17.25">
      <c r="A283" s="3"/>
      <c r="B283" s="299"/>
      <c r="C283" s="299"/>
      <c r="D283" s="299"/>
      <c r="E283" s="139" t="s">
        <v>438</v>
      </c>
      <c r="F283" s="314"/>
      <c r="G283" s="305"/>
      <c r="H283" s="306"/>
      <c r="I283" s="37">
        <v>1150</v>
      </c>
      <c r="J283" s="301"/>
    </row>
    <row x14ac:dyDescent="0.25" r="284" customHeight="1" ht="17.25">
      <c r="A284" s="3"/>
      <c r="B284" s="299"/>
      <c r="C284" s="299"/>
      <c r="D284" s="299"/>
      <c r="E284" s="133"/>
      <c r="F284" s="133"/>
      <c r="G284" s="148"/>
      <c r="H284" s="301"/>
      <c r="I284" s="301"/>
      <c r="J284" s="301"/>
    </row>
    <row x14ac:dyDescent="0.25" r="285" customHeight="1" ht="17.25">
      <c r="A285" s="3"/>
      <c r="B285" s="299"/>
      <c r="C285" s="299"/>
      <c r="D285" s="299"/>
      <c r="E285" s="133"/>
      <c r="F285" s="133"/>
      <c r="G285" s="148"/>
      <c r="H285" s="301"/>
      <c r="I285" s="301"/>
      <c r="J285" s="301"/>
    </row>
    <row x14ac:dyDescent="0.25" r="286" customHeight="1" ht="17.25">
      <c r="A286" s="3"/>
      <c r="B286" s="96" t="s">
        <v>439</v>
      </c>
      <c r="C286" s="236"/>
      <c r="D286" s="236"/>
      <c r="E286" s="127"/>
      <c r="F286" s="127"/>
      <c r="G286" s="116"/>
      <c r="H286" s="128"/>
      <c r="I286" s="128"/>
      <c r="J286" s="128"/>
    </row>
    <row x14ac:dyDescent="0.25" r="287" customHeight="1" ht="17.25">
      <c r="A287" s="3"/>
      <c r="B287" s="15" t="s">
        <v>106</v>
      </c>
      <c r="C287" s="15"/>
      <c r="D287" s="15"/>
      <c r="E287" s="112" t="s">
        <v>58</v>
      </c>
      <c r="F287" s="237" t="s">
        <v>319</v>
      </c>
      <c r="G287" s="217"/>
      <c r="H287" s="73" t="s">
        <v>440</v>
      </c>
      <c r="I287" s="238"/>
      <c r="J287" s="238"/>
    </row>
    <row x14ac:dyDescent="0.25" r="288" customHeight="1" ht="17.25">
      <c r="A288" s="3"/>
      <c r="B288" s="299"/>
      <c r="C288" s="299"/>
      <c r="D288" s="299"/>
      <c r="E288" s="74"/>
      <c r="F288" s="150" t="s">
        <v>441</v>
      </c>
      <c r="G288" s="185" t="s">
        <v>433</v>
      </c>
      <c r="H288" s="244"/>
      <c r="I288" s="308"/>
      <c r="J288" s="244"/>
    </row>
    <row x14ac:dyDescent="0.25" r="289" customHeight="1" ht="17.25">
      <c r="A289" s="3"/>
      <c r="B289" s="299"/>
      <c r="C289" s="299"/>
      <c r="D289" s="299"/>
      <c r="E289" s="74"/>
      <c r="F289" s="28" t="s">
        <v>442</v>
      </c>
      <c r="G289" s="285" t="s">
        <v>443</v>
      </c>
      <c r="H289" s="25">
        <v>3310</v>
      </c>
      <c r="I289" s="239"/>
      <c r="J289" s="301"/>
    </row>
    <row x14ac:dyDescent="0.25" r="290" customHeight="1" ht="17.25">
      <c r="A290" s="3"/>
      <c r="B290" s="299"/>
      <c r="C290" s="299"/>
      <c r="D290" s="299"/>
      <c r="E290" s="74"/>
      <c r="F290" s="74"/>
      <c r="G290" s="74"/>
      <c r="H290" s="34"/>
      <c r="I290" s="239"/>
      <c r="J290" s="301"/>
    </row>
    <row x14ac:dyDescent="0.25" r="291" customHeight="1" ht="17.25">
      <c r="A291" s="3"/>
      <c r="B291" s="299"/>
      <c r="C291" s="299"/>
      <c r="D291" s="299"/>
      <c r="E291" s="74"/>
      <c r="F291" s="74"/>
      <c r="G291" s="74"/>
      <c r="H291" s="34"/>
      <c r="I291" s="239"/>
      <c r="J291" s="301"/>
    </row>
    <row x14ac:dyDescent="0.25" r="292" customHeight="1" ht="17.25">
      <c r="A292" s="3"/>
      <c r="B292" s="299"/>
      <c r="C292" s="299"/>
      <c r="D292" s="299"/>
      <c r="E292" s="148"/>
      <c r="F292" s="148"/>
      <c r="G292" s="148"/>
      <c r="H292" s="239"/>
      <c r="I292" s="239"/>
      <c r="J292" s="301"/>
    </row>
    <row x14ac:dyDescent="0.25" r="293" customHeight="1" ht="17.25">
      <c r="A293" s="3"/>
      <c r="B293" s="299"/>
      <c r="C293" s="299"/>
      <c r="D293" s="299"/>
      <c r="E293" s="138" t="s">
        <v>18</v>
      </c>
      <c r="F293" s="138"/>
      <c r="G293" s="4"/>
      <c r="H293" s="101"/>
      <c r="I293" s="92"/>
      <c r="J293" s="301"/>
    </row>
    <row x14ac:dyDescent="0.25" r="294" customHeight="1" ht="17.25">
      <c r="A294" s="3"/>
      <c r="B294" s="299"/>
      <c r="C294" s="299"/>
      <c r="D294" s="299"/>
      <c r="E294" s="108"/>
      <c r="F294" s="108"/>
      <c r="G294" s="4"/>
      <c r="H294" s="101"/>
      <c r="I294" s="92"/>
      <c r="J294" s="304"/>
    </row>
    <row x14ac:dyDescent="0.25" r="295" customHeight="1" ht="17.25">
      <c r="A295" s="3"/>
      <c r="B295" s="299"/>
      <c r="C295" s="299"/>
      <c r="D295" s="299"/>
      <c r="E295" s="139" t="s">
        <v>280</v>
      </c>
      <c r="F295" s="139"/>
      <c r="G295" s="140"/>
      <c r="H295" s="152"/>
      <c r="I295" s="37">
        <v>560</v>
      </c>
      <c r="J295" s="301"/>
    </row>
    <row x14ac:dyDescent="0.25" r="296" customHeight="1" ht="17.25">
      <c r="A296" s="3"/>
      <c r="B296" s="299"/>
      <c r="C296" s="299"/>
      <c r="D296" s="299"/>
      <c r="E296" s="28"/>
      <c r="F296" s="28"/>
      <c r="G296" s="4"/>
      <c r="H296" s="101"/>
      <c r="I296" s="63"/>
      <c r="J296" s="301"/>
    </row>
    <row x14ac:dyDescent="0.25" r="297" customHeight="1" ht="17.25">
      <c r="A297" s="3"/>
      <c r="B297" s="299"/>
      <c r="C297" s="299"/>
      <c r="D297" s="299"/>
      <c r="E297" s="28" t="s">
        <v>437</v>
      </c>
      <c r="F297" s="28"/>
      <c r="G297" s="4"/>
      <c r="H297" s="101"/>
      <c r="I297" s="82"/>
      <c r="J297" s="301"/>
    </row>
    <row x14ac:dyDescent="0.25" r="298" customHeight="1" ht="17.25">
      <c r="A298" s="3"/>
      <c r="B298" s="299"/>
      <c r="C298" s="299"/>
      <c r="D298" s="299"/>
      <c r="E298" s="139" t="s">
        <v>458</v>
      </c>
      <c r="F298" s="314"/>
      <c r="G298" s="305"/>
      <c r="H298" s="306"/>
      <c r="I298" s="37">
        <v>1220</v>
      </c>
      <c r="J298" s="301"/>
    </row>
    <row x14ac:dyDescent="0.25" r="299" customHeight="1" ht="17.25">
      <c r="A299" s="3"/>
      <c r="B299" s="299"/>
      <c r="C299" s="299"/>
      <c r="D299" s="299"/>
      <c r="E299" s="133"/>
      <c r="F299" s="133"/>
      <c r="G299" s="148"/>
      <c r="H299" s="301"/>
      <c r="I299" s="301"/>
      <c r="J299" s="301"/>
    </row>
    <row x14ac:dyDescent="0.25" r="300" customHeight="1" ht="17.25">
      <c r="A300" s="3"/>
      <c r="B300" s="96" t="s">
        <v>445</v>
      </c>
      <c r="C300" s="236"/>
      <c r="D300" s="236"/>
      <c r="E300" s="127"/>
      <c r="F300" s="127"/>
      <c r="G300" s="116"/>
      <c r="H300" s="128"/>
      <c r="I300" s="128"/>
      <c r="J300" s="128"/>
    </row>
    <row x14ac:dyDescent="0.25" r="301" customHeight="1" ht="17.25">
      <c r="A301" s="3"/>
      <c r="B301" s="15" t="s">
        <v>106</v>
      </c>
      <c r="C301" s="15"/>
      <c r="D301" s="15"/>
      <c r="E301" s="112" t="s">
        <v>58</v>
      </c>
      <c r="F301" s="237" t="s">
        <v>319</v>
      </c>
      <c r="G301" s="217"/>
      <c r="H301" s="73" t="s">
        <v>362</v>
      </c>
      <c r="I301" s="238"/>
      <c r="J301" s="238"/>
    </row>
    <row x14ac:dyDescent="0.25" r="302" customHeight="1" ht="17.25">
      <c r="A302" s="3"/>
      <c r="B302" s="299"/>
      <c r="C302" s="299"/>
      <c r="D302" s="299"/>
      <c r="E302" s="74"/>
      <c r="F302" s="119" t="s">
        <v>5</v>
      </c>
      <c r="G302" s="119" t="s">
        <v>84</v>
      </c>
      <c r="H302" s="244"/>
      <c r="I302" s="308"/>
      <c r="J302" s="244"/>
    </row>
    <row x14ac:dyDescent="0.25" r="303" customHeight="1" ht="17.25">
      <c r="A303" s="3"/>
      <c r="B303" s="299"/>
      <c r="C303" s="299"/>
      <c r="D303" s="299"/>
      <c r="E303" s="74" t="s">
        <v>11</v>
      </c>
      <c r="F303" s="28" t="s">
        <v>446</v>
      </c>
      <c r="G303" s="295" t="s">
        <v>447</v>
      </c>
      <c r="H303" s="25">
        <v>2560</v>
      </c>
      <c r="I303" s="239"/>
      <c r="J303" s="301"/>
    </row>
    <row x14ac:dyDescent="0.25" r="304" customHeight="1" ht="17.25">
      <c r="A304" s="3"/>
      <c r="B304" s="299"/>
      <c r="C304" s="299"/>
      <c r="D304" s="299"/>
      <c r="E304" s="74" t="s">
        <v>13</v>
      </c>
      <c r="F304" s="28" t="s">
        <v>448</v>
      </c>
      <c r="G304" s="295" t="s">
        <v>449</v>
      </c>
      <c r="H304" s="25">
        <v>2960</v>
      </c>
      <c r="I304" s="239"/>
      <c r="J304" s="301"/>
    </row>
    <row x14ac:dyDescent="0.25" r="305" customHeight="1" ht="17.25">
      <c r="A305" s="3"/>
      <c r="B305" s="299"/>
      <c r="C305" s="299"/>
      <c r="D305" s="299"/>
      <c r="E305" s="74"/>
      <c r="F305" s="74"/>
      <c r="G305" s="74"/>
      <c r="H305" s="34"/>
      <c r="I305" s="239"/>
      <c r="J305" s="301"/>
    </row>
    <row x14ac:dyDescent="0.25" r="306" customHeight="1" ht="17.25">
      <c r="A306" s="3"/>
      <c r="B306" s="299"/>
      <c r="C306" s="299"/>
      <c r="D306" s="299"/>
      <c r="E306" s="148"/>
      <c r="F306" s="148"/>
      <c r="G306" s="148"/>
      <c r="H306" s="239"/>
      <c r="I306" s="239"/>
      <c r="J306" s="301"/>
    </row>
    <row x14ac:dyDescent="0.25" r="307" customHeight="1" ht="17.25">
      <c r="A307" s="3"/>
      <c r="B307" s="299"/>
      <c r="C307" s="299"/>
      <c r="D307" s="299"/>
      <c r="E307" s="138" t="s">
        <v>18</v>
      </c>
      <c r="F307" s="138"/>
      <c r="G307" s="4"/>
      <c r="H307" s="101"/>
      <c r="I307" s="92"/>
      <c r="J307" s="301"/>
    </row>
    <row x14ac:dyDescent="0.25" r="308" customHeight="1" ht="17.25">
      <c r="A308" s="3"/>
      <c r="B308" s="299"/>
      <c r="C308" s="299"/>
      <c r="D308" s="299"/>
      <c r="E308" s="108"/>
      <c r="F308" s="108"/>
      <c r="G308" s="4"/>
      <c r="H308" s="101"/>
      <c r="I308" s="92"/>
      <c r="J308" s="304"/>
    </row>
    <row x14ac:dyDescent="0.25" r="309" customHeight="1" ht="17.25">
      <c r="A309" s="3"/>
      <c r="B309" s="299"/>
      <c r="C309" s="299"/>
      <c r="D309" s="299"/>
      <c r="E309" s="139" t="s">
        <v>280</v>
      </c>
      <c r="F309" s="139"/>
      <c r="G309" s="140"/>
      <c r="H309" s="152"/>
      <c r="I309" s="37">
        <v>560</v>
      </c>
      <c r="J309" s="301"/>
    </row>
    <row x14ac:dyDescent="0.25" r="310" customHeight="1" ht="17.25">
      <c r="A310" s="3"/>
      <c r="B310" s="299"/>
      <c r="C310" s="299"/>
      <c r="D310" s="299"/>
      <c r="E310" s="28"/>
      <c r="F310" s="28"/>
      <c r="G310" s="4"/>
      <c r="H310" s="101"/>
      <c r="I310" s="63"/>
      <c r="J310" s="301"/>
    </row>
    <row x14ac:dyDescent="0.25" r="311" customHeight="1" ht="17.25">
      <c r="A311" s="3"/>
      <c r="B311" s="299"/>
      <c r="C311" s="299"/>
      <c r="D311" s="299"/>
      <c r="E311" s="28" t="s">
        <v>437</v>
      </c>
      <c r="F311" s="28"/>
      <c r="G311" s="4"/>
      <c r="H311" s="101"/>
      <c r="I311" s="25"/>
      <c r="J311" s="301"/>
    </row>
    <row x14ac:dyDescent="0.25" r="312" customHeight="1" ht="17.25">
      <c r="A312" s="3"/>
      <c r="B312" s="299"/>
      <c r="C312" s="299"/>
      <c r="D312" s="299"/>
      <c r="E312" s="139" t="s">
        <v>450</v>
      </c>
      <c r="F312" s="314"/>
      <c r="G312" s="305"/>
      <c r="H312" s="306"/>
      <c r="I312" s="37">
        <v>1150</v>
      </c>
      <c r="J312" s="301"/>
    </row>
    <row x14ac:dyDescent="0.25" r="313" customHeight="1" ht="17.25">
      <c r="A313" s="3"/>
      <c r="B313" s="299"/>
      <c r="C313" s="299"/>
      <c r="D313" s="299"/>
      <c r="E313" s="133"/>
      <c r="F313" s="133"/>
      <c r="G313" s="148"/>
      <c r="H313" s="301"/>
      <c r="I313" s="301"/>
      <c r="J313" s="301"/>
    </row>
    <row x14ac:dyDescent="0.25" r="314" customHeight="1" ht="17.25">
      <c r="A314" s="3"/>
      <c r="B314" s="96" t="s">
        <v>451</v>
      </c>
      <c r="C314" s="236"/>
      <c r="D314" s="236"/>
      <c r="E314" s="127"/>
      <c r="F314" s="127"/>
      <c r="G314" s="116"/>
      <c r="H314" s="128"/>
      <c r="I314" s="128"/>
      <c r="J314" s="128"/>
    </row>
    <row x14ac:dyDescent="0.25" r="315" customHeight="1" ht="17.25">
      <c r="A315" s="3"/>
      <c r="B315" s="15" t="s">
        <v>348</v>
      </c>
      <c r="C315" s="15"/>
      <c r="D315" s="15"/>
      <c r="E315" s="112" t="s">
        <v>58</v>
      </c>
      <c r="F315" s="237" t="s">
        <v>319</v>
      </c>
      <c r="G315" s="217"/>
      <c r="H315" s="131" t="s">
        <v>362</v>
      </c>
      <c r="I315" s="315" t="s">
        <v>350</v>
      </c>
      <c r="J315" s="315"/>
    </row>
    <row x14ac:dyDescent="0.25" r="316" customHeight="1" ht="17.25">
      <c r="A316" s="3"/>
      <c r="B316" s="3"/>
      <c r="C316" s="3"/>
      <c r="D316" s="3"/>
      <c r="E316" s="74"/>
      <c r="F316" s="150" t="s">
        <v>351</v>
      </c>
      <c r="G316" s="150" t="s">
        <v>352</v>
      </c>
      <c r="H316" s="244"/>
      <c r="I316" s="316" t="s">
        <v>336</v>
      </c>
      <c r="J316" s="316"/>
    </row>
    <row x14ac:dyDescent="0.25" r="317" customHeight="1" ht="17.25">
      <c r="A317" s="3"/>
      <c r="B317" s="3"/>
      <c r="C317" s="3"/>
      <c r="D317" s="3"/>
      <c r="E317" s="74" t="s">
        <v>11</v>
      </c>
      <c r="F317" s="28" t="s">
        <v>354</v>
      </c>
      <c r="G317" s="28" t="s">
        <v>355</v>
      </c>
      <c r="H317" s="25">
        <v>790</v>
      </c>
      <c r="I317" s="25">
        <v>1420</v>
      </c>
      <c r="J317" s="63"/>
    </row>
    <row x14ac:dyDescent="0.25" r="318" customHeight="1" ht="17.25">
      <c r="A318" s="3"/>
      <c r="B318" s="3"/>
      <c r="C318" s="3"/>
      <c r="D318" s="3"/>
      <c r="E318" s="74" t="s">
        <v>13</v>
      </c>
      <c r="F318" s="28" t="s">
        <v>356</v>
      </c>
      <c r="G318" s="28" t="s">
        <v>357</v>
      </c>
      <c r="H318" s="25">
        <v>920</v>
      </c>
      <c r="I318" s="25">
        <v>1580</v>
      </c>
      <c r="J318" s="63"/>
    </row>
    <row x14ac:dyDescent="0.25" r="319" customHeight="1" ht="17.25">
      <c r="A319" s="3"/>
      <c r="B319" s="3"/>
      <c r="C319" s="3"/>
      <c r="D319" s="3"/>
      <c r="E319" s="4" t="s">
        <v>15</v>
      </c>
      <c r="F319" s="28" t="s">
        <v>358</v>
      </c>
      <c r="G319" s="28" t="s">
        <v>359</v>
      </c>
      <c r="H319" s="25">
        <v>1030</v>
      </c>
      <c r="I319" s="25">
        <v>1900</v>
      </c>
      <c r="J319" s="63"/>
    </row>
    <row x14ac:dyDescent="0.25" r="320" customHeight="1" ht="17.25">
      <c r="A320" s="3"/>
      <c r="B320" s="3"/>
      <c r="C320" s="3"/>
      <c r="D320" s="3"/>
      <c r="E320" s="4"/>
      <c r="F320" s="4"/>
      <c r="G320" s="74"/>
      <c r="H320" s="34"/>
      <c r="I320" s="34"/>
      <c r="J320" s="137"/>
    </row>
    <row x14ac:dyDescent="0.25" r="321" customHeight="1" ht="17.25">
      <c r="A321" s="3"/>
      <c r="B321" s="3"/>
      <c r="C321" s="3"/>
      <c r="D321" s="3"/>
      <c r="E321" s="132"/>
      <c r="F321" s="132"/>
      <c r="G321" s="74"/>
      <c r="H321" s="34"/>
      <c r="I321" s="34"/>
      <c r="J321" s="137"/>
    </row>
    <row x14ac:dyDescent="0.25" r="322" customHeight="1" ht="17.25">
      <c r="A322" s="3"/>
      <c r="B322" s="3"/>
      <c r="C322" s="3"/>
      <c r="D322" s="3"/>
      <c r="E322" s="114"/>
      <c r="F322" s="114"/>
      <c r="G322" s="74"/>
      <c r="H322" s="34"/>
      <c r="I322" s="34"/>
      <c r="J322" s="137"/>
    </row>
    <row x14ac:dyDescent="0.25" r="323" customHeight="1" ht="17.25">
      <c r="A323" s="3"/>
      <c r="B323" s="3"/>
      <c r="C323" s="3"/>
      <c r="D323" s="3"/>
      <c r="E323" s="138" t="s">
        <v>18</v>
      </c>
      <c r="F323" s="138"/>
      <c r="G323" s="23"/>
      <c r="H323" s="82"/>
      <c r="I323" s="82"/>
      <c r="J323" s="82"/>
    </row>
    <row x14ac:dyDescent="0.25" r="324" customHeight="1" ht="17.25">
      <c r="A324" s="3"/>
      <c r="B324" s="3"/>
      <c r="C324" s="3"/>
      <c r="D324" s="3"/>
      <c r="E324" s="145"/>
      <c r="F324" s="145"/>
      <c r="G324" s="23"/>
      <c r="H324" s="82"/>
      <c r="I324" s="82"/>
      <c r="J324" s="82"/>
    </row>
    <row x14ac:dyDescent="0.25" r="325" customHeight="1" ht="17.25">
      <c r="A325" s="3"/>
      <c r="B325" s="3"/>
      <c r="C325" s="3"/>
      <c r="D325" s="3"/>
      <c r="E325" s="3"/>
      <c r="F325" s="3"/>
      <c r="G325" s="23"/>
      <c r="H325" s="82"/>
      <c r="I325" s="82"/>
      <c r="J325" s="34"/>
    </row>
    <row x14ac:dyDescent="0.25" r="326" customHeight="1" ht="17.25">
      <c r="A326" s="3"/>
      <c r="B326" s="3"/>
      <c r="C326" s="3"/>
      <c r="D326" s="3"/>
      <c r="E326" s="139" t="s">
        <v>394</v>
      </c>
      <c r="F326" s="139"/>
      <c r="G326" s="140"/>
      <c r="H326" s="141"/>
      <c r="I326" s="37">
        <v>320</v>
      </c>
      <c r="J326" s="34"/>
    </row>
    <row x14ac:dyDescent="0.25" r="327" customHeight="1" ht="23.25">
      <c r="A327" s="3"/>
      <c r="B327" s="3"/>
      <c r="C327" s="3"/>
      <c r="D327" s="3"/>
      <c r="E327" s="145"/>
      <c r="F327" s="145"/>
      <c r="G327" s="23"/>
      <c r="H327" s="82"/>
      <c r="I327" s="82"/>
      <c r="J327" s="34"/>
    </row>
    <row x14ac:dyDescent="0.25" r="328" customHeight="1" ht="17.25">
      <c r="A328" s="3"/>
      <c r="B328" s="96" t="s">
        <v>451</v>
      </c>
      <c r="C328" s="236"/>
      <c r="D328" s="236"/>
      <c r="E328" s="127"/>
      <c r="F328" s="127"/>
      <c r="G328" s="116"/>
      <c r="H328" s="128"/>
      <c r="I328" s="128"/>
      <c r="J328" s="128"/>
    </row>
    <row x14ac:dyDescent="0.25" r="329" customHeight="1" ht="17.25">
      <c r="A329" s="3"/>
      <c r="B329" s="15" t="s">
        <v>106</v>
      </c>
      <c r="C329" s="15"/>
      <c r="D329" s="15"/>
      <c r="E329" s="113" t="s">
        <v>58</v>
      </c>
      <c r="F329" s="237" t="s">
        <v>319</v>
      </c>
      <c r="G329" s="113"/>
      <c r="H329" s="146" t="s">
        <v>362</v>
      </c>
      <c r="I329" s="315" t="s">
        <v>388</v>
      </c>
      <c r="J329" s="315"/>
    </row>
    <row x14ac:dyDescent="0.25" r="330" customHeight="1" ht="17.25">
      <c r="A330" s="3"/>
      <c r="B330" s="3"/>
      <c r="C330" s="3"/>
      <c r="D330" s="3"/>
      <c r="E330" s="74"/>
      <c r="F330" s="150" t="s">
        <v>351</v>
      </c>
      <c r="G330" s="150" t="s">
        <v>352</v>
      </c>
      <c r="H330" s="244"/>
      <c r="I330" s="316" t="s">
        <v>336</v>
      </c>
      <c r="J330" s="316"/>
    </row>
    <row x14ac:dyDescent="0.25" r="331" customHeight="1" ht="17.25">
      <c r="A331" s="3"/>
      <c r="B331" s="3"/>
      <c r="C331" s="3"/>
      <c r="D331" s="3"/>
      <c r="E331" s="74" t="s">
        <v>11</v>
      </c>
      <c r="F331" s="28" t="s">
        <v>396</v>
      </c>
      <c r="G331" s="28" t="s">
        <v>397</v>
      </c>
      <c r="H331" s="25">
        <v>1000</v>
      </c>
      <c r="I331" s="25">
        <v>1770</v>
      </c>
      <c r="J331" s="34"/>
    </row>
    <row x14ac:dyDescent="0.25" r="332" customHeight="1" ht="17.25">
      <c r="A332" s="3"/>
      <c r="B332" s="3"/>
      <c r="C332" s="3"/>
      <c r="D332" s="3"/>
      <c r="E332" s="74" t="s">
        <v>13</v>
      </c>
      <c r="F332" s="28" t="s">
        <v>398</v>
      </c>
      <c r="G332" s="28" t="s">
        <v>368</v>
      </c>
      <c r="H332" s="25">
        <v>1030</v>
      </c>
      <c r="I332" s="25">
        <v>2060</v>
      </c>
      <c r="J332" s="34"/>
    </row>
    <row x14ac:dyDescent="0.25" r="333" customHeight="1" ht="17.25">
      <c r="A333" s="3"/>
      <c r="B333" s="3"/>
      <c r="C333" s="3"/>
      <c r="D333" s="3"/>
      <c r="E333" s="74" t="s">
        <v>15</v>
      </c>
      <c r="F333" s="28" t="s">
        <v>399</v>
      </c>
      <c r="G333" s="114" t="s">
        <v>400</v>
      </c>
      <c r="H333" s="25">
        <v>1220</v>
      </c>
      <c r="I333" s="25">
        <v>2370</v>
      </c>
      <c r="J333" s="34"/>
    </row>
    <row x14ac:dyDescent="0.25" r="334" customHeight="1" ht="17.25">
      <c r="A334" s="3"/>
      <c r="B334" s="3"/>
      <c r="C334" s="3"/>
      <c r="D334" s="3"/>
      <c r="E334" s="74"/>
      <c r="F334" s="74"/>
      <c r="G334" s="74"/>
      <c r="H334" s="34"/>
      <c r="I334" s="34"/>
      <c r="J334" s="34"/>
    </row>
    <row x14ac:dyDescent="0.25" r="335" customHeight="1" ht="17.25">
      <c r="A335" s="3"/>
      <c r="B335" s="3"/>
      <c r="C335" s="3"/>
      <c r="D335" s="3"/>
      <c r="E335" s="132"/>
      <c r="F335" s="132"/>
      <c r="G335" s="23"/>
      <c r="H335" s="82"/>
      <c r="I335" s="82"/>
      <c r="J335" s="82"/>
    </row>
    <row x14ac:dyDescent="0.25" r="336" customHeight="1" ht="17.25">
      <c r="A336" s="3"/>
      <c r="B336" s="3"/>
      <c r="C336" s="3"/>
      <c r="D336" s="3"/>
      <c r="E336" s="3"/>
      <c r="F336" s="3"/>
      <c r="G336" s="74"/>
      <c r="H336" s="136"/>
      <c r="I336" s="136"/>
      <c r="J336" s="137"/>
    </row>
    <row x14ac:dyDescent="0.25" r="337" customHeight="1" ht="17.25">
      <c r="A337" s="3"/>
      <c r="B337" s="3"/>
      <c r="C337" s="3"/>
      <c r="D337" s="3"/>
      <c r="E337" s="138" t="s">
        <v>18</v>
      </c>
      <c r="F337" s="138"/>
      <c r="G337" s="23"/>
      <c r="H337" s="82"/>
      <c r="I337" s="82"/>
      <c r="J337" s="82"/>
    </row>
    <row x14ac:dyDescent="0.25" r="338" customHeight="1" ht="17.25">
      <c r="A338" s="3"/>
      <c r="B338" s="3"/>
      <c r="C338" s="3"/>
      <c r="D338" s="3"/>
      <c r="E338" s="145"/>
      <c r="F338" s="145"/>
      <c r="G338" s="23"/>
      <c r="H338" s="82"/>
      <c r="I338" s="82"/>
      <c r="J338" s="82"/>
    </row>
    <row x14ac:dyDescent="0.25" r="339" customHeight="1" ht="17.25">
      <c r="A339" s="3"/>
      <c r="B339" s="3"/>
      <c r="C339" s="3"/>
      <c r="D339" s="3"/>
      <c r="E339" s="3"/>
      <c r="F339" s="3"/>
      <c r="G339" s="23"/>
      <c r="H339" s="82"/>
      <c r="I339" s="82"/>
      <c r="J339" s="34"/>
    </row>
    <row x14ac:dyDescent="0.25" r="340" customHeight="1" ht="17.25">
      <c r="A340" s="3"/>
      <c r="B340" s="3"/>
      <c r="C340" s="3"/>
      <c r="D340" s="3"/>
      <c r="E340" s="139" t="s">
        <v>394</v>
      </c>
      <c r="F340" s="139"/>
      <c r="G340" s="140"/>
      <c r="H340" s="141"/>
      <c r="I340" s="37">
        <v>320</v>
      </c>
      <c r="J340" s="82"/>
    </row>
    <row x14ac:dyDescent="0.25" r="341" customHeight="1" ht="17.25">
      <c r="A341" s="3"/>
      <c r="B341" s="3"/>
      <c r="C341" s="3"/>
      <c r="D341" s="3"/>
      <c r="E341" s="145"/>
      <c r="F341" s="145"/>
      <c r="G341" s="23"/>
      <c r="H341" s="82"/>
      <c r="I341" s="82"/>
      <c r="J341" s="82"/>
    </row>
    <row x14ac:dyDescent="0.25" r="342" customHeight="1" ht="17.25">
      <c r="A342" s="3"/>
      <c r="B342" s="3"/>
      <c r="C342" s="3"/>
      <c r="D342" s="3"/>
      <c r="E342" s="133"/>
      <c r="F342" s="133"/>
      <c r="G342" s="23"/>
      <c r="H342" s="82"/>
      <c r="I342" s="82"/>
      <c r="J342" s="82"/>
    </row>
    <row x14ac:dyDescent="0.25" r="343" customHeight="1" ht="17.25">
      <c r="A343" s="3"/>
      <c r="B343" s="3"/>
      <c r="C343" s="3"/>
      <c r="D343" s="3"/>
      <c r="E343" s="3"/>
      <c r="F343" s="3"/>
      <c r="G343" s="23"/>
      <c r="H343" s="82"/>
      <c r="I343" s="82"/>
      <c r="J343" s="82"/>
    </row>
    <row x14ac:dyDescent="0.25" r="344" customHeight="1" ht="17.25">
      <c r="A344" s="3"/>
      <c r="B344" s="3"/>
      <c r="C344" s="3"/>
      <c r="D344" s="3"/>
      <c r="E344" s="28"/>
      <c r="F344" s="28"/>
      <c r="G344" s="23"/>
      <c r="H344" s="82"/>
      <c r="I344" s="63"/>
      <c r="J344" s="82"/>
    </row>
    <row x14ac:dyDescent="0.25" r="345" customHeight="1" ht="17.25">
      <c r="A345" s="3"/>
      <c r="B345" s="3"/>
      <c r="C345" s="3"/>
      <c r="D345" s="3"/>
      <c r="E345" s="3"/>
      <c r="F345" s="3"/>
      <c r="G345" s="23"/>
      <c r="H345" s="82"/>
      <c r="I345" s="82"/>
      <c r="J345" s="82"/>
    </row>
    <row x14ac:dyDescent="0.25" r="346" customHeight="1" ht="17.25">
      <c r="A346" s="3"/>
      <c r="B346" s="3"/>
      <c r="C346" s="3"/>
      <c r="D346" s="3"/>
      <c r="E346" s="3"/>
      <c r="F346" s="3"/>
      <c r="G346" s="23"/>
      <c r="H346" s="82"/>
      <c r="I346" s="82"/>
      <c r="J346" s="82"/>
    </row>
    <row x14ac:dyDescent="0.25" r="347" customHeight="1" ht="17.25">
      <c r="A347" s="3"/>
      <c r="B347" s="3"/>
      <c r="C347" s="3"/>
      <c r="D347" s="3"/>
      <c r="E347" s="3"/>
      <c r="F347" s="3"/>
      <c r="G347" s="114"/>
      <c r="H347" s="82"/>
      <c r="I347" s="82"/>
      <c r="J347" s="82"/>
    </row>
    <row x14ac:dyDescent="0.25" r="348" customHeight="1" ht="17.25">
      <c r="A348" s="3"/>
      <c r="B348" s="3"/>
      <c r="C348" s="3"/>
      <c r="D348" s="3"/>
      <c r="E348" s="3"/>
      <c r="F348" s="3"/>
      <c r="G348" s="23"/>
      <c r="H348" s="82"/>
      <c r="I348" s="82"/>
      <c r="J348" s="82"/>
    </row>
    <row x14ac:dyDescent="0.25" r="349" customHeight="1" ht="17.25">
      <c r="A349" s="3"/>
      <c r="B349" s="3"/>
      <c r="C349" s="3"/>
      <c r="D349" s="3"/>
      <c r="E349" s="3"/>
      <c r="F349" s="3"/>
      <c r="G349" s="23"/>
      <c r="H349" s="82"/>
      <c r="I349" s="82"/>
      <c r="J349" s="82"/>
    </row>
    <row x14ac:dyDescent="0.25" r="350" customHeight="1" ht="17.25">
      <c r="A350" s="3"/>
      <c r="B350" s="3"/>
      <c r="C350" s="3"/>
      <c r="D350" s="3"/>
      <c r="E350" s="3"/>
      <c r="F350" s="3"/>
      <c r="G350" s="23"/>
      <c r="H350" s="82"/>
      <c r="I350" s="82"/>
      <c r="J350" s="82"/>
    </row>
    <row x14ac:dyDescent="0.25" r="351" customHeight="1" ht="17.25">
      <c r="A351" s="3"/>
      <c r="B351" s="3"/>
      <c r="C351" s="3"/>
      <c r="D351" s="3"/>
      <c r="E351" s="3"/>
      <c r="F351" s="3"/>
      <c r="G351" s="23"/>
      <c r="H351" s="82"/>
      <c r="I351" s="82"/>
      <c r="J351" s="82"/>
    </row>
    <row x14ac:dyDescent="0.25" r="352" customHeight="1" ht="17.25">
      <c r="A352" s="3"/>
      <c r="B352" s="3"/>
      <c r="C352" s="3"/>
      <c r="D352" s="3"/>
      <c r="E352" s="3"/>
      <c r="F352" s="3"/>
      <c r="G352" s="23"/>
      <c r="H352" s="82"/>
      <c r="I352" s="82"/>
      <c r="J352" s="82"/>
    </row>
    <row x14ac:dyDescent="0.25" r="353" customHeight="1" ht="17.25">
      <c r="A353" s="3"/>
      <c r="B353" s="3"/>
      <c r="C353" s="3"/>
      <c r="D353" s="3"/>
      <c r="E353" s="3"/>
      <c r="F353" s="3"/>
      <c r="G353" s="23"/>
      <c r="H353" s="82"/>
      <c r="I353" s="82"/>
      <c r="J353" s="82"/>
    </row>
    <row x14ac:dyDescent="0.25" r="354" customHeight="1" ht="17.25">
      <c r="A354" s="3"/>
      <c r="B354" s="3"/>
      <c r="C354" s="3"/>
      <c r="D354" s="3"/>
      <c r="E354" s="3"/>
      <c r="F354" s="3"/>
      <c r="G354" s="23"/>
      <c r="H354" s="82"/>
      <c r="I354" s="82"/>
      <c r="J354" s="82"/>
    </row>
    <row x14ac:dyDescent="0.25" r="355" customHeight="1" ht="17.25">
      <c r="A355" s="3"/>
      <c r="B355" s="3"/>
      <c r="C355" s="3"/>
      <c r="D355" s="3"/>
      <c r="E355" s="3"/>
      <c r="F355" s="3"/>
      <c r="G355" s="23"/>
      <c r="H355" s="82"/>
      <c r="I355" s="82"/>
      <c r="J355" s="82"/>
    </row>
    <row x14ac:dyDescent="0.25" r="356" customHeight="1" ht="17.25">
      <c r="A356" s="3"/>
      <c r="B356" s="3"/>
      <c r="C356" s="3"/>
      <c r="D356" s="3"/>
      <c r="E356" s="3"/>
      <c r="F356" s="3"/>
      <c r="G356" s="23"/>
      <c r="H356" s="82"/>
      <c r="I356" s="82"/>
      <c r="J356" s="82"/>
    </row>
    <row x14ac:dyDescent="0.25" r="357" customHeight="1" ht="17.25">
      <c r="A357" s="3"/>
      <c r="B357" s="3"/>
      <c r="C357" s="3"/>
      <c r="D357" s="3"/>
      <c r="E357" s="3"/>
      <c r="F357" s="3"/>
      <c r="G357" s="23"/>
      <c r="H357" s="82"/>
      <c r="I357" s="82"/>
      <c r="J357" s="82"/>
    </row>
    <row x14ac:dyDescent="0.25" r="358" customHeight="1" ht="17.25">
      <c r="A358" s="3"/>
      <c r="B358" s="3"/>
      <c r="C358" s="3"/>
      <c r="D358" s="3"/>
      <c r="E358" s="3"/>
      <c r="F358" s="3"/>
      <c r="G358" s="23"/>
      <c r="H358" s="82"/>
      <c r="I358" s="82"/>
      <c r="J358" s="82"/>
    </row>
    <row x14ac:dyDescent="0.25" r="359" customHeight="1" ht="17.25">
      <c r="A359" s="3"/>
      <c r="B359" s="3"/>
      <c r="C359" s="3"/>
      <c r="D359" s="3"/>
      <c r="E359" s="3"/>
      <c r="F359" s="3"/>
      <c r="G359" s="23"/>
      <c r="H359" s="82"/>
      <c r="I359" s="82"/>
      <c r="J359" s="82"/>
    </row>
    <row x14ac:dyDescent="0.25" r="360" customHeight="1" ht="17.25">
      <c r="A360" s="3"/>
      <c r="B360" s="3"/>
      <c r="C360" s="3"/>
      <c r="D360" s="3"/>
      <c r="E360" s="3"/>
      <c r="F360" s="3"/>
      <c r="G360" s="23"/>
      <c r="H360" s="82"/>
      <c r="I360" s="82"/>
      <c r="J360" s="82"/>
    </row>
    <row x14ac:dyDescent="0.25" r="361" customHeight="1" ht="17.25">
      <c r="A361" s="3"/>
      <c r="B361" s="3"/>
      <c r="C361" s="3"/>
      <c r="D361" s="3"/>
      <c r="E361" s="3"/>
      <c r="F361" s="3"/>
      <c r="G361" s="23"/>
      <c r="H361" s="82"/>
      <c r="I361" s="82"/>
      <c r="J361" s="82"/>
    </row>
    <row x14ac:dyDescent="0.25" r="362" customHeight="1" ht="17.25">
      <c r="A362" s="3"/>
      <c r="B362" s="3"/>
      <c r="C362" s="3"/>
      <c r="D362" s="3"/>
      <c r="E362" s="3"/>
      <c r="F362" s="3"/>
      <c r="G362" s="23"/>
      <c r="H362" s="82"/>
      <c r="I362" s="82"/>
      <c r="J362" s="82"/>
    </row>
    <row x14ac:dyDescent="0.25" r="363" customHeight="1" ht="17.25">
      <c r="A363" s="3"/>
      <c r="B363" s="3"/>
      <c r="C363" s="3"/>
      <c r="D363" s="3"/>
      <c r="E363" s="3"/>
      <c r="F363" s="3"/>
      <c r="G363" s="23"/>
      <c r="H363" s="82"/>
      <c r="I363" s="82"/>
      <c r="J363" s="82"/>
    </row>
    <row x14ac:dyDescent="0.25" r="364" customHeight="1" ht="17.25">
      <c r="A364" s="3"/>
      <c r="B364" s="3"/>
      <c r="C364" s="3"/>
      <c r="D364" s="3"/>
      <c r="E364" s="3"/>
      <c r="F364" s="3"/>
      <c r="G364" s="23"/>
      <c r="H364" s="82"/>
      <c r="I364" s="82"/>
      <c r="J364" s="82"/>
    </row>
    <row x14ac:dyDescent="0.25" r="365" customHeight="1" ht="17.25">
      <c r="A365" s="3"/>
      <c r="B365" s="3"/>
      <c r="C365" s="3"/>
      <c r="D365" s="3"/>
      <c r="E365" s="3"/>
      <c r="F365" s="3"/>
      <c r="G365" s="23"/>
      <c r="H365" s="82"/>
      <c r="I365" s="82"/>
      <c r="J365" s="82"/>
    </row>
    <row x14ac:dyDescent="0.25" r="366" customHeight="1" ht="17.25">
      <c r="A366" s="3"/>
      <c r="B366" s="3"/>
      <c r="C366" s="3"/>
      <c r="D366" s="3"/>
      <c r="E366" s="3"/>
      <c r="F366" s="3"/>
      <c r="G366" s="23"/>
      <c r="H366" s="82"/>
      <c r="I366" s="82"/>
      <c r="J366" s="82"/>
    </row>
    <row x14ac:dyDescent="0.25" r="367" customHeight="1" ht="17.25">
      <c r="A367" s="3"/>
      <c r="B367" s="3"/>
      <c r="C367" s="3"/>
      <c r="D367" s="3"/>
      <c r="E367" s="3"/>
      <c r="F367" s="3"/>
      <c r="G367" s="23"/>
      <c r="H367" s="82"/>
      <c r="I367" s="82"/>
      <c r="J367" s="82"/>
    </row>
    <row x14ac:dyDescent="0.25" r="368" customHeight="1" ht="17.25">
      <c r="A368" s="3"/>
      <c r="B368" s="3"/>
      <c r="C368" s="3"/>
      <c r="D368" s="3"/>
      <c r="E368" s="3"/>
      <c r="F368" s="3"/>
      <c r="G368" s="23"/>
      <c r="H368" s="82"/>
      <c r="I368" s="82"/>
      <c r="J368" s="82"/>
    </row>
    <row x14ac:dyDescent="0.25" r="369" customHeight="1" ht="17.25">
      <c r="A369" s="3"/>
      <c r="B369" s="3"/>
      <c r="C369" s="3"/>
      <c r="D369" s="3"/>
      <c r="E369" s="3"/>
      <c r="F369" s="3"/>
      <c r="G369" s="23"/>
      <c r="H369" s="82"/>
      <c r="I369" s="82"/>
      <c r="J369" s="82"/>
    </row>
    <row x14ac:dyDescent="0.25" r="370" customHeight="1" ht="17.25">
      <c r="A370" s="3"/>
      <c r="B370" s="3"/>
      <c r="C370" s="3"/>
      <c r="D370" s="3"/>
      <c r="E370" s="3"/>
      <c r="F370" s="3"/>
      <c r="G370" s="23"/>
      <c r="H370" s="82"/>
      <c r="I370" s="82"/>
      <c r="J370" s="82"/>
    </row>
    <row x14ac:dyDescent="0.25" r="371" customHeight="1" ht="17.25">
      <c r="A371" s="3"/>
      <c r="B371" s="3"/>
      <c r="C371" s="3"/>
      <c r="D371" s="3"/>
      <c r="E371" s="3"/>
      <c r="F371" s="3"/>
      <c r="G371" s="23"/>
      <c r="H371" s="82"/>
      <c r="I371" s="82"/>
      <c r="J371" s="82"/>
    </row>
    <row x14ac:dyDescent="0.25" r="372" customHeight="1" ht="17.25">
      <c r="A372" s="3"/>
      <c r="B372" s="3"/>
      <c r="C372" s="3"/>
      <c r="D372" s="3"/>
      <c r="E372" s="3"/>
      <c r="F372" s="3"/>
      <c r="G372" s="23"/>
      <c r="H372" s="82"/>
      <c r="I372" s="82"/>
      <c r="J372" s="82"/>
    </row>
    <row x14ac:dyDescent="0.25" r="373" customHeight="1" ht="17.25">
      <c r="A373" s="3"/>
      <c r="B373" s="3"/>
      <c r="C373" s="3"/>
      <c r="D373" s="3"/>
      <c r="E373" s="3"/>
      <c r="F373" s="3"/>
      <c r="G373" s="23"/>
      <c r="H373" s="82"/>
      <c r="I373" s="82"/>
      <c r="J373" s="82"/>
    </row>
    <row x14ac:dyDescent="0.25" r="374" customHeight="1" ht="17.25">
      <c r="A374" s="3"/>
      <c r="B374" s="3"/>
      <c r="C374" s="3"/>
      <c r="D374" s="3"/>
      <c r="E374" s="3"/>
      <c r="F374" s="3"/>
      <c r="G374" s="23"/>
      <c r="H374" s="82"/>
      <c r="I374" s="82"/>
      <c r="J374" s="82"/>
    </row>
    <row x14ac:dyDescent="0.25" r="375" customHeight="1" ht="17.25">
      <c r="A375" s="3"/>
      <c r="B375" s="3"/>
      <c r="C375" s="3"/>
      <c r="D375" s="3"/>
      <c r="E375" s="3"/>
      <c r="F375" s="3"/>
      <c r="G375" s="23"/>
      <c r="H375" s="82"/>
      <c r="I375" s="82"/>
      <c r="J375" s="82"/>
    </row>
    <row x14ac:dyDescent="0.25" r="376" customHeight="1" ht="17.25">
      <c r="A376" s="3"/>
      <c r="B376" s="3"/>
      <c r="C376" s="3"/>
      <c r="D376" s="3"/>
      <c r="E376" s="3"/>
      <c r="F376" s="3"/>
      <c r="G376" s="23"/>
      <c r="H376" s="82"/>
      <c r="I376" s="82"/>
      <c r="J376" s="82"/>
    </row>
    <row x14ac:dyDescent="0.25" r="377" customHeight="1" ht="17.25">
      <c r="A377" s="3"/>
      <c r="B377" s="3"/>
      <c r="C377" s="3"/>
      <c r="D377" s="3"/>
      <c r="E377" s="3"/>
      <c r="F377" s="3"/>
      <c r="G377" s="23"/>
      <c r="H377" s="82"/>
      <c r="I377" s="82"/>
      <c r="J377" s="82"/>
    </row>
    <row x14ac:dyDescent="0.25" r="378" customHeight="1" ht="17.25">
      <c r="A378" s="3"/>
      <c r="B378" s="3"/>
      <c r="C378" s="3"/>
      <c r="D378" s="3"/>
      <c r="E378" s="3"/>
      <c r="F378" s="3"/>
      <c r="G378" s="23"/>
      <c r="H378" s="82"/>
      <c r="I378" s="82"/>
      <c r="J378" s="82"/>
    </row>
    <row x14ac:dyDescent="0.25" r="379" customHeight="1" ht="17.25">
      <c r="A379" s="3"/>
      <c r="B379" s="3"/>
      <c r="C379" s="3"/>
      <c r="D379" s="3"/>
      <c r="E379" s="3"/>
      <c r="F379" s="3"/>
      <c r="G379" s="23"/>
      <c r="H379" s="82"/>
      <c r="I379" s="82"/>
      <c r="J379" s="82"/>
    </row>
    <row x14ac:dyDescent="0.25" r="380" customHeight="1" ht="17.25">
      <c r="A380" s="3"/>
      <c r="B380" s="3"/>
      <c r="C380" s="3"/>
      <c r="D380" s="3"/>
      <c r="E380" s="3"/>
      <c r="F380" s="3"/>
      <c r="G380" s="23"/>
      <c r="H380" s="82"/>
      <c r="I380" s="82"/>
      <c r="J380" s="82"/>
    </row>
    <row x14ac:dyDescent="0.25" r="381" customHeight="1" ht="17.25">
      <c r="A381" s="3"/>
      <c r="B381" s="3"/>
      <c r="C381" s="3"/>
      <c r="D381" s="3"/>
      <c r="E381" s="3"/>
      <c r="F381" s="3"/>
      <c r="G381" s="23"/>
      <c r="H381" s="82"/>
      <c r="I381" s="82"/>
      <c r="J381" s="82"/>
    </row>
    <row x14ac:dyDescent="0.25" r="382" customHeight="1" ht="17.25">
      <c r="A382" s="3"/>
      <c r="B382" s="3"/>
      <c r="C382" s="3"/>
      <c r="D382" s="3"/>
      <c r="E382" s="3"/>
      <c r="F382" s="3"/>
      <c r="G382" s="23"/>
      <c r="H382" s="82"/>
      <c r="I382" s="82"/>
      <c r="J382" s="82"/>
    </row>
    <row x14ac:dyDescent="0.25" r="383" customHeight="1" ht="17.25">
      <c r="A383" s="3"/>
      <c r="B383" s="3"/>
      <c r="C383" s="3"/>
      <c r="D383" s="3"/>
      <c r="E383" s="3"/>
      <c r="F383" s="3"/>
      <c r="G383" s="23"/>
      <c r="H383" s="82"/>
      <c r="I383" s="82"/>
      <c r="J383" s="82"/>
    </row>
    <row x14ac:dyDescent="0.25" r="384" customHeight="1" ht="17.25">
      <c r="A384" s="3"/>
      <c r="B384" s="3"/>
      <c r="C384" s="3"/>
      <c r="D384" s="3"/>
      <c r="E384" s="3"/>
      <c r="F384" s="3"/>
      <c r="G384" s="114"/>
      <c r="H384" s="82"/>
      <c r="I384" s="82"/>
      <c r="J384" s="82"/>
    </row>
    <row x14ac:dyDescent="0.25" r="385" customHeight="1" ht="17.25">
      <c r="A385" s="3"/>
      <c r="B385" s="3"/>
      <c r="C385" s="3"/>
      <c r="D385" s="3"/>
      <c r="E385" s="3"/>
      <c r="F385" s="3"/>
      <c r="G385" s="114"/>
      <c r="H385" s="82"/>
      <c r="I385" s="82"/>
      <c r="J385" s="82"/>
    </row>
    <row x14ac:dyDescent="0.25" r="386" customHeight="1" ht="17.25">
      <c r="A386" s="3"/>
      <c r="B386" s="3"/>
      <c r="C386" s="3"/>
      <c r="D386" s="3"/>
      <c r="E386" s="3"/>
      <c r="F386" s="3"/>
      <c r="G386" s="114"/>
      <c r="H386" s="82"/>
      <c r="I386" s="82"/>
      <c r="J386" s="82"/>
    </row>
    <row x14ac:dyDescent="0.25" r="387" customHeight="1" ht="17.25">
      <c r="A387" s="3"/>
      <c r="B387" s="3"/>
      <c r="C387" s="3"/>
      <c r="D387" s="3"/>
      <c r="E387" s="3"/>
      <c r="F387" s="3"/>
      <c r="G387" s="114"/>
      <c r="H387" s="82"/>
      <c r="I387" s="82"/>
      <c r="J387" s="82"/>
    </row>
    <row x14ac:dyDescent="0.25" r="388" customHeight="1" ht="17.25">
      <c r="A388" s="3"/>
      <c r="B388" s="3"/>
      <c r="C388" s="3"/>
      <c r="D388" s="3"/>
      <c r="E388" s="3"/>
      <c r="F388" s="3"/>
      <c r="G388" s="114"/>
      <c r="H388" s="82"/>
      <c r="I388" s="82"/>
      <c r="J388" s="82"/>
    </row>
  </sheetData>
  <mergeCells count="33">
    <mergeCell ref="B1:J1"/>
    <mergeCell ref="F4:G4"/>
    <mergeCell ref="F24:G24"/>
    <mergeCell ref="F38:G38"/>
    <mergeCell ref="F53:G53"/>
    <mergeCell ref="F65:G65"/>
    <mergeCell ref="F77:G77"/>
    <mergeCell ref="F90:G90"/>
    <mergeCell ref="F103:G103"/>
    <mergeCell ref="F117:G117"/>
    <mergeCell ref="I117:J117"/>
    <mergeCell ref="I118:J118"/>
    <mergeCell ref="F135:G135"/>
    <mergeCell ref="I135:J135"/>
    <mergeCell ref="I136:J136"/>
    <mergeCell ref="F148:G148"/>
    <mergeCell ref="I148:J148"/>
    <mergeCell ref="I149:J149"/>
    <mergeCell ref="F164:G164"/>
    <mergeCell ref="F178:G178"/>
    <mergeCell ref="F192:G192"/>
    <mergeCell ref="H194:H196"/>
    <mergeCell ref="I194:I196"/>
    <mergeCell ref="F205:G205"/>
    <mergeCell ref="F220:G220"/>
    <mergeCell ref="F232:G232"/>
    <mergeCell ref="F244:G244"/>
    <mergeCell ref="F259:G259"/>
    <mergeCell ref="F272:G272"/>
    <mergeCell ref="F287:G287"/>
    <mergeCell ref="F301:G301"/>
    <mergeCell ref="F315:G315"/>
    <mergeCell ref="F329:G3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6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6" width="13.005" customWidth="1" bestFit="1"/>
    <col min="5" max="5" style="76" width="10.576428571428572" customWidth="1" bestFit="1"/>
    <col min="6" max="6" style="76" width="17.005" customWidth="1" bestFit="1"/>
    <col min="7" max="7" style="77" width="23.576428571428572" customWidth="1" bestFit="1"/>
    <col min="8" max="8" style="100" width="31.14785714285714" customWidth="1" bestFit="1"/>
    <col min="9" max="9" style="100" width="39.14785714285715" customWidth="1" bestFit="1"/>
    <col min="10" max="10" style="100" width="38.57642857142857" customWidth="1" bestFit="1"/>
  </cols>
  <sheetData>
    <row x14ac:dyDescent="0.25" r="1" customHeight="1" ht="17.25">
      <c r="A1" s="3"/>
      <c r="B1" s="1" t="s">
        <v>346</v>
      </c>
      <c r="C1" s="1"/>
      <c r="D1" s="1"/>
      <c r="E1" s="1"/>
      <c r="F1" s="1"/>
      <c r="G1" s="1"/>
      <c r="H1" s="81"/>
      <c r="I1" s="81"/>
      <c r="J1" s="81"/>
    </row>
    <row x14ac:dyDescent="0.25" r="2" customHeight="1" ht="17.25">
      <c r="A2" s="3"/>
      <c r="B2" s="4"/>
      <c r="C2" s="4"/>
      <c r="D2" s="4"/>
      <c r="E2" s="4"/>
      <c r="F2" s="4"/>
      <c r="G2" s="23"/>
      <c r="H2" s="101"/>
      <c r="I2" s="101"/>
      <c r="J2" s="101"/>
    </row>
    <row x14ac:dyDescent="0.25" r="3" customHeight="1" ht="49.35">
      <c r="A3" s="3"/>
      <c r="B3" s="96" t="s">
        <v>347</v>
      </c>
      <c r="C3" s="236"/>
      <c r="D3" s="236"/>
      <c r="E3" s="127"/>
      <c r="F3" s="127"/>
      <c r="G3" s="116"/>
      <c r="H3" s="128"/>
      <c r="I3" s="128"/>
      <c r="J3" s="128"/>
    </row>
    <row x14ac:dyDescent="0.25" r="4" customHeight="1" ht="25.350000000000005">
      <c r="A4" s="3"/>
      <c r="B4" s="15" t="s">
        <v>348</v>
      </c>
      <c r="C4" s="15"/>
      <c r="D4" s="15"/>
      <c r="E4" s="112" t="s">
        <v>58</v>
      </c>
      <c r="F4" s="237" t="s">
        <v>36</v>
      </c>
      <c r="G4" s="217"/>
      <c r="H4" s="131" t="s">
        <v>349</v>
      </c>
      <c r="I4" s="18" t="s">
        <v>350</v>
      </c>
      <c r="J4" s="238"/>
    </row>
    <row x14ac:dyDescent="0.25" r="5" customHeight="1" ht="17.25">
      <c r="A5" s="3"/>
      <c r="B5" s="3"/>
      <c r="C5" s="3"/>
      <c r="D5" s="3"/>
      <c r="E5" s="74"/>
      <c r="F5" s="150" t="s">
        <v>351</v>
      </c>
      <c r="G5" s="150" t="s">
        <v>352</v>
      </c>
      <c r="H5" s="101"/>
      <c r="I5" s="287" t="s">
        <v>353</v>
      </c>
      <c r="J5" s="91"/>
    </row>
    <row x14ac:dyDescent="0.25" r="6" customHeight="1" ht="17.25">
      <c r="A6" s="3"/>
      <c r="B6" s="3"/>
      <c r="C6" s="3"/>
      <c r="D6" s="3"/>
      <c r="E6" s="74" t="s">
        <v>11</v>
      </c>
      <c r="F6" s="28" t="s">
        <v>354</v>
      </c>
      <c r="G6" s="28" t="s">
        <v>355</v>
      </c>
      <c r="H6" s="25">
        <f>ROUNDUP((('UK-R-Side Tables'!G6)*USD_per_GBP)*(1-UK_VAT),-1)</f>
      </c>
      <c r="I6" s="25">
        <f>ROUNDUP((('UK-R-Side Tables'!H6)*USD_per_GBP)*(1-UK_VAT),-1)</f>
      </c>
      <c r="J6" s="24"/>
    </row>
    <row x14ac:dyDescent="0.25" r="7" customHeight="1" ht="17.25">
      <c r="A7" s="3"/>
      <c r="B7" s="3"/>
      <c r="C7" s="3"/>
      <c r="D7" s="3"/>
      <c r="E7" s="74" t="s">
        <v>13</v>
      </c>
      <c r="F7" s="28" t="s">
        <v>356</v>
      </c>
      <c r="G7" s="28" t="s">
        <v>357</v>
      </c>
      <c r="H7" s="25">
        <f>ROUNDUP((('UK-R-Side Tables'!G7)*USD_per_GBP)*(1-UK_VAT),-1)</f>
      </c>
      <c r="I7" s="25">
        <f>ROUNDUP((('UK-R-Side Tables'!H7)*USD_per_GBP)*(1-UK_VAT),-1)</f>
      </c>
      <c r="J7" s="24"/>
    </row>
    <row x14ac:dyDescent="0.25" r="8" customHeight="1" ht="17.25">
      <c r="A8" s="3"/>
      <c r="B8" s="3"/>
      <c r="C8" s="3"/>
      <c r="D8" s="3"/>
      <c r="E8" s="74" t="s">
        <v>15</v>
      </c>
      <c r="F8" s="28" t="s">
        <v>358</v>
      </c>
      <c r="G8" s="28" t="s">
        <v>359</v>
      </c>
      <c r="H8" s="25">
        <f>ROUNDUP((('UK-R-Side Tables'!G8)*USD_per_GBP)*(1-UK_VAT),-1)</f>
      </c>
      <c r="I8" s="25">
        <f>ROUNDUP((('UK-R-Side Tables'!H8)*USD_per_GBP)*(1-UK_VAT),-1)</f>
      </c>
      <c r="J8" s="24"/>
    </row>
    <row x14ac:dyDescent="0.25" r="9" customHeight="1" ht="17.25">
      <c r="A9" s="3"/>
      <c r="B9" s="3"/>
      <c r="C9" s="3"/>
      <c r="D9" s="3"/>
      <c r="E9" s="74"/>
      <c r="F9" s="74"/>
      <c r="G9" s="74"/>
      <c r="H9" s="34"/>
      <c r="I9" s="151"/>
      <c r="J9" s="24"/>
    </row>
    <row x14ac:dyDescent="0.25" r="10" customHeight="1" ht="17.25">
      <c r="A10" s="3"/>
      <c r="B10" s="3"/>
      <c r="C10" s="3"/>
      <c r="D10" s="3"/>
      <c r="E10" s="74"/>
      <c r="F10" s="74"/>
      <c r="G10" s="74"/>
      <c r="H10" s="34"/>
      <c r="I10" s="34"/>
      <c r="J10" s="24"/>
    </row>
    <row x14ac:dyDescent="0.25" r="11" customHeight="1" ht="17.25">
      <c r="A11" s="3"/>
      <c r="B11" s="3"/>
      <c r="C11" s="3"/>
      <c r="D11" s="3"/>
      <c r="E11" s="74"/>
      <c r="F11" s="74"/>
      <c r="G11" s="23"/>
      <c r="H11" s="82"/>
      <c r="I11" s="82"/>
      <c r="J11" s="82"/>
    </row>
    <row x14ac:dyDescent="0.25" r="12" customHeight="1" ht="17.25">
      <c r="A12" s="3"/>
      <c r="B12" s="3"/>
      <c r="C12" s="3"/>
      <c r="D12" s="3"/>
      <c r="E12" s="138" t="s">
        <v>18</v>
      </c>
      <c r="F12" s="138"/>
      <c r="G12" s="74"/>
      <c r="H12" s="136"/>
      <c r="I12" s="136"/>
      <c r="J12" s="137"/>
    </row>
    <row x14ac:dyDescent="0.25" r="13" customHeight="1" ht="17.25">
      <c r="A13" s="3"/>
      <c r="B13" s="3"/>
      <c r="C13" s="3"/>
      <c r="D13" s="3"/>
      <c r="E13" s="145"/>
      <c r="F13" s="145"/>
      <c r="G13" s="23"/>
      <c r="H13" s="82"/>
      <c r="I13" s="82"/>
      <c r="J13" s="82"/>
    </row>
    <row x14ac:dyDescent="0.25" r="14" customHeight="1" ht="17.25">
      <c r="A14" s="3"/>
      <c r="B14" s="3"/>
      <c r="C14" s="3"/>
      <c r="D14" s="3"/>
      <c r="E14" s="3"/>
      <c r="F14" s="3"/>
      <c r="G14" s="23"/>
      <c r="H14" s="82"/>
      <c r="I14" s="82"/>
      <c r="J14" s="82"/>
    </row>
    <row x14ac:dyDescent="0.25" r="15" customHeight="1" ht="17.25">
      <c r="A15" s="3"/>
      <c r="B15" s="3"/>
      <c r="C15" s="3"/>
      <c r="D15" s="3"/>
      <c r="E15" s="139" t="s">
        <v>280</v>
      </c>
      <c r="F15" s="139"/>
      <c r="G15" s="140"/>
      <c r="H15" s="141"/>
      <c r="I15" s="37">
        <f>ROUNDUP((('UK-R-Side Tables'!H15)*USD_per_GBP)*(1-UK_VAT),-1)</f>
      </c>
      <c r="J15" s="82"/>
    </row>
    <row x14ac:dyDescent="0.25" r="16" customHeight="1" ht="17.25">
      <c r="A16" s="3"/>
      <c r="B16" s="3"/>
      <c r="C16" s="3"/>
      <c r="D16" s="3"/>
      <c r="E16" s="145"/>
      <c r="F16" s="145"/>
      <c r="G16" s="23"/>
      <c r="H16" s="82"/>
      <c r="I16" s="82"/>
      <c r="J16" s="82"/>
    </row>
    <row x14ac:dyDescent="0.25" r="17" customHeight="1" ht="17.25">
      <c r="A17" s="3"/>
      <c r="B17" s="3"/>
      <c r="C17" s="3"/>
      <c r="D17" s="3"/>
      <c r="E17" s="3"/>
      <c r="F17" s="3"/>
      <c r="G17" s="23"/>
      <c r="H17" s="82"/>
      <c r="I17" s="82"/>
      <c r="J17" s="92"/>
    </row>
    <row x14ac:dyDescent="0.25" r="18" customHeight="1" ht="17.25">
      <c r="A18" s="3"/>
      <c r="B18" s="3"/>
      <c r="C18" s="3"/>
      <c r="D18" s="3"/>
      <c r="E18" s="139" t="s">
        <v>360</v>
      </c>
      <c r="F18" s="139"/>
      <c r="G18" s="140"/>
      <c r="H18" s="141"/>
      <c r="I18" s="37">
        <f>ROUNDUP((('UK-R-Side Tables'!H18)*USD_per_GBP)*(1-UK_VAT),-1)</f>
      </c>
      <c r="J18" s="92"/>
    </row>
    <row x14ac:dyDescent="0.25" r="19" customHeight="1" ht="17.25">
      <c r="A19" s="3"/>
      <c r="B19" s="3"/>
      <c r="C19" s="3"/>
      <c r="D19" s="3"/>
      <c r="E19" s="28"/>
      <c r="F19" s="28"/>
      <c r="G19" s="23"/>
      <c r="H19" s="82"/>
      <c r="I19" s="34"/>
      <c r="J19" s="92"/>
    </row>
    <row x14ac:dyDescent="0.25" r="20" customHeight="1" ht="17.25">
      <c r="A20" s="3"/>
      <c r="B20" s="3"/>
      <c r="C20" s="3"/>
      <c r="D20" s="3"/>
      <c r="E20" s="28"/>
      <c r="F20" s="28"/>
      <c r="G20" s="23"/>
      <c r="H20" s="82"/>
      <c r="I20" s="34"/>
      <c r="J20" s="92"/>
    </row>
    <row x14ac:dyDescent="0.25" r="21" customHeight="1" ht="17.25">
      <c r="A21" s="3"/>
      <c r="B21" s="3"/>
      <c r="C21" s="3"/>
      <c r="D21" s="3"/>
      <c r="E21" s="28"/>
      <c r="F21" s="28"/>
      <c r="G21" s="23"/>
      <c r="H21" s="82"/>
      <c r="I21" s="34"/>
      <c r="J21" s="92"/>
    </row>
    <row x14ac:dyDescent="0.25" r="22" customHeight="1" ht="17.25">
      <c r="A22" s="3"/>
      <c r="B22" s="3"/>
      <c r="C22" s="3"/>
      <c r="D22" s="3"/>
      <c r="E22" s="28"/>
      <c r="F22" s="28"/>
      <c r="G22" s="23"/>
      <c r="H22" s="82"/>
      <c r="I22" s="34"/>
      <c r="J22" s="92"/>
    </row>
    <row x14ac:dyDescent="0.25" r="23" customHeight="1" ht="17.25">
      <c r="A23" s="3"/>
      <c r="B23" s="288" t="s">
        <v>361</v>
      </c>
      <c r="C23" s="10"/>
      <c r="D23" s="10"/>
      <c r="E23" s="10"/>
      <c r="F23" s="10"/>
      <c r="G23" s="227"/>
      <c r="H23" s="199"/>
      <c r="I23" s="199"/>
      <c r="J23" s="128"/>
    </row>
    <row x14ac:dyDescent="0.25" r="24" customHeight="1" ht="17.25">
      <c r="A24" s="3"/>
      <c r="B24" s="15" t="s">
        <v>348</v>
      </c>
      <c r="C24" s="15"/>
      <c r="D24" s="15"/>
      <c r="E24" s="112" t="s">
        <v>10</v>
      </c>
      <c r="F24" s="237" t="s">
        <v>36</v>
      </c>
      <c r="G24" s="217"/>
      <c r="H24" s="18" t="s">
        <v>362</v>
      </c>
      <c r="I24" s="18" t="s">
        <v>363</v>
      </c>
      <c r="J24" s="238"/>
    </row>
    <row x14ac:dyDescent="0.25" r="25" customHeight="1" ht="17.25">
      <c r="A25" s="3"/>
      <c r="B25" s="114"/>
      <c r="C25" s="114"/>
      <c r="D25" s="114"/>
      <c r="E25" s="119"/>
      <c r="F25" s="150" t="s">
        <v>351</v>
      </c>
      <c r="G25" s="150" t="s">
        <v>352</v>
      </c>
      <c r="H25" s="289"/>
      <c r="I25" s="287"/>
      <c r="J25" s="92"/>
    </row>
    <row x14ac:dyDescent="0.25" r="26" customHeight="1" ht="17.25">
      <c r="A26" s="3"/>
      <c r="B26" s="114"/>
      <c r="C26" s="114"/>
      <c r="D26" s="114"/>
      <c r="E26" s="4" t="s">
        <v>13</v>
      </c>
      <c r="F26" s="114" t="s">
        <v>364</v>
      </c>
      <c r="G26" s="28" t="s">
        <v>357</v>
      </c>
      <c r="H26" s="25">
        <f>ROUNDUP((('UK-R-Side Tables'!G26)*USD_per_GBP)*(1-UK_VAT),-1)</f>
      </c>
      <c r="I26" s="25">
        <f>ROUNDUP((('UK-R-Side Tables'!H26)*USD_per_GBP)*(1-UK_VAT),-1)</f>
      </c>
      <c r="J26" s="92"/>
    </row>
    <row x14ac:dyDescent="0.25" r="27" customHeight="1" ht="17.25">
      <c r="A27" s="3"/>
      <c r="B27" s="114"/>
      <c r="C27" s="114"/>
      <c r="D27" s="114"/>
      <c r="E27" s="4" t="s">
        <v>15</v>
      </c>
      <c r="F27" s="114" t="s">
        <v>358</v>
      </c>
      <c r="G27" s="28" t="s">
        <v>359</v>
      </c>
      <c r="H27" s="25">
        <f>ROUNDUP((('UK-R-Side Tables'!G27)*USD_per_GBP)*(1-UK_VAT),-1)</f>
      </c>
      <c r="I27" s="25">
        <f>ROUNDUP((('UK-R-Side Tables'!H27)*USD_per_GBP)*(1-UK_VAT),-1)</f>
      </c>
      <c r="J27" s="92"/>
    </row>
    <row x14ac:dyDescent="0.25" r="28" customHeight="1" ht="17.25">
      <c r="A28" s="3"/>
      <c r="B28" s="114"/>
      <c r="C28" s="114"/>
      <c r="D28" s="114"/>
      <c r="E28" s="4"/>
      <c r="F28" s="4"/>
      <c r="G28" s="4"/>
      <c r="H28" s="63"/>
      <c r="I28" s="63"/>
      <c r="J28" s="92"/>
    </row>
    <row x14ac:dyDescent="0.25" r="29" customHeight="1" ht="17.25">
      <c r="A29" s="3"/>
      <c r="B29" s="114"/>
      <c r="C29" s="114"/>
      <c r="D29" s="114"/>
      <c r="E29" s="4"/>
      <c r="F29" s="4"/>
      <c r="G29" s="4"/>
      <c r="H29" s="63"/>
      <c r="I29" s="63"/>
      <c r="J29" s="92"/>
    </row>
    <row x14ac:dyDescent="0.25" r="30" customHeight="1" ht="17.25">
      <c r="A30" s="3"/>
      <c r="B30" s="114"/>
      <c r="C30" s="114"/>
      <c r="D30" s="114"/>
      <c r="E30" s="138" t="s">
        <v>365</v>
      </c>
      <c r="F30" s="138"/>
      <c r="G30" s="4"/>
      <c r="H30" s="63"/>
      <c r="I30" s="63"/>
      <c r="J30" s="92"/>
    </row>
    <row x14ac:dyDescent="0.25" r="31" customHeight="1" ht="25.350000000000005">
      <c r="A31" s="3"/>
      <c r="B31" s="114"/>
      <c r="C31" s="114"/>
      <c r="D31" s="114"/>
      <c r="E31" s="150"/>
      <c r="F31" s="150"/>
      <c r="G31" s="4"/>
      <c r="H31" s="101"/>
      <c r="I31" s="101"/>
      <c r="J31" s="92"/>
    </row>
    <row x14ac:dyDescent="0.25" r="32" customHeight="1" ht="25.350000000000005">
      <c r="A32" s="3"/>
      <c r="B32" s="114"/>
      <c r="C32" s="114"/>
      <c r="D32" s="114"/>
      <c r="E32" s="107"/>
      <c r="F32" s="107"/>
      <c r="G32" s="4"/>
      <c r="H32" s="101"/>
      <c r="I32" s="101"/>
      <c r="J32" s="92"/>
    </row>
    <row x14ac:dyDescent="0.25" r="33" customHeight="1" ht="25.350000000000005">
      <c r="A33" s="3"/>
      <c r="B33" s="114"/>
      <c r="C33" s="114"/>
      <c r="D33" s="114"/>
      <c r="E33" s="139" t="s">
        <v>280</v>
      </c>
      <c r="F33" s="139"/>
      <c r="G33" s="140"/>
      <c r="H33" s="141"/>
      <c r="I33" s="37">
        <f>ROUNDUP((('UK-R-Side Tables'!H33)*USD_per_GBP)*(1-UK_VAT),-1)</f>
      </c>
      <c r="J33" s="92"/>
    </row>
    <row x14ac:dyDescent="0.25" r="34" customHeight="1" ht="24.75">
      <c r="A34" s="3"/>
      <c r="B34" s="114"/>
      <c r="C34" s="114"/>
      <c r="D34" s="114"/>
      <c r="E34" s="229"/>
      <c r="F34" s="229"/>
      <c r="G34" s="228"/>
      <c r="H34" s="230"/>
      <c r="I34" s="230"/>
      <c r="J34" s="92"/>
    </row>
    <row x14ac:dyDescent="0.25" r="35" customHeight="1" ht="100.34999999999998">
      <c r="A35" s="3"/>
      <c r="B35" s="114"/>
      <c r="C35" s="114"/>
      <c r="D35" s="114"/>
      <c r="E35" s="114"/>
      <c r="F35" s="114"/>
      <c r="G35" s="4"/>
      <c r="H35" s="101"/>
      <c r="I35" s="63"/>
      <c r="J35" s="92"/>
    </row>
    <row x14ac:dyDescent="0.25" r="36" customHeight="1" ht="25.350000000000005">
      <c r="A36" s="3"/>
      <c r="B36" s="3"/>
      <c r="C36" s="3"/>
      <c r="D36" s="3"/>
      <c r="E36" s="108"/>
      <c r="F36" s="108"/>
      <c r="G36" s="122"/>
      <c r="H36" s="290"/>
      <c r="I36" s="291"/>
      <c r="J36" s="291"/>
    </row>
    <row x14ac:dyDescent="0.25" r="37" customHeight="1" ht="17.25">
      <c r="A37" s="3"/>
      <c r="B37" s="288" t="s">
        <v>361</v>
      </c>
      <c r="C37" s="10"/>
      <c r="D37" s="10"/>
      <c r="E37" s="10"/>
      <c r="F37" s="10"/>
      <c r="G37" s="227"/>
      <c r="H37" s="199"/>
      <c r="I37" s="199"/>
      <c r="J37" s="128"/>
    </row>
    <row x14ac:dyDescent="0.25" r="38" customHeight="1" ht="17.25">
      <c r="A38" s="3"/>
      <c r="B38" s="15" t="s">
        <v>366</v>
      </c>
      <c r="C38" s="15"/>
      <c r="D38" s="15"/>
      <c r="E38" s="112" t="s">
        <v>10</v>
      </c>
      <c r="F38" s="237" t="s">
        <v>36</v>
      </c>
      <c r="G38" s="217"/>
      <c r="H38" s="18" t="s">
        <v>362</v>
      </c>
      <c r="I38" s="18" t="s">
        <v>363</v>
      </c>
      <c r="J38" s="238"/>
    </row>
    <row x14ac:dyDescent="0.25" r="39" customHeight="1" ht="17.25">
      <c r="A39" s="3"/>
      <c r="B39" s="114"/>
      <c r="C39" s="114"/>
      <c r="D39" s="114"/>
      <c r="E39" s="119"/>
      <c r="F39" s="150" t="s">
        <v>351</v>
      </c>
      <c r="G39" s="150" t="s">
        <v>352</v>
      </c>
      <c r="H39" s="289"/>
      <c r="I39" s="287"/>
      <c r="J39" s="92"/>
    </row>
    <row x14ac:dyDescent="0.25" r="40" customHeight="1" ht="17.25">
      <c r="A40" s="3"/>
      <c r="B40" s="114"/>
      <c r="C40" s="114"/>
      <c r="D40" s="114"/>
      <c r="E40" s="4" t="s">
        <v>13</v>
      </c>
      <c r="F40" s="114" t="s">
        <v>367</v>
      </c>
      <c r="G40" s="28" t="s">
        <v>368</v>
      </c>
      <c r="H40" s="25">
        <f>ROUNDUP((('UK-R-Side Tables'!G40)*USD_per_GBP)*(1-UK_VAT),-1)</f>
      </c>
      <c r="I40" s="25">
        <f>ROUNDUP((('UK-R-Side Tables'!H40)*USD_per_GBP)*(1-UK_VAT),-1)</f>
      </c>
      <c r="J40" s="92"/>
    </row>
    <row x14ac:dyDescent="0.25" r="41" customHeight="1" ht="17.25">
      <c r="A41" s="3"/>
      <c r="B41" s="114"/>
      <c r="C41" s="114"/>
      <c r="D41" s="114"/>
      <c r="E41" s="4" t="s">
        <v>15</v>
      </c>
      <c r="F41" s="114" t="s">
        <v>116</v>
      </c>
      <c r="G41" s="28" t="s">
        <v>117</v>
      </c>
      <c r="H41" s="25">
        <f>ROUNDUP((('UK-R-Side Tables'!G41)*USD_per_GBP)*(1-UK_VAT),-1)</f>
      </c>
      <c r="I41" s="25">
        <f>ROUNDUP((('UK-R-Side Tables'!H41)*USD_per_GBP)*(1-UK_VAT),-1)</f>
      </c>
      <c r="J41" s="92"/>
    </row>
    <row x14ac:dyDescent="0.25" r="42" customHeight="1" ht="17.25">
      <c r="A42" s="3"/>
      <c r="B42" s="114"/>
      <c r="C42" s="114"/>
      <c r="D42" s="114"/>
      <c r="E42" s="4"/>
      <c r="F42" s="4"/>
      <c r="G42" s="4"/>
      <c r="H42" s="63"/>
      <c r="I42" s="63"/>
      <c r="J42" s="92"/>
    </row>
    <row x14ac:dyDescent="0.25" r="43" customHeight="1" ht="17.25">
      <c r="A43" s="3"/>
      <c r="B43" s="114"/>
      <c r="C43" s="114"/>
      <c r="D43" s="114"/>
      <c r="E43" s="4"/>
      <c r="F43" s="4"/>
      <c r="G43" s="4"/>
      <c r="H43" s="63"/>
      <c r="I43" s="63"/>
      <c r="J43" s="92"/>
    </row>
    <row x14ac:dyDescent="0.25" r="44" customHeight="1" ht="17.25">
      <c r="A44" s="3"/>
      <c r="B44" s="114"/>
      <c r="C44" s="114"/>
      <c r="D44" s="114"/>
      <c r="E44" s="138" t="s">
        <v>365</v>
      </c>
      <c r="F44" s="138"/>
      <c r="G44" s="4"/>
      <c r="H44" s="63"/>
      <c r="I44" s="63"/>
      <c r="J44" s="92"/>
    </row>
    <row x14ac:dyDescent="0.25" r="45" customHeight="1" ht="25.350000000000005">
      <c r="A45" s="3"/>
      <c r="B45" s="114"/>
      <c r="C45" s="114"/>
      <c r="D45" s="114"/>
      <c r="E45" s="150"/>
      <c r="F45" s="150"/>
      <c r="G45" s="4"/>
      <c r="H45" s="101"/>
      <c r="I45" s="101"/>
      <c r="J45" s="92"/>
    </row>
    <row x14ac:dyDescent="0.25" r="46" customHeight="1" ht="25.350000000000005">
      <c r="A46" s="3"/>
      <c r="B46" s="114"/>
      <c r="C46" s="114"/>
      <c r="D46" s="114"/>
      <c r="E46" s="107"/>
      <c r="F46" s="107"/>
      <c r="G46" s="4"/>
      <c r="H46" s="101"/>
      <c r="I46" s="101"/>
      <c r="J46" s="92"/>
    </row>
    <row x14ac:dyDescent="0.25" r="47" customHeight="1" ht="25.350000000000005">
      <c r="A47" s="3"/>
      <c r="B47" s="114"/>
      <c r="C47" s="114"/>
      <c r="D47" s="114"/>
      <c r="E47" s="139" t="s">
        <v>280</v>
      </c>
      <c r="F47" s="139"/>
      <c r="G47" s="140"/>
      <c r="H47" s="141"/>
      <c r="I47" s="37">
        <f>ROUNDUP((('UK-R-Side Tables'!H47)*USD_per_GBP)*(1-UK_VAT),-1)</f>
      </c>
      <c r="J47" s="92"/>
    </row>
    <row x14ac:dyDescent="0.25" r="48" customHeight="1" ht="100.34999999999998">
      <c r="A48" s="3"/>
      <c r="B48" s="114"/>
      <c r="C48" s="114"/>
      <c r="D48" s="114"/>
      <c r="E48" s="108"/>
      <c r="F48" s="108"/>
      <c r="G48" s="228"/>
      <c r="H48" s="230"/>
      <c r="I48" s="101"/>
      <c r="J48" s="92"/>
    </row>
    <row x14ac:dyDescent="0.25" r="49" customHeight="1" ht="24.75">
      <c r="A49" s="3"/>
      <c r="B49" s="114"/>
      <c r="C49" s="114"/>
      <c r="D49" s="114"/>
      <c r="E49" s="229"/>
      <c r="F49" s="229"/>
      <c r="G49" s="228"/>
      <c r="H49" s="230"/>
      <c r="I49" s="230"/>
      <c r="J49" s="92"/>
    </row>
    <row x14ac:dyDescent="0.25" r="50" customHeight="1" ht="25.350000000000005">
      <c r="A50" s="3"/>
      <c r="B50" s="114"/>
      <c r="C50" s="114"/>
      <c r="D50" s="114"/>
      <c r="E50" s="114"/>
      <c r="F50" s="114"/>
      <c r="G50" s="4"/>
      <c r="H50" s="101"/>
      <c r="I50" s="63"/>
      <c r="J50" s="92"/>
    </row>
    <row x14ac:dyDescent="0.25" r="51" customHeight="1" ht="25.350000000000005">
      <c r="A51" s="3"/>
      <c r="B51" s="3"/>
      <c r="C51" s="3"/>
      <c r="D51" s="3"/>
      <c r="E51" s="108"/>
      <c r="F51" s="108"/>
      <c r="G51" s="122"/>
      <c r="H51" s="290"/>
      <c r="I51" s="291"/>
      <c r="J51" s="291"/>
    </row>
    <row x14ac:dyDescent="0.25" r="52" customHeight="1" ht="57">
      <c r="A52" s="3"/>
      <c r="B52" s="96" t="s">
        <v>369</v>
      </c>
      <c r="C52" s="10"/>
      <c r="D52" s="9"/>
      <c r="E52" s="292"/>
      <c r="F52" s="292"/>
      <c r="G52" s="293"/>
      <c r="H52" s="294"/>
      <c r="I52" s="294"/>
      <c r="J52" s="128"/>
    </row>
    <row x14ac:dyDescent="0.25" r="53" customHeight="1" ht="17.25">
      <c r="A53" s="3"/>
      <c r="B53" s="15" t="s">
        <v>348</v>
      </c>
      <c r="C53" s="15"/>
      <c r="D53" s="15"/>
      <c r="E53" s="112" t="s">
        <v>58</v>
      </c>
      <c r="F53" s="237" t="s">
        <v>319</v>
      </c>
      <c r="G53" s="217"/>
      <c r="H53" s="131" t="s">
        <v>370</v>
      </c>
      <c r="I53" s="52"/>
      <c r="J53" s="238"/>
    </row>
    <row x14ac:dyDescent="0.25" r="54" customHeight="1" ht="17.25">
      <c r="A54" s="3"/>
      <c r="B54" s="3"/>
      <c r="C54" s="3"/>
      <c r="D54" s="3"/>
      <c r="E54" s="74"/>
      <c r="F54" s="150" t="s">
        <v>5</v>
      </c>
      <c r="G54" s="150" t="s">
        <v>335</v>
      </c>
      <c r="H54" s="101"/>
      <c r="I54" s="225"/>
      <c r="J54" s="91"/>
    </row>
    <row x14ac:dyDescent="0.25" r="55" customHeight="1" ht="17.25">
      <c r="A55" s="3"/>
      <c r="B55" s="3"/>
      <c r="C55" s="3"/>
      <c r="D55" s="3"/>
      <c r="E55" s="74" t="s">
        <v>13</v>
      </c>
      <c r="F55" s="28" t="s">
        <v>371</v>
      </c>
      <c r="G55" s="295" t="s">
        <v>372</v>
      </c>
      <c r="H55" s="25">
        <f>ROUNDUP((('UK-R-Side Tables'!G55)*USD_per_GBP)*(1-UK_VAT),-1)</f>
      </c>
      <c r="I55" s="34"/>
      <c r="J55" s="24"/>
    </row>
    <row x14ac:dyDescent="0.25" r="56" customHeight="1" ht="17.25">
      <c r="A56" s="3"/>
      <c r="B56" s="3"/>
      <c r="C56" s="3"/>
      <c r="D56" s="3"/>
      <c r="E56" s="74" t="s">
        <v>15</v>
      </c>
      <c r="F56" s="28" t="s">
        <v>373</v>
      </c>
      <c r="G56" s="295" t="s">
        <v>374</v>
      </c>
      <c r="H56" s="25">
        <f>ROUNDUP((('UK-R-Side Tables'!G56)*USD_per_GBP)*(1-UK_VAT),-1)</f>
      </c>
      <c r="I56" s="34"/>
      <c r="J56" s="24"/>
    </row>
    <row x14ac:dyDescent="0.25" r="57" customHeight="1" ht="17.25">
      <c r="A57" s="3"/>
      <c r="B57" s="3"/>
      <c r="C57" s="3"/>
      <c r="D57" s="3"/>
      <c r="E57" s="74"/>
      <c r="F57" s="74"/>
      <c r="G57" s="74"/>
      <c r="H57" s="34"/>
      <c r="I57" s="34"/>
      <c r="J57" s="24"/>
    </row>
    <row x14ac:dyDescent="0.25" r="58" customHeight="1" ht="17.25">
      <c r="A58" s="3"/>
      <c r="B58" s="3"/>
      <c r="C58" s="3"/>
      <c r="D58" s="3"/>
      <c r="E58" s="74"/>
      <c r="F58" s="74"/>
      <c r="G58" s="74"/>
      <c r="H58" s="34"/>
      <c r="I58" s="34"/>
      <c r="J58" s="24"/>
    </row>
    <row x14ac:dyDescent="0.25" r="59" customHeight="1" ht="17.25">
      <c r="A59" s="3"/>
      <c r="B59" s="3"/>
      <c r="C59" s="3"/>
      <c r="D59" s="3"/>
      <c r="E59" s="138" t="s">
        <v>18</v>
      </c>
      <c r="F59" s="138"/>
      <c r="G59" s="23"/>
      <c r="H59" s="82"/>
      <c r="I59" s="82"/>
      <c r="J59" s="82"/>
    </row>
    <row x14ac:dyDescent="0.25" r="60" customHeight="1" ht="17.25">
      <c r="A60" s="3"/>
      <c r="B60" s="3"/>
      <c r="C60" s="3"/>
      <c r="D60" s="3"/>
      <c r="E60" s="145"/>
      <c r="F60" s="145"/>
      <c r="G60" s="74"/>
      <c r="H60" s="136"/>
      <c r="I60" s="136"/>
      <c r="J60" s="137"/>
    </row>
    <row x14ac:dyDescent="0.25" r="61" customHeight="1" ht="17.25">
      <c r="A61" s="3"/>
      <c r="B61" s="3"/>
      <c r="C61" s="3"/>
      <c r="D61" s="3"/>
      <c r="E61" s="110" t="s">
        <v>280</v>
      </c>
      <c r="F61" s="140"/>
      <c r="G61" s="110"/>
      <c r="H61" s="141"/>
      <c r="I61" s="188">
        <f>ROUNDUP((('UK-R-Side Tables'!H61)*USD_per_GBP)*(1-UK_VAT),-1)</f>
      </c>
      <c r="J61" s="82"/>
    </row>
    <row x14ac:dyDescent="0.25" r="62" customHeight="1" ht="17.25">
      <c r="A62" s="3"/>
      <c r="B62" s="3"/>
      <c r="C62" s="3"/>
      <c r="D62" s="3"/>
      <c r="E62" s="28"/>
      <c r="F62" s="28"/>
      <c r="G62" s="23"/>
      <c r="H62" s="82"/>
      <c r="I62" s="34"/>
      <c r="J62" s="82"/>
    </row>
    <row x14ac:dyDescent="0.25" r="63" customHeight="1" ht="17.25">
      <c r="A63" s="3"/>
      <c r="B63" s="3"/>
      <c r="C63" s="3"/>
      <c r="D63" s="3"/>
      <c r="E63" s="145"/>
      <c r="F63" s="145"/>
      <c r="G63" s="23"/>
      <c r="H63" s="82"/>
      <c r="I63" s="82"/>
      <c r="J63" s="82"/>
    </row>
    <row x14ac:dyDescent="0.25" r="64" customHeight="1" ht="17.25">
      <c r="A64" s="3"/>
      <c r="B64" s="3"/>
      <c r="C64" s="3"/>
      <c r="D64" s="3"/>
      <c r="E64" s="145"/>
      <c r="F64" s="145"/>
      <c r="G64" s="23"/>
      <c r="H64" s="82"/>
      <c r="I64" s="82"/>
      <c r="J64" s="82"/>
    </row>
    <row x14ac:dyDescent="0.25" r="65" customHeight="1" ht="17.25">
      <c r="A65" s="3"/>
      <c r="B65" s="15" t="s">
        <v>98</v>
      </c>
      <c r="C65" s="15"/>
      <c r="D65" s="15"/>
      <c r="E65" s="112" t="s">
        <v>58</v>
      </c>
      <c r="F65" s="237" t="s">
        <v>319</v>
      </c>
      <c r="G65" s="217"/>
      <c r="H65" s="131" t="s">
        <v>370</v>
      </c>
      <c r="I65" s="52"/>
      <c r="J65" s="238"/>
    </row>
    <row x14ac:dyDescent="0.25" r="66" customHeight="1" ht="17.25">
      <c r="A66" s="3"/>
      <c r="B66" s="3"/>
      <c r="C66" s="3"/>
      <c r="D66" s="3"/>
      <c r="E66" s="74"/>
      <c r="F66" s="150" t="s">
        <v>5</v>
      </c>
      <c r="G66" s="150" t="s">
        <v>335</v>
      </c>
      <c r="H66" s="101"/>
      <c r="I66" s="225"/>
      <c r="J66" s="91"/>
    </row>
    <row x14ac:dyDescent="0.25" r="67" customHeight="1" ht="17.25">
      <c r="A67" s="3"/>
      <c r="B67" s="3"/>
      <c r="C67" s="3"/>
      <c r="D67" s="3"/>
      <c r="E67" s="74"/>
      <c r="F67" s="296" t="s">
        <v>375</v>
      </c>
      <c r="G67" s="297" t="s">
        <v>376</v>
      </c>
      <c r="H67" s="25">
        <f>ROUNDUP((('UK-R-Side Tables'!G67)*USD_per_GBP)*(1-UK_VAT),-1)</f>
      </c>
      <c r="I67" s="34"/>
      <c r="J67" s="24"/>
    </row>
    <row x14ac:dyDescent="0.25" r="68" customHeight="1" ht="17.25">
      <c r="A68" s="3"/>
      <c r="B68" s="3"/>
      <c r="C68" s="3"/>
      <c r="D68" s="3"/>
      <c r="E68" s="74"/>
      <c r="F68" s="28"/>
      <c r="G68" s="295"/>
      <c r="H68" s="25"/>
      <c r="I68" s="34"/>
      <c r="J68" s="24"/>
    </row>
    <row x14ac:dyDescent="0.25" r="69" customHeight="1" ht="17.25">
      <c r="A69" s="3"/>
      <c r="B69" s="3"/>
      <c r="C69" s="3"/>
      <c r="D69" s="3"/>
      <c r="E69" s="74"/>
      <c r="F69" s="74"/>
      <c r="G69" s="74"/>
      <c r="H69" s="34"/>
      <c r="I69" s="34"/>
      <c r="J69" s="24"/>
    </row>
    <row x14ac:dyDescent="0.25" r="70" customHeight="1" ht="17.25">
      <c r="A70" s="3"/>
      <c r="B70" s="3"/>
      <c r="C70" s="3"/>
      <c r="D70" s="3"/>
      <c r="E70" s="74"/>
      <c r="F70" s="74"/>
      <c r="G70" s="74"/>
      <c r="H70" s="34"/>
      <c r="I70" s="34"/>
      <c r="J70" s="24"/>
    </row>
    <row x14ac:dyDescent="0.25" r="71" customHeight="1" ht="17.25">
      <c r="A71" s="3"/>
      <c r="B71" s="3"/>
      <c r="C71" s="3"/>
      <c r="D71" s="3"/>
      <c r="E71" s="138" t="s">
        <v>18</v>
      </c>
      <c r="F71" s="138"/>
      <c r="G71" s="23"/>
      <c r="H71" s="82"/>
      <c r="I71" s="82"/>
      <c r="J71" s="82"/>
    </row>
    <row x14ac:dyDescent="0.25" r="72" customHeight="1" ht="17.25">
      <c r="A72" s="3"/>
      <c r="B72" s="3"/>
      <c r="C72" s="3"/>
      <c r="D72" s="3"/>
      <c r="E72" s="145"/>
      <c r="F72" s="145"/>
      <c r="G72" s="74"/>
      <c r="H72" s="136"/>
      <c r="I72" s="136"/>
      <c r="J72" s="137"/>
    </row>
    <row x14ac:dyDescent="0.25" r="73" customHeight="1" ht="17.25">
      <c r="A73" s="3"/>
      <c r="B73" s="3"/>
      <c r="C73" s="3"/>
      <c r="D73" s="3"/>
      <c r="E73" s="110" t="s">
        <v>280</v>
      </c>
      <c r="F73" s="140"/>
      <c r="G73" s="110"/>
      <c r="H73" s="141"/>
      <c r="I73" s="188">
        <f>ROUNDUP((('UK-R-Side Tables'!H73)*USD_per_GBP)*(1-UK_VAT),-1)</f>
      </c>
      <c r="J73" s="82"/>
    </row>
    <row x14ac:dyDescent="0.25" r="74" customHeight="1" ht="17.25">
      <c r="A74" s="3"/>
      <c r="B74" s="3"/>
      <c r="C74" s="3"/>
      <c r="D74" s="3"/>
      <c r="E74" s="28"/>
      <c r="F74" s="28"/>
      <c r="G74" s="23"/>
      <c r="H74" s="82"/>
      <c r="I74" s="34"/>
      <c r="J74" s="82"/>
    </row>
    <row x14ac:dyDescent="0.25" r="75" customHeight="1" ht="17.25">
      <c r="A75" s="3"/>
      <c r="B75" s="3"/>
      <c r="C75" s="3"/>
      <c r="D75" s="3"/>
      <c r="E75" s="145"/>
      <c r="F75" s="145"/>
      <c r="G75" s="23"/>
      <c r="H75" s="82"/>
      <c r="I75" s="82"/>
      <c r="J75" s="82"/>
    </row>
    <row x14ac:dyDescent="0.25" r="76" customHeight="1" ht="57">
      <c r="A76" s="3"/>
      <c r="B76" s="96" t="s">
        <v>377</v>
      </c>
      <c r="C76" s="10"/>
      <c r="D76" s="9"/>
      <c r="E76" s="292"/>
      <c r="F76" s="292"/>
      <c r="G76" s="293"/>
      <c r="H76" s="294"/>
      <c r="I76" s="294"/>
      <c r="J76" s="128"/>
    </row>
    <row x14ac:dyDescent="0.25" r="77" customHeight="1" ht="17.25">
      <c r="A77" s="3"/>
      <c r="B77" s="15"/>
      <c r="C77" s="15"/>
      <c r="D77" s="15"/>
      <c r="E77" s="112" t="s">
        <v>58</v>
      </c>
      <c r="F77" s="237" t="s">
        <v>319</v>
      </c>
      <c r="G77" s="217"/>
      <c r="H77" s="131" t="s">
        <v>378</v>
      </c>
      <c r="I77" s="52"/>
      <c r="J77" s="238"/>
    </row>
    <row x14ac:dyDescent="0.25" r="78" customHeight="1" ht="17.25">
      <c r="A78" s="3"/>
      <c r="B78" s="3"/>
      <c r="C78" s="3"/>
      <c r="D78" s="3"/>
      <c r="E78" s="74"/>
      <c r="F78" s="150" t="s">
        <v>5</v>
      </c>
      <c r="G78" s="150" t="s">
        <v>335</v>
      </c>
      <c r="H78" s="101"/>
      <c r="I78" s="225"/>
      <c r="J78" s="91"/>
    </row>
    <row x14ac:dyDescent="0.25" r="79" customHeight="1" ht="17.25">
      <c r="A79" s="3"/>
      <c r="B79" s="3"/>
      <c r="C79" s="3"/>
      <c r="D79" s="3"/>
      <c r="E79" s="74" t="s">
        <v>58</v>
      </c>
      <c r="F79" s="298" t="s">
        <v>380</v>
      </c>
      <c r="G79" s="297" t="s">
        <v>381</v>
      </c>
      <c r="H79" s="25">
        <f>ROUNDUP((('UK-R-Side Tables'!G80)*USD_per_GBP)*(1-UK_VAT),-1)</f>
      </c>
      <c r="I79" s="34"/>
      <c r="J79" s="24"/>
    </row>
    <row x14ac:dyDescent="0.25" r="80" customHeight="1" ht="17.25">
      <c r="A80" s="3"/>
      <c r="B80" s="3"/>
      <c r="C80" s="3"/>
      <c r="D80" s="3"/>
      <c r="E80" s="74" t="s">
        <v>13</v>
      </c>
      <c r="F80" s="298" t="s">
        <v>382</v>
      </c>
      <c r="G80" s="297" t="s">
        <v>383</v>
      </c>
      <c r="H80" s="25">
        <f>ROUNDUP((('UK-R-Side Tables'!G81)*USD_per_GBP)*(1-UK_VAT),-1)</f>
      </c>
      <c r="I80" s="34"/>
      <c r="J80" s="24"/>
    </row>
    <row x14ac:dyDescent="0.25" r="81" customHeight="1" ht="17.25">
      <c r="A81" s="3"/>
      <c r="B81" s="3"/>
      <c r="C81" s="3"/>
      <c r="D81" s="3"/>
      <c r="E81" s="74"/>
      <c r="F81" s="74"/>
      <c r="G81" s="74"/>
      <c r="H81" s="34"/>
      <c r="I81" s="34"/>
      <c r="J81" s="24"/>
    </row>
    <row x14ac:dyDescent="0.25" r="82" customHeight="1" ht="17.25">
      <c r="A82" s="3"/>
      <c r="B82" s="3"/>
      <c r="C82" s="3"/>
      <c r="D82" s="3"/>
      <c r="E82" s="74"/>
      <c r="F82" s="74"/>
      <c r="G82" s="74"/>
      <c r="H82" s="34"/>
      <c r="I82" s="34"/>
      <c r="J82" s="24"/>
    </row>
    <row x14ac:dyDescent="0.25" r="83" customHeight="1" ht="17.25">
      <c r="A83" s="3"/>
      <c r="B83" s="3"/>
      <c r="C83" s="3"/>
      <c r="D83" s="3"/>
      <c r="E83" s="138" t="s">
        <v>384</v>
      </c>
      <c r="F83" s="138"/>
      <c r="G83" s="23"/>
      <c r="H83" s="82"/>
      <c r="I83" s="82"/>
      <c r="J83" s="82"/>
    </row>
    <row x14ac:dyDescent="0.25" r="84" customHeight="1" ht="17.25">
      <c r="A84" s="3"/>
      <c r="B84" s="3"/>
      <c r="C84" s="3"/>
      <c r="D84" s="3"/>
      <c r="E84" s="145"/>
      <c r="F84" s="145"/>
      <c r="G84" s="74"/>
      <c r="H84" s="136"/>
      <c r="I84" s="136"/>
      <c r="J84" s="137"/>
    </row>
    <row x14ac:dyDescent="0.25" r="85" customHeight="1" ht="17.25">
      <c r="A85" s="3"/>
      <c r="B85" s="3"/>
      <c r="C85" s="3"/>
      <c r="D85" s="3"/>
      <c r="E85" s="139" t="s">
        <v>90</v>
      </c>
      <c r="F85" s="139"/>
      <c r="G85" s="140"/>
      <c r="H85" s="141"/>
      <c r="I85" s="37">
        <f>ROUNDUP((('UK-R-Side Tables'!H86)*USD_per_GBP)*(1-UK_VAT),-1)</f>
      </c>
      <c r="J85" s="82"/>
    </row>
    <row x14ac:dyDescent="0.25" r="86" customHeight="1" ht="17.25">
      <c r="A86" s="3"/>
      <c r="B86" s="3"/>
      <c r="C86" s="3"/>
      <c r="D86" s="3"/>
      <c r="E86" s="28"/>
      <c r="F86" s="28"/>
      <c r="G86" s="23"/>
      <c r="H86" s="82"/>
      <c r="I86" s="25"/>
      <c r="J86" s="82"/>
    </row>
    <row x14ac:dyDescent="0.25" r="87" customHeight="1" ht="17.25">
      <c r="A87" s="3"/>
      <c r="B87" s="3"/>
      <c r="C87" s="3"/>
      <c r="D87" s="3"/>
      <c r="E87" s="139" t="s">
        <v>385</v>
      </c>
      <c r="F87" s="139"/>
      <c r="G87" s="140"/>
      <c r="H87" s="141"/>
      <c r="I87" s="124">
        <f>ROUNDUP((('UK-R-Side Tables'!H88)*USD_per_GBP)*(1-UK_VAT),-1)</f>
      </c>
      <c r="J87" s="82"/>
    </row>
    <row x14ac:dyDescent="0.25" r="88" customHeight="1" ht="17.25">
      <c r="A88" s="3"/>
      <c r="B88" s="3"/>
      <c r="C88" s="3"/>
      <c r="D88" s="3"/>
      <c r="E88" s="145"/>
      <c r="F88" s="145"/>
      <c r="G88" s="23"/>
      <c r="H88" s="82"/>
      <c r="I88" s="82"/>
      <c r="J88" s="82"/>
    </row>
    <row x14ac:dyDescent="0.25" r="89" customHeight="1" ht="49.35">
      <c r="A89" s="3"/>
      <c r="B89" s="96" t="s">
        <v>386</v>
      </c>
      <c r="C89" s="236"/>
      <c r="D89" s="236"/>
      <c r="E89" s="127"/>
      <c r="F89" s="127"/>
      <c r="G89" s="116"/>
      <c r="H89" s="128"/>
      <c r="I89" s="128"/>
      <c r="J89" s="128"/>
    </row>
    <row x14ac:dyDescent="0.25" r="90" customHeight="1" ht="25.350000000000005">
      <c r="A90" s="3"/>
      <c r="B90" s="15" t="s">
        <v>348</v>
      </c>
      <c r="C90" s="15"/>
      <c r="D90" s="15"/>
      <c r="E90" s="112" t="s">
        <v>58</v>
      </c>
      <c r="F90" s="237" t="s">
        <v>319</v>
      </c>
      <c r="G90" s="217"/>
      <c r="H90" s="73" t="s">
        <v>387</v>
      </c>
      <c r="I90" s="73" t="s">
        <v>388</v>
      </c>
      <c r="J90" s="238" t="s">
        <v>389</v>
      </c>
    </row>
    <row x14ac:dyDescent="0.25" r="91" customHeight="1" ht="17.25">
      <c r="A91" s="3"/>
      <c r="B91" s="299"/>
      <c r="C91" s="299"/>
      <c r="D91" s="299"/>
      <c r="E91" s="148"/>
      <c r="F91" s="150" t="s">
        <v>351</v>
      </c>
      <c r="G91" s="150" t="s">
        <v>352</v>
      </c>
      <c r="H91" s="91"/>
      <c r="I91" s="239"/>
      <c r="J91" s="239"/>
    </row>
    <row x14ac:dyDescent="0.25" r="92" customHeight="1" ht="17.25">
      <c r="A92" s="3"/>
      <c r="B92" s="299"/>
      <c r="C92" s="299"/>
      <c r="D92" s="299"/>
      <c r="E92" s="148"/>
      <c r="F92" s="28" t="s">
        <v>390</v>
      </c>
      <c r="G92" s="28" t="s">
        <v>391</v>
      </c>
      <c r="H92" s="25">
        <f>ROUNDUP((('UK-R-Side Tables'!G93)*USD_per_GBP)*(1-UK_VAT),-1)</f>
      </c>
      <c r="I92" s="25">
        <f>ROUNDUP((('UK-R-Side Tables'!H93)*USD_per_GBP)*(1-UK_VAT),-1)</f>
      </c>
      <c r="J92" s="25">
        <f>ROUNDUP((('UK-R-Side Tables'!I93)*USD_per_GBP)*(1-UK_VAT),-1)</f>
      </c>
    </row>
    <row x14ac:dyDescent="0.25" r="93" customHeight="1" ht="17.25">
      <c r="A93" s="3"/>
      <c r="B93" s="299"/>
      <c r="C93" s="299"/>
      <c r="D93" s="299"/>
      <c r="E93" s="299"/>
      <c r="F93" s="299"/>
      <c r="G93" s="148"/>
      <c r="H93" s="300"/>
      <c r="I93" s="301"/>
      <c r="J93" s="301"/>
    </row>
    <row x14ac:dyDescent="0.25" r="94" customHeight="1" ht="17.25">
      <c r="A94" s="3"/>
      <c r="B94" s="299"/>
      <c r="C94" s="299"/>
      <c r="D94" s="299"/>
      <c r="E94" s="138" t="s">
        <v>18</v>
      </c>
      <c r="F94" s="138"/>
      <c r="G94" s="148"/>
      <c r="H94" s="301"/>
      <c r="I94" s="301"/>
      <c r="J94" s="301"/>
    </row>
    <row x14ac:dyDescent="0.25" r="95" customHeight="1" ht="17.25">
      <c r="A95" s="3"/>
      <c r="B95" s="299"/>
      <c r="C95" s="299"/>
      <c r="D95" s="299"/>
      <c r="E95" s="145"/>
      <c r="F95" s="145"/>
      <c r="G95" s="148"/>
      <c r="H95" s="301"/>
      <c r="I95" s="301"/>
      <c r="J95" s="301"/>
    </row>
    <row x14ac:dyDescent="0.25" r="96" customHeight="1" ht="17.25">
      <c r="A96" s="3"/>
      <c r="B96" s="299"/>
      <c r="C96" s="299"/>
      <c r="D96" s="299"/>
      <c r="E96" s="110" t="s">
        <v>280</v>
      </c>
      <c r="F96" s="140"/>
      <c r="G96" s="110"/>
      <c r="H96" s="141"/>
      <c r="I96" s="188">
        <f>ROUNDUP((('UK-R-Side Tables'!H97)*USD_per_GBP)*(1-UK_VAT),-1)</f>
      </c>
      <c r="J96" s="151"/>
    </row>
    <row x14ac:dyDescent="0.25" r="97" customHeight="1" ht="17.25">
      <c r="A97" s="3"/>
      <c r="B97" s="299"/>
      <c r="C97" s="299"/>
      <c r="D97" s="299"/>
      <c r="E97" s="3"/>
      <c r="F97" s="3"/>
      <c r="G97" s="148"/>
      <c r="H97" s="301"/>
      <c r="I97" s="86"/>
      <c r="J97" s="151"/>
    </row>
    <row x14ac:dyDescent="0.25" r="98" customHeight="1" ht="17.25">
      <c r="A98" s="3"/>
      <c r="B98" s="299"/>
      <c r="C98" s="299"/>
      <c r="D98" s="299"/>
      <c r="E98" s="3"/>
      <c r="F98" s="3"/>
      <c r="G98" s="23"/>
      <c r="H98" s="82"/>
      <c r="I98" s="82"/>
      <c r="J98" s="151"/>
    </row>
    <row x14ac:dyDescent="0.25" r="99" customHeight="1" ht="17.25">
      <c r="A99" s="3"/>
      <c r="B99" s="299"/>
      <c r="C99" s="299"/>
      <c r="D99" s="299"/>
      <c r="E99" s="28"/>
      <c r="F99" s="28"/>
      <c r="G99" s="148"/>
      <c r="H99" s="301"/>
      <c r="I99" s="34"/>
      <c r="J99" s="151"/>
    </row>
    <row x14ac:dyDescent="0.25" r="100" customHeight="1" ht="17.25">
      <c r="A100" s="3"/>
      <c r="B100" s="299"/>
      <c r="C100" s="299"/>
      <c r="D100" s="299"/>
      <c r="E100" s="299"/>
      <c r="F100" s="299"/>
      <c r="G100" s="148"/>
      <c r="H100" s="301"/>
      <c r="I100" s="301"/>
      <c r="J100" s="151"/>
    </row>
    <row x14ac:dyDescent="0.25" r="101" customHeight="1" ht="17.25">
      <c r="A101" s="3"/>
      <c r="B101" s="299"/>
      <c r="C101" s="299"/>
      <c r="D101" s="299"/>
      <c r="E101" s="299"/>
      <c r="F101" s="299"/>
      <c r="G101" s="148"/>
      <c r="H101" s="301"/>
      <c r="I101" s="301"/>
      <c r="J101" s="151"/>
    </row>
    <row x14ac:dyDescent="0.25" r="102" customHeight="1" ht="17.25">
      <c r="A102" s="3"/>
      <c r="B102" s="299"/>
      <c r="C102" s="299"/>
      <c r="D102" s="299"/>
      <c r="E102" s="299"/>
      <c r="F102" s="299"/>
      <c r="G102" s="148"/>
      <c r="H102" s="301"/>
      <c r="I102" s="301"/>
      <c r="J102" s="151"/>
    </row>
    <row x14ac:dyDescent="0.25" r="103" customHeight="1" ht="49.35">
      <c r="A103" s="3"/>
      <c r="B103" s="288" t="s">
        <v>392</v>
      </c>
      <c r="C103" s="302"/>
      <c r="D103" s="236"/>
      <c r="E103" s="127"/>
      <c r="F103" s="127"/>
      <c r="G103" s="116"/>
      <c r="H103" s="128"/>
      <c r="I103" s="128"/>
      <c r="J103" s="128"/>
    </row>
    <row x14ac:dyDescent="0.25" r="104" customHeight="1" ht="25.350000000000005">
      <c r="A104" s="3"/>
      <c r="B104" s="15" t="s">
        <v>348</v>
      </c>
      <c r="C104" s="15"/>
      <c r="D104" s="15"/>
      <c r="E104" s="112" t="s">
        <v>58</v>
      </c>
      <c r="F104" s="237" t="s">
        <v>319</v>
      </c>
      <c r="G104" s="217"/>
      <c r="H104" s="73" t="s">
        <v>320</v>
      </c>
      <c r="I104" s="18" t="s">
        <v>393</v>
      </c>
      <c r="J104" s="146"/>
    </row>
    <row x14ac:dyDescent="0.25" r="105" customHeight="1" ht="17.25">
      <c r="A105" s="3"/>
      <c r="B105" s="299"/>
      <c r="C105" s="299"/>
      <c r="D105" s="299"/>
      <c r="E105" s="148"/>
      <c r="F105" s="150" t="s">
        <v>351</v>
      </c>
      <c r="G105" s="150" t="s">
        <v>352</v>
      </c>
      <c r="H105" s="244"/>
      <c r="I105" s="303" t="s">
        <v>336</v>
      </c>
      <c r="J105" s="303"/>
    </row>
    <row x14ac:dyDescent="0.25" r="106" customHeight="1" ht="17.25">
      <c r="A106" s="3"/>
      <c r="B106" s="299"/>
      <c r="C106" s="299"/>
      <c r="D106" s="299"/>
      <c r="E106" s="74" t="s">
        <v>11</v>
      </c>
      <c r="F106" s="28" t="s">
        <v>354</v>
      </c>
      <c r="G106" s="28" t="s">
        <v>355</v>
      </c>
      <c r="H106" s="25">
        <f>ROUNDUP((('UK-R-Side Tables'!G107)*USD_per_GBP)*(1-UK_VAT),-1)</f>
      </c>
      <c r="I106" s="25">
        <f>ROUNDUP((('UK-R-Side Tables'!H107)*USD_per_GBP)*(1-UK_VAT),-1)</f>
      </c>
      <c r="J106" s="189"/>
    </row>
    <row x14ac:dyDescent="0.25" r="107" customHeight="1" ht="17.25">
      <c r="A107" s="3"/>
      <c r="B107" s="299"/>
      <c r="C107" s="299"/>
      <c r="D107" s="299"/>
      <c r="E107" s="74" t="s">
        <v>13</v>
      </c>
      <c r="F107" s="28" t="s">
        <v>356</v>
      </c>
      <c r="G107" s="28" t="s">
        <v>357</v>
      </c>
      <c r="H107" s="25">
        <f>ROUNDUP((('UK-R-Side Tables'!G108)*USD_per_GBP)*(1-UK_VAT),-1)</f>
      </c>
      <c r="I107" s="25">
        <f>ROUNDUP((('UK-R-Side Tables'!H108)*USD_per_GBP)*(1-UK_VAT),-1)</f>
      </c>
      <c r="J107" s="189"/>
    </row>
    <row x14ac:dyDescent="0.25" r="108" customHeight="1" ht="17.25">
      <c r="A108" s="3"/>
      <c r="B108" s="299"/>
      <c r="C108" s="299"/>
      <c r="D108" s="299"/>
      <c r="E108" s="74" t="s">
        <v>15</v>
      </c>
      <c r="F108" s="28" t="s">
        <v>358</v>
      </c>
      <c r="G108" s="28" t="s">
        <v>359</v>
      </c>
      <c r="H108" s="25">
        <f>ROUNDUP((('UK-R-Side Tables'!G109)*USD_per_GBP)*(1-UK_VAT),-1)</f>
      </c>
      <c r="I108" s="25">
        <f>ROUNDUP((('UK-R-Side Tables'!H109)*USD_per_GBP)*(1-UK_VAT),-1)</f>
      </c>
      <c r="J108" s="189"/>
    </row>
    <row x14ac:dyDescent="0.25" r="109" customHeight="1" ht="17.25">
      <c r="A109" s="3"/>
      <c r="B109" s="299"/>
      <c r="C109" s="299"/>
      <c r="D109" s="299"/>
      <c r="E109" s="148"/>
      <c r="F109" s="148"/>
      <c r="G109" s="148"/>
      <c r="H109" s="301"/>
      <c r="I109" s="301"/>
      <c r="J109" s="301"/>
    </row>
    <row x14ac:dyDescent="0.25" r="110" customHeight="1" ht="17.25">
      <c r="A110" s="3"/>
      <c r="B110" s="299"/>
      <c r="C110" s="299"/>
      <c r="D110" s="299"/>
      <c r="E110" s="138" t="s">
        <v>18</v>
      </c>
      <c r="F110" s="138"/>
      <c r="G110" s="148"/>
      <c r="H110" s="300"/>
      <c r="I110" s="300"/>
      <c r="J110" s="304"/>
    </row>
    <row x14ac:dyDescent="0.25" r="111" customHeight="1" ht="17.25">
      <c r="A111" s="3"/>
      <c r="B111" s="299"/>
      <c r="C111" s="299"/>
      <c r="D111" s="299"/>
      <c r="E111" s="145"/>
      <c r="F111" s="145"/>
      <c r="G111" s="148"/>
      <c r="H111" s="301"/>
      <c r="I111" s="301"/>
      <c r="J111" s="301"/>
    </row>
    <row x14ac:dyDescent="0.25" r="112" customHeight="1" ht="17.25">
      <c r="A112" s="3"/>
      <c r="B112" s="299"/>
      <c r="C112" s="299"/>
      <c r="D112" s="299"/>
      <c r="E112" s="3"/>
      <c r="F112" s="3"/>
      <c r="G112" s="23"/>
      <c r="H112" s="82"/>
      <c r="I112" s="82"/>
      <c r="J112" s="301"/>
    </row>
    <row x14ac:dyDescent="0.25" r="113" customHeight="1" ht="17.25">
      <c r="A113" s="3"/>
      <c r="B113" s="299"/>
      <c r="C113" s="299"/>
      <c r="D113" s="299"/>
      <c r="E113" s="139" t="s">
        <v>394</v>
      </c>
      <c r="F113" s="139"/>
      <c r="G113" s="305"/>
      <c r="H113" s="306"/>
      <c r="I113" s="37">
        <f>ROUNDUP((('UK-R-Side Tables'!H114)*USD_per_GBP)*(1-UK_VAT),-1)</f>
      </c>
      <c r="J113" s="151"/>
    </row>
    <row x14ac:dyDescent="0.25" r="114" customHeight="1" ht="17.25">
      <c r="A114" s="3"/>
      <c r="B114" s="299"/>
      <c r="C114" s="299"/>
      <c r="D114" s="299"/>
      <c r="E114" s="145"/>
      <c r="F114" s="145"/>
      <c r="G114" s="148"/>
      <c r="H114" s="301"/>
      <c r="I114" s="301"/>
      <c r="J114" s="151"/>
    </row>
    <row x14ac:dyDescent="0.25" r="115" customHeight="1" ht="17.25">
      <c r="A115" s="3"/>
      <c r="B115" s="299"/>
      <c r="C115" s="299"/>
      <c r="D115" s="299"/>
      <c r="E115" s="133"/>
      <c r="F115" s="133"/>
      <c r="G115" s="148"/>
      <c r="H115" s="301"/>
      <c r="I115" s="301"/>
      <c r="J115" s="151"/>
    </row>
    <row x14ac:dyDescent="0.25" r="116" customHeight="1" ht="17.25">
      <c r="A116" s="3"/>
      <c r="B116" s="299"/>
      <c r="C116" s="299"/>
      <c r="D116" s="299"/>
      <c r="E116" s="133"/>
      <c r="F116" s="133"/>
      <c r="G116" s="148"/>
      <c r="H116" s="301"/>
      <c r="I116" s="301"/>
      <c r="J116" s="151"/>
    </row>
    <row x14ac:dyDescent="0.25" r="117" customHeight="1" ht="17.25">
      <c r="A117" s="3"/>
      <c r="B117" s="299"/>
      <c r="C117" s="299"/>
      <c r="D117" s="299"/>
      <c r="E117" s="133"/>
      <c r="F117" s="133"/>
      <c r="G117" s="148"/>
      <c r="H117" s="301"/>
      <c r="I117" s="301"/>
      <c r="J117" s="151"/>
    </row>
    <row x14ac:dyDescent="0.25" r="118" customHeight="1" ht="17.25">
      <c r="A118" s="3"/>
      <c r="B118" s="299"/>
      <c r="C118" s="299"/>
      <c r="D118" s="299"/>
      <c r="E118" s="133"/>
      <c r="F118" s="133"/>
      <c r="G118" s="148"/>
      <c r="H118" s="301"/>
      <c r="I118" s="301"/>
      <c r="J118" s="151"/>
    </row>
    <row x14ac:dyDescent="0.25" r="119" customHeight="1" ht="17.25">
      <c r="A119" s="3"/>
      <c r="B119" s="299"/>
      <c r="C119" s="299"/>
      <c r="D119" s="299"/>
      <c r="E119" s="133"/>
      <c r="F119" s="133"/>
      <c r="G119" s="148"/>
      <c r="H119" s="301"/>
      <c r="I119" s="301"/>
      <c r="J119" s="151"/>
    </row>
    <row x14ac:dyDescent="0.25" r="120" customHeight="1" ht="17.25">
      <c r="A120" s="3"/>
      <c r="B120" s="299"/>
      <c r="C120" s="299"/>
      <c r="D120" s="299"/>
      <c r="E120" s="133"/>
      <c r="F120" s="133"/>
      <c r="G120" s="148"/>
      <c r="H120" s="301"/>
      <c r="I120" s="301"/>
      <c r="J120" s="151"/>
    </row>
    <row x14ac:dyDescent="0.25" r="121" customHeight="1" ht="49.35">
      <c r="A121" s="3"/>
      <c r="B121" s="288" t="s">
        <v>395</v>
      </c>
      <c r="C121" s="302"/>
      <c r="D121" s="236"/>
      <c r="E121" s="127"/>
      <c r="F121" s="127"/>
      <c r="G121" s="116"/>
      <c r="H121" s="128"/>
      <c r="I121" s="128"/>
      <c r="J121" s="128"/>
    </row>
    <row x14ac:dyDescent="0.25" r="122" customHeight="1" ht="25.350000000000005">
      <c r="A122" s="3"/>
      <c r="B122" s="15" t="s">
        <v>348</v>
      </c>
      <c r="C122" s="15"/>
      <c r="D122" s="15"/>
      <c r="E122" s="112" t="s">
        <v>58</v>
      </c>
      <c r="F122" s="237" t="s">
        <v>319</v>
      </c>
      <c r="G122" s="217"/>
      <c r="H122" s="73" t="s">
        <v>320</v>
      </c>
      <c r="I122" s="18" t="s">
        <v>393</v>
      </c>
      <c r="J122" s="146"/>
    </row>
    <row x14ac:dyDescent="0.25" r="123" customHeight="1" ht="17.25">
      <c r="A123" s="3"/>
      <c r="B123" s="299"/>
      <c r="C123" s="299"/>
      <c r="D123" s="299"/>
      <c r="E123" s="148"/>
      <c r="F123" s="150" t="s">
        <v>351</v>
      </c>
      <c r="G123" s="150" t="s">
        <v>352</v>
      </c>
      <c r="H123" s="244"/>
      <c r="I123" s="303" t="s">
        <v>336</v>
      </c>
      <c r="J123" s="303"/>
    </row>
    <row x14ac:dyDescent="0.25" r="124" customHeight="1" ht="17.25">
      <c r="A124" s="3"/>
      <c r="B124" s="299"/>
      <c r="C124" s="299"/>
      <c r="D124" s="299"/>
      <c r="E124" s="74" t="s">
        <v>11</v>
      </c>
      <c r="F124" s="28" t="s">
        <v>354</v>
      </c>
      <c r="G124" s="28" t="s">
        <v>355</v>
      </c>
      <c r="H124" s="25">
        <f>ROUNDUP((('UK-R-Side Tables'!G124)*USD_per_GBP)*(1-UK_VAT),-1)</f>
      </c>
      <c r="I124" s="25">
        <f>ROUNDUP((('UK-R-Side Tables'!H124)*USD_per_GBP)*(1-UK_VAT),-1)</f>
      </c>
      <c r="J124" s="189"/>
    </row>
    <row x14ac:dyDescent="0.25" r="125" customHeight="1" ht="17.25">
      <c r="A125" s="3"/>
      <c r="B125" s="299"/>
      <c r="C125" s="299"/>
      <c r="D125" s="299"/>
      <c r="E125" s="74" t="s">
        <v>13</v>
      </c>
      <c r="F125" s="28" t="s">
        <v>356</v>
      </c>
      <c r="G125" s="28" t="s">
        <v>357</v>
      </c>
      <c r="H125" s="25">
        <f>ROUNDUP((('UK-R-Side Tables'!G125)*USD_per_GBP)*(1-UK_VAT),-1)</f>
      </c>
      <c r="I125" s="25">
        <f>ROUNDUP((('UK-R-Side Tables'!H125)*USD_per_GBP)*(1-UK_VAT),-1)</f>
      </c>
      <c r="J125" s="189"/>
    </row>
    <row x14ac:dyDescent="0.25" r="126" customHeight="1" ht="17.25">
      <c r="A126" s="3"/>
      <c r="B126" s="299"/>
      <c r="C126" s="299"/>
      <c r="D126" s="299"/>
      <c r="E126" s="74" t="s">
        <v>15</v>
      </c>
      <c r="F126" s="28" t="s">
        <v>358</v>
      </c>
      <c r="G126" s="28" t="s">
        <v>359</v>
      </c>
      <c r="H126" s="25">
        <f>ROUNDUP((('UK-R-Side Tables'!G126)*USD_per_GBP)*(1-UK_VAT),-1)</f>
      </c>
      <c r="I126" s="25">
        <f>ROUNDUP((('UK-R-Side Tables'!H126)*USD_per_GBP)*(1-UK_VAT),-1)</f>
      </c>
      <c r="J126" s="189"/>
    </row>
    <row x14ac:dyDescent="0.25" r="127" customHeight="1" ht="17.25">
      <c r="A127" s="3"/>
      <c r="B127" s="299"/>
      <c r="C127" s="299"/>
      <c r="D127" s="299"/>
      <c r="E127" s="148"/>
      <c r="F127" s="148"/>
      <c r="G127" s="148"/>
      <c r="H127" s="301"/>
      <c r="I127" s="301"/>
      <c r="J127" s="301"/>
    </row>
    <row x14ac:dyDescent="0.25" r="128" customHeight="1" ht="17.25">
      <c r="A128" s="3"/>
      <c r="B128" s="299"/>
      <c r="C128" s="299"/>
      <c r="D128" s="299"/>
      <c r="E128" s="138" t="s">
        <v>18</v>
      </c>
      <c r="F128" s="138"/>
      <c r="G128" s="148"/>
      <c r="H128" s="300"/>
      <c r="I128" s="300"/>
      <c r="J128" s="304"/>
    </row>
    <row x14ac:dyDescent="0.25" r="129" customHeight="1" ht="17.25">
      <c r="A129" s="3"/>
      <c r="B129" s="299"/>
      <c r="C129" s="299"/>
      <c r="D129" s="299"/>
      <c r="E129" s="145"/>
      <c r="F129" s="145"/>
      <c r="G129" s="148"/>
      <c r="H129" s="301"/>
      <c r="I129" s="301"/>
      <c r="J129" s="301"/>
    </row>
    <row x14ac:dyDescent="0.25" r="130" customHeight="1" ht="17.25">
      <c r="A130" s="3"/>
      <c r="B130" s="299"/>
      <c r="C130" s="299"/>
      <c r="D130" s="299"/>
      <c r="E130" s="3"/>
      <c r="F130" s="3"/>
      <c r="G130" s="23"/>
      <c r="H130" s="82"/>
      <c r="I130" s="82"/>
      <c r="J130" s="301"/>
    </row>
    <row x14ac:dyDescent="0.25" r="131" customHeight="1" ht="17.25">
      <c r="A131" s="3"/>
      <c r="B131" s="299"/>
      <c r="C131" s="299"/>
      <c r="D131" s="299"/>
      <c r="E131" s="139" t="s">
        <v>394</v>
      </c>
      <c r="F131" s="139"/>
      <c r="G131" s="305"/>
      <c r="H131" s="306"/>
      <c r="I131" s="37">
        <f>ROUNDUP((('UK-R-Side Tables'!H131)*USD_per_GBP)*(1-UK_VAT),-1)</f>
      </c>
      <c r="J131" s="151"/>
    </row>
    <row x14ac:dyDescent="0.25" r="132" customHeight="1" ht="17.25">
      <c r="A132" s="3"/>
      <c r="B132" s="299"/>
      <c r="C132" s="299"/>
      <c r="D132" s="299"/>
      <c r="E132" s="145"/>
      <c r="F132" s="145"/>
      <c r="G132" s="148"/>
      <c r="H132" s="301"/>
      <c r="I132" s="301"/>
      <c r="J132" s="151"/>
    </row>
    <row x14ac:dyDescent="0.25" r="133" customHeight="1" ht="17.25">
      <c r="A133" s="3"/>
      <c r="B133" s="299"/>
      <c r="C133" s="299"/>
      <c r="D133" s="299"/>
      <c r="E133" s="133"/>
      <c r="F133" s="133"/>
      <c r="G133" s="148"/>
      <c r="H133" s="301"/>
      <c r="I133" s="301"/>
      <c r="J133" s="151"/>
    </row>
    <row x14ac:dyDescent="0.25" r="134" customHeight="1" ht="17.25">
      <c r="A134" s="3"/>
      <c r="B134" s="299"/>
      <c r="C134" s="299"/>
      <c r="D134" s="299"/>
      <c r="E134" s="133"/>
      <c r="F134" s="133"/>
      <c r="G134" s="148"/>
      <c r="H134" s="301"/>
      <c r="I134" s="301"/>
      <c r="J134" s="151"/>
    </row>
    <row x14ac:dyDescent="0.25" r="135" customHeight="1" ht="25.350000000000005">
      <c r="A135" s="3"/>
      <c r="B135" s="15" t="s">
        <v>106</v>
      </c>
      <c r="C135" s="15"/>
      <c r="D135" s="15"/>
      <c r="E135" s="112" t="s">
        <v>58</v>
      </c>
      <c r="F135" s="237" t="s">
        <v>319</v>
      </c>
      <c r="G135" s="217"/>
      <c r="H135" s="73" t="s">
        <v>320</v>
      </c>
      <c r="I135" s="18" t="s">
        <v>393</v>
      </c>
      <c r="J135" s="146"/>
    </row>
    <row x14ac:dyDescent="0.25" r="136" customHeight="1" ht="17.25">
      <c r="A136" s="3"/>
      <c r="B136" s="299"/>
      <c r="C136" s="299"/>
      <c r="D136" s="299"/>
      <c r="E136" s="3"/>
      <c r="F136" s="150" t="s">
        <v>351</v>
      </c>
      <c r="G136" s="150" t="s">
        <v>352</v>
      </c>
      <c r="H136" s="82"/>
      <c r="I136" s="303" t="s">
        <v>336</v>
      </c>
      <c r="J136" s="303"/>
    </row>
    <row x14ac:dyDescent="0.25" r="137" customHeight="1" ht="17.25">
      <c r="A137" s="3"/>
      <c r="B137" s="299"/>
      <c r="C137" s="299"/>
      <c r="D137" s="299"/>
      <c r="E137" s="74" t="s">
        <v>11</v>
      </c>
      <c r="F137" s="28" t="s">
        <v>396</v>
      </c>
      <c r="G137" s="28" t="s">
        <v>397</v>
      </c>
      <c r="H137" s="25">
        <f>ROUNDUP((('UK-R-Side Tables'!G137)*USD_per_GBP)*(1-UK_VAT),-1)</f>
      </c>
      <c r="I137" s="25">
        <f>ROUNDUP((('UK-R-Side Tables'!H137)*USD_per_GBP)*(1-UK_VAT),-1)</f>
      </c>
      <c r="J137" s="189"/>
    </row>
    <row x14ac:dyDescent="0.25" r="138" customHeight="1" ht="17.25">
      <c r="A138" s="3"/>
      <c r="B138" s="299"/>
      <c r="C138" s="299"/>
      <c r="D138" s="299"/>
      <c r="E138" s="74" t="s">
        <v>13</v>
      </c>
      <c r="F138" s="28" t="s">
        <v>398</v>
      </c>
      <c r="G138" s="28" t="s">
        <v>368</v>
      </c>
      <c r="H138" s="25">
        <f>ROUNDUP((('UK-R-Side Tables'!G138)*USD_per_GBP)*(1-UK_VAT),-1)</f>
      </c>
      <c r="I138" s="25">
        <f>ROUNDUP((('UK-R-Side Tables'!H138)*USD_per_GBP)*(1-UK_VAT),-1)</f>
      </c>
      <c r="J138" s="189"/>
    </row>
    <row x14ac:dyDescent="0.25" r="139" customHeight="1" ht="17.25">
      <c r="A139" s="3"/>
      <c r="B139" s="299"/>
      <c r="C139" s="299"/>
      <c r="D139" s="299"/>
      <c r="E139" s="74" t="s">
        <v>15</v>
      </c>
      <c r="F139" s="28" t="s">
        <v>399</v>
      </c>
      <c r="G139" s="114" t="s">
        <v>400</v>
      </c>
      <c r="H139" s="25">
        <f>ROUNDUP((('UK-R-Side Tables'!G139)*USD_per_GBP)*(1-UK_VAT),-1)</f>
      </c>
      <c r="I139" s="25">
        <f>ROUNDUP((('UK-R-Side Tables'!H139)*USD_per_GBP)*(1-UK_VAT),-1)</f>
      </c>
      <c r="J139" s="189"/>
    </row>
    <row x14ac:dyDescent="0.25" r="140" customHeight="1" ht="17.25">
      <c r="A140" s="3"/>
      <c r="B140" s="299"/>
      <c r="C140" s="299"/>
      <c r="D140" s="299"/>
      <c r="E140" s="148"/>
      <c r="F140" s="148"/>
      <c r="G140" s="148"/>
      <c r="H140" s="34"/>
      <c r="I140" s="34"/>
      <c r="J140" s="301"/>
    </row>
    <row x14ac:dyDescent="0.25" r="141" customHeight="1" ht="17.25">
      <c r="A141" s="3"/>
      <c r="B141" s="299"/>
      <c r="C141" s="299"/>
      <c r="D141" s="299"/>
      <c r="E141" s="299"/>
      <c r="F141" s="299"/>
      <c r="G141" s="148"/>
      <c r="H141" s="300"/>
      <c r="I141" s="300"/>
      <c r="J141" s="304"/>
    </row>
    <row x14ac:dyDescent="0.25" r="142" customHeight="1" ht="17.25">
      <c r="A142" s="3"/>
      <c r="B142" s="299"/>
      <c r="C142" s="299"/>
      <c r="D142" s="299"/>
      <c r="E142" s="138" t="s">
        <v>18</v>
      </c>
      <c r="F142" s="138"/>
      <c r="G142" s="148"/>
      <c r="H142" s="300"/>
      <c r="I142" s="300"/>
      <c r="J142" s="301"/>
    </row>
    <row x14ac:dyDescent="0.25" r="143" customHeight="1" ht="17.25">
      <c r="A143" s="3"/>
      <c r="B143" s="299"/>
      <c r="C143" s="299"/>
      <c r="D143" s="299"/>
      <c r="E143" s="145"/>
      <c r="F143" s="145"/>
      <c r="G143" s="148"/>
      <c r="H143" s="301"/>
      <c r="I143" s="301"/>
      <c r="J143" s="301"/>
    </row>
    <row x14ac:dyDescent="0.25" r="144" customHeight="1" ht="17.25">
      <c r="A144" s="3"/>
      <c r="B144" s="299"/>
      <c r="C144" s="299"/>
      <c r="D144" s="299"/>
      <c r="E144" s="3"/>
      <c r="F144" s="3"/>
      <c r="G144" s="23"/>
      <c r="H144" s="82"/>
      <c r="I144" s="82"/>
      <c r="J144" s="151"/>
    </row>
    <row x14ac:dyDescent="0.25" r="145" customHeight="1" ht="17.25">
      <c r="A145" s="3"/>
      <c r="B145" s="3"/>
      <c r="C145" s="3"/>
      <c r="D145" s="3"/>
      <c r="E145" s="139" t="s">
        <v>394</v>
      </c>
      <c r="F145" s="139"/>
      <c r="G145" s="305"/>
      <c r="H145" s="306"/>
      <c r="I145" s="37">
        <f>ROUNDUP((('UK-R-Side Tables'!H145)*USD_per_GBP)*(1-UK_VAT),-1)</f>
      </c>
      <c r="J145" s="82"/>
    </row>
    <row x14ac:dyDescent="0.25" r="146" customHeight="1" ht="17.25">
      <c r="A146" s="3"/>
      <c r="B146" s="3"/>
      <c r="C146" s="3"/>
      <c r="D146" s="3"/>
      <c r="E146" s="145"/>
      <c r="F146" s="145"/>
      <c r="G146" s="148"/>
      <c r="H146" s="301"/>
      <c r="I146" s="301"/>
      <c r="J146" s="82"/>
    </row>
    <row x14ac:dyDescent="0.25" r="147" customHeight="1" ht="17.25">
      <c r="A147" s="3"/>
      <c r="B147" s="3"/>
      <c r="C147" s="3"/>
      <c r="D147" s="3"/>
      <c r="E147" s="133"/>
      <c r="F147" s="133"/>
      <c r="G147" s="148"/>
      <c r="H147" s="301"/>
      <c r="I147" s="301"/>
      <c r="J147" s="82"/>
    </row>
    <row x14ac:dyDescent="0.25" r="148" customHeight="1" ht="17.25">
      <c r="A148" s="3"/>
      <c r="B148" s="3"/>
      <c r="C148" s="3"/>
      <c r="D148" s="3"/>
      <c r="E148" s="133"/>
      <c r="F148" s="133"/>
      <c r="G148" s="148"/>
      <c r="H148" s="301"/>
      <c r="I148" s="301"/>
      <c r="J148" s="82"/>
    </row>
    <row x14ac:dyDescent="0.25" r="149" customHeight="1" ht="17.25">
      <c r="A149" s="3"/>
      <c r="B149" s="3"/>
      <c r="C149" s="3"/>
      <c r="D149" s="3"/>
      <c r="E149" s="133"/>
      <c r="F149" s="133"/>
      <c r="G149" s="148"/>
      <c r="H149" s="301"/>
      <c r="I149" s="301"/>
      <c r="J149" s="82"/>
    </row>
    <row x14ac:dyDescent="0.25" r="150" customHeight="1" ht="49.35">
      <c r="A150" s="3"/>
      <c r="B150" s="96" t="s">
        <v>401</v>
      </c>
      <c r="C150" s="302"/>
      <c r="D150" s="236"/>
      <c r="E150" s="127"/>
      <c r="F150" s="127"/>
      <c r="G150" s="116"/>
      <c r="H150" s="128"/>
      <c r="I150" s="128"/>
      <c r="J150" s="128"/>
    </row>
    <row x14ac:dyDescent="0.25" r="151" customHeight="1" ht="25.350000000000005">
      <c r="A151" s="3"/>
      <c r="B151" s="15" t="s">
        <v>348</v>
      </c>
      <c r="C151" s="15"/>
      <c r="D151" s="15"/>
      <c r="E151" s="112" t="s">
        <v>58</v>
      </c>
      <c r="F151" s="237" t="s">
        <v>319</v>
      </c>
      <c r="G151" s="217"/>
      <c r="H151" s="131" t="s">
        <v>349</v>
      </c>
      <c r="I151" s="307" t="s">
        <v>402</v>
      </c>
      <c r="J151" s="238"/>
    </row>
    <row x14ac:dyDescent="0.25" r="152" customHeight="1" ht="17.25">
      <c r="A152" s="3"/>
      <c r="B152" s="3"/>
      <c r="C152" s="3"/>
      <c r="D152" s="3"/>
      <c r="E152" s="74"/>
      <c r="F152" s="150" t="s">
        <v>351</v>
      </c>
      <c r="G152" s="150" t="s">
        <v>352</v>
      </c>
      <c r="H152" s="91"/>
      <c r="I152" s="308"/>
      <c r="J152" s="91"/>
    </row>
    <row x14ac:dyDescent="0.25" r="153" customHeight="1" ht="17.25">
      <c r="A153" s="3"/>
      <c r="B153" s="3"/>
      <c r="C153" s="3"/>
      <c r="D153" s="3"/>
      <c r="E153" s="74" t="s">
        <v>11</v>
      </c>
      <c r="F153" s="28" t="s">
        <v>354</v>
      </c>
      <c r="G153" s="28" t="s">
        <v>355</v>
      </c>
      <c r="H153" s="25">
        <f>ROUNDUP((('UK-R-Side Tables'!G153)*USD_per_GBP)*(1-UK_VAT),-1)</f>
      </c>
      <c r="I153" s="25">
        <f>ROUNDUP((('UK-R-Side Tables'!H153)*USD_per_GBP)*(1-UK_VAT),-1)</f>
      </c>
      <c r="J153" s="24"/>
    </row>
    <row x14ac:dyDescent="0.25" r="154" customHeight="1" ht="17.25">
      <c r="A154" s="3"/>
      <c r="B154" s="3"/>
      <c r="C154" s="3"/>
      <c r="D154" s="3"/>
      <c r="E154" s="74" t="s">
        <v>13</v>
      </c>
      <c r="F154" s="28" t="s">
        <v>356</v>
      </c>
      <c r="G154" s="28" t="s">
        <v>357</v>
      </c>
      <c r="H154" s="25">
        <f>ROUNDUP((('UK-R-Side Tables'!G154)*USD_per_GBP)*(1-UK_VAT),-1)</f>
      </c>
      <c r="I154" s="25">
        <f>ROUNDUP((('UK-R-Side Tables'!H154)*USD_per_GBP)*(1-UK_VAT),-1)</f>
      </c>
      <c r="J154" s="24"/>
    </row>
    <row x14ac:dyDescent="0.25" r="155" customHeight="1" ht="17.25">
      <c r="A155" s="3"/>
      <c r="B155" s="3"/>
      <c r="C155" s="3"/>
      <c r="D155" s="3"/>
      <c r="E155" s="74" t="s">
        <v>15</v>
      </c>
      <c r="F155" s="28" t="s">
        <v>358</v>
      </c>
      <c r="G155" s="28" t="s">
        <v>359</v>
      </c>
      <c r="H155" s="25">
        <f>ROUNDUP((('UK-R-Side Tables'!G155)*USD_per_GBP)*(1-UK_VAT),-1)</f>
      </c>
      <c r="I155" s="25">
        <f>ROUNDUP((('UK-R-Side Tables'!H155)*USD_per_GBP)*(1-UK_VAT),-1)</f>
      </c>
      <c r="J155" s="24"/>
    </row>
    <row x14ac:dyDescent="0.25" r="156" customHeight="1" ht="17.25">
      <c r="A156" s="3"/>
      <c r="B156" s="3"/>
      <c r="C156" s="3"/>
      <c r="D156" s="3"/>
      <c r="E156" s="74"/>
      <c r="F156" s="74"/>
      <c r="G156" s="23"/>
      <c r="H156" s="82"/>
      <c r="I156" s="82"/>
      <c r="J156" s="82"/>
    </row>
    <row x14ac:dyDescent="0.25" r="157" customHeight="1" ht="17.25">
      <c r="A157" s="3"/>
      <c r="B157" s="3"/>
      <c r="C157" s="3"/>
      <c r="D157" s="3"/>
      <c r="E157" s="3"/>
      <c r="F157" s="3"/>
      <c r="G157" s="74"/>
      <c r="H157" s="136"/>
      <c r="I157" s="136"/>
      <c r="J157" s="137"/>
    </row>
    <row x14ac:dyDescent="0.25" r="158" customHeight="1" ht="17.25">
      <c r="A158" s="3"/>
      <c r="B158" s="3"/>
      <c r="C158" s="3"/>
      <c r="D158" s="3"/>
      <c r="E158" s="138" t="s">
        <v>18</v>
      </c>
      <c r="F158" s="138"/>
      <c r="G158" s="23"/>
      <c r="H158" s="82"/>
      <c r="I158" s="82"/>
      <c r="J158" s="82"/>
    </row>
    <row x14ac:dyDescent="0.25" r="159" customHeight="1" ht="17.25">
      <c r="A159" s="3"/>
      <c r="B159" s="3"/>
      <c r="C159" s="3"/>
      <c r="D159" s="3"/>
      <c r="E159" s="145"/>
      <c r="F159" s="145"/>
      <c r="G159" s="23"/>
      <c r="H159" s="82"/>
      <c r="I159" s="82"/>
      <c r="J159" s="82"/>
    </row>
    <row x14ac:dyDescent="0.25" r="160" customHeight="1" ht="17.25">
      <c r="A160" s="3"/>
      <c r="B160" s="3"/>
      <c r="C160" s="3"/>
      <c r="D160" s="3"/>
      <c r="E160" s="3"/>
      <c r="F160" s="3"/>
      <c r="G160" s="23"/>
      <c r="H160" s="82"/>
      <c r="I160" s="82"/>
      <c r="J160" s="34"/>
    </row>
    <row x14ac:dyDescent="0.25" r="161" customHeight="1" ht="17.25">
      <c r="A161" s="3"/>
      <c r="B161" s="3"/>
      <c r="C161" s="3"/>
      <c r="D161" s="3"/>
      <c r="E161" s="139" t="s">
        <v>280</v>
      </c>
      <c r="F161" s="139"/>
      <c r="G161" s="140"/>
      <c r="H161" s="141"/>
      <c r="I161" s="37">
        <f>ROUNDUP((('UK-R-Side Tables'!H161)*USD_per_GBP)*(1-UK_VAT),-1)</f>
      </c>
      <c r="J161" s="82"/>
    </row>
    <row x14ac:dyDescent="0.25" r="162" customHeight="1" ht="17.25">
      <c r="A162" s="3"/>
      <c r="B162" s="3"/>
      <c r="C162" s="3"/>
      <c r="D162" s="3"/>
      <c r="E162" s="145"/>
      <c r="F162" s="145"/>
      <c r="G162" s="23"/>
      <c r="H162" s="82"/>
      <c r="I162" s="82"/>
      <c r="J162" s="82"/>
    </row>
    <row x14ac:dyDescent="0.25" r="163" customHeight="1" ht="17.25">
      <c r="A163" s="3"/>
      <c r="B163" s="3"/>
      <c r="C163" s="3"/>
      <c r="D163" s="3"/>
      <c r="E163" s="133"/>
      <c r="F163" s="133"/>
      <c r="G163" s="23"/>
      <c r="H163" s="82"/>
      <c r="I163" s="82"/>
      <c r="J163" s="82"/>
    </row>
    <row x14ac:dyDescent="0.25" r="164" customHeight="1" ht="25.350000000000005">
      <c r="A164" s="3"/>
      <c r="B164" s="15" t="s">
        <v>106</v>
      </c>
      <c r="C164" s="15"/>
      <c r="D164" s="15"/>
      <c r="E164" s="112" t="s">
        <v>58</v>
      </c>
      <c r="F164" s="237" t="s">
        <v>319</v>
      </c>
      <c r="G164" s="217"/>
      <c r="H164" s="131" t="s">
        <v>349</v>
      </c>
      <c r="I164" s="307" t="s">
        <v>402</v>
      </c>
      <c r="J164" s="238"/>
    </row>
    <row x14ac:dyDescent="0.25" r="165" customHeight="1" ht="17.25">
      <c r="A165" s="3"/>
      <c r="B165" s="3"/>
      <c r="C165" s="3"/>
      <c r="D165" s="3"/>
      <c r="E165" s="74"/>
      <c r="F165" s="150" t="s">
        <v>351</v>
      </c>
      <c r="G165" s="150" t="s">
        <v>352</v>
      </c>
      <c r="H165" s="91"/>
      <c r="I165" s="308"/>
      <c r="J165" s="91"/>
    </row>
    <row x14ac:dyDescent="0.25" r="166" customHeight="1" ht="17.25">
      <c r="A166" s="3"/>
      <c r="B166" s="3"/>
      <c r="C166" s="3"/>
      <c r="D166" s="3"/>
      <c r="E166" s="74" t="s">
        <v>11</v>
      </c>
      <c r="F166" s="28" t="s">
        <v>396</v>
      </c>
      <c r="G166" s="28" t="s">
        <v>397</v>
      </c>
      <c r="H166" s="25">
        <f>ROUNDUP((('UK-R-Side Tables'!G167)*USD_per_GBP)*(1-UK_VAT),-1)</f>
      </c>
      <c r="I166" s="25">
        <f>ROUNDUP((('UK-R-Side Tables'!H167)*USD_per_GBP)*(1-UK_VAT),-1)</f>
      </c>
      <c r="J166" s="24"/>
    </row>
    <row x14ac:dyDescent="0.25" r="167" customHeight="1" ht="17.25">
      <c r="A167" s="3"/>
      <c r="B167" s="3"/>
      <c r="C167" s="3"/>
      <c r="D167" s="3"/>
      <c r="E167" s="74" t="s">
        <v>13</v>
      </c>
      <c r="F167" s="28" t="s">
        <v>398</v>
      </c>
      <c r="G167" s="28" t="s">
        <v>368</v>
      </c>
      <c r="H167" s="25">
        <f>ROUNDUP((('UK-R-Side Tables'!G168)*USD_per_GBP)*(1-UK_VAT),-1)</f>
      </c>
      <c r="I167" s="25">
        <f>ROUNDUP((('UK-R-Side Tables'!H168)*USD_per_GBP)*(1-UK_VAT),-1)</f>
      </c>
      <c r="J167" s="24"/>
    </row>
    <row x14ac:dyDescent="0.25" r="168" customHeight="1" ht="17.25">
      <c r="A168" s="3"/>
      <c r="B168" s="3"/>
      <c r="C168" s="3"/>
      <c r="D168" s="3"/>
      <c r="E168" s="74" t="s">
        <v>15</v>
      </c>
      <c r="F168" s="28" t="s">
        <v>399</v>
      </c>
      <c r="G168" s="114" t="s">
        <v>400</v>
      </c>
      <c r="H168" s="25">
        <f>ROUNDUP((('UK-R-Side Tables'!G169)*USD_per_GBP)*(1-UK_VAT),-1)</f>
      </c>
      <c r="I168" s="25">
        <f>ROUNDUP((('UK-R-Side Tables'!H169)*USD_per_GBP)*(1-UK_VAT),-1)</f>
      </c>
      <c r="J168" s="24"/>
    </row>
    <row x14ac:dyDescent="0.25" r="169" customHeight="1" ht="17.25">
      <c r="A169" s="3"/>
      <c r="B169" s="3"/>
      <c r="C169" s="3"/>
      <c r="D169" s="3"/>
      <c r="E169" s="74"/>
      <c r="F169" s="74"/>
      <c r="G169" s="23"/>
      <c r="H169" s="82"/>
      <c r="I169" s="82"/>
      <c r="J169" s="82"/>
    </row>
    <row x14ac:dyDescent="0.25" r="170" customHeight="1" ht="17.25">
      <c r="A170" s="3"/>
      <c r="B170" s="3"/>
      <c r="C170" s="3"/>
      <c r="D170" s="3"/>
      <c r="E170" s="138" t="s">
        <v>18</v>
      </c>
      <c r="F170" s="138"/>
      <c r="G170" s="74"/>
      <c r="H170" s="136"/>
      <c r="I170" s="136"/>
      <c r="J170" s="137"/>
    </row>
    <row x14ac:dyDescent="0.25" r="171" customHeight="1" ht="17.25">
      <c r="A171" s="3"/>
      <c r="B171" s="3"/>
      <c r="C171" s="3"/>
      <c r="D171" s="3"/>
      <c r="E171" s="145"/>
      <c r="F171" s="145"/>
      <c r="G171" s="23"/>
      <c r="H171" s="82"/>
      <c r="I171" s="82"/>
      <c r="J171" s="82"/>
    </row>
    <row x14ac:dyDescent="0.25" r="172" customHeight="1" ht="17.25">
      <c r="A172" s="3"/>
      <c r="B172" s="3"/>
      <c r="C172" s="3"/>
      <c r="D172" s="3"/>
      <c r="E172" s="3"/>
      <c r="F172" s="3"/>
      <c r="G172" s="23"/>
      <c r="H172" s="82"/>
      <c r="I172" s="82"/>
      <c r="J172" s="82"/>
    </row>
    <row x14ac:dyDescent="0.25" r="173" customHeight="1" ht="17.25">
      <c r="A173" s="3"/>
      <c r="B173" s="3"/>
      <c r="C173" s="3"/>
      <c r="D173" s="3"/>
      <c r="E173" s="139" t="s">
        <v>280</v>
      </c>
      <c r="F173" s="139"/>
      <c r="G173" s="140"/>
      <c r="H173" s="141"/>
      <c r="I173" s="37">
        <f>ROUNDUP((('UK-R-Side Tables'!H174)*USD_per_GBP)*(1-UK_VAT),-1)</f>
      </c>
      <c r="J173" s="34"/>
    </row>
    <row x14ac:dyDescent="0.25" r="174" customHeight="1" ht="17.25">
      <c r="A174" s="3"/>
      <c r="B174" s="3"/>
      <c r="C174" s="3"/>
      <c r="D174" s="3"/>
      <c r="E174" s="145"/>
      <c r="F174" s="145"/>
      <c r="G174" s="23"/>
      <c r="H174" s="82"/>
      <c r="I174" s="82"/>
      <c r="J174" s="34"/>
    </row>
    <row x14ac:dyDescent="0.25" r="175" customHeight="1" ht="17.25">
      <c r="A175" s="3"/>
      <c r="B175" s="3"/>
      <c r="C175" s="3"/>
      <c r="D175" s="3"/>
      <c r="E175" s="133"/>
      <c r="F175" s="133"/>
      <c r="G175" s="23"/>
      <c r="H175" s="82"/>
      <c r="I175" s="82"/>
      <c r="J175" s="34"/>
    </row>
    <row x14ac:dyDescent="0.25" r="176" customHeight="1" ht="49.35">
      <c r="A176" s="3"/>
      <c r="B176" s="96" t="s">
        <v>403</v>
      </c>
      <c r="C176" s="236"/>
      <c r="D176" s="236"/>
      <c r="E176" s="127"/>
      <c r="F176" s="127"/>
      <c r="G176" s="116"/>
      <c r="H176" s="128"/>
      <c r="I176" s="128"/>
      <c r="J176" s="128"/>
    </row>
    <row x14ac:dyDescent="0.25" r="177" customHeight="1" ht="25.350000000000005">
      <c r="A177" s="3"/>
      <c r="B177" s="15" t="s">
        <v>404</v>
      </c>
      <c r="C177" s="15"/>
      <c r="D177" s="15"/>
      <c r="E177" s="112" t="s">
        <v>58</v>
      </c>
      <c r="F177" s="237" t="s">
        <v>319</v>
      </c>
      <c r="G177" s="217"/>
      <c r="H177" s="131" t="s">
        <v>349</v>
      </c>
      <c r="I177" s="307" t="s">
        <v>402</v>
      </c>
      <c r="J177" s="238"/>
    </row>
    <row x14ac:dyDescent="0.25" r="178" customHeight="1" ht="17.25">
      <c r="A178" s="3"/>
      <c r="B178" s="3"/>
      <c r="C178" s="309"/>
      <c r="D178" s="3"/>
      <c r="E178" s="74"/>
      <c r="F178" s="150" t="s">
        <v>5</v>
      </c>
      <c r="G178" s="150" t="s">
        <v>84</v>
      </c>
      <c r="H178" s="34"/>
      <c r="I178" s="63"/>
      <c r="J178" s="91"/>
    </row>
    <row x14ac:dyDescent="0.25" r="179" customHeight="1" ht="17.25">
      <c r="A179" s="3"/>
      <c r="B179" s="3"/>
      <c r="C179" s="3"/>
      <c r="D179" s="3"/>
      <c r="E179" s="74" t="s">
        <v>11</v>
      </c>
      <c r="F179" s="310" t="s">
        <v>405</v>
      </c>
      <c r="G179" s="310" t="s">
        <v>406</v>
      </c>
      <c r="H179" s="25">
        <f>ROUNDUP((('UK-R-Side Tables'!G181)*USD_per_GBP)*(1-UK_VAT),-1)</f>
      </c>
      <c r="I179" s="25">
        <f>ROUNDUP((('UK-R-Side Tables'!H181)*USD_per_GBP)*(1-UK_VAT),-1)</f>
      </c>
      <c r="J179" s="24"/>
    </row>
    <row x14ac:dyDescent="0.25" r="180" customHeight="1" ht="17.25">
      <c r="A180" s="3"/>
      <c r="B180" s="3"/>
      <c r="C180" s="3"/>
      <c r="D180" s="3"/>
      <c r="E180" s="74" t="s">
        <v>13</v>
      </c>
      <c r="F180" s="310" t="s">
        <v>407</v>
      </c>
      <c r="G180" s="310" t="s">
        <v>408</v>
      </c>
      <c r="H180" s="311"/>
      <c r="I180" s="189"/>
      <c r="J180" s="24"/>
    </row>
    <row x14ac:dyDescent="0.25" r="181" customHeight="1" ht="17.25">
      <c r="A181" s="3"/>
      <c r="B181" s="3"/>
      <c r="C181" s="3"/>
      <c r="D181" s="3"/>
      <c r="E181" s="74" t="s">
        <v>15</v>
      </c>
      <c r="F181" s="310" t="s">
        <v>409</v>
      </c>
      <c r="G181" s="310" t="s">
        <v>410</v>
      </c>
      <c r="H181" s="311"/>
      <c r="I181" s="189"/>
      <c r="J181" s="24"/>
    </row>
    <row x14ac:dyDescent="0.25" r="182" customHeight="1" ht="17.25">
      <c r="A182" s="3"/>
      <c r="B182" s="3"/>
      <c r="C182" s="3"/>
      <c r="D182" s="3"/>
      <c r="E182" s="74"/>
      <c r="F182" s="74"/>
      <c r="G182" s="23"/>
      <c r="H182" s="82"/>
      <c r="I182" s="82"/>
      <c r="J182" s="82"/>
    </row>
    <row x14ac:dyDescent="0.25" r="183" customHeight="1" ht="17.25">
      <c r="A183" s="3"/>
      <c r="B183" s="3"/>
      <c r="C183" s="3"/>
      <c r="D183" s="3"/>
      <c r="E183" s="3"/>
      <c r="F183" s="3"/>
      <c r="G183" s="74"/>
      <c r="H183" s="136"/>
      <c r="I183" s="136"/>
      <c r="J183" s="137"/>
    </row>
    <row x14ac:dyDescent="0.25" r="184" customHeight="1" ht="17.25">
      <c r="A184" s="3"/>
      <c r="B184" s="3"/>
      <c r="C184" s="3"/>
      <c r="D184" s="3"/>
      <c r="E184" s="138" t="s">
        <v>18</v>
      </c>
      <c r="F184" s="138"/>
      <c r="G184" s="23"/>
      <c r="H184" s="82"/>
      <c r="I184" s="82"/>
      <c r="J184" s="82"/>
    </row>
    <row x14ac:dyDescent="0.25" r="185" customHeight="1" ht="17.25">
      <c r="A185" s="3"/>
      <c r="B185" s="3"/>
      <c r="C185" s="3"/>
      <c r="D185" s="3"/>
      <c r="E185" s="145"/>
      <c r="F185" s="145"/>
      <c r="G185" s="145"/>
      <c r="H185" s="82"/>
      <c r="I185" s="82"/>
      <c r="J185" s="82"/>
    </row>
    <row x14ac:dyDescent="0.25" r="186" customHeight="1" ht="17.25">
      <c r="A186" s="3"/>
      <c r="B186" s="3"/>
      <c r="C186" s="3"/>
      <c r="D186" s="3"/>
      <c r="E186" s="3"/>
      <c r="F186" s="3"/>
      <c r="G186" s="23"/>
      <c r="H186" s="82"/>
      <c r="I186" s="82"/>
      <c r="J186" s="34"/>
    </row>
    <row x14ac:dyDescent="0.25" r="187" customHeight="1" ht="17.25">
      <c r="A187" s="3"/>
      <c r="B187" s="3"/>
      <c r="C187" s="3"/>
      <c r="D187" s="3"/>
      <c r="E187" s="139" t="s">
        <v>280</v>
      </c>
      <c r="F187" s="139"/>
      <c r="G187" s="140"/>
      <c r="H187" s="141"/>
      <c r="I187" s="37">
        <f>ROUNDUP((('UK-R-Side Tables'!H189)*USD_per_GBP)*(1-UK_VAT),-1)</f>
      </c>
      <c r="J187" s="82"/>
    </row>
    <row x14ac:dyDescent="0.25" r="188" customHeight="1" ht="17.25">
      <c r="A188" s="3"/>
      <c r="B188" s="3"/>
      <c r="C188" s="3"/>
      <c r="D188" s="3"/>
      <c r="E188" s="145"/>
      <c r="F188" s="145"/>
      <c r="G188" s="23"/>
      <c r="H188" s="82"/>
      <c r="I188" s="82"/>
      <c r="J188" s="82"/>
    </row>
    <row x14ac:dyDescent="0.25" r="189" customHeight="1" ht="49.35">
      <c r="A189" s="3"/>
      <c r="B189" s="96" t="s">
        <v>411</v>
      </c>
      <c r="C189" s="236"/>
      <c r="D189" s="236"/>
      <c r="E189" s="127"/>
      <c r="F189" s="127"/>
      <c r="G189" s="116"/>
      <c r="H189" s="128"/>
      <c r="I189" s="128"/>
      <c r="J189" s="312"/>
    </row>
    <row x14ac:dyDescent="0.25" r="190" customHeight="1" ht="52.5">
      <c r="A190" s="3"/>
      <c r="B190" s="15" t="s">
        <v>106</v>
      </c>
      <c r="C190" s="15"/>
      <c r="D190" s="15"/>
      <c r="E190" s="112" t="s">
        <v>58</v>
      </c>
      <c r="F190" s="237" t="s">
        <v>36</v>
      </c>
      <c r="G190" s="217"/>
      <c r="H190" s="73" t="s">
        <v>412</v>
      </c>
      <c r="I190" s="73" t="s">
        <v>452</v>
      </c>
      <c r="J190" s="52" t="s">
        <v>350</v>
      </c>
    </row>
    <row x14ac:dyDescent="0.25" r="191" customHeight="1" ht="17.25">
      <c r="A191" s="3"/>
      <c r="B191" s="299"/>
      <c r="C191" s="299"/>
      <c r="D191" s="299"/>
      <c r="E191" s="4"/>
      <c r="F191" s="150" t="s">
        <v>5</v>
      </c>
      <c r="G191" s="150" t="s">
        <v>84</v>
      </c>
      <c r="H191" s="101"/>
      <c r="I191" s="303"/>
      <c r="J191" s="303" t="s">
        <v>336</v>
      </c>
    </row>
    <row x14ac:dyDescent="0.25" r="192" customHeight="1" ht="17.25">
      <c r="A192" s="3"/>
      <c r="B192" s="299"/>
      <c r="C192" s="299"/>
      <c r="D192" s="299"/>
      <c r="E192" s="4" t="s">
        <v>11</v>
      </c>
      <c r="F192" s="114" t="s">
        <v>414</v>
      </c>
      <c r="G192" s="114" t="s">
        <v>415</v>
      </c>
      <c r="H192" s="25">
        <f>ROUNDUP((('UK-R-Side Tables'!G193)*USD_per_GBP)*(1-UK_VAT),-1)</f>
      </c>
      <c r="I192" s="25">
        <f>ROUNDUP((('UK-R-Side Tables'!H193)*USD_per_GBP)*(1-UK_VAT),-1)</f>
      </c>
      <c r="J192" s="25">
        <f>ROUNDUP((('UK-R-Side Tables'!I193)*USD_per_GBP)*(1-UK_VAT),-1)</f>
      </c>
    </row>
    <row x14ac:dyDescent="0.25" r="193" customHeight="1" ht="17.25">
      <c r="A193" s="3"/>
      <c r="B193" s="299"/>
      <c r="C193" s="299"/>
      <c r="D193" s="299"/>
      <c r="E193" s="4" t="s">
        <v>13</v>
      </c>
      <c r="F193" s="114" t="s">
        <v>416</v>
      </c>
      <c r="G193" s="114" t="s">
        <v>417</v>
      </c>
      <c r="H193" s="25">
        <f>ROUNDUP((('UK-R-Side Tables'!G194)*USD_per_GBP)*(1-UK_VAT),-1)</f>
      </c>
      <c r="I193" s="25">
        <f>ROUNDUP((('UK-R-Side Tables'!H194)*USD_per_GBP)*(1-UK_VAT),-1)</f>
      </c>
      <c r="J193" s="25">
        <f>ROUNDUP((('UK-R-Side Tables'!I194)*USD_per_GBP)*(1-UK_VAT),-1)</f>
      </c>
    </row>
    <row x14ac:dyDescent="0.25" r="194" customHeight="1" ht="17.25">
      <c r="A194" s="3"/>
      <c r="B194" s="299"/>
      <c r="C194" s="299"/>
      <c r="D194" s="299"/>
      <c r="E194" s="4" t="s">
        <v>15</v>
      </c>
      <c r="F194" s="114" t="s">
        <v>418</v>
      </c>
      <c r="G194" s="114" t="s">
        <v>419</v>
      </c>
      <c r="H194" s="25">
        <f>ROUNDUP((('UK-R-Side Tables'!G195)*USD_per_GBP)*(1-UK_VAT),-1)</f>
      </c>
      <c r="I194" s="25">
        <f>ROUNDUP((('UK-R-Side Tables'!H195)*USD_per_GBP)*(1-UK_VAT),-1)</f>
      </c>
      <c r="J194" s="25">
        <f>ROUNDUP((('UK-R-Side Tables'!I195)*USD_per_GBP)*(1-UK_VAT),-1)</f>
      </c>
    </row>
    <row x14ac:dyDescent="0.25" r="195" customHeight="1" ht="17.25">
      <c r="A195" s="3"/>
      <c r="B195" s="299"/>
      <c r="C195" s="299"/>
      <c r="D195" s="299"/>
      <c r="E195" s="4"/>
      <c r="F195" s="4"/>
      <c r="G195" s="4"/>
      <c r="H195" s="63"/>
      <c r="I195" s="63"/>
      <c r="J195" s="172"/>
    </row>
    <row x14ac:dyDescent="0.25" r="196" customHeight="1" ht="17.25">
      <c r="A196" s="3"/>
      <c r="B196" s="299"/>
      <c r="C196" s="299"/>
      <c r="D196" s="299"/>
      <c r="E196" s="4"/>
      <c r="F196" s="4"/>
      <c r="G196" s="4"/>
      <c r="H196" s="172"/>
      <c r="I196" s="172"/>
      <c r="J196" s="172"/>
    </row>
    <row x14ac:dyDescent="0.25" r="197" customHeight="1" ht="17.25">
      <c r="A197" s="3"/>
      <c r="B197" s="299"/>
      <c r="C197" s="299"/>
      <c r="D197" s="299"/>
      <c r="E197" s="138" t="s">
        <v>420</v>
      </c>
      <c r="F197" s="138"/>
      <c r="G197" s="23"/>
      <c r="H197" s="82"/>
      <c r="I197" s="157"/>
      <c r="J197" s="313"/>
    </row>
    <row x14ac:dyDescent="0.25" r="198" customHeight="1" ht="17.25">
      <c r="A198" s="3"/>
      <c r="B198" s="299"/>
      <c r="C198" s="299"/>
      <c r="D198" s="299"/>
      <c r="E198" s="109"/>
      <c r="F198" s="109"/>
      <c r="G198" s="4"/>
      <c r="H198" s="172"/>
      <c r="I198" s="172"/>
      <c r="J198" s="172"/>
    </row>
    <row x14ac:dyDescent="0.25" r="199" customHeight="1" ht="17.25">
      <c r="A199" s="3"/>
      <c r="B199" s="299"/>
      <c r="C199" s="299"/>
      <c r="D199" s="299"/>
      <c r="E199" s="139" t="s">
        <v>421</v>
      </c>
      <c r="F199" s="139"/>
      <c r="G199" s="140"/>
      <c r="H199" s="141"/>
      <c r="I199" s="37">
        <f>ROUNDUP((('UK-R-Side Tables'!H200)*USD_per_GBP)*(1-UK_VAT),-1)</f>
      </c>
      <c r="J199" s="172"/>
    </row>
    <row x14ac:dyDescent="0.25" r="200" customHeight="1" ht="17.25">
      <c r="A200" s="3"/>
      <c r="B200" s="299"/>
      <c r="C200" s="299"/>
      <c r="D200" s="299"/>
      <c r="E200" s="28"/>
      <c r="F200" s="28"/>
      <c r="G200" s="23"/>
      <c r="H200" s="82"/>
      <c r="I200" s="25"/>
      <c r="J200" s="172"/>
    </row>
    <row x14ac:dyDescent="0.25" r="201" customHeight="1" ht="17.25">
      <c r="A201" s="3"/>
      <c r="B201" s="299"/>
      <c r="C201" s="299"/>
      <c r="D201" s="299"/>
      <c r="E201" s="139" t="s">
        <v>422</v>
      </c>
      <c r="F201" s="139"/>
      <c r="G201" s="140"/>
      <c r="H201" s="141"/>
      <c r="I201" s="37">
        <f>ROUNDUP((('UK-R-Side Tables'!H202)*USD_per_GBP)*(1-UK_VAT),-1)</f>
      </c>
      <c r="J201" s="172"/>
    </row>
    <row x14ac:dyDescent="0.25" r="202" customHeight="1" ht="17.25">
      <c r="A202" s="3"/>
      <c r="B202" s="299"/>
      <c r="C202" s="299"/>
      <c r="D202" s="299"/>
      <c r="E202" s="28"/>
      <c r="F202" s="28"/>
      <c r="G202" s="23"/>
      <c r="H202" s="82"/>
      <c r="I202" s="34"/>
      <c r="J202" s="172"/>
    </row>
    <row x14ac:dyDescent="0.25" r="203" customHeight="1" ht="17.25">
      <c r="A203" s="3"/>
      <c r="B203" s="299"/>
      <c r="C203" s="299"/>
      <c r="D203" s="299"/>
      <c r="E203" s="110" t="s">
        <v>280</v>
      </c>
      <c r="F203" s="110"/>
      <c r="G203" s="140"/>
      <c r="H203" s="141"/>
      <c r="I203" s="188">
        <f>ROUNDUP((('UK-R-Side Tables'!H204)*USD_per_GBP)*(1-UK_VAT),-1)</f>
      </c>
      <c r="J203" s="172"/>
    </row>
    <row x14ac:dyDescent="0.25" r="204" customHeight="1" ht="17.25">
      <c r="A204" s="3"/>
      <c r="B204" s="299"/>
      <c r="C204" s="299"/>
      <c r="D204" s="299"/>
      <c r="E204" s="114"/>
      <c r="F204" s="114"/>
      <c r="G204" s="4"/>
      <c r="H204" s="172"/>
      <c r="I204" s="172"/>
      <c r="J204" s="172"/>
    </row>
    <row x14ac:dyDescent="0.25" r="205" customHeight="1" ht="17.25">
      <c r="A205" s="3"/>
      <c r="B205" s="96" t="s">
        <v>423</v>
      </c>
      <c r="C205" s="236"/>
      <c r="D205" s="236"/>
      <c r="E205" s="127"/>
      <c r="F205" s="127"/>
      <c r="G205" s="116"/>
      <c r="H205" s="128"/>
      <c r="I205" s="128"/>
      <c r="J205" s="312"/>
    </row>
    <row x14ac:dyDescent="0.25" r="206" customHeight="1" ht="24">
      <c r="A206" s="3"/>
      <c r="B206" s="15" t="s">
        <v>106</v>
      </c>
      <c r="C206" s="15"/>
      <c r="D206" s="15"/>
      <c r="E206" s="112" t="s">
        <v>58</v>
      </c>
      <c r="F206" s="237" t="s">
        <v>36</v>
      </c>
      <c r="G206" s="217"/>
      <c r="H206" s="73" t="s">
        <v>412</v>
      </c>
      <c r="I206" s="131" t="s">
        <v>424</v>
      </c>
      <c r="J206" s="52" t="s">
        <v>350</v>
      </c>
    </row>
    <row x14ac:dyDescent="0.25" r="207" customHeight="1" ht="17.25">
      <c r="A207" s="3"/>
      <c r="B207" s="299"/>
      <c r="C207" s="299"/>
      <c r="D207" s="299"/>
      <c r="E207" s="4"/>
      <c r="F207" s="150" t="s">
        <v>5</v>
      </c>
      <c r="G207" s="145" t="s">
        <v>6</v>
      </c>
      <c r="H207" s="101"/>
      <c r="I207" s="82"/>
      <c r="J207" s="303" t="s">
        <v>336</v>
      </c>
    </row>
    <row x14ac:dyDescent="0.25" r="208" customHeight="1" ht="17.25">
      <c r="A208" s="3"/>
      <c r="B208" s="299"/>
      <c r="C208" s="299"/>
      <c r="D208" s="299"/>
      <c r="E208" s="4"/>
      <c r="F208" s="114" t="s">
        <v>425</v>
      </c>
      <c r="G208" s="135" t="s">
        <v>426</v>
      </c>
      <c r="H208" s="25">
        <f>ROUNDUP((('UK-R-Side Tables'!G208)*USD_per_GBP)*(1-UK_VAT),-1)</f>
      </c>
      <c r="I208" s="25">
        <f>ROUNDUP((('UK-R-Side Tables'!H208)*USD_per_GBP)*(1-UK_VAT),-1)</f>
      </c>
      <c r="J208" s="25">
        <f>ROUNDUP((('UK-R-Side Tables'!I208)*USD_per_GBP)*(1-UK_VAT),-1)</f>
      </c>
    </row>
    <row x14ac:dyDescent="0.25" r="209" customHeight="1" ht="17.25">
      <c r="A209" s="3"/>
      <c r="B209" s="299"/>
      <c r="C209" s="299"/>
      <c r="D209" s="299"/>
      <c r="E209" s="4"/>
      <c r="F209" s="4"/>
      <c r="G209" s="4"/>
      <c r="H209" s="63"/>
      <c r="I209" s="63"/>
      <c r="J209" s="172"/>
    </row>
    <row x14ac:dyDescent="0.25" r="210" customHeight="1" ht="17.25">
      <c r="A210" s="3"/>
      <c r="B210" s="299"/>
      <c r="C210" s="299"/>
      <c r="D210" s="299"/>
      <c r="E210" s="4"/>
      <c r="F210" s="4"/>
      <c r="G210" s="4"/>
      <c r="H210" s="172"/>
      <c r="I210" s="172"/>
      <c r="J210" s="172"/>
    </row>
    <row x14ac:dyDescent="0.25" r="211" customHeight="1" ht="17.25">
      <c r="A211" s="3"/>
      <c r="B211" s="299"/>
      <c r="C211" s="299"/>
      <c r="D211" s="299"/>
      <c r="E211" s="138" t="s">
        <v>420</v>
      </c>
      <c r="F211" s="138"/>
      <c r="G211" s="23"/>
      <c r="H211" s="82"/>
      <c r="I211" s="157"/>
      <c r="J211" s="172"/>
    </row>
    <row x14ac:dyDescent="0.25" r="212" customHeight="1" ht="17.25">
      <c r="A212" s="3"/>
      <c r="B212" s="299"/>
      <c r="C212" s="299"/>
      <c r="D212" s="299"/>
      <c r="E212" s="109"/>
      <c r="F212" s="109"/>
      <c r="G212" s="4"/>
      <c r="H212" s="172"/>
      <c r="I212" s="172"/>
      <c r="J212" s="172"/>
    </row>
    <row x14ac:dyDescent="0.25" r="213" customHeight="1" ht="17.25">
      <c r="A213" s="3"/>
      <c r="B213" s="299"/>
      <c r="C213" s="299"/>
      <c r="D213" s="299"/>
      <c r="E213" s="139" t="s">
        <v>421</v>
      </c>
      <c r="F213" s="139"/>
      <c r="G213" s="140"/>
      <c r="H213" s="141"/>
      <c r="I213" s="37">
        <f>ROUNDUP((('UK-R-Side Tables'!H213)*USD_per_GBP)*(1-UK_VAT),-1)</f>
      </c>
      <c r="J213" s="313"/>
    </row>
    <row x14ac:dyDescent="0.25" r="214" customHeight="1" ht="17.25">
      <c r="A214" s="3"/>
      <c r="B214" s="299"/>
      <c r="C214" s="299"/>
      <c r="D214" s="299"/>
      <c r="E214" s="109"/>
      <c r="F214" s="109"/>
      <c r="G214" s="4"/>
      <c r="H214" s="172"/>
      <c r="I214" s="172"/>
      <c r="J214" s="172"/>
    </row>
    <row x14ac:dyDescent="0.25" r="215" customHeight="1" ht="17.25">
      <c r="A215" s="3"/>
      <c r="B215" s="299"/>
      <c r="C215" s="299"/>
      <c r="D215" s="299"/>
      <c r="E215" s="110" t="s">
        <v>280</v>
      </c>
      <c r="F215" s="110"/>
      <c r="G215" s="140"/>
      <c r="H215" s="141"/>
      <c r="I215" s="188">
        <f>ROUNDUP((('UK-R-Side Tables'!H215)*USD_per_GBP)*(1-UK_VAT),-1)</f>
      </c>
      <c r="J215" s="172"/>
    </row>
    <row x14ac:dyDescent="0.25" r="216" customHeight="1" ht="17.25">
      <c r="A216" s="3"/>
      <c r="B216" s="299"/>
      <c r="C216" s="299"/>
      <c r="D216" s="299"/>
      <c r="E216" s="114"/>
      <c r="F216" s="114"/>
      <c r="G216" s="4"/>
      <c r="H216" s="172"/>
      <c r="I216" s="172"/>
      <c r="J216" s="172"/>
    </row>
    <row x14ac:dyDescent="0.25" r="217" customHeight="1" ht="49.35">
      <c r="A217" s="3"/>
      <c r="B217" s="288" t="s">
        <v>427</v>
      </c>
      <c r="C217" s="302"/>
      <c r="D217" s="236"/>
      <c r="E217" s="127"/>
      <c r="F217" s="127"/>
      <c r="G217" s="116"/>
      <c r="H217" s="128"/>
      <c r="I217" s="128"/>
      <c r="J217" s="128"/>
    </row>
    <row x14ac:dyDescent="0.25" r="218" customHeight="1" ht="25.350000000000005">
      <c r="A218" s="3"/>
      <c r="B218" s="15" t="s">
        <v>348</v>
      </c>
      <c r="C218" s="15"/>
      <c r="D218" s="15"/>
      <c r="E218" s="112" t="s">
        <v>58</v>
      </c>
      <c r="F218" s="237" t="s">
        <v>319</v>
      </c>
      <c r="G218" s="217"/>
      <c r="H218" s="131" t="s">
        <v>428</v>
      </c>
      <c r="I218" s="18" t="s">
        <v>429</v>
      </c>
      <c r="J218" s="52"/>
    </row>
    <row x14ac:dyDescent="0.25" r="219" customHeight="1" ht="17.25">
      <c r="A219" s="3"/>
      <c r="B219" s="3"/>
      <c r="C219" s="3"/>
      <c r="D219" s="3"/>
      <c r="E219" s="74"/>
      <c r="F219" s="150" t="s">
        <v>351</v>
      </c>
      <c r="G219" s="150" t="s">
        <v>352</v>
      </c>
      <c r="H219" s="91"/>
      <c r="I219" s="308"/>
      <c r="J219" s="91"/>
    </row>
    <row x14ac:dyDescent="0.25" r="220" customHeight="1" ht="17.25">
      <c r="A220" s="3"/>
      <c r="B220" s="3"/>
      <c r="C220" s="3"/>
      <c r="D220" s="3"/>
      <c r="E220" s="74" t="s">
        <v>11</v>
      </c>
      <c r="F220" s="28" t="s">
        <v>354</v>
      </c>
      <c r="G220" s="28" t="s">
        <v>355</v>
      </c>
      <c r="H220" s="25">
        <f>ROUNDUP((('UK-R-Side Tables'!G220)*USD_per_GBP)*(1-UK_VAT),-1)</f>
      </c>
      <c r="I220" s="25">
        <f>ROUNDUP((('UK-R-Side Tables'!H220)*USD_per_GBP)*(1-UK_VAT),-1)</f>
      </c>
      <c r="J220" s="24"/>
    </row>
    <row x14ac:dyDescent="0.25" r="221" customHeight="1" ht="17.25">
      <c r="A221" s="3"/>
      <c r="B221" s="3"/>
      <c r="C221" s="3"/>
      <c r="D221" s="3"/>
      <c r="E221" s="74" t="s">
        <v>13</v>
      </c>
      <c r="F221" s="28" t="s">
        <v>356</v>
      </c>
      <c r="G221" s="28" t="s">
        <v>357</v>
      </c>
      <c r="H221" s="25">
        <f>ROUNDUP((('UK-R-Side Tables'!G221)*USD_per_GBP)*(1-UK_VAT),-1)</f>
      </c>
      <c r="I221" s="25">
        <f>ROUNDUP((('UK-R-Side Tables'!H221)*USD_per_GBP)*(1-UK_VAT),-1)</f>
      </c>
      <c r="J221" s="24"/>
    </row>
    <row x14ac:dyDescent="0.25" r="222" customHeight="1" ht="17.25">
      <c r="A222" s="3"/>
      <c r="B222" s="3"/>
      <c r="C222" s="3"/>
      <c r="D222" s="3"/>
      <c r="E222" s="74" t="s">
        <v>15</v>
      </c>
      <c r="F222" s="28" t="s">
        <v>358</v>
      </c>
      <c r="G222" s="28" t="s">
        <v>359</v>
      </c>
      <c r="H222" s="25">
        <f>ROUNDUP((('UK-R-Side Tables'!G222)*USD_per_GBP)*(1-UK_VAT),-1)</f>
      </c>
      <c r="I222" s="25">
        <f>ROUNDUP((('UK-R-Side Tables'!H222)*USD_per_GBP)*(1-UK_VAT),-1)</f>
      </c>
      <c r="J222" s="24"/>
    </row>
    <row x14ac:dyDescent="0.25" r="223" customHeight="1" ht="17.25">
      <c r="A223" s="3"/>
      <c r="B223" s="3"/>
      <c r="C223" s="3"/>
      <c r="D223" s="3"/>
      <c r="E223" s="74"/>
      <c r="F223" s="74"/>
      <c r="G223" s="74"/>
      <c r="H223" s="34"/>
      <c r="I223" s="34"/>
      <c r="J223" s="24"/>
    </row>
    <row x14ac:dyDescent="0.25" r="224" customHeight="1" ht="17.25">
      <c r="A224" s="3"/>
      <c r="B224" s="3"/>
      <c r="C224" s="3"/>
      <c r="D224" s="3"/>
      <c r="E224" s="3"/>
      <c r="F224" s="3"/>
      <c r="G224" s="74"/>
      <c r="H224" s="136"/>
      <c r="I224" s="136"/>
      <c r="J224" s="137"/>
    </row>
    <row x14ac:dyDescent="0.25" r="225" customHeight="1" ht="17.25">
      <c r="A225" s="3"/>
      <c r="B225" s="3"/>
      <c r="C225" s="3"/>
      <c r="D225" s="3"/>
      <c r="E225" s="138" t="s">
        <v>18</v>
      </c>
      <c r="F225" s="138"/>
      <c r="G225" s="23"/>
      <c r="H225" s="82"/>
      <c r="I225" s="82"/>
      <c r="J225" s="82"/>
    </row>
    <row x14ac:dyDescent="0.25" r="226" customHeight="1" ht="17.25">
      <c r="A226" s="3"/>
      <c r="B226" s="3"/>
      <c r="C226" s="3"/>
      <c r="D226" s="3"/>
      <c r="E226" s="145"/>
      <c r="F226" s="145"/>
      <c r="G226" s="23"/>
      <c r="H226" s="82"/>
      <c r="I226" s="82"/>
      <c r="J226" s="82"/>
    </row>
    <row x14ac:dyDescent="0.25" r="227" customHeight="1" ht="17.25">
      <c r="A227" s="3"/>
      <c r="B227" s="3"/>
      <c r="C227" s="3"/>
      <c r="D227" s="3"/>
      <c r="E227" s="3"/>
      <c r="F227" s="3"/>
      <c r="G227" s="23"/>
      <c r="H227" s="82"/>
      <c r="I227" s="82"/>
      <c r="J227" s="34"/>
    </row>
    <row x14ac:dyDescent="0.25" r="228" customHeight="1" ht="17.25">
      <c r="A228" s="3"/>
      <c r="B228" s="3"/>
      <c r="C228" s="3"/>
      <c r="D228" s="3"/>
      <c r="E228" s="139" t="s">
        <v>280</v>
      </c>
      <c r="F228" s="139"/>
      <c r="G228" s="140"/>
      <c r="H228" s="141"/>
      <c r="I228" s="37">
        <f>ROUNDUP((('UK-R-Side Tables'!H228)*USD_per_GBP)*(1-UK_VAT),-1)</f>
      </c>
      <c r="J228" s="34"/>
    </row>
    <row x14ac:dyDescent="0.25" r="229" customHeight="1" ht="72.75">
      <c r="A229" s="3"/>
      <c r="B229" s="3"/>
      <c r="C229" s="3"/>
      <c r="D229" s="3"/>
      <c r="E229" s="145"/>
      <c r="F229" s="145"/>
      <c r="G229" s="23"/>
      <c r="H229" s="82"/>
      <c r="I229" s="82"/>
      <c r="J229" s="34"/>
    </row>
    <row x14ac:dyDescent="0.25" r="230" customHeight="1" ht="25.350000000000005">
      <c r="A230" s="3"/>
      <c r="B230" s="15" t="s">
        <v>106</v>
      </c>
      <c r="C230" s="15"/>
      <c r="D230" s="15"/>
      <c r="E230" s="112" t="s">
        <v>58</v>
      </c>
      <c r="F230" s="237" t="s">
        <v>319</v>
      </c>
      <c r="G230" s="217"/>
      <c r="H230" s="18" t="s">
        <v>428</v>
      </c>
      <c r="I230" s="131" t="s">
        <v>430</v>
      </c>
      <c r="J230" s="238"/>
    </row>
    <row x14ac:dyDescent="0.25" r="231" customHeight="1" ht="17.25">
      <c r="A231" s="3"/>
      <c r="B231" s="3"/>
      <c r="C231" s="3"/>
      <c r="D231" s="3"/>
      <c r="E231" s="74"/>
      <c r="F231" s="150" t="s">
        <v>351</v>
      </c>
      <c r="G231" s="150" t="s">
        <v>352</v>
      </c>
      <c r="H231" s="91"/>
      <c r="I231" s="308"/>
      <c r="J231" s="91"/>
    </row>
    <row x14ac:dyDescent="0.25" r="232" customHeight="1" ht="17.25">
      <c r="A232" s="3"/>
      <c r="B232" s="3"/>
      <c r="C232" s="3"/>
      <c r="D232" s="3"/>
      <c r="E232" s="74" t="s">
        <v>11</v>
      </c>
      <c r="F232" s="28" t="s">
        <v>396</v>
      </c>
      <c r="G232" s="28" t="s">
        <v>397</v>
      </c>
      <c r="H232" s="25">
        <f>ROUNDUP((('UK-R-Side Tables'!G232)*USD_per_GBP)*(1-UK_VAT),-1)</f>
      </c>
      <c r="I232" s="25">
        <f>ROUNDUP((('UK-R-Side Tables'!H232)*USD_per_GBP)*(1-UK_VAT),-1)</f>
      </c>
      <c r="J232" s="151"/>
    </row>
    <row x14ac:dyDescent="0.25" r="233" customHeight="1" ht="17.25">
      <c r="A233" s="3"/>
      <c r="B233" s="3"/>
      <c r="C233" s="3"/>
      <c r="D233" s="3"/>
      <c r="E233" s="74" t="s">
        <v>13</v>
      </c>
      <c r="F233" s="28" t="s">
        <v>398</v>
      </c>
      <c r="G233" s="28" t="s">
        <v>368</v>
      </c>
      <c r="H233" s="25">
        <f>ROUNDUP((('UK-R-Side Tables'!G233)*USD_per_GBP)*(1-UK_VAT),-1)</f>
      </c>
      <c r="I233" s="25">
        <f>ROUNDUP((('UK-R-Side Tables'!H233)*USD_per_GBP)*(1-UK_VAT),-1)</f>
      </c>
      <c r="J233" s="151"/>
    </row>
    <row x14ac:dyDescent="0.25" r="234" customHeight="1" ht="17.25">
      <c r="A234" s="3"/>
      <c r="B234" s="3"/>
      <c r="C234" s="3"/>
      <c r="D234" s="3"/>
      <c r="E234" s="74" t="s">
        <v>15</v>
      </c>
      <c r="F234" s="28" t="s">
        <v>399</v>
      </c>
      <c r="G234" s="114" t="s">
        <v>400</v>
      </c>
      <c r="H234" s="25">
        <f>ROUNDUP((('UK-R-Side Tables'!G234)*USD_per_GBP)*(1-UK_VAT),-1)</f>
      </c>
      <c r="I234" s="25">
        <f>ROUNDUP((('UK-R-Side Tables'!H234)*USD_per_GBP)*(1-UK_VAT),-1)</f>
      </c>
      <c r="J234" s="151"/>
    </row>
    <row x14ac:dyDescent="0.25" r="235" customHeight="1" ht="17.25">
      <c r="A235" s="3"/>
      <c r="B235" s="3"/>
      <c r="C235" s="3"/>
      <c r="D235" s="3"/>
      <c r="E235" s="74"/>
      <c r="F235" s="74"/>
      <c r="G235" s="23"/>
      <c r="H235" s="82"/>
      <c r="I235" s="82"/>
      <c r="J235" s="82"/>
    </row>
    <row x14ac:dyDescent="0.25" r="236" customHeight="1" ht="17.25">
      <c r="A236" s="3"/>
      <c r="B236" s="3"/>
      <c r="C236" s="3"/>
      <c r="D236" s="3"/>
      <c r="E236" s="3"/>
      <c r="F236" s="3"/>
      <c r="G236" s="74"/>
      <c r="H236" s="136"/>
      <c r="I236" s="136"/>
      <c r="J236" s="137"/>
    </row>
    <row x14ac:dyDescent="0.25" r="237" customHeight="1" ht="17.25">
      <c r="A237" s="3"/>
      <c r="B237" s="3"/>
      <c r="C237" s="3"/>
      <c r="D237" s="3"/>
      <c r="E237" s="138" t="s">
        <v>18</v>
      </c>
      <c r="F237" s="138"/>
      <c r="G237" s="23"/>
      <c r="H237" s="82"/>
      <c r="I237" s="82"/>
      <c r="J237" s="82"/>
    </row>
    <row x14ac:dyDescent="0.25" r="238" customHeight="1" ht="17.25">
      <c r="A238" s="3"/>
      <c r="B238" s="3"/>
      <c r="C238" s="3"/>
      <c r="D238" s="3"/>
      <c r="E238" s="145"/>
      <c r="F238" s="145"/>
      <c r="G238" s="23"/>
      <c r="H238" s="82"/>
      <c r="I238" s="82"/>
      <c r="J238" s="82"/>
    </row>
    <row x14ac:dyDescent="0.25" r="239" customHeight="1" ht="17.25">
      <c r="A239" s="3"/>
      <c r="B239" s="3"/>
      <c r="C239" s="3"/>
      <c r="D239" s="3"/>
      <c r="E239" s="3"/>
      <c r="F239" s="3"/>
      <c r="G239" s="23"/>
      <c r="H239" s="82"/>
      <c r="I239" s="82"/>
      <c r="J239" s="34"/>
    </row>
    <row x14ac:dyDescent="0.25" r="240" customHeight="1" ht="17.25">
      <c r="A240" s="3"/>
      <c r="B240" s="3"/>
      <c r="C240" s="3"/>
      <c r="D240" s="3"/>
      <c r="E240" s="139" t="s">
        <v>280</v>
      </c>
      <c r="F240" s="139"/>
      <c r="G240" s="140"/>
      <c r="H240" s="141"/>
      <c r="I240" s="37">
        <f>ROUNDUP((('UK-R-Side Tables'!H240)*USD_per_GBP)*(1-UK_VAT),-1)</f>
      </c>
      <c r="J240" s="34"/>
    </row>
    <row x14ac:dyDescent="0.25" r="241" customHeight="1" ht="17.25">
      <c r="A241" s="3"/>
      <c r="B241" s="3"/>
      <c r="C241" s="3"/>
      <c r="D241" s="3"/>
      <c r="E241" s="145"/>
      <c r="F241" s="145"/>
      <c r="G241" s="23"/>
      <c r="H241" s="82"/>
      <c r="I241" s="82"/>
      <c r="J241" s="34"/>
    </row>
    <row x14ac:dyDescent="0.25" r="242" customHeight="1" ht="17.25">
      <c r="A242" s="3"/>
      <c r="B242" s="3"/>
      <c r="C242" s="3"/>
      <c r="D242" s="3"/>
      <c r="E242" s="133"/>
      <c r="F242" s="133"/>
      <c r="G242" s="23"/>
      <c r="H242" s="82"/>
      <c r="I242" s="82"/>
      <c r="J242" s="34"/>
    </row>
    <row x14ac:dyDescent="0.25" r="243" customHeight="1" ht="17.25">
      <c r="A243" s="3"/>
      <c r="B243" s="3"/>
      <c r="C243" s="3"/>
      <c r="D243" s="3"/>
      <c r="E243" s="28"/>
      <c r="F243" s="28"/>
      <c r="G243" s="23"/>
      <c r="H243" s="82"/>
      <c r="I243" s="82"/>
      <c r="J243" s="34"/>
    </row>
    <row x14ac:dyDescent="0.25" r="244" customHeight="1" ht="49.35">
      <c r="A244" s="3"/>
      <c r="B244" s="96" t="s">
        <v>431</v>
      </c>
      <c r="C244" s="236"/>
      <c r="D244" s="236"/>
      <c r="E244" s="127"/>
      <c r="F244" s="127"/>
      <c r="G244" s="116"/>
      <c r="H244" s="128"/>
      <c r="I244" s="128"/>
      <c r="J244" s="128"/>
    </row>
    <row x14ac:dyDescent="0.25" r="245" customHeight="1" ht="25.350000000000005">
      <c r="A245" s="3"/>
      <c r="B245" s="15" t="s">
        <v>106</v>
      </c>
      <c r="C245" s="15"/>
      <c r="D245" s="15"/>
      <c r="E245" s="112" t="s">
        <v>58</v>
      </c>
      <c r="F245" s="237" t="s">
        <v>319</v>
      </c>
      <c r="G245" s="217"/>
      <c r="H245" s="73" t="s">
        <v>362</v>
      </c>
      <c r="I245" s="238"/>
      <c r="J245" s="238"/>
    </row>
    <row x14ac:dyDescent="0.25" r="246" customHeight="1" ht="17.25">
      <c r="A246" s="3"/>
      <c r="B246" s="299"/>
      <c r="C246" s="299"/>
      <c r="D246" s="299"/>
      <c r="E246" s="74"/>
      <c r="F246" s="150" t="s">
        <v>432</v>
      </c>
      <c r="G246" s="185" t="s">
        <v>433</v>
      </c>
      <c r="H246" s="244"/>
      <c r="I246" s="308"/>
      <c r="J246" s="244"/>
    </row>
    <row x14ac:dyDescent="0.25" r="247" customHeight="1" ht="17.25">
      <c r="A247" s="3"/>
      <c r="B247" s="299"/>
      <c r="C247" s="299"/>
      <c r="D247" s="299"/>
      <c r="E247" s="74" t="s">
        <v>11</v>
      </c>
      <c r="F247" s="28" t="s">
        <v>396</v>
      </c>
      <c r="G247" s="28" t="s">
        <v>397</v>
      </c>
      <c r="H247" s="25">
        <f>ROUNDUP((('UK-R-Side Tables'!G245)*USD_per_GBP)*(1-UK_VAT),-1)</f>
      </c>
      <c r="I247" s="239"/>
      <c r="J247" s="301"/>
    </row>
    <row x14ac:dyDescent="0.25" r="248" customHeight="1" ht="17.25">
      <c r="A248" s="3"/>
      <c r="B248" s="299"/>
      <c r="C248" s="299"/>
      <c r="D248" s="299"/>
      <c r="E248" s="74" t="s">
        <v>13</v>
      </c>
      <c r="F248" s="28" t="s">
        <v>398</v>
      </c>
      <c r="G248" s="28" t="s">
        <v>368</v>
      </c>
      <c r="H248" s="25">
        <f>ROUNDUP((('UK-R-Side Tables'!G246)*USD_per_GBP)*(1-UK_VAT),-1)</f>
      </c>
      <c r="I248" s="239"/>
      <c r="J248" s="301"/>
    </row>
    <row x14ac:dyDescent="0.25" r="249" customHeight="1" ht="17.25">
      <c r="A249" s="3"/>
      <c r="B249" s="299"/>
      <c r="C249" s="299"/>
      <c r="D249" s="299"/>
      <c r="E249" s="74"/>
      <c r="F249" s="74"/>
      <c r="G249" s="74"/>
      <c r="H249" s="34"/>
      <c r="I249" s="239"/>
      <c r="J249" s="301"/>
    </row>
    <row x14ac:dyDescent="0.25" r="250" customHeight="1" ht="17.25">
      <c r="A250" s="3"/>
      <c r="B250" s="299"/>
      <c r="C250" s="299"/>
      <c r="D250" s="299"/>
      <c r="E250" s="148"/>
      <c r="F250" s="148"/>
      <c r="G250" s="148"/>
      <c r="H250" s="239"/>
      <c r="I250" s="239"/>
      <c r="J250" s="301"/>
    </row>
    <row x14ac:dyDescent="0.25" r="251" customHeight="1" ht="17.25">
      <c r="A251" s="3"/>
      <c r="B251" s="299"/>
      <c r="C251" s="299"/>
      <c r="D251" s="299"/>
      <c r="E251" s="138" t="s">
        <v>18</v>
      </c>
      <c r="F251" s="138"/>
      <c r="G251" s="148"/>
      <c r="H251" s="301"/>
      <c r="I251" s="301"/>
      <c r="J251" s="301"/>
    </row>
    <row x14ac:dyDescent="0.25" r="252" customHeight="1" ht="17.25">
      <c r="A252" s="3"/>
      <c r="B252" s="299"/>
      <c r="C252" s="299"/>
      <c r="D252" s="299"/>
      <c r="E252" s="145"/>
      <c r="F252" s="145"/>
      <c r="G252" s="148"/>
      <c r="H252" s="300"/>
      <c r="I252" s="300"/>
      <c r="J252" s="304"/>
    </row>
    <row x14ac:dyDescent="0.25" r="253" customHeight="1" ht="17.25">
      <c r="A253" s="3"/>
      <c r="B253" s="299"/>
      <c r="C253" s="299"/>
      <c r="D253" s="299"/>
      <c r="E253" s="3"/>
      <c r="F253" s="3"/>
      <c r="G253" s="23"/>
      <c r="H253" s="82"/>
      <c r="I253" s="82"/>
      <c r="J253" s="301"/>
    </row>
    <row x14ac:dyDescent="0.25" r="254" customHeight="1" ht="17.25">
      <c r="A254" s="3"/>
      <c r="B254" s="299"/>
      <c r="C254" s="299"/>
      <c r="D254" s="299"/>
      <c r="E254" s="139" t="s">
        <v>394</v>
      </c>
      <c r="F254" s="139"/>
      <c r="G254" s="305"/>
      <c r="H254" s="306"/>
      <c r="I254" s="37">
        <f>ROUNDUP((('UK-R-Side Tables'!H252)*USD_per_GBP)*(1-UK_VAT),-1)</f>
      </c>
      <c r="J254" s="301"/>
    </row>
    <row x14ac:dyDescent="0.25" r="255" customHeight="1" ht="17.25">
      <c r="A255" s="3"/>
      <c r="B255" s="299"/>
      <c r="C255" s="299"/>
      <c r="D255" s="299"/>
      <c r="E255" s="28"/>
      <c r="F255" s="28"/>
      <c r="G255" s="148"/>
      <c r="H255" s="301"/>
      <c r="I255" s="25"/>
      <c r="J255" s="301"/>
    </row>
    <row x14ac:dyDescent="0.25" r="256" customHeight="1" ht="17.25">
      <c r="A256" s="3"/>
      <c r="B256" s="299"/>
      <c r="C256" s="299"/>
      <c r="D256" s="299"/>
      <c r="E256" s="145"/>
      <c r="F256" s="145"/>
      <c r="G256" s="148"/>
      <c r="H256" s="301"/>
      <c r="I256" s="301"/>
      <c r="J256" s="301"/>
    </row>
    <row x14ac:dyDescent="0.25" r="257" customHeight="1" ht="17.25">
      <c r="A257" s="3"/>
      <c r="B257" s="96" t="s">
        <v>434</v>
      </c>
      <c r="C257" s="236"/>
      <c r="D257" s="236"/>
      <c r="E257" s="127"/>
      <c r="F257" s="127"/>
      <c r="G257" s="116"/>
      <c r="H257" s="128"/>
      <c r="I257" s="128"/>
      <c r="J257" s="128"/>
    </row>
    <row x14ac:dyDescent="0.25" r="258" customHeight="1" ht="17.25">
      <c r="A258" s="3"/>
      <c r="B258" s="15" t="s">
        <v>106</v>
      </c>
      <c r="C258" s="15"/>
      <c r="D258" s="15"/>
      <c r="E258" s="112" t="s">
        <v>58</v>
      </c>
      <c r="F258" s="237" t="s">
        <v>319</v>
      </c>
      <c r="G258" s="217"/>
      <c r="H258" s="73" t="s">
        <v>362</v>
      </c>
      <c r="I258" s="238"/>
      <c r="J258" s="238"/>
    </row>
    <row x14ac:dyDescent="0.25" r="259" customHeight="1" ht="17.25">
      <c r="A259" s="3"/>
      <c r="B259" s="299"/>
      <c r="C259" s="299"/>
      <c r="D259" s="299"/>
      <c r="E259" s="74"/>
      <c r="F259" s="119" t="s">
        <v>5</v>
      </c>
      <c r="G259" s="119" t="s">
        <v>84</v>
      </c>
      <c r="H259" s="244"/>
      <c r="I259" s="308"/>
      <c r="J259" s="244"/>
    </row>
    <row x14ac:dyDescent="0.25" r="260" customHeight="1" ht="17.25">
      <c r="A260" s="3"/>
      <c r="B260" s="299"/>
      <c r="C260" s="299"/>
      <c r="D260" s="299"/>
      <c r="E260" s="74" t="s">
        <v>13</v>
      </c>
      <c r="F260" s="28" t="s">
        <v>435</v>
      </c>
      <c r="G260" s="295" t="s">
        <v>436</v>
      </c>
      <c r="H260" s="25">
        <f>ROUNDUP((('UK-R-Side Tables'!G261)*USD_per_GBP)*(1-UK_VAT),-1)</f>
      </c>
      <c r="I260" s="239"/>
      <c r="J260" s="301"/>
    </row>
    <row x14ac:dyDescent="0.25" r="261" customHeight="1" ht="17.25">
      <c r="A261" s="3"/>
      <c r="B261" s="299"/>
      <c r="C261" s="299"/>
      <c r="D261" s="299"/>
      <c r="E261" s="74"/>
      <c r="F261" s="28"/>
      <c r="G261" s="295"/>
      <c r="H261" s="25"/>
      <c r="I261" s="239"/>
      <c r="J261" s="301"/>
    </row>
    <row x14ac:dyDescent="0.25" r="262" customHeight="1" ht="17.25">
      <c r="A262" s="3"/>
      <c r="B262" s="299"/>
      <c r="C262" s="299"/>
      <c r="D262" s="299"/>
      <c r="E262" s="74"/>
      <c r="F262" s="74"/>
      <c r="G262" s="74"/>
      <c r="H262" s="34"/>
      <c r="I262" s="239"/>
      <c r="J262" s="301"/>
    </row>
    <row x14ac:dyDescent="0.25" r="263" customHeight="1" ht="17.25">
      <c r="A263" s="3"/>
      <c r="B263" s="299"/>
      <c r="C263" s="299"/>
      <c r="D263" s="299"/>
      <c r="E263" s="148"/>
      <c r="F263" s="148"/>
      <c r="G263" s="148"/>
      <c r="H263" s="239"/>
      <c r="I263" s="239"/>
      <c r="J263" s="301"/>
    </row>
    <row x14ac:dyDescent="0.25" r="264" customHeight="1" ht="17.25">
      <c r="A264" s="3"/>
      <c r="B264" s="299"/>
      <c r="C264" s="299"/>
      <c r="D264" s="299"/>
      <c r="E264" s="138" t="s">
        <v>18</v>
      </c>
      <c r="F264" s="138"/>
      <c r="G264" s="4"/>
      <c r="H264" s="101"/>
      <c r="I264" s="92"/>
      <c r="J264" s="301"/>
    </row>
    <row x14ac:dyDescent="0.25" r="265" customHeight="1" ht="17.25">
      <c r="A265" s="3"/>
      <c r="B265" s="299"/>
      <c r="C265" s="299"/>
      <c r="D265" s="299"/>
      <c r="E265" s="108"/>
      <c r="F265" s="108"/>
      <c r="G265" s="4"/>
      <c r="H265" s="101"/>
      <c r="I265" s="92"/>
      <c r="J265" s="304"/>
    </row>
    <row x14ac:dyDescent="0.25" r="266" customHeight="1" ht="17.25">
      <c r="A266" s="3"/>
      <c r="B266" s="299"/>
      <c r="C266" s="299"/>
      <c r="D266" s="299"/>
      <c r="E266" s="139" t="s">
        <v>280</v>
      </c>
      <c r="F266" s="139"/>
      <c r="G266" s="140"/>
      <c r="H266" s="152"/>
      <c r="I266" s="37">
        <f>ROUNDUP((('UK-R-Side Tables'!H267)*USD_per_GBP)*(1-UK_VAT),-1)</f>
      </c>
      <c r="J266" s="301"/>
    </row>
    <row x14ac:dyDescent="0.25" r="267" customHeight="1" ht="17.25">
      <c r="A267" s="3"/>
      <c r="B267" s="299"/>
      <c r="C267" s="299"/>
      <c r="D267" s="299"/>
      <c r="E267" s="28"/>
      <c r="F267" s="28"/>
      <c r="G267" s="4"/>
      <c r="H267" s="101"/>
      <c r="I267" s="63"/>
      <c r="J267" s="301"/>
    </row>
    <row x14ac:dyDescent="0.25" r="268" customHeight="1" ht="17.25">
      <c r="A268" s="3"/>
      <c r="B268" s="299"/>
      <c r="C268" s="299"/>
      <c r="D268" s="299"/>
      <c r="E268" s="28" t="s">
        <v>437</v>
      </c>
      <c r="F268" s="28"/>
      <c r="G268" s="4"/>
      <c r="H268" s="101"/>
      <c r="I268" s="25"/>
      <c r="J268" s="301"/>
    </row>
    <row x14ac:dyDescent="0.25" r="269" customHeight="1" ht="17.25">
      <c r="A269" s="3"/>
      <c r="B269" s="299"/>
      <c r="C269" s="299"/>
      <c r="D269" s="299"/>
      <c r="E269" s="139" t="s">
        <v>438</v>
      </c>
      <c r="F269" s="314"/>
      <c r="G269" s="305"/>
      <c r="H269" s="306"/>
      <c r="I269" s="37">
        <f>ROUNDUP((('UK-R-Side Tables'!H270)*USD_per_GBP)*(1-UK_VAT),-1)</f>
      </c>
      <c r="J269" s="301"/>
    </row>
    <row x14ac:dyDescent="0.25" r="270" customHeight="1" ht="17.25">
      <c r="A270" s="3"/>
      <c r="B270" s="299"/>
      <c r="C270" s="299"/>
      <c r="D270" s="299"/>
      <c r="E270" s="28"/>
      <c r="F270" s="133"/>
      <c r="G270" s="148"/>
      <c r="H270" s="301"/>
      <c r="I270" s="25"/>
      <c r="J270" s="301"/>
    </row>
    <row x14ac:dyDescent="0.25" r="271" customHeight="1" ht="17.25">
      <c r="A271" s="3"/>
      <c r="B271" s="299"/>
      <c r="C271" s="299"/>
      <c r="D271" s="299"/>
      <c r="E271" s="28"/>
      <c r="F271" s="133"/>
      <c r="G271" s="148"/>
      <c r="H271" s="301"/>
      <c r="I271" s="25"/>
      <c r="J271" s="301"/>
    </row>
    <row x14ac:dyDescent="0.25" r="272" customHeight="1" ht="17.25">
      <c r="A272" s="3"/>
      <c r="B272" s="299"/>
      <c r="C272" s="299"/>
      <c r="D272" s="299"/>
      <c r="E272" s="28"/>
      <c r="F272" s="133"/>
      <c r="G272" s="148"/>
      <c r="H272" s="301"/>
      <c r="I272" s="25"/>
      <c r="J272" s="301"/>
    </row>
    <row x14ac:dyDescent="0.25" r="273" customHeight="1" ht="17.25">
      <c r="A273" s="3"/>
      <c r="B273" s="299"/>
      <c r="C273" s="299"/>
      <c r="D273" s="299"/>
      <c r="E273" s="133"/>
      <c r="F273" s="133"/>
      <c r="G273" s="148"/>
      <c r="H273" s="301"/>
      <c r="I273" s="301"/>
      <c r="J273" s="301"/>
    </row>
    <row x14ac:dyDescent="0.25" r="274" customHeight="1" ht="17.25">
      <c r="A274" s="3"/>
      <c r="B274" s="96" t="s">
        <v>439</v>
      </c>
      <c r="C274" s="236"/>
      <c r="D274" s="236"/>
      <c r="E274" s="127"/>
      <c r="F274" s="127"/>
      <c r="G274" s="116"/>
      <c r="H274" s="128"/>
      <c r="I274" s="128"/>
      <c r="J274" s="128"/>
    </row>
    <row x14ac:dyDescent="0.25" r="275" customHeight="1" ht="17.25">
      <c r="A275" s="3"/>
      <c r="B275" s="15" t="s">
        <v>106</v>
      </c>
      <c r="C275" s="15"/>
      <c r="D275" s="15"/>
      <c r="E275" s="112" t="s">
        <v>58</v>
      </c>
      <c r="F275" s="237" t="s">
        <v>319</v>
      </c>
      <c r="G275" s="217"/>
      <c r="H275" s="73" t="s">
        <v>440</v>
      </c>
      <c r="I275" s="238"/>
      <c r="J275" s="238"/>
    </row>
    <row x14ac:dyDescent="0.25" r="276" customHeight="1" ht="17.25">
      <c r="A276" s="3"/>
      <c r="B276" s="299"/>
      <c r="C276" s="299"/>
      <c r="D276" s="299"/>
      <c r="E276" s="74"/>
      <c r="F276" s="150" t="s">
        <v>441</v>
      </c>
      <c r="G276" s="185" t="s">
        <v>433</v>
      </c>
      <c r="H276" s="244"/>
      <c r="I276" s="308"/>
      <c r="J276" s="244"/>
    </row>
    <row x14ac:dyDescent="0.25" r="277" customHeight="1" ht="17.25">
      <c r="A277" s="3"/>
      <c r="B277" s="299"/>
      <c r="C277" s="299"/>
      <c r="D277" s="299"/>
      <c r="E277" s="74"/>
      <c r="F277" s="28" t="s">
        <v>442</v>
      </c>
      <c r="G277" s="285" t="s">
        <v>443</v>
      </c>
      <c r="H277" s="25">
        <f>ROUNDUP((('UK-R-Side Tables'!G279)*USD_per_GBP)*(1-UK_VAT),-1)</f>
      </c>
      <c r="I277" s="239"/>
      <c r="J277" s="301"/>
    </row>
    <row x14ac:dyDescent="0.25" r="278" customHeight="1" ht="17.25">
      <c r="A278" s="3"/>
      <c r="B278" s="299"/>
      <c r="C278" s="299"/>
      <c r="D278" s="299"/>
      <c r="E278" s="74"/>
      <c r="F278" s="74"/>
      <c r="G278" s="74"/>
      <c r="H278" s="34"/>
      <c r="I278" s="239"/>
      <c r="J278" s="301"/>
    </row>
    <row x14ac:dyDescent="0.25" r="279" customHeight="1" ht="17.25">
      <c r="A279" s="3"/>
      <c r="B279" s="299"/>
      <c r="C279" s="299"/>
      <c r="D279" s="299"/>
      <c r="E279" s="74"/>
      <c r="F279" s="74"/>
      <c r="G279" s="74"/>
      <c r="H279" s="34"/>
      <c r="I279" s="239"/>
      <c r="J279" s="301"/>
    </row>
    <row x14ac:dyDescent="0.25" r="280" customHeight="1" ht="17.25">
      <c r="A280" s="3"/>
      <c r="B280" s="299"/>
      <c r="C280" s="299"/>
      <c r="D280" s="299"/>
      <c r="E280" s="148"/>
      <c r="F280" s="148"/>
      <c r="G280" s="148"/>
      <c r="H280" s="239"/>
      <c r="I280" s="239"/>
      <c r="J280" s="301"/>
    </row>
    <row x14ac:dyDescent="0.25" r="281" customHeight="1" ht="17.25">
      <c r="A281" s="3"/>
      <c r="B281" s="299"/>
      <c r="C281" s="299"/>
      <c r="D281" s="299"/>
      <c r="E281" s="138" t="s">
        <v>18</v>
      </c>
      <c r="F281" s="138"/>
      <c r="G281" s="4"/>
      <c r="H281" s="101"/>
      <c r="I281" s="92"/>
      <c r="J281" s="301"/>
    </row>
    <row x14ac:dyDescent="0.25" r="282" customHeight="1" ht="17.25">
      <c r="A282" s="3"/>
      <c r="B282" s="299"/>
      <c r="C282" s="299"/>
      <c r="D282" s="299"/>
      <c r="E282" s="108"/>
      <c r="F282" s="108"/>
      <c r="G282" s="4"/>
      <c r="H282" s="101"/>
      <c r="I282" s="92"/>
      <c r="J282" s="304"/>
    </row>
    <row x14ac:dyDescent="0.25" r="283" customHeight="1" ht="17.25">
      <c r="A283" s="3"/>
      <c r="B283" s="299"/>
      <c r="C283" s="299"/>
      <c r="D283" s="299"/>
      <c r="E283" s="139" t="s">
        <v>280</v>
      </c>
      <c r="F283" s="139"/>
      <c r="G283" s="140"/>
      <c r="H283" s="152"/>
      <c r="I283" s="37">
        <f>ROUNDUP((('UK-R-Side Tables'!H285)*USD_per_GBP)*(1-UK_VAT),-1)</f>
      </c>
      <c r="J283" s="301"/>
    </row>
    <row x14ac:dyDescent="0.25" r="284" customHeight="1" ht="17.25">
      <c r="A284" s="3"/>
      <c r="B284" s="299"/>
      <c r="C284" s="299"/>
      <c r="D284" s="299"/>
      <c r="E284" s="28"/>
      <c r="F284" s="28"/>
      <c r="G284" s="4"/>
      <c r="H284" s="101"/>
      <c r="I284" s="63"/>
      <c r="J284" s="301"/>
    </row>
    <row x14ac:dyDescent="0.25" r="285" customHeight="1" ht="17.25">
      <c r="A285" s="3"/>
      <c r="B285" s="299"/>
      <c r="C285" s="299"/>
      <c r="D285" s="299"/>
      <c r="E285" s="28" t="s">
        <v>437</v>
      </c>
      <c r="F285" s="28"/>
      <c r="G285" s="4"/>
      <c r="H285" s="101"/>
      <c r="I285" s="25"/>
      <c r="J285" s="301"/>
    </row>
    <row x14ac:dyDescent="0.25" r="286" customHeight="1" ht="17.25">
      <c r="A286" s="3"/>
      <c r="B286" s="299"/>
      <c r="C286" s="299"/>
      <c r="D286" s="299"/>
      <c r="E286" s="139" t="s">
        <v>444</v>
      </c>
      <c r="F286" s="314"/>
      <c r="G286" s="305"/>
      <c r="H286" s="306"/>
      <c r="I286" s="37">
        <f>ROUNDUP((('UK-R-Side Tables'!H288)*USD_per_GBP)*(1-UK_VAT),-1)</f>
      </c>
      <c r="J286" s="301"/>
    </row>
    <row x14ac:dyDescent="0.25" r="287" customHeight="1" ht="17.25">
      <c r="A287" s="3"/>
      <c r="B287" s="299"/>
      <c r="C287" s="299"/>
      <c r="D287" s="299"/>
      <c r="E287" s="133"/>
      <c r="F287" s="133"/>
      <c r="G287" s="148"/>
      <c r="H287" s="301"/>
      <c r="I287" s="301"/>
      <c r="J287" s="301"/>
    </row>
    <row x14ac:dyDescent="0.25" r="288" customHeight="1" ht="17.25">
      <c r="A288" s="3"/>
      <c r="B288" s="96" t="s">
        <v>445</v>
      </c>
      <c r="C288" s="236"/>
      <c r="D288" s="236"/>
      <c r="E288" s="127"/>
      <c r="F288" s="127"/>
      <c r="G288" s="116"/>
      <c r="H288" s="128"/>
      <c r="I288" s="128"/>
      <c r="J288" s="128"/>
    </row>
    <row x14ac:dyDescent="0.25" r="289" customHeight="1" ht="17.25">
      <c r="A289" s="3"/>
      <c r="B289" s="15" t="s">
        <v>106</v>
      </c>
      <c r="C289" s="15"/>
      <c r="D289" s="15"/>
      <c r="E289" s="112" t="s">
        <v>58</v>
      </c>
      <c r="F289" s="237" t="s">
        <v>319</v>
      </c>
      <c r="G289" s="217"/>
      <c r="H289" s="73" t="s">
        <v>362</v>
      </c>
      <c r="I289" s="238"/>
      <c r="J289" s="238"/>
    </row>
    <row x14ac:dyDescent="0.25" r="290" customHeight="1" ht="17.25">
      <c r="A290" s="3"/>
      <c r="B290" s="299"/>
      <c r="C290" s="299"/>
      <c r="D290" s="299"/>
      <c r="E290" s="74"/>
      <c r="F290" s="119" t="s">
        <v>5</v>
      </c>
      <c r="G290" s="119" t="s">
        <v>84</v>
      </c>
      <c r="H290" s="244"/>
      <c r="I290" s="308"/>
      <c r="J290" s="244"/>
    </row>
    <row x14ac:dyDescent="0.25" r="291" customHeight="1" ht="17.25">
      <c r="A291" s="3"/>
      <c r="B291" s="299"/>
      <c r="C291" s="299"/>
      <c r="D291" s="299"/>
      <c r="E291" s="74" t="s">
        <v>11</v>
      </c>
      <c r="F291" s="28" t="s">
        <v>446</v>
      </c>
      <c r="G291" s="295" t="s">
        <v>447</v>
      </c>
      <c r="H291" s="25">
        <f>ROUNDUP((('UK-R-Side Tables'!G294)*USD_per_GBP)*(1-UK_VAT),-1)</f>
      </c>
      <c r="I291" s="239"/>
      <c r="J291" s="301"/>
    </row>
    <row x14ac:dyDescent="0.25" r="292" customHeight="1" ht="17.25">
      <c r="A292" s="3"/>
      <c r="B292" s="299"/>
      <c r="C292" s="299"/>
      <c r="D292" s="299"/>
      <c r="E292" s="74" t="s">
        <v>13</v>
      </c>
      <c r="F292" s="28" t="s">
        <v>448</v>
      </c>
      <c r="G292" s="295" t="s">
        <v>449</v>
      </c>
      <c r="H292" s="25">
        <f>ROUNDUP((('UK-R-Side Tables'!G295)*USD_per_GBP)*(1-UK_VAT),-1)</f>
      </c>
      <c r="I292" s="239"/>
      <c r="J292" s="301"/>
    </row>
    <row x14ac:dyDescent="0.25" r="293" customHeight="1" ht="17.25">
      <c r="A293" s="3"/>
      <c r="B293" s="299"/>
      <c r="C293" s="299"/>
      <c r="D293" s="299"/>
      <c r="E293" s="74"/>
      <c r="F293" s="74"/>
      <c r="G293" s="74"/>
      <c r="H293" s="34"/>
      <c r="I293" s="239"/>
      <c r="J293" s="301"/>
    </row>
    <row x14ac:dyDescent="0.25" r="294" customHeight="1" ht="17.25">
      <c r="A294" s="3"/>
      <c r="B294" s="299"/>
      <c r="C294" s="299"/>
      <c r="D294" s="299"/>
      <c r="E294" s="148"/>
      <c r="F294" s="148"/>
      <c r="G294" s="148"/>
      <c r="H294" s="239"/>
      <c r="I294" s="239"/>
      <c r="J294" s="301"/>
    </row>
    <row x14ac:dyDescent="0.25" r="295" customHeight="1" ht="17.25">
      <c r="A295" s="3"/>
      <c r="B295" s="299"/>
      <c r="C295" s="299"/>
      <c r="D295" s="299"/>
      <c r="E295" s="138" t="s">
        <v>18</v>
      </c>
      <c r="F295" s="138"/>
      <c r="G295" s="4"/>
      <c r="H295" s="101"/>
      <c r="I295" s="92"/>
      <c r="J295" s="301"/>
    </row>
    <row x14ac:dyDescent="0.25" r="296" customHeight="1" ht="17.25">
      <c r="A296" s="3"/>
      <c r="B296" s="299"/>
      <c r="C296" s="299"/>
      <c r="D296" s="299"/>
      <c r="E296" s="108"/>
      <c r="F296" s="108"/>
      <c r="G296" s="4"/>
      <c r="H296" s="101"/>
      <c r="I296" s="92"/>
      <c r="J296" s="304"/>
    </row>
    <row x14ac:dyDescent="0.25" r="297" customHeight="1" ht="17.25">
      <c r="A297" s="3"/>
      <c r="B297" s="299"/>
      <c r="C297" s="299"/>
      <c r="D297" s="299"/>
      <c r="E297" s="139" t="s">
        <v>280</v>
      </c>
      <c r="F297" s="139"/>
      <c r="G297" s="140"/>
      <c r="H297" s="152"/>
      <c r="I297" s="37">
        <f>ROUNDUP((('UK-R-Side Tables'!H300)*USD_per_GBP)*(1-UK_VAT),-1)</f>
      </c>
      <c r="J297" s="301"/>
    </row>
    <row x14ac:dyDescent="0.25" r="298" customHeight="1" ht="17.25">
      <c r="A298" s="3"/>
      <c r="B298" s="299"/>
      <c r="C298" s="299"/>
      <c r="D298" s="299"/>
      <c r="E298" s="28"/>
      <c r="F298" s="28"/>
      <c r="G298" s="4"/>
      <c r="H298" s="101"/>
      <c r="I298" s="63"/>
      <c r="J298" s="301"/>
    </row>
    <row x14ac:dyDescent="0.25" r="299" customHeight="1" ht="17.25">
      <c r="A299" s="3"/>
      <c r="B299" s="299"/>
      <c r="C299" s="299"/>
      <c r="D299" s="299"/>
      <c r="E299" s="28" t="s">
        <v>437</v>
      </c>
      <c r="F299" s="28"/>
      <c r="G299" s="4"/>
      <c r="H299" s="101"/>
      <c r="I299" s="25"/>
      <c r="J299" s="301"/>
    </row>
    <row x14ac:dyDescent="0.25" r="300" customHeight="1" ht="17.25">
      <c r="A300" s="3"/>
      <c r="B300" s="299"/>
      <c r="C300" s="299"/>
      <c r="D300" s="299"/>
      <c r="E300" s="139" t="s">
        <v>450</v>
      </c>
      <c r="F300" s="314"/>
      <c r="G300" s="305"/>
      <c r="H300" s="306"/>
      <c r="I300" s="37">
        <f>ROUNDUP((('UK-R-Side Tables'!H303)*USD_per_GBP)*(1-UK_VAT),-1)</f>
      </c>
      <c r="J300" s="301"/>
    </row>
    <row x14ac:dyDescent="0.25" r="301" customHeight="1" ht="17.25">
      <c r="A301" s="3"/>
      <c r="B301" s="299"/>
      <c r="C301" s="299"/>
      <c r="D301" s="299"/>
      <c r="E301" s="133"/>
      <c r="F301" s="133"/>
      <c r="G301" s="148"/>
      <c r="H301" s="301"/>
      <c r="I301" s="301"/>
      <c r="J301" s="301"/>
    </row>
    <row x14ac:dyDescent="0.25" r="302" customHeight="1" ht="17.25">
      <c r="A302" s="3"/>
      <c r="B302" s="96" t="s">
        <v>451</v>
      </c>
      <c r="C302" s="236"/>
      <c r="D302" s="236"/>
      <c r="E302" s="127"/>
      <c r="F302" s="127"/>
      <c r="G302" s="116"/>
      <c r="H302" s="128"/>
      <c r="I302" s="128"/>
      <c r="J302" s="128"/>
    </row>
    <row x14ac:dyDescent="0.25" r="303" customHeight="1" ht="17.25">
      <c r="A303" s="3"/>
      <c r="B303" s="15" t="s">
        <v>348</v>
      </c>
      <c r="C303" s="15"/>
      <c r="D303" s="15"/>
      <c r="E303" s="112" t="s">
        <v>58</v>
      </c>
      <c r="F303" s="237" t="s">
        <v>319</v>
      </c>
      <c r="G303" s="217"/>
      <c r="H303" s="131" t="s">
        <v>362</v>
      </c>
      <c r="I303" s="315" t="s">
        <v>350</v>
      </c>
      <c r="J303" s="315"/>
    </row>
    <row x14ac:dyDescent="0.25" r="304" customHeight="1" ht="17.25">
      <c r="A304" s="3"/>
      <c r="B304" s="3"/>
      <c r="C304" s="3"/>
      <c r="D304" s="3"/>
      <c r="E304" s="74"/>
      <c r="F304" s="150" t="s">
        <v>351</v>
      </c>
      <c r="G304" s="150" t="s">
        <v>352</v>
      </c>
      <c r="H304" s="244"/>
      <c r="I304" s="316" t="s">
        <v>336</v>
      </c>
      <c r="J304" s="316"/>
    </row>
    <row x14ac:dyDescent="0.25" r="305" customHeight="1" ht="17.25">
      <c r="A305" s="3"/>
      <c r="B305" s="3"/>
      <c r="C305" s="3"/>
      <c r="D305" s="3"/>
      <c r="E305" s="74" t="s">
        <v>11</v>
      </c>
      <c r="F305" s="28" t="s">
        <v>354</v>
      </c>
      <c r="G305" s="28" t="s">
        <v>355</v>
      </c>
      <c r="H305" s="25">
        <f>ROUNDUP((('UK-R-Side Tables'!G308)*USD_per_GBP)*(1-UK_VAT),-1)</f>
      </c>
      <c r="I305" s="25">
        <f>ROUNDUP((('UK-R-Side Tables'!H308)*USD_per_GBP)*(1-UK_VAT),-1)</f>
      </c>
      <c r="J305" s="63"/>
    </row>
    <row x14ac:dyDescent="0.25" r="306" customHeight="1" ht="17.25">
      <c r="A306" s="3"/>
      <c r="B306" s="3"/>
      <c r="C306" s="3"/>
      <c r="D306" s="3"/>
      <c r="E306" s="74" t="s">
        <v>13</v>
      </c>
      <c r="F306" s="28" t="s">
        <v>356</v>
      </c>
      <c r="G306" s="28" t="s">
        <v>357</v>
      </c>
      <c r="H306" s="25">
        <f>ROUNDUP((('UK-R-Side Tables'!G309)*USD_per_GBP)*(1-UK_VAT),-1)</f>
      </c>
      <c r="I306" s="25">
        <f>ROUNDUP((('UK-R-Side Tables'!H309)*USD_per_GBP)*(1-UK_VAT),-1)</f>
      </c>
      <c r="J306" s="63"/>
    </row>
    <row x14ac:dyDescent="0.25" r="307" customHeight="1" ht="17.25">
      <c r="A307" s="3"/>
      <c r="B307" s="3"/>
      <c r="C307" s="3"/>
      <c r="D307" s="3"/>
      <c r="E307" s="4" t="s">
        <v>15</v>
      </c>
      <c r="F307" s="28" t="s">
        <v>358</v>
      </c>
      <c r="G307" s="28" t="s">
        <v>359</v>
      </c>
      <c r="H307" s="25">
        <f>ROUNDUP((('UK-R-Side Tables'!G310)*USD_per_GBP)*(1-UK_VAT),-1)</f>
      </c>
      <c r="I307" s="25">
        <f>ROUNDUP((('UK-R-Side Tables'!H310)*USD_per_GBP)*(1-UK_VAT),-1)</f>
      </c>
      <c r="J307" s="63"/>
    </row>
    <row x14ac:dyDescent="0.25" r="308" customHeight="1" ht="17.25">
      <c r="A308" s="3"/>
      <c r="B308" s="3"/>
      <c r="C308" s="3"/>
      <c r="D308" s="3"/>
      <c r="E308" s="4"/>
      <c r="F308" s="4"/>
      <c r="G308" s="74"/>
      <c r="H308" s="34"/>
      <c r="I308" s="34"/>
      <c r="J308" s="137"/>
    </row>
    <row x14ac:dyDescent="0.25" r="309" customHeight="1" ht="17.25">
      <c r="A309" s="3"/>
      <c r="B309" s="3"/>
      <c r="C309" s="3"/>
      <c r="D309" s="3"/>
      <c r="E309" s="132"/>
      <c r="F309" s="132"/>
      <c r="G309" s="74"/>
      <c r="H309" s="34"/>
      <c r="I309" s="34"/>
      <c r="J309" s="137"/>
    </row>
    <row x14ac:dyDescent="0.25" r="310" customHeight="1" ht="17.25">
      <c r="A310" s="3"/>
      <c r="B310" s="3"/>
      <c r="C310" s="3"/>
      <c r="D310" s="3"/>
      <c r="E310" s="114"/>
      <c r="F310" s="114"/>
      <c r="G310" s="74"/>
      <c r="H310" s="34"/>
      <c r="I310" s="34"/>
      <c r="J310" s="137"/>
    </row>
    <row x14ac:dyDescent="0.25" r="311" customHeight="1" ht="17.25">
      <c r="A311" s="3"/>
      <c r="B311" s="3"/>
      <c r="C311" s="3"/>
      <c r="D311" s="3"/>
      <c r="E311" s="138" t="s">
        <v>18</v>
      </c>
      <c r="F311" s="138"/>
      <c r="G311" s="23"/>
      <c r="H311" s="82"/>
      <c r="I311" s="82"/>
      <c r="J311" s="82"/>
    </row>
    <row x14ac:dyDescent="0.25" r="312" customHeight="1" ht="17.25">
      <c r="A312" s="3"/>
      <c r="B312" s="3"/>
      <c r="C312" s="3"/>
      <c r="D312" s="3"/>
      <c r="E312" s="145"/>
      <c r="F312" s="145"/>
      <c r="G312" s="23"/>
      <c r="H312" s="82"/>
      <c r="I312" s="82"/>
      <c r="J312" s="82"/>
    </row>
    <row x14ac:dyDescent="0.25" r="313" customHeight="1" ht="17.25">
      <c r="A313" s="3"/>
      <c r="B313" s="3"/>
      <c r="C313" s="3"/>
      <c r="D313" s="3"/>
      <c r="E313" s="3"/>
      <c r="F313" s="3"/>
      <c r="G313" s="23"/>
      <c r="H313" s="82"/>
      <c r="I313" s="82"/>
      <c r="J313" s="34"/>
    </row>
    <row x14ac:dyDescent="0.25" r="314" customHeight="1" ht="17.25">
      <c r="A314" s="3"/>
      <c r="B314" s="3"/>
      <c r="C314" s="3"/>
      <c r="D314" s="3"/>
      <c r="E314" s="139" t="s">
        <v>394</v>
      </c>
      <c r="F314" s="139"/>
      <c r="G314" s="140"/>
      <c r="H314" s="141"/>
      <c r="I314" s="37">
        <f>ROUNDUP((('UK-R-Side Tables'!H317)*USD_per_GBP)*(1-UK_VAT),-1)</f>
      </c>
      <c r="J314" s="34"/>
    </row>
    <row x14ac:dyDescent="0.25" r="315" customHeight="1" ht="15.75">
      <c r="A315" s="3"/>
      <c r="B315" s="3"/>
      <c r="C315" s="3"/>
      <c r="D315" s="3"/>
      <c r="E315" s="145"/>
      <c r="F315" s="145"/>
      <c r="G315" s="23"/>
      <c r="H315" s="82"/>
      <c r="I315" s="82"/>
      <c r="J315" s="34"/>
    </row>
    <row x14ac:dyDescent="0.25" r="316" customHeight="1" ht="17.25">
      <c r="A316" s="3"/>
      <c r="B316" s="96" t="s">
        <v>451</v>
      </c>
      <c r="C316" s="236"/>
      <c r="D316" s="236"/>
      <c r="E316" s="127"/>
      <c r="F316" s="127"/>
      <c r="G316" s="116"/>
      <c r="H316" s="128"/>
      <c r="I316" s="128"/>
      <c r="J316" s="128"/>
    </row>
    <row x14ac:dyDescent="0.25" r="317" customHeight="1" ht="17.25">
      <c r="A317" s="3"/>
      <c r="B317" s="15" t="s">
        <v>106</v>
      </c>
      <c r="C317" s="15"/>
      <c r="D317" s="15"/>
      <c r="E317" s="113" t="s">
        <v>58</v>
      </c>
      <c r="F317" s="237" t="s">
        <v>319</v>
      </c>
      <c r="G317" s="113"/>
      <c r="H317" s="146" t="s">
        <v>362</v>
      </c>
      <c r="I317" s="315" t="s">
        <v>388</v>
      </c>
      <c r="J317" s="315"/>
    </row>
    <row x14ac:dyDescent="0.25" r="318" customHeight="1" ht="17.25">
      <c r="A318" s="3"/>
      <c r="B318" s="3"/>
      <c r="C318" s="3"/>
      <c r="D318" s="3"/>
      <c r="E318" s="74"/>
      <c r="F318" s="150" t="s">
        <v>351</v>
      </c>
      <c r="G318" s="150" t="s">
        <v>352</v>
      </c>
      <c r="H318" s="244"/>
      <c r="I318" s="316" t="s">
        <v>336</v>
      </c>
      <c r="J318" s="316"/>
    </row>
    <row x14ac:dyDescent="0.25" r="319" customHeight="1" ht="17.25">
      <c r="A319" s="3"/>
      <c r="B319" s="3"/>
      <c r="C319" s="3"/>
      <c r="D319" s="3"/>
      <c r="E319" s="74" t="s">
        <v>11</v>
      </c>
      <c r="F319" s="28" t="s">
        <v>396</v>
      </c>
      <c r="G319" s="28" t="s">
        <v>397</v>
      </c>
      <c r="H319" s="25">
        <f>ROUNDUP((('UK-R-Side Tables'!G322)*USD_per_GBP)*(1-UK_VAT),-1)</f>
      </c>
      <c r="I319" s="25">
        <f>ROUNDUP((('UK-R-Side Tables'!H322)*USD_per_GBP)*(1-UK_VAT),-1)</f>
      </c>
      <c r="J319" s="34"/>
    </row>
    <row x14ac:dyDescent="0.25" r="320" customHeight="1" ht="17.25">
      <c r="A320" s="3"/>
      <c r="B320" s="3"/>
      <c r="C320" s="3"/>
      <c r="D320" s="3"/>
      <c r="E320" s="74" t="s">
        <v>13</v>
      </c>
      <c r="F320" s="28" t="s">
        <v>398</v>
      </c>
      <c r="G320" s="28" t="s">
        <v>368</v>
      </c>
      <c r="H320" s="25">
        <f>ROUNDUP((('UK-R-Side Tables'!G323)*USD_per_GBP)*(1-UK_VAT),-1)</f>
      </c>
      <c r="I320" s="25">
        <f>ROUNDUP((('UK-R-Side Tables'!H323)*USD_per_GBP)*(1-UK_VAT),-1)</f>
      </c>
      <c r="J320" s="34"/>
    </row>
    <row x14ac:dyDescent="0.25" r="321" customHeight="1" ht="17.25">
      <c r="A321" s="3"/>
      <c r="B321" s="3"/>
      <c r="C321" s="3"/>
      <c r="D321" s="3"/>
      <c r="E321" s="74" t="s">
        <v>15</v>
      </c>
      <c r="F321" s="28" t="s">
        <v>399</v>
      </c>
      <c r="G321" s="114" t="s">
        <v>400</v>
      </c>
      <c r="H321" s="25">
        <f>ROUNDUP((('UK-R-Side Tables'!G324)*USD_per_GBP)*(1-UK_VAT),-1)</f>
      </c>
      <c r="I321" s="25">
        <f>ROUNDUP((('UK-R-Side Tables'!H324)*USD_per_GBP)*(1-UK_VAT),-1)</f>
      </c>
      <c r="J321" s="34"/>
    </row>
    <row x14ac:dyDescent="0.25" r="322" customHeight="1" ht="17.25">
      <c r="A322" s="3"/>
      <c r="B322" s="3"/>
      <c r="C322" s="3"/>
      <c r="D322" s="3"/>
      <c r="E322" s="74"/>
      <c r="F322" s="74"/>
      <c r="G322" s="74"/>
      <c r="H322" s="34"/>
      <c r="I322" s="34"/>
      <c r="J322" s="34"/>
    </row>
    <row x14ac:dyDescent="0.25" r="323" customHeight="1" ht="17.25">
      <c r="A323" s="3"/>
      <c r="B323" s="3"/>
      <c r="C323" s="3"/>
      <c r="D323" s="3"/>
      <c r="E323" s="132"/>
      <c r="F323" s="132"/>
      <c r="G323" s="23"/>
      <c r="H323" s="82"/>
      <c r="I323" s="82"/>
      <c r="J323" s="82"/>
    </row>
    <row x14ac:dyDescent="0.25" r="324" customHeight="1" ht="17.25">
      <c r="A324" s="3"/>
      <c r="B324" s="3"/>
      <c r="C324" s="3"/>
      <c r="D324" s="3"/>
      <c r="E324" s="3"/>
      <c r="F324" s="3"/>
      <c r="G324" s="74"/>
      <c r="H324" s="136"/>
      <c r="I324" s="136"/>
      <c r="J324" s="137"/>
    </row>
    <row x14ac:dyDescent="0.25" r="325" customHeight="1" ht="17.25">
      <c r="A325" s="3"/>
      <c r="B325" s="3"/>
      <c r="C325" s="3"/>
      <c r="D325" s="3"/>
      <c r="E325" s="138" t="s">
        <v>18</v>
      </c>
      <c r="F325" s="138"/>
      <c r="G325" s="23"/>
      <c r="H325" s="82"/>
      <c r="I325" s="82"/>
      <c r="J325" s="82"/>
    </row>
    <row x14ac:dyDescent="0.25" r="326" customHeight="1" ht="17.25">
      <c r="A326" s="3"/>
      <c r="B326" s="3"/>
      <c r="C326" s="3"/>
      <c r="D326" s="3"/>
      <c r="E326" s="145"/>
      <c r="F326" s="145"/>
      <c r="G326" s="23"/>
      <c r="H326" s="82"/>
      <c r="I326" s="82"/>
      <c r="J326" s="82"/>
    </row>
    <row x14ac:dyDescent="0.25" r="327" customHeight="1" ht="17.25">
      <c r="A327" s="3"/>
      <c r="B327" s="3"/>
      <c r="C327" s="3"/>
      <c r="D327" s="3"/>
      <c r="E327" s="3"/>
      <c r="F327" s="3"/>
      <c r="G327" s="23"/>
      <c r="H327" s="82"/>
      <c r="I327" s="82"/>
      <c r="J327" s="34"/>
    </row>
    <row x14ac:dyDescent="0.25" r="328" customHeight="1" ht="17.25">
      <c r="A328" s="3"/>
      <c r="B328" s="3"/>
      <c r="C328" s="3"/>
      <c r="D328" s="3"/>
      <c r="E328" s="139" t="s">
        <v>394</v>
      </c>
      <c r="F328" s="139"/>
      <c r="G328" s="140"/>
      <c r="H328" s="141"/>
      <c r="I328" s="37">
        <f>ROUNDUP((('UK-R-Side Tables'!H329)*USD_per_GBP)*(1-UK_VAT),-1)</f>
      </c>
      <c r="J328" s="82"/>
    </row>
    <row x14ac:dyDescent="0.25" r="329" customHeight="1" ht="17.25">
      <c r="A329" s="3"/>
      <c r="B329" s="3"/>
      <c r="C329" s="3"/>
      <c r="D329" s="3"/>
      <c r="E329" s="145"/>
      <c r="F329" s="145"/>
      <c r="G329" s="23"/>
      <c r="H329" s="82"/>
      <c r="I329" s="82"/>
      <c r="J329" s="82"/>
    </row>
    <row x14ac:dyDescent="0.25" r="330" customHeight="1" ht="17.25">
      <c r="A330" s="3"/>
      <c r="B330" s="3"/>
      <c r="C330" s="3"/>
      <c r="D330" s="3"/>
      <c r="E330" s="133"/>
      <c r="F330" s="133"/>
      <c r="G330" s="23"/>
      <c r="H330" s="82"/>
      <c r="I330" s="82"/>
      <c r="J330" s="82"/>
    </row>
    <row x14ac:dyDescent="0.25" r="331" customHeight="1" ht="17.25">
      <c r="A331" s="3"/>
      <c r="B331" s="3"/>
      <c r="C331" s="3"/>
      <c r="D331" s="3"/>
      <c r="E331" s="3"/>
      <c r="F331" s="3"/>
      <c r="G331" s="23"/>
      <c r="H331" s="82"/>
      <c r="I331" s="82"/>
      <c r="J331" s="82"/>
    </row>
    <row x14ac:dyDescent="0.25" r="332" customHeight="1" ht="17.25">
      <c r="A332" s="3"/>
      <c r="B332" s="3"/>
      <c r="C332" s="3"/>
      <c r="D332" s="3"/>
      <c r="E332" s="28"/>
      <c r="F332" s="28"/>
      <c r="G332" s="23"/>
      <c r="H332" s="82"/>
      <c r="I332" s="63"/>
      <c r="J332" s="82"/>
    </row>
    <row x14ac:dyDescent="0.25" r="333" customHeight="1" ht="17.25">
      <c r="A333" s="3"/>
      <c r="B333" s="3"/>
      <c r="C333" s="3"/>
      <c r="D333" s="3"/>
      <c r="E333" s="3"/>
      <c r="F333" s="3"/>
      <c r="G333" s="23"/>
      <c r="H333" s="82"/>
      <c r="I333" s="82"/>
      <c r="J333" s="82"/>
    </row>
    <row x14ac:dyDescent="0.25" r="334" customHeight="1" ht="17.25">
      <c r="A334" s="3"/>
      <c r="B334" s="3"/>
      <c r="C334" s="3"/>
      <c r="D334" s="3"/>
      <c r="E334" s="3"/>
      <c r="F334" s="3"/>
      <c r="G334" s="23"/>
      <c r="H334" s="82"/>
      <c r="I334" s="82"/>
      <c r="J334" s="82"/>
    </row>
    <row x14ac:dyDescent="0.25" r="335" customHeight="1" ht="17.25">
      <c r="A335" s="3"/>
      <c r="B335" s="3"/>
      <c r="C335" s="3"/>
      <c r="D335" s="3"/>
      <c r="E335" s="3"/>
      <c r="F335" s="3"/>
      <c r="G335" s="114"/>
      <c r="H335" s="82"/>
      <c r="I335" s="82"/>
      <c r="J335" s="82"/>
    </row>
    <row x14ac:dyDescent="0.25" r="336" customHeight="1" ht="17.25">
      <c r="A336" s="3"/>
      <c r="B336" s="3"/>
      <c r="C336" s="3"/>
      <c r="D336" s="3"/>
      <c r="E336" s="3"/>
      <c r="F336" s="3"/>
      <c r="G336" s="23"/>
      <c r="H336" s="82"/>
      <c r="I336" s="82"/>
      <c r="J336" s="82"/>
    </row>
    <row x14ac:dyDescent="0.25" r="337" customHeight="1" ht="17.25">
      <c r="A337" s="3"/>
      <c r="B337" s="3"/>
      <c r="C337" s="3"/>
      <c r="D337" s="3"/>
      <c r="E337" s="3"/>
      <c r="F337" s="3"/>
      <c r="G337" s="23"/>
      <c r="H337" s="82"/>
      <c r="I337" s="82"/>
      <c r="J337" s="82"/>
    </row>
    <row x14ac:dyDescent="0.25" r="338" customHeight="1" ht="17.25">
      <c r="A338" s="3"/>
      <c r="B338" s="3"/>
      <c r="C338" s="3"/>
      <c r="D338" s="3"/>
      <c r="E338" s="3"/>
      <c r="F338" s="3"/>
      <c r="G338" s="23"/>
      <c r="H338" s="82"/>
      <c r="I338" s="82"/>
      <c r="J338" s="82"/>
    </row>
    <row x14ac:dyDescent="0.25" r="339" customHeight="1" ht="17.25">
      <c r="A339" s="3"/>
      <c r="B339" s="3"/>
      <c r="C339" s="3"/>
      <c r="D339" s="3"/>
      <c r="E339" s="3"/>
      <c r="F339" s="3"/>
      <c r="G339" s="23"/>
      <c r="H339" s="82"/>
      <c r="I339" s="82"/>
      <c r="J339" s="82"/>
    </row>
    <row x14ac:dyDescent="0.25" r="340" customHeight="1" ht="17.25">
      <c r="A340" s="3"/>
      <c r="B340" s="3"/>
      <c r="C340" s="3"/>
      <c r="D340" s="3"/>
      <c r="E340" s="3"/>
      <c r="F340" s="3"/>
      <c r="G340" s="23"/>
      <c r="H340" s="82"/>
      <c r="I340" s="82"/>
      <c r="J340" s="82"/>
    </row>
    <row x14ac:dyDescent="0.25" r="341" customHeight="1" ht="17.25">
      <c r="A341" s="3"/>
      <c r="B341" s="3"/>
      <c r="C341" s="3"/>
      <c r="D341" s="3"/>
      <c r="E341" s="3"/>
      <c r="F341" s="3"/>
      <c r="G341" s="23"/>
      <c r="H341" s="82"/>
      <c r="I341" s="82"/>
      <c r="J341" s="82"/>
    </row>
    <row x14ac:dyDescent="0.25" r="342" customHeight="1" ht="17.25">
      <c r="A342" s="3"/>
      <c r="B342" s="3"/>
      <c r="C342" s="3"/>
      <c r="D342" s="3"/>
      <c r="E342" s="3"/>
      <c r="F342" s="3"/>
      <c r="G342" s="23"/>
      <c r="H342" s="82"/>
      <c r="I342" s="82"/>
      <c r="J342" s="82"/>
    </row>
    <row x14ac:dyDescent="0.25" r="343" customHeight="1" ht="17.25">
      <c r="A343" s="3"/>
      <c r="B343" s="3"/>
      <c r="C343" s="3"/>
      <c r="D343" s="3"/>
      <c r="E343" s="3"/>
      <c r="F343" s="3"/>
      <c r="G343" s="23"/>
      <c r="H343" s="82"/>
      <c r="I343" s="82"/>
      <c r="J343" s="82"/>
    </row>
    <row x14ac:dyDescent="0.25" r="344" customHeight="1" ht="17.25">
      <c r="A344" s="3"/>
      <c r="B344" s="3"/>
      <c r="C344" s="3"/>
      <c r="D344" s="3"/>
      <c r="E344" s="3"/>
      <c r="F344" s="3"/>
      <c r="G344" s="23"/>
      <c r="H344" s="82"/>
      <c r="I344" s="82"/>
      <c r="J344" s="82"/>
    </row>
    <row x14ac:dyDescent="0.25" r="345" customHeight="1" ht="17.25">
      <c r="A345" s="3"/>
      <c r="B345" s="3"/>
      <c r="C345" s="3"/>
      <c r="D345" s="3"/>
      <c r="E345" s="3"/>
      <c r="F345" s="3"/>
      <c r="G345" s="23"/>
      <c r="H345" s="82"/>
      <c r="I345" s="82"/>
      <c r="J345" s="82"/>
    </row>
    <row x14ac:dyDescent="0.25" r="346" customHeight="1" ht="17.25">
      <c r="A346" s="3"/>
      <c r="B346" s="3"/>
      <c r="C346" s="3"/>
      <c r="D346" s="3"/>
      <c r="E346" s="3"/>
      <c r="F346" s="3"/>
      <c r="G346" s="23"/>
      <c r="H346" s="82"/>
      <c r="I346" s="82"/>
      <c r="J346" s="82"/>
    </row>
    <row x14ac:dyDescent="0.25" r="347" customHeight="1" ht="17.25">
      <c r="A347" s="3"/>
      <c r="B347" s="3"/>
      <c r="C347" s="3"/>
      <c r="D347" s="3"/>
      <c r="E347" s="3"/>
      <c r="F347" s="3"/>
      <c r="G347" s="23"/>
      <c r="H347" s="82"/>
      <c r="I347" s="82"/>
      <c r="J347" s="82"/>
    </row>
    <row x14ac:dyDescent="0.25" r="348" customHeight="1" ht="17.25">
      <c r="A348" s="3"/>
      <c r="B348" s="3"/>
      <c r="C348" s="3"/>
      <c r="D348" s="3"/>
      <c r="E348" s="3"/>
      <c r="F348" s="3"/>
      <c r="G348" s="23"/>
      <c r="H348" s="82"/>
      <c r="I348" s="82"/>
      <c r="J348" s="82"/>
    </row>
    <row x14ac:dyDescent="0.25" r="349" customHeight="1" ht="17.25">
      <c r="A349" s="3"/>
      <c r="B349" s="3"/>
      <c r="C349" s="3"/>
      <c r="D349" s="3"/>
      <c r="E349" s="3"/>
      <c r="F349" s="3"/>
      <c r="G349" s="23"/>
      <c r="H349" s="82"/>
      <c r="I349" s="82"/>
      <c r="J349" s="82"/>
    </row>
    <row x14ac:dyDescent="0.25" r="350" customHeight="1" ht="17.25">
      <c r="A350" s="3"/>
      <c r="B350" s="3"/>
      <c r="C350" s="3"/>
      <c r="D350" s="3"/>
      <c r="E350" s="3"/>
      <c r="F350" s="3"/>
      <c r="G350" s="23"/>
      <c r="H350" s="82"/>
      <c r="I350" s="82"/>
      <c r="J350" s="82"/>
    </row>
    <row x14ac:dyDescent="0.25" r="351" customHeight="1" ht="17.25">
      <c r="A351" s="3"/>
      <c r="B351" s="3"/>
      <c r="C351" s="3"/>
      <c r="D351" s="3"/>
      <c r="E351" s="3"/>
      <c r="F351" s="3"/>
      <c r="G351" s="23"/>
      <c r="H351" s="82"/>
      <c r="I351" s="82"/>
      <c r="J351" s="82"/>
    </row>
    <row x14ac:dyDescent="0.25" r="352" customHeight="1" ht="17.25">
      <c r="A352" s="3"/>
      <c r="B352" s="3"/>
      <c r="C352" s="3"/>
      <c r="D352" s="3"/>
      <c r="E352" s="3"/>
      <c r="F352" s="3"/>
      <c r="G352" s="23"/>
      <c r="H352" s="82"/>
      <c r="I352" s="82"/>
      <c r="J352" s="82"/>
    </row>
    <row x14ac:dyDescent="0.25" r="353" customHeight="1" ht="17.25">
      <c r="A353" s="3"/>
      <c r="B353" s="3"/>
      <c r="C353" s="3"/>
      <c r="D353" s="3"/>
      <c r="E353" s="3"/>
      <c r="F353" s="3"/>
      <c r="G353" s="23"/>
      <c r="H353" s="82"/>
      <c r="I353" s="82"/>
      <c r="J353" s="82"/>
    </row>
    <row x14ac:dyDescent="0.25" r="354" customHeight="1" ht="17.25">
      <c r="A354" s="3"/>
      <c r="B354" s="3"/>
      <c r="C354" s="3"/>
      <c r="D354" s="3"/>
      <c r="E354" s="3"/>
      <c r="F354" s="3"/>
      <c r="G354" s="23"/>
      <c r="H354" s="82"/>
      <c r="I354" s="82"/>
      <c r="J354" s="82"/>
    </row>
    <row x14ac:dyDescent="0.25" r="355" customHeight="1" ht="17.25">
      <c r="A355" s="3"/>
      <c r="B355" s="3"/>
      <c r="C355" s="3"/>
      <c r="D355" s="3"/>
      <c r="E355" s="3"/>
      <c r="F355" s="3"/>
      <c r="G355" s="23"/>
      <c r="H355" s="82"/>
      <c r="I355" s="82"/>
      <c r="J355" s="82"/>
    </row>
    <row x14ac:dyDescent="0.25" r="356" customHeight="1" ht="17.25">
      <c r="A356" s="3"/>
      <c r="B356" s="3"/>
      <c r="C356" s="3"/>
      <c r="D356" s="3"/>
      <c r="E356" s="3"/>
      <c r="F356" s="3"/>
      <c r="G356" s="23"/>
      <c r="H356" s="82"/>
      <c r="I356" s="82"/>
      <c r="J356" s="82"/>
    </row>
    <row x14ac:dyDescent="0.25" r="357" customHeight="1" ht="17.25">
      <c r="A357" s="3"/>
      <c r="B357" s="3"/>
      <c r="C357" s="3"/>
      <c r="D357" s="3"/>
      <c r="E357" s="3"/>
      <c r="F357" s="3"/>
      <c r="G357" s="23"/>
      <c r="H357" s="82"/>
      <c r="I357" s="82"/>
      <c r="J357" s="82"/>
    </row>
    <row x14ac:dyDescent="0.25" r="358" customHeight="1" ht="17.25">
      <c r="A358" s="3"/>
      <c r="B358" s="3"/>
      <c r="C358" s="3"/>
      <c r="D358" s="3"/>
      <c r="E358" s="3"/>
      <c r="F358" s="3"/>
      <c r="G358" s="23"/>
      <c r="H358" s="82"/>
      <c r="I358" s="82"/>
      <c r="J358" s="82"/>
    </row>
    <row x14ac:dyDescent="0.25" r="359" customHeight="1" ht="17.25">
      <c r="A359" s="3"/>
      <c r="B359" s="3"/>
      <c r="C359" s="3"/>
      <c r="D359" s="3"/>
      <c r="E359" s="3"/>
      <c r="F359" s="3"/>
      <c r="G359" s="23"/>
      <c r="H359" s="82"/>
      <c r="I359" s="82"/>
      <c r="J359" s="82"/>
    </row>
    <row x14ac:dyDescent="0.25" r="360" customHeight="1" ht="17.25">
      <c r="A360" s="3"/>
      <c r="B360" s="3"/>
      <c r="C360" s="3"/>
      <c r="D360" s="3"/>
      <c r="E360" s="3"/>
      <c r="F360" s="3"/>
      <c r="G360" s="23"/>
      <c r="H360" s="82"/>
      <c r="I360" s="82"/>
      <c r="J360" s="82"/>
    </row>
    <row x14ac:dyDescent="0.25" r="361" customHeight="1" ht="17.25">
      <c r="A361" s="3"/>
      <c r="B361" s="3"/>
      <c r="C361" s="3"/>
      <c r="D361" s="3"/>
      <c r="E361" s="3"/>
      <c r="F361" s="3"/>
      <c r="G361" s="23"/>
      <c r="H361" s="82"/>
      <c r="I361" s="82"/>
      <c r="J361" s="82"/>
    </row>
    <row x14ac:dyDescent="0.25" r="362" customHeight="1" ht="17.25">
      <c r="A362" s="3"/>
      <c r="B362" s="3"/>
      <c r="C362" s="3"/>
      <c r="D362" s="3"/>
      <c r="E362" s="3"/>
      <c r="F362" s="3"/>
      <c r="G362" s="23"/>
      <c r="H362" s="82"/>
      <c r="I362" s="82"/>
      <c r="J362" s="82"/>
    </row>
    <row x14ac:dyDescent="0.25" r="363" customHeight="1" ht="17.25">
      <c r="A363" s="3"/>
      <c r="B363" s="3"/>
      <c r="C363" s="3"/>
      <c r="D363" s="3"/>
      <c r="E363" s="3"/>
      <c r="F363" s="3"/>
      <c r="G363" s="23"/>
      <c r="H363" s="82"/>
      <c r="I363" s="82"/>
      <c r="J363" s="82"/>
    </row>
    <row x14ac:dyDescent="0.25" r="364" customHeight="1" ht="17.25">
      <c r="A364" s="3"/>
      <c r="B364" s="3"/>
      <c r="C364" s="3"/>
      <c r="D364" s="3"/>
      <c r="E364" s="3"/>
      <c r="F364" s="3"/>
      <c r="G364" s="23"/>
      <c r="H364" s="82"/>
      <c r="I364" s="82"/>
      <c r="J364" s="82"/>
    </row>
    <row x14ac:dyDescent="0.25" r="365" customHeight="1" ht="17.25">
      <c r="A365" s="3"/>
      <c r="B365" s="3"/>
      <c r="C365" s="3"/>
      <c r="D365" s="3"/>
      <c r="E365" s="3"/>
      <c r="F365" s="3"/>
      <c r="G365" s="23"/>
      <c r="H365" s="82"/>
      <c r="I365" s="82"/>
      <c r="J365" s="82"/>
    </row>
    <row x14ac:dyDescent="0.25" r="366" customHeight="1" ht="17.25">
      <c r="A366" s="3"/>
      <c r="B366" s="3"/>
      <c r="C366" s="3"/>
      <c r="D366" s="3"/>
      <c r="E366" s="3"/>
      <c r="F366" s="3"/>
      <c r="G366" s="23"/>
      <c r="H366" s="82"/>
      <c r="I366" s="82"/>
      <c r="J366" s="82"/>
    </row>
    <row x14ac:dyDescent="0.25" r="367" customHeight="1" ht="17.25">
      <c r="A367" s="3"/>
      <c r="B367" s="3"/>
      <c r="C367" s="3"/>
      <c r="D367" s="3"/>
      <c r="E367" s="3"/>
      <c r="F367" s="3"/>
      <c r="G367" s="23"/>
      <c r="H367" s="82"/>
      <c r="I367" s="82"/>
      <c r="J367" s="82"/>
    </row>
    <row x14ac:dyDescent="0.25" r="368" customHeight="1" ht="17.25">
      <c r="A368" s="3"/>
      <c r="B368" s="3"/>
      <c r="C368" s="3"/>
      <c r="D368" s="3"/>
      <c r="E368" s="3"/>
      <c r="F368" s="3"/>
      <c r="G368" s="23"/>
      <c r="H368" s="82"/>
      <c r="I368" s="82"/>
      <c r="J368" s="82"/>
    </row>
    <row x14ac:dyDescent="0.25" r="369" customHeight="1" ht="17.25">
      <c r="A369" s="3"/>
      <c r="B369" s="3"/>
      <c r="C369" s="3"/>
      <c r="D369" s="3"/>
      <c r="E369" s="3"/>
      <c r="F369" s="3"/>
      <c r="G369" s="23"/>
      <c r="H369" s="82"/>
      <c r="I369" s="82"/>
      <c r="J369" s="82"/>
    </row>
    <row x14ac:dyDescent="0.25" r="370" customHeight="1" ht="17.25">
      <c r="A370" s="3"/>
      <c r="B370" s="3"/>
      <c r="C370" s="3"/>
      <c r="D370" s="3"/>
      <c r="E370" s="3"/>
      <c r="F370" s="3"/>
      <c r="G370" s="23"/>
      <c r="H370" s="82"/>
      <c r="I370" s="82"/>
      <c r="J370" s="82"/>
    </row>
    <row x14ac:dyDescent="0.25" r="371" customHeight="1" ht="17.25">
      <c r="A371" s="3"/>
      <c r="B371" s="3"/>
      <c r="C371" s="3"/>
      <c r="D371" s="3"/>
      <c r="E371" s="3"/>
      <c r="F371" s="3"/>
      <c r="G371" s="23"/>
      <c r="H371" s="82"/>
      <c r="I371" s="82"/>
      <c r="J371" s="82"/>
    </row>
    <row x14ac:dyDescent="0.25" r="372" customHeight="1" ht="17.25">
      <c r="A372" s="3"/>
      <c r="B372" s="3"/>
      <c r="C372" s="3"/>
      <c r="D372" s="3"/>
      <c r="E372" s="3"/>
      <c r="F372" s="3"/>
      <c r="G372" s="114"/>
      <c r="H372" s="82"/>
      <c r="I372" s="82"/>
      <c r="J372" s="82"/>
    </row>
    <row x14ac:dyDescent="0.25" r="373" customHeight="1" ht="17.25">
      <c r="A373" s="3"/>
      <c r="B373" s="3"/>
      <c r="C373" s="3"/>
      <c r="D373" s="3"/>
      <c r="E373" s="3"/>
      <c r="F373" s="3"/>
      <c r="G373" s="114"/>
      <c r="H373" s="82"/>
      <c r="I373" s="82"/>
      <c r="J373" s="82"/>
    </row>
    <row x14ac:dyDescent="0.25" r="374" customHeight="1" ht="17.25">
      <c r="A374" s="3"/>
      <c r="B374" s="3"/>
      <c r="C374" s="3"/>
      <c r="D374" s="3"/>
      <c r="E374" s="3"/>
      <c r="F374" s="3"/>
      <c r="G374" s="114"/>
      <c r="H374" s="82"/>
      <c r="I374" s="82"/>
      <c r="J374" s="82"/>
    </row>
    <row x14ac:dyDescent="0.25" r="375" customHeight="1" ht="17.25">
      <c r="A375" s="3"/>
      <c r="B375" s="3"/>
      <c r="C375" s="3"/>
      <c r="D375" s="3"/>
      <c r="E375" s="3"/>
      <c r="F375" s="3"/>
      <c r="G375" s="114"/>
      <c r="H375" s="82"/>
      <c r="I375" s="82"/>
      <c r="J375" s="82"/>
    </row>
    <row x14ac:dyDescent="0.25" r="376" customHeight="1" ht="17.25">
      <c r="A376" s="3"/>
      <c r="B376" s="3"/>
      <c r="C376" s="3"/>
      <c r="D376" s="3"/>
      <c r="E376" s="3"/>
      <c r="F376" s="3"/>
      <c r="G376" s="114"/>
      <c r="H376" s="82"/>
      <c r="I376" s="82"/>
      <c r="J376" s="82"/>
    </row>
  </sheetData>
  <mergeCells count="30">
    <mergeCell ref="B1:J1"/>
    <mergeCell ref="F4:G4"/>
    <mergeCell ref="F24:G24"/>
    <mergeCell ref="F38:G38"/>
    <mergeCell ref="F53:G53"/>
    <mergeCell ref="F65:G65"/>
    <mergeCell ref="F77:G77"/>
    <mergeCell ref="F90:G90"/>
    <mergeCell ref="F104:G104"/>
    <mergeCell ref="I104:J104"/>
    <mergeCell ref="I105:J105"/>
    <mergeCell ref="F122:G122"/>
    <mergeCell ref="I122:J122"/>
    <mergeCell ref="I123:J123"/>
    <mergeCell ref="F135:G135"/>
    <mergeCell ref="I135:J135"/>
    <mergeCell ref="I136:J136"/>
    <mergeCell ref="F151:G151"/>
    <mergeCell ref="F164:G164"/>
    <mergeCell ref="F177:G177"/>
    <mergeCell ref="F190:G190"/>
    <mergeCell ref="F206:G206"/>
    <mergeCell ref="F218:G218"/>
    <mergeCell ref="F230:G230"/>
    <mergeCell ref="F245:G245"/>
    <mergeCell ref="F258:G258"/>
    <mergeCell ref="F275:G275"/>
    <mergeCell ref="F289:G289"/>
    <mergeCell ref="F303:G303"/>
    <mergeCell ref="F317:G3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5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6" width="13.005" customWidth="1" bestFit="1"/>
    <col min="5" max="5" style="76" width="9.147857142857141" customWidth="1" bestFit="1"/>
    <col min="6" max="6" style="76" width="17.14785714285714" customWidth="1" bestFit="1"/>
    <col min="7" max="7" style="77" width="24.576428571428572" customWidth="1" bestFit="1"/>
    <col min="8" max="8" style="100" width="31.14785714285714" customWidth="1" bestFit="1"/>
    <col min="9" max="9" style="100" width="38.14785714285715" customWidth="1" bestFit="1"/>
    <col min="10" max="10" style="100" width="38.57642857142857" customWidth="1" bestFit="1"/>
  </cols>
  <sheetData>
    <row x14ac:dyDescent="0.25" r="1" customHeight="1" ht="17.25">
      <c r="A1" s="3"/>
      <c r="B1" s="1" t="s">
        <v>346</v>
      </c>
      <c r="C1" s="1"/>
      <c r="D1" s="1"/>
      <c r="E1" s="1"/>
      <c r="F1" s="1"/>
      <c r="G1" s="1"/>
      <c r="H1" s="81"/>
      <c r="I1" s="81"/>
      <c r="J1" s="81"/>
    </row>
    <row x14ac:dyDescent="0.25" r="2" customHeight="1" ht="17.25">
      <c r="A2" s="3"/>
      <c r="B2" s="4"/>
      <c r="C2" s="4"/>
      <c r="D2" s="4"/>
      <c r="E2" s="4"/>
      <c r="F2" s="4"/>
      <c r="G2" s="23"/>
      <c r="H2" s="101"/>
      <c r="I2" s="101"/>
      <c r="J2" s="101"/>
    </row>
    <row x14ac:dyDescent="0.25" r="3" customHeight="1" ht="49.35">
      <c r="A3" s="3"/>
      <c r="B3" s="96" t="s">
        <v>347</v>
      </c>
      <c r="C3" s="236"/>
      <c r="D3" s="236"/>
      <c r="E3" s="127"/>
      <c r="F3" s="127"/>
      <c r="G3" s="116"/>
      <c r="H3" s="128"/>
      <c r="I3" s="128"/>
      <c r="J3" s="128"/>
    </row>
    <row x14ac:dyDescent="0.25" r="4" customHeight="1" ht="25.350000000000005">
      <c r="A4" s="3"/>
      <c r="B4" s="15" t="s">
        <v>348</v>
      </c>
      <c r="C4" s="15"/>
      <c r="D4" s="15"/>
      <c r="E4" s="112" t="s">
        <v>58</v>
      </c>
      <c r="F4" s="237" t="s">
        <v>36</v>
      </c>
      <c r="G4" s="217"/>
      <c r="H4" s="131" t="s">
        <v>349</v>
      </c>
      <c r="I4" s="18" t="s">
        <v>350</v>
      </c>
      <c r="J4" s="238"/>
    </row>
    <row x14ac:dyDescent="0.25" r="5" customHeight="1" ht="17.25">
      <c r="A5" s="3"/>
      <c r="B5" s="3"/>
      <c r="C5" s="3"/>
      <c r="D5" s="3"/>
      <c r="E5" s="74"/>
      <c r="F5" s="150" t="s">
        <v>351</v>
      </c>
      <c r="G5" s="150" t="s">
        <v>352</v>
      </c>
      <c r="H5" s="101"/>
      <c r="I5" s="287" t="s">
        <v>353</v>
      </c>
      <c r="J5" s="91"/>
    </row>
    <row x14ac:dyDescent="0.25" r="6" customHeight="1" ht="17.25">
      <c r="A6" s="3"/>
      <c r="B6" s="3"/>
      <c r="C6" s="3"/>
      <c r="D6" s="3"/>
      <c r="E6" s="74" t="s">
        <v>11</v>
      </c>
      <c r="F6" s="28" t="s">
        <v>354</v>
      </c>
      <c r="G6" s="28" t="s">
        <v>355</v>
      </c>
      <c r="H6" s="25">
        <f>ROUNDUP((('UK-T-Side Tables'!G6)*USD_per_GBP),-1)</f>
      </c>
      <c r="I6" s="25">
        <f>ROUNDUP((('UK-T-Side Tables'!H6)*USD_per_GBP),-1)</f>
      </c>
      <c r="J6" s="24"/>
    </row>
    <row x14ac:dyDescent="0.25" r="7" customHeight="1" ht="17.25">
      <c r="A7" s="3"/>
      <c r="B7" s="3"/>
      <c r="C7" s="3"/>
      <c r="D7" s="3"/>
      <c r="E7" s="74" t="s">
        <v>13</v>
      </c>
      <c r="F7" s="28" t="s">
        <v>356</v>
      </c>
      <c r="G7" s="28" t="s">
        <v>357</v>
      </c>
      <c r="H7" s="25">
        <f>ROUNDUP((('UK-T-Side Tables'!G7)*USD_per_GBP),-1)</f>
      </c>
      <c r="I7" s="25">
        <f>ROUNDUP((('UK-T-Side Tables'!H7)*USD_per_GBP),-1)</f>
      </c>
      <c r="J7" s="24"/>
    </row>
    <row x14ac:dyDescent="0.25" r="8" customHeight="1" ht="17.25">
      <c r="A8" s="3"/>
      <c r="B8" s="3"/>
      <c r="C8" s="3"/>
      <c r="D8" s="3"/>
      <c r="E8" s="74" t="s">
        <v>15</v>
      </c>
      <c r="F8" s="28" t="s">
        <v>358</v>
      </c>
      <c r="G8" s="28" t="s">
        <v>359</v>
      </c>
      <c r="H8" s="25">
        <f>ROUNDUP((('UK-T-Side Tables'!G8)*USD_per_GBP),-1)</f>
      </c>
      <c r="I8" s="25">
        <f>ROUNDUP((('UK-T-Side Tables'!H8)*USD_per_GBP),-1)</f>
      </c>
      <c r="J8" s="24"/>
    </row>
    <row x14ac:dyDescent="0.25" r="9" customHeight="1" ht="17.25">
      <c r="A9" s="3"/>
      <c r="B9" s="3"/>
      <c r="C9" s="3"/>
      <c r="D9" s="3"/>
      <c r="E9" s="74"/>
      <c r="F9" s="74"/>
      <c r="G9" s="74"/>
      <c r="H9" s="34"/>
      <c r="I9" s="151"/>
      <c r="J9" s="24"/>
    </row>
    <row x14ac:dyDescent="0.25" r="10" customHeight="1" ht="17.25">
      <c r="A10" s="3"/>
      <c r="B10" s="3"/>
      <c r="C10" s="3"/>
      <c r="D10" s="3"/>
      <c r="E10" s="74"/>
      <c r="F10" s="74"/>
      <c r="G10" s="74"/>
      <c r="H10" s="34"/>
      <c r="I10" s="34"/>
      <c r="J10" s="24"/>
    </row>
    <row x14ac:dyDescent="0.25" r="11" customHeight="1" ht="17.25">
      <c r="A11" s="3"/>
      <c r="B11" s="3"/>
      <c r="C11" s="3"/>
      <c r="D11" s="3"/>
      <c r="E11" s="74"/>
      <c r="F11" s="74"/>
      <c r="G11" s="23"/>
      <c r="H11" s="82"/>
      <c r="I11" s="82"/>
      <c r="J11" s="82"/>
    </row>
    <row x14ac:dyDescent="0.25" r="12" customHeight="1" ht="17.25">
      <c r="A12" s="3"/>
      <c r="B12" s="3"/>
      <c r="C12" s="3"/>
      <c r="D12" s="3"/>
      <c r="E12" s="138" t="s">
        <v>18</v>
      </c>
      <c r="F12" s="138"/>
      <c r="G12" s="74"/>
      <c r="H12" s="136"/>
      <c r="I12" s="136"/>
      <c r="J12" s="137"/>
    </row>
    <row x14ac:dyDescent="0.25" r="13" customHeight="1" ht="17.25">
      <c r="A13" s="3"/>
      <c r="B13" s="3"/>
      <c r="C13" s="3"/>
      <c r="D13" s="3"/>
      <c r="E13" s="145"/>
      <c r="F13" s="145"/>
      <c r="G13" s="23"/>
      <c r="H13" s="82"/>
      <c r="I13" s="82"/>
      <c r="J13" s="82"/>
    </row>
    <row x14ac:dyDescent="0.25" r="14" customHeight="1" ht="17.25">
      <c r="A14" s="3"/>
      <c r="B14" s="3"/>
      <c r="C14" s="3"/>
      <c r="D14" s="3"/>
      <c r="E14" s="3"/>
      <c r="F14" s="3"/>
      <c r="G14" s="23"/>
      <c r="H14" s="82"/>
      <c r="I14" s="82"/>
      <c r="J14" s="82"/>
    </row>
    <row x14ac:dyDescent="0.25" r="15" customHeight="1" ht="17.25">
      <c r="A15" s="3"/>
      <c r="B15" s="3"/>
      <c r="C15" s="3"/>
      <c r="D15" s="3"/>
      <c r="E15" s="139" t="s">
        <v>280</v>
      </c>
      <c r="F15" s="139"/>
      <c r="G15" s="140"/>
      <c r="H15" s="141"/>
      <c r="I15" s="37">
        <f>ROUNDUP((('UK-T-Side Tables'!H15)*USD_per_GBP),-1)</f>
      </c>
      <c r="J15" s="82"/>
    </row>
    <row x14ac:dyDescent="0.25" r="16" customHeight="1" ht="17.25">
      <c r="A16" s="3"/>
      <c r="B16" s="3"/>
      <c r="C16" s="3"/>
      <c r="D16" s="3"/>
      <c r="E16" s="145"/>
      <c r="F16" s="145"/>
      <c r="G16" s="23"/>
      <c r="H16" s="82"/>
      <c r="I16" s="82"/>
      <c r="J16" s="82"/>
    </row>
    <row x14ac:dyDescent="0.25" r="17" customHeight="1" ht="17.25">
      <c r="A17" s="3"/>
      <c r="B17" s="3"/>
      <c r="C17" s="3"/>
      <c r="D17" s="3"/>
      <c r="E17" s="3"/>
      <c r="F17" s="3"/>
      <c r="G17" s="23"/>
      <c r="H17" s="82"/>
      <c r="I17" s="82"/>
      <c r="J17" s="92"/>
    </row>
    <row x14ac:dyDescent="0.25" r="18" customHeight="1" ht="17.25">
      <c r="A18" s="3"/>
      <c r="B18" s="3"/>
      <c r="C18" s="3"/>
      <c r="D18" s="3"/>
      <c r="E18" s="139" t="s">
        <v>360</v>
      </c>
      <c r="F18" s="139"/>
      <c r="G18" s="140"/>
      <c r="H18" s="141"/>
      <c r="I18" s="37">
        <f>ROUNDUP((('UK-T-Side Tables'!H18)*USD_per_GBP),-1)</f>
      </c>
      <c r="J18" s="92"/>
    </row>
    <row x14ac:dyDescent="0.25" r="19" customHeight="1" ht="17.25">
      <c r="A19" s="3"/>
      <c r="B19" s="3"/>
      <c r="C19" s="3"/>
      <c r="D19" s="3"/>
      <c r="E19" s="28"/>
      <c r="F19" s="28"/>
      <c r="G19" s="23"/>
      <c r="H19" s="82"/>
      <c r="I19" s="34"/>
      <c r="J19" s="92"/>
    </row>
    <row x14ac:dyDescent="0.25" r="20" customHeight="1" ht="17.25">
      <c r="A20" s="3"/>
      <c r="B20" s="3"/>
      <c r="C20" s="3"/>
      <c r="D20" s="3"/>
      <c r="E20" s="28"/>
      <c r="F20" s="28"/>
      <c r="G20" s="23"/>
      <c r="H20" s="82"/>
      <c r="I20" s="34"/>
      <c r="J20" s="92"/>
    </row>
    <row x14ac:dyDescent="0.25" r="21" customHeight="1" ht="17.25">
      <c r="A21" s="3"/>
      <c r="B21" s="3"/>
      <c r="C21" s="3"/>
      <c r="D21" s="3"/>
      <c r="E21" s="28"/>
      <c r="F21" s="28"/>
      <c r="G21" s="23"/>
      <c r="H21" s="82"/>
      <c r="I21" s="34"/>
      <c r="J21" s="92"/>
    </row>
    <row x14ac:dyDescent="0.25" r="22" customHeight="1" ht="17.25">
      <c r="A22" s="3"/>
      <c r="B22" s="3"/>
      <c r="C22" s="3"/>
      <c r="D22" s="3"/>
      <c r="E22" s="28"/>
      <c r="F22" s="28"/>
      <c r="G22" s="23"/>
      <c r="H22" s="82"/>
      <c r="I22" s="34"/>
      <c r="J22" s="92"/>
    </row>
    <row x14ac:dyDescent="0.25" r="23" customHeight="1" ht="17.25">
      <c r="A23" s="3"/>
      <c r="B23" s="288" t="s">
        <v>361</v>
      </c>
      <c r="C23" s="10"/>
      <c r="D23" s="10"/>
      <c r="E23" s="10"/>
      <c r="F23" s="10"/>
      <c r="G23" s="227"/>
      <c r="H23" s="199"/>
      <c r="I23" s="199"/>
      <c r="J23" s="128"/>
    </row>
    <row x14ac:dyDescent="0.25" r="24" customHeight="1" ht="17.25">
      <c r="A24" s="3"/>
      <c r="B24" s="15" t="s">
        <v>348</v>
      </c>
      <c r="C24" s="15"/>
      <c r="D24" s="15"/>
      <c r="E24" s="112" t="s">
        <v>10</v>
      </c>
      <c r="F24" s="237" t="s">
        <v>36</v>
      </c>
      <c r="G24" s="217"/>
      <c r="H24" s="18" t="s">
        <v>362</v>
      </c>
      <c r="I24" s="18" t="s">
        <v>363</v>
      </c>
      <c r="J24" s="238"/>
    </row>
    <row x14ac:dyDescent="0.25" r="25" customHeight="1" ht="17.25">
      <c r="A25" s="3"/>
      <c r="B25" s="114"/>
      <c r="C25" s="114"/>
      <c r="D25" s="114"/>
      <c r="E25" s="119"/>
      <c r="F25" s="150" t="s">
        <v>351</v>
      </c>
      <c r="G25" s="150" t="s">
        <v>352</v>
      </c>
      <c r="H25" s="289"/>
      <c r="I25" s="287"/>
      <c r="J25" s="92"/>
    </row>
    <row x14ac:dyDescent="0.25" r="26" customHeight="1" ht="17.25">
      <c r="A26" s="3"/>
      <c r="B26" s="114"/>
      <c r="C26" s="114"/>
      <c r="D26" s="114"/>
      <c r="E26" s="4" t="s">
        <v>13</v>
      </c>
      <c r="F26" s="114" t="s">
        <v>364</v>
      </c>
      <c r="G26" s="28" t="s">
        <v>357</v>
      </c>
      <c r="H26" s="25">
        <f>ROUNDUP((('UK-T-Side Tables'!G26)*USD_per_GBP),-1)</f>
      </c>
      <c r="I26" s="25">
        <f>ROUNDUP((('UK-T-Side Tables'!H26)*USD_per_GBP),-1)</f>
      </c>
      <c r="J26" s="92"/>
    </row>
    <row x14ac:dyDescent="0.25" r="27" customHeight="1" ht="17.25">
      <c r="A27" s="3"/>
      <c r="B27" s="114"/>
      <c r="C27" s="114"/>
      <c r="D27" s="114"/>
      <c r="E27" s="4" t="s">
        <v>15</v>
      </c>
      <c r="F27" s="114" t="s">
        <v>358</v>
      </c>
      <c r="G27" s="28" t="s">
        <v>359</v>
      </c>
      <c r="H27" s="25">
        <f>ROUNDUP((('UK-T-Side Tables'!G27)*USD_per_GBP),-1)</f>
      </c>
      <c r="I27" s="25">
        <f>ROUNDUP((('UK-T-Side Tables'!H27)*USD_per_GBP),-1)</f>
      </c>
      <c r="J27" s="92"/>
    </row>
    <row x14ac:dyDescent="0.25" r="28" customHeight="1" ht="17.25">
      <c r="A28" s="3"/>
      <c r="B28" s="114"/>
      <c r="C28" s="114"/>
      <c r="D28" s="114"/>
      <c r="E28" s="4"/>
      <c r="F28" s="4"/>
      <c r="G28" s="4"/>
      <c r="H28" s="63"/>
      <c r="I28" s="63"/>
      <c r="J28" s="92"/>
    </row>
    <row x14ac:dyDescent="0.25" r="29" customHeight="1" ht="17.25">
      <c r="A29" s="3"/>
      <c r="B29" s="114"/>
      <c r="C29" s="114"/>
      <c r="D29" s="114"/>
      <c r="E29" s="4"/>
      <c r="F29" s="4"/>
      <c r="G29" s="4"/>
      <c r="H29" s="63"/>
      <c r="I29" s="63"/>
      <c r="J29" s="92"/>
    </row>
    <row x14ac:dyDescent="0.25" r="30" customHeight="1" ht="17.25">
      <c r="A30" s="3"/>
      <c r="B30" s="114"/>
      <c r="C30" s="114"/>
      <c r="D30" s="114"/>
      <c r="E30" s="138" t="s">
        <v>365</v>
      </c>
      <c r="F30" s="138"/>
      <c r="G30" s="4"/>
      <c r="H30" s="63"/>
      <c r="I30" s="63"/>
      <c r="J30" s="92"/>
    </row>
    <row x14ac:dyDescent="0.25" r="31" customHeight="1" ht="25.350000000000005">
      <c r="A31" s="3"/>
      <c r="B31" s="114"/>
      <c r="C31" s="114"/>
      <c r="D31" s="114"/>
      <c r="E31" s="150"/>
      <c r="F31" s="150"/>
      <c r="G31" s="4"/>
      <c r="H31" s="101"/>
      <c r="I31" s="101"/>
      <c r="J31" s="92"/>
    </row>
    <row x14ac:dyDescent="0.25" r="32" customHeight="1" ht="25.350000000000005">
      <c r="A32" s="3"/>
      <c r="B32" s="114"/>
      <c r="C32" s="114"/>
      <c r="D32" s="114"/>
      <c r="E32" s="107"/>
      <c r="F32" s="107"/>
      <c r="G32" s="4"/>
      <c r="H32" s="101"/>
      <c r="I32" s="101"/>
      <c r="J32" s="92"/>
    </row>
    <row x14ac:dyDescent="0.25" r="33" customHeight="1" ht="25.350000000000005">
      <c r="A33" s="3"/>
      <c r="B33" s="114"/>
      <c r="C33" s="114"/>
      <c r="D33" s="114"/>
      <c r="E33" s="139" t="s">
        <v>280</v>
      </c>
      <c r="F33" s="139"/>
      <c r="G33" s="140"/>
      <c r="H33" s="141"/>
      <c r="I33" s="37">
        <f>ROUNDUP((('UK-T-Side Tables'!H33)*USD_per_GBP),-1)</f>
      </c>
      <c r="J33" s="92"/>
    </row>
    <row x14ac:dyDescent="0.25" r="34" customHeight="1" ht="24.75">
      <c r="A34" s="3"/>
      <c r="B34" s="114"/>
      <c r="C34" s="114"/>
      <c r="D34" s="114"/>
      <c r="E34" s="229"/>
      <c r="F34" s="229"/>
      <c r="G34" s="228"/>
      <c r="H34" s="230"/>
      <c r="I34" s="230"/>
      <c r="J34" s="92"/>
    </row>
    <row x14ac:dyDescent="0.25" r="35" customHeight="1" ht="100.34999999999998">
      <c r="A35" s="3"/>
      <c r="B35" s="114"/>
      <c r="C35" s="114"/>
      <c r="D35" s="114"/>
      <c r="E35" s="114"/>
      <c r="F35" s="114"/>
      <c r="G35" s="4"/>
      <c r="H35" s="101"/>
      <c r="I35" s="63"/>
      <c r="J35" s="92"/>
    </row>
    <row x14ac:dyDescent="0.25" r="36" customHeight="1" ht="25.350000000000005">
      <c r="A36" s="3"/>
      <c r="B36" s="3"/>
      <c r="C36" s="3"/>
      <c r="D36" s="3"/>
      <c r="E36" s="108"/>
      <c r="F36" s="108"/>
      <c r="G36" s="122"/>
      <c r="H36" s="290"/>
      <c r="I36" s="291"/>
      <c r="J36" s="291"/>
    </row>
    <row x14ac:dyDescent="0.25" r="37" customHeight="1" ht="17.25">
      <c r="A37" s="3"/>
      <c r="B37" s="288" t="s">
        <v>361</v>
      </c>
      <c r="C37" s="10"/>
      <c r="D37" s="10"/>
      <c r="E37" s="10"/>
      <c r="F37" s="10"/>
      <c r="G37" s="227"/>
      <c r="H37" s="199"/>
      <c r="I37" s="199"/>
      <c r="J37" s="128"/>
    </row>
    <row x14ac:dyDescent="0.25" r="38" customHeight="1" ht="17.25">
      <c r="A38" s="3"/>
      <c r="B38" s="15" t="s">
        <v>366</v>
      </c>
      <c r="C38" s="15"/>
      <c r="D38" s="15"/>
      <c r="E38" s="112" t="s">
        <v>10</v>
      </c>
      <c r="F38" s="237" t="s">
        <v>36</v>
      </c>
      <c r="G38" s="217"/>
      <c r="H38" s="18" t="s">
        <v>362</v>
      </c>
      <c r="I38" s="18" t="s">
        <v>363</v>
      </c>
      <c r="J38" s="238"/>
    </row>
    <row x14ac:dyDescent="0.25" r="39" customHeight="1" ht="17.25">
      <c r="A39" s="3"/>
      <c r="B39" s="114"/>
      <c r="C39" s="114"/>
      <c r="D39" s="114"/>
      <c r="E39" s="119"/>
      <c r="F39" s="150" t="s">
        <v>351</v>
      </c>
      <c r="G39" s="150" t="s">
        <v>352</v>
      </c>
      <c r="H39" s="289"/>
      <c r="I39" s="287"/>
      <c r="J39" s="92"/>
    </row>
    <row x14ac:dyDescent="0.25" r="40" customHeight="1" ht="17.25">
      <c r="A40" s="3"/>
      <c r="B40" s="114"/>
      <c r="C40" s="114"/>
      <c r="D40" s="114"/>
      <c r="E40" s="4" t="s">
        <v>13</v>
      </c>
      <c r="F40" s="114" t="s">
        <v>367</v>
      </c>
      <c r="G40" s="28" t="s">
        <v>368</v>
      </c>
      <c r="H40" s="25">
        <f>ROUNDUP((('UK-T-Side Tables'!G40)*USD_per_GBP),-1)</f>
      </c>
      <c r="I40" s="25">
        <f>ROUNDUP((('UK-T-Side Tables'!H40)*USD_per_GBP),-1)</f>
      </c>
      <c r="J40" s="92"/>
    </row>
    <row x14ac:dyDescent="0.25" r="41" customHeight="1" ht="17.25">
      <c r="A41" s="3"/>
      <c r="B41" s="114"/>
      <c r="C41" s="114"/>
      <c r="D41" s="114"/>
      <c r="E41" s="4" t="s">
        <v>15</v>
      </c>
      <c r="F41" s="114" t="s">
        <v>116</v>
      </c>
      <c r="G41" s="28" t="s">
        <v>117</v>
      </c>
      <c r="H41" s="25">
        <f>ROUNDUP((('UK-T-Side Tables'!G41)*USD_per_GBP),-1)</f>
      </c>
      <c r="I41" s="25">
        <f>ROUNDUP((('UK-T-Side Tables'!H41)*USD_per_GBP),-1)</f>
      </c>
      <c r="J41" s="92"/>
    </row>
    <row x14ac:dyDescent="0.25" r="42" customHeight="1" ht="17.25">
      <c r="A42" s="3"/>
      <c r="B42" s="114"/>
      <c r="C42" s="114"/>
      <c r="D42" s="114"/>
      <c r="E42" s="4"/>
      <c r="F42" s="4"/>
      <c r="G42" s="4"/>
      <c r="H42" s="63"/>
      <c r="I42" s="63"/>
      <c r="J42" s="92"/>
    </row>
    <row x14ac:dyDescent="0.25" r="43" customHeight="1" ht="17.25">
      <c r="A43" s="3"/>
      <c r="B43" s="114"/>
      <c r="C43" s="114"/>
      <c r="D43" s="114"/>
      <c r="E43" s="4"/>
      <c r="F43" s="4"/>
      <c r="G43" s="4"/>
      <c r="H43" s="63"/>
      <c r="I43" s="63"/>
      <c r="J43" s="92"/>
    </row>
    <row x14ac:dyDescent="0.25" r="44" customHeight="1" ht="17.25">
      <c r="A44" s="3"/>
      <c r="B44" s="114"/>
      <c r="C44" s="114"/>
      <c r="D44" s="114"/>
      <c r="E44" s="138" t="s">
        <v>365</v>
      </c>
      <c r="F44" s="138"/>
      <c r="G44" s="4"/>
      <c r="H44" s="63"/>
      <c r="I44" s="63"/>
      <c r="J44" s="92"/>
    </row>
    <row x14ac:dyDescent="0.25" r="45" customHeight="1" ht="25.350000000000005">
      <c r="A45" s="3"/>
      <c r="B45" s="114"/>
      <c r="C45" s="114"/>
      <c r="D45" s="114"/>
      <c r="E45" s="150"/>
      <c r="F45" s="150"/>
      <c r="G45" s="4"/>
      <c r="H45" s="101"/>
      <c r="I45" s="101"/>
      <c r="J45" s="92"/>
    </row>
    <row x14ac:dyDescent="0.25" r="46" customHeight="1" ht="25.350000000000005">
      <c r="A46" s="3"/>
      <c r="B46" s="114"/>
      <c r="C46" s="114"/>
      <c r="D46" s="114"/>
      <c r="E46" s="107"/>
      <c r="F46" s="107"/>
      <c r="G46" s="4"/>
      <c r="H46" s="101"/>
      <c r="I46" s="101"/>
      <c r="J46" s="92"/>
    </row>
    <row x14ac:dyDescent="0.25" r="47" customHeight="1" ht="25.350000000000005">
      <c r="A47" s="3"/>
      <c r="B47" s="114"/>
      <c r="C47" s="114"/>
      <c r="D47" s="114"/>
      <c r="E47" s="139" t="s">
        <v>280</v>
      </c>
      <c r="F47" s="139"/>
      <c r="G47" s="140"/>
      <c r="H47" s="141"/>
      <c r="I47" s="37">
        <f>ROUNDUP((('UK-T-Side Tables'!H47)*USD_per_GBP),-1)</f>
      </c>
      <c r="J47" s="92"/>
    </row>
    <row x14ac:dyDescent="0.25" r="48" customHeight="1" ht="100.34999999999998">
      <c r="A48" s="3"/>
      <c r="B48" s="114"/>
      <c r="C48" s="114"/>
      <c r="D48" s="114"/>
      <c r="E48" s="108"/>
      <c r="F48" s="108"/>
      <c r="G48" s="228"/>
      <c r="H48" s="230"/>
      <c r="I48" s="101"/>
      <c r="J48" s="92"/>
    </row>
    <row x14ac:dyDescent="0.25" r="49" customHeight="1" ht="24.75">
      <c r="A49" s="3"/>
      <c r="B49" s="114"/>
      <c r="C49" s="114"/>
      <c r="D49" s="114"/>
      <c r="E49" s="229"/>
      <c r="F49" s="229"/>
      <c r="G49" s="228"/>
      <c r="H49" s="230"/>
      <c r="I49" s="230"/>
      <c r="J49" s="92"/>
    </row>
    <row x14ac:dyDescent="0.25" r="50" customHeight="1" ht="25.350000000000005">
      <c r="A50" s="3"/>
      <c r="B50" s="114"/>
      <c r="C50" s="114"/>
      <c r="D50" s="114"/>
      <c r="E50" s="114"/>
      <c r="F50" s="114"/>
      <c r="G50" s="4"/>
      <c r="H50" s="101"/>
      <c r="I50" s="63"/>
      <c r="J50" s="92"/>
    </row>
    <row x14ac:dyDescent="0.25" r="51" customHeight="1" ht="25.350000000000005">
      <c r="A51" s="3"/>
      <c r="B51" s="3"/>
      <c r="C51" s="3"/>
      <c r="D51" s="3"/>
      <c r="E51" s="108"/>
      <c r="F51" s="108"/>
      <c r="G51" s="122"/>
      <c r="H51" s="290"/>
      <c r="I51" s="291"/>
      <c r="J51" s="291"/>
    </row>
    <row x14ac:dyDescent="0.25" r="52" customHeight="1" ht="57">
      <c r="A52" s="3"/>
      <c r="B52" s="96" t="s">
        <v>369</v>
      </c>
      <c r="C52" s="10"/>
      <c r="D52" s="9"/>
      <c r="E52" s="292"/>
      <c r="F52" s="292"/>
      <c r="G52" s="293"/>
      <c r="H52" s="294"/>
      <c r="I52" s="294"/>
      <c r="J52" s="128"/>
    </row>
    <row x14ac:dyDescent="0.25" r="53" customHeight="1" ht="17.25">
      <c r="A53" s="3"/>
      <c r="B53" s="15" t="s">
        <v>348</v>
      </c>
      <c r="C53" s="15"/>
      <c r="D53" s="15"/>
      <c r="E53" s="112" t="s">
        <v>58</v>
      </c>
      <c r="F53" s="237" t="s">
        <v>319</v>
      </c>
      <c r="G53" s="217"/>
      <c r="H53" s="131" t="s">
        <v>370</v>
      </c>
      <c r="I53" s="52"/>
      <c r="J53" s="238"/>
    </row>
    <row x14ac:dyDescent="0.25" r="54" customHeight="1" ht="17.25">
      <c r="A54" s="3"/>
      <c r="B54" s="3"/>
      <c r="C54" s="3"/>
      <c r="D54" s="3"/>
      <c r="E54" s="74"/>
      <c r="F54" s="150" t="s">
        <v>5</v>
      </c>
      <c r="G54" s="150" t="s">
        <v>335</v>
      </c>
      <c r="H54" s="101"/>
      <c r="I54" s="225"/>
      <c r="J54" s="91"/>
    </row>
    <row x14ac:dyDescent="0.25" r="55" customHeight="1" ht="17.25">
      <c r="A55" s="3"/>
      <c r="B55" s="3"/>
      <c r="C55" s="3"/>
      <c r="D55" s="3"/>
      <c r="E55" s="74" t="s">
        <v>13</v>
      </c>
      <c r="F55" s="28" t="s">
        <v>371</v>
      </c>
      <c r="G55" s="295" t="s">
        <v>372</v>
      </c>
      <c r="H55" s="25">
        <f>ROUNDUP((('UK-T-Side Tables'!G55)*USD_per_GBP),-1)</f>
      </c>
      <c r="I55" s="34"/>
      <c r="J55" s="24"/>
    </row>
    <row x14ac:dyDescent="0.25" r="56" customHeight="1" ht="17.25">
      <c r="A56" s="3"/>
      <c r="B56" s="3"/>
      <c r="C56" s="3"/>
      <c r="D56" s="3"/>
      <c r="E56" s="74" t="s">
        <v>15</v>
      </c>
      <c r="F56" s="28" t="s">
        <v>373</v>
      </c>
      <c r="G56" s="295" t="s">
        <v>374</v>
      </c>
      <c r="H56" s="25">
        <f>ROUNDUP((('UK-T-Side Tables'!G56)*USD_per_GBP),-1)</f>
      </c>
      <c r="I56" s="34"/>
      <c r="J56" s="24"/>
    </row>
    <row x14ac:dyDescent="0.25" r="57" customHeight="1" ht="17.25">
      <c r="A57" s="3"/>
      <c r="B57" s="3"/>
      <c r="C57" s="3"/>
      <c r="D57" s="3"/>
      <c r="E57" s="74"/>
      <c r="F57" s="74"/>
      <c r="G57" s="74"/>
      <c r="H57" s="34"/>
      <c r="I57" s="34"/>
      <c r="J57" s="24"/>
    </row>
    <row x14ac:dyDescent="0.25" r="58" customHeight="1" ht="17.25">
      <c r="A58" s="3"/>
      <c r="B58" s="3"/>
      <c r="C58" s="3"/>
      <c r="D58" s="3"/>
      <c r="E58" s="74"/>
      <c r="F58" s="74"/>
      <c r="G58" s="74"/>
      <c r="H58" s="34"/>
      <c r="I58" s="34"/>
      <c r="J58" s="24"/>
    </row>
    <row x14ac:dyDescent="0.25" r="59" customHeight="1" ht="17.25">
      <c r="A59" s="3"/>
      <c r="B59" s="3"/>
      <c r="C59" s="3"/>
      <c r="D59" s="3"/>
      <c r="E59" s="138" t="s">
        <v>18</v>
      </c>
      <c r="F59" s="138"/>
      <c r="G59" s="23"/>
      <c r="H59" s="82"/>
      <c r="I59" s="82"/>
      <c r="J59" s="82"/>
    </row>
    <row x14ac:dyDescent="0.25" r="60" customHeight="1" ht="17.25">
      <c r="A60" s="3"/>
      <c r="B60" s="3"/>
      <c r="C60" s="3"/>
      <c r="D60" s="3"/>
      <c r="E60" s="145"/>
      <c r="F60" s="145"/>
      <c r="G60" s="74"/>
      <c r="H60" s="136"/>
      <c r="I60" s="136"/>
      <c r="J60" s="137"/>
    </row>
    <row x14ac:dyDescent="0.25" r="61" customHeight="1" ht="17.25">
      <c r="A61" s="3"/>
      <c r="B61" s="3"/>
      <c r="C61" s="3"/>
      <c r="D61" s="3"/>
      <c r="E61" s="110" t="s">
        <v>280</v>
      </c>
      <c r="F61" s="140"/>
      <c r="G61" s="110"/>
      <c r="H61" s="141"/>
      <c r="I61" s="188">
        <f>ROUNDUP((('UK-T-Side Tables'!H61)*USD_per_GBP),-1)</f>
      </c>
      <c r="J61" s="82"/>
    </row>
    <row x14ac:dyDescent="0.25" r="62" customHeight="1" ht="17.25">
      <c r="A62" s="3"/>
      <c r="B62" s="3"/>
      <c r="C62" s="3"/>
      <c r="D62" s="3"/>
      <c r="E62" s="28"/>
      <c r="F62" s="28"/>
      <c r="G62" s="23"/>
      <c r="H62" s="82"/>
      <c r="I62" s="34"/>
      <c r="J62" s="82"/>
    </row>
    <row x14ac:dyDescent="0.25" r="63" customHeight="1" ht="17.25">
      <c r="A63" s="3"/>
      <c r="B63" s="3"/>
      <c r="C63" s="3"/>
      <c r="D63" s="3"/>
      <c r="E63" s="145"/>
      <c r="F63" s="145"/>
      <c r="G63" s="23"/>
      <c r="H63" s="82"/>
      <c r="I63" s="82"/>
      <c r="J63" s="82"/>
    </row>
    <row x14ac:dyDescent="0.25" r="64" customHeight="1" ht="17.25">
      <c r="A64" s="3"/>
      <c r="B64" s="3"/>
      <c r="C64" s="3"/>
      <c r="D64" s="3"/>
      <c r="E64" s="145"/>
      <c r="F64" s="145"/>
      <c r="G64" s="23"/>
      <c r="H64" s="82"/>
      <c r="I64" s="82"/>
      <c r="J64" s="82"/>
    </row>
    <row x14ac:dyDescent="0.25" r="65" customHeight="1" ht="17.25">
      <c r="A65" s="3"/>
      <c r="B65" s="15" t="s">
        <v>98</v>
      </c>
      <c r="C65" s="15"/>
      <c r="D65" s="15"/>
      <c r="E65" s="112"/>
      <c r="F65" s="237" t="s">
        <v>319</v>
      </c>
      <c r="G65" s="217"/>
      <c r="H65" s="131" t="s">
        <v>370</v>
      </c>
      <c r="I65" s="52"/>
      <c r="J65" s="238"/>
    </row>
    <row x14ac:dyDescent="0.25" r="66" customHeight="1" ht="17.25">
      <c r="A66" s="3"/>
      <c r="B66" s="3"/>
      <c r="C66" s="3"/>
      <c r="D66" s="3"/>
      <c r="E66" s="74"/>
      <c r="F66" s="150" t="s">
        <v>5</v>
      </c>
      <c r="G66" s="150" t="s">
        <v>335</v>
      </c>
      <c r="H66" s="101"/>
      <c r="I66" s="225"/>
      <c r="J66" s="91"/>
    </row>
    <row x14ac:dyDescent="0.25" r="67" customHeight="1" ht="17.25">
      <c r="A67" s="3"/>
      <c r="B67" s="3"/>
      <c r="C67" s="3"/>
      <c r="D67" s="3"/>
      <c r="E67" s="74"/>
      <c r="F67" s="296" t="s">
        <v>375</v>
      </c>
      <c r="G67" s="297" t="s">
        <v>376</v>
      </c>
      <c r="H67" s="25">
        <f>ROUNDUP((('UK-T-Side Tables'!G67)*USD_per_GBP),-1)</f>
      </c>
      <c r="I67" s="34"/>
      <c r="J67" s="24"/>
    </row>
    <row x14ac:dyDescent="0.25" r="68" customHeight="1" ht="17.25">
      <c r="A68" s="3"/>
      <c r="B68" s="3"/>
      <c r="C68" s="3"/>
      <c r="D68" s="3"/>
      <c r="E68" s="74"/>
      <c r="F68" s="28"/>
      <c r="G68" s="295"/>
      <c r="H68" s="25"/>
      <c r="I68" s="34"/>
      <c r="J68" s="24"/>
    </row>
    <row x14ac:dyDescent="0.25" r="69" customHeight="1" ht="17.25">
      <c r="A69" s="3"/>
      <c r="B69" s="3"/>
      <c r="C69" s="3"/>
      <c r="D69" s="3"/>
      <c r="E69" s="74"/>
      <c r="F69" s="74"/>
      <c r="G69" s="74"/>
      <c r="H69" s="34"/>
      <c r="I69" s="34"/>
      <c r="J69" s="24"/>
    </row>
    <row x14ac:dyDescent="0.25" r="70" customHeight="1" ht="17.25">
      <c r="A70" s="3"/>
      <c r="B70" s="3"/>
      <c r="C70" s="3"/>
      <c r="D70" s="3"/>
      <c r="E70" s="74"/>
      <c r="F70" s="74"/>
      <c r="G70" s="74"/>
      <c r="H70" s="34"/>
      <c r="I70" s="34"/>
      <c r="J70" s="24"/>
    </row>
    <row x14ac:dyDescent="0.25" r="71" customHeight="1" ht="17.25">
      <c r="A71" s="3"/>
      <c r="B71" s="3"/>
      <c r="C71" s="3"/>
      <c r="D71" s="3"/>
      <c r="E71" s="138" t="s">
        <v>18</v>
      </c>
      <c r="F71" s="138"/>
      <c r="G71" s="23"/>
      <c r="H71" s="82"/>
      <c r="I71" s="82"/>
      <c r="J71" s="82"/>
    </row>
    <row x14ac:dyDescent="0.25" r="72" customHeight="1" ht="17.25">
      <c r="A72" s="3"/>
      <c r="B72" s="3"/>
      <c r="C72" s="3"/>
      <c r="D72" s="3"/>
      <c r="E72" s="145"/>
      <c r="F72" s="145"/>
      <c r="G72" s="74"/>
      <c r="H72" s="136"/>
      <c r="I72" s="136"/>
      <c r="J72" s="137"/>
    </row>
    <row x14ac:dyDescent="0.25" r="73" customHeight="1" ht="17.25">
      <c r="A73" s="3"/>
      <c r="B73" s="3"/>
      <c r="C73" s="3"/>
      <c r="D73" s="3"/>
      <c r="E73" s="110" t="s">
        <v>280</v>
      </c>
      <c r="F73" s="140"/>
      <c r="G73" s="110"/>
      <c r="H73" s="141"/>
      <c r="I73" s="188">
        <f>ROUNDUP((('UK-T-Side Tables'!H73)*USD_per_GBP),-1)</f>
      </c>
      <c r="J73" s="82"/>
    </row>
    <row x14ac:dyDescent="0.25" r="74" customHeight="1" ht="17.25">
      <c r="A74" s="3"/>
      <c r="B74" s="3"/>
      <c r="C74" s="3"/>
      <c r="D74" s="3"/>
      <c r="E74" s="28"/>
      <c r="F74" s="28"/>
      <c r="G74" s="23"/>
      <c r="H74" s="82"/>
      <c r="I74" s="34"/>
      <c r="J74" s="82"/>
    </row>
    <row x14ac:dyDescent="0.25" r="75" customHeight="1" ht="17.25">
      <c r="A75" s="3"/>
      <c r="B75" s="3"/>
      <c r="C75" s="3"/>
      <c r="D75" s="3"/>
      <c r="E75" s="145"/>
      <c r="F75" s="145"/>
      <c r="G75" s="23"/>
      <c r="H75" s="82"/>
      <c r="I75" s="82"/>
      <c r="J75" s="82"/>
    </row>
    <row x14ac:dyDescent="0.25" r="76" customHeight="1" ht="57">
      <c r="A76" s="3"/>
      <c r="B76" s="96" t="s">
        <v>377</v>
      </c>
      <c r="C76" s="10"/>
      <c r="D76" s="9"/>
      <c r="E76" s="292"/>
      <c r="F76" s="292"/>
      <c r="G76" s="293"/>
      <c r="H76" s="294"/>
      <c r="I76" s="294"/>
      <c r="J76" s="128"/>
    </row>
    <row x14ac:dyDescent="0.25" r="77" customHeight="1" ht="17.25">
      <c r="A77" s="3"/>
      <c r="B77" s="15"/>
      <c r="C77" s="15"/>
      <c r="D77" s="15"/>
      <c r="E77" s="112" t="s">
        <v>58</v>
      </c>
      <c r="F77" s="237" t="s">
        <v>319</v>
      </c>
      <c r="G77" s="217"/>
      <c r="H77" s="131" t="s">
        <v>378</v>
      </c>
      <c r="I77" s="52"/>
      <c r="J77" s="238"/>
    </row>
    <row x14ac:dyDescent="0.25" r="78" customHeight="1" ht="17.25">
      <c r="A78" s="3"/>
      <c r="B78" s="3"/>
      <c r="C78" s="3"/>
      <c r="D78" s="3"/>
      <c r="E78" s="74"/>
      <c r="F78" s="150" t="s">
        <v>5</v>
      </c>
      <c r="G78" s="150" t="s">
        <v>335</v>
      </c>
      <c r="H78" s="101"/>
      <c r="I78" s="225"/>
      <c r="J78" s="91"/>
    </row>
    <row x14ac:dyDescent="0.25" r="79" customHeight="1" ht="17.25">
      <c r="A79" s="3"/>
      <c r="B79" s="3"/>
      <c r="C79" s="3"/>
      <c r="D79" s="3"/>
      <c r="E79" s="74" t="s">
        <v>379</v>
      </c>
      <c r="F79" s="298" t="s">
        <v>380</v>
      </c>
      <c r="G79" s="297" t="s">
        <v>381</v>
      </c>
      <c r="H79" s="25">
        <f>ROUNDUP((('UK-T-Side Tables'!G79)*USD_per_GBP),-1)</f>
      </c>
      <c r="I79" s="34"/>
      <c r="J79" s="24"/>
    </row>
    <row x14ac:dyDescent="0.25" r="80" customHeight="1" ht="17.25">
      <c r="A80" s="3"/>
      <c r="B80" s="3"/>
      <c r="C80" s="3"/>
      <c r="D80" s="3"/>
      <c r="E80" s="74" t="s">
        <v>13</v>
      </c>
      <c r="F80" s="298" t="s">
        <v>382</v>
      </c>
      <c r="G80" s="297" t="s">
        <v>383</v>
      </c>
      <c r="H80" s="25">
        <f>ROUNDUP((('UK-T-Side Tables'!G80)*USD_per_GBP),-1)</f>
      </c>
      <c r="I80" s="34"/>
      <c r="J80" s="24"/>
    </row>
    <row x14ac:dyDescent="0.25" r="81" customHeight="1" ht="17.25">
      <c r="A81" s="3"/>
      <c r="B81" s="3"/>
      <c r="C81" s="3"/>
      <c r="D81" s="3"/>
      <c r="E81" s="74"/>
      <c r="F81" s="74"/>
      <c r="G81" s="74"/>
      <c r="H81" s="34"/>
      <c r="I81" s="34"/>
      <c r="J81" s="24"/>
    </row>
    <row x14ac:dyDescent="0.25" r="82" customHeight="1" ht="17.25">
      <c r="A82" s="3"/>
      <c r="B82" s="3"/>
      <c r="C82" s="3"/>
      <c r="D82" s="3"/>
      <c r="E82" s="74"/>
      <c r="F82" s="74"/>
      <c r="G82" s="74"/>
      <c r="H82" s="34"/>
      <c r="I82" s="34"/>
      <c r="J82" s="24"/>
    </row>
    <row x14ac:dyDescent="0.25" r="83" customHeight="1" ht="17.25">
      <c r="A83" s="3"/>
      <c r="B83" s="3"/>
      <c r="C83" s="3"/>
      <c r="D83" s="3"/>
      <c r="E83" s="138" t="s">
        <v>384</v>
      </c>
      <c r="F83" s="138"/>
      <c r="G83" s="23"/>
      <c r="H83" s="82"/>
      <c r="I83" s="82"/>
      <c r="J83" s="82"/>
    </row>
    <row x14ac:dyDescent="0.25" r="84" customHeight="1" ht="17.25">
      <c r="A84" s="3"/>
      <c r="B84" s="3"/>
      <c r="C84" s="3"/>
      <c r="D84" s="3"/>
      <c r="E84" s="145"/>
      <c r="F84" s="145"/>
      <c r="G84" s="74"/>
      <c r="H84" s="136"/>
      <c r="I84" s="136"/>
      <c r="J84" s="137"/>
    </row>
    <row x14ac:dyDescent="0.25" r="85" customHeight="1" ht="17.25">
      <c r="A85" s="3"/>
      <c r="B85" s="3"/>
      <c r="C85" s="3"/>
      <c r="D85" s="3"/>
      <c r="E85" s="3"/>
      <c r="F85" s="3"/>
      <c r="G85" s="23"/>
      <c r="H85" s="82"/>
      <c r="I85" s="82"/>
      <c r="J85" s="82"/>
    </row>
    <row x14ac:dyDescent="0.25" r="86" customHeight="1" ht="17.25">
      <c r="A86" s="3"/>
      <c r="B86" s="3"/>
      <c r="C86" s="3"/>
      <c r="D86" s="3"/>
      <c r="E86" s="139" t="s">
        <v>90</v>
      </c>
      <c r="F86" s="139"/>
      <c r="G86" s="140"/>
      <c r="H86" s="141"/>
      <c r="I86" s="37">
        <f>ROUNDUP((('UK-T-Side Tables'!H86)*USD_per_GBP),-1)</f>
      </c>
      <c r="J86" s="82"/>
    </row>
    <row x14ac:dyDescent="0.25" r="87" customHeight="1" ht="17.25">
      <c r="A87" s="3"/>
      <c r="B87" s="3"/>
      <c r="C87" s="3"/>
      <c r="D87" s="3"/>
      <c r="E87" s="28"/>
      <c r="F87" s="28"/>
      <c r="G87" s="23"/>
      <c r="H87" s="82"/>
      <c r="I87" s="25"/>
      <c r="J87" s="82"/>
    </row>
    <row x14ac:dyDescent="0.25" r="88" customHeight="1" ht="17.25">
      <c r="A88" s="3"/>
      <c r="B88" s="3"/>
      <c r="C88" s="3"/>
      <c r="D88" s="3"/>
      <c r="E88" s="139" t="s">
        <v>385</v>
      </c>
      <c r="F88" s="139"/>
      <c r="G88" s="140"/>
      <c r="H88" s="141"/>
      <c r="I88" s="37">
        <f>ROUNDUP((('UK-T-Side Tables'!H88)*USD_per_GBP),-1)</f>
      </c>
      <c r="J88" s="82"/>
    </row>
    <row x14ac:dyDescent="0.25" r="89" customHeight="1" ht="17.25">
      <c r="A89" s="3"/>
      <c r="B89" s="3"/>
      <c r="C89" s="3"/>
      <c r="D89" s="3"/>
      <c r="E89" s="145"/>
      <c r="F89" s="145"/>
      <c r="G89" s="23"/>
      <c r="H89" s="82"/>
      <c r="I89" s="82"/>
      <c r="J89" s="82"/>
    </row>
    <row x14ac:dyDescent="0.25" r="90" customHeight="1" ht="49.35">
      <c r="A90" s="3"/>
      <c r="B90" s="96" t="s">
        <v>386</v>
      </c>
      <c r="C90" s="236"/>
      <c r="D90" s="236"/>
      <c r="E90" s="127"/>
      <c r="F90" s="127"/>
      <c r="G90" s="116"/>
      <c r="H90" s="128"/>
      <c r="I90" s="128"/>
      <c r="J90" s="128"/>
    </row>
    <row x14ac:dyDescent="0.25" r="91" customHeight="1" ht="25.350000000000005">
      <c r="A91" s="3"/>
      <c r="B91" s="15" t="s">
        <v>348</v>
      </c>
      <c r="C91" s="15"/>
      <c r="D91" s="15"/>
      <c r="E91" s="112" t="s">
        <v>58</v>
      </c>
      <c r="F91" s="237" t="s">
        <v>319</v>
      </c>
      <c r="G91" s="217"/>
      <c r="H91" s="73" t="s">
        <v>387</v>
      </c>
      <c r="I91" s="73" t="s">
        <v>388</v>
      </c>
      <c r="J91" s="238" t="s">
        <v>389</v>
      </c>
    </row>
    <row x14ac:dyDescent="0.25" r="92" customHeight="1" ht="17.25">
      <c r="A92" s="3"/>
      <c r="B92" s="299"/>
      <c r="C92" s="299"/>
      <c r="D92" s="299"/>
      <c r="E92" s="148"/>
      <c r="F92" s="150" t="s">
        <v>351</v>
      </c>
      <c r="G92" s="150" t="s">
        <v>352</v>
      </c>
      <c r="H92" s="91"/>
      <c r="I92" s="239"/>
      <c r="J92" s="239"/>
    </row>
    <row x14ac:dyDescent="0.25" r="93" customHeight="1" ht="17.25">
      <c r="A93" s="3"/>
      <c r="B93" s="299"/>
      <c r="C93" s="299"/>
      <c r="D93" s="299"/>
      <c r="E93" s="148"/>
      <c r="F93" s="28" t="s">
        <v>390</v>
      </c>
      <c r="G93" s="28" t="s">
        <v>391</v>
      </c>
      <c r="H93" s="25">
        <f>ROUNDUP((('UK-T-Side Tables'!G93)*USD_per_GBP),-1)</f>
      </c>
      <c r="I93" s="25">
        <f>ROUNDUP((('UK-T-Side Tables'!H93)*USD_per_GBP),-1)</f>
      </c>
      <c r="J93" s="25">
        <f>ROUNDUP((('UK-T-Side Tables'!I93)*USD_per_GBP),-1)</f>
      </c>
    </row>
    <row x14ac:dyDescent="0.25" r="94" customHeight="1" ht="17.25">
      <c r="A94" s="3"/>
      <c r="B94" s="299"/>
      <c r="C94" s="299"/>
      <c r="D94" s="299"/>
      <c r="E94" s="299"/>
      <c r="F94" s="299"/>
      <c r="G94" s="148"/>
      <c r="H94" s="300"/>
      <c r="I94" s="301"/>
      <c r="J94" s="301"/>
    </row>
    <row x14ac:dyDescent="0.25" r="95" customHeight="1" ht="17.25">
      <c r="A95" s="3"/>
      <c r="B95" s="299"/>
      <c r="C95" s="299"/>
      <c r="D95" s="299"/>
      <c r="E95" s="138" t="s">
        <v>18</v>
      </c>
      <c r="F95" s="138"/>
      <c r="G95" s="148"/>
      <c r="H95" s="301"/>
      <c r="I95" s="301"/>
      <c r="J95" s="301"/>
    </row>
    <row x14ac:dyDescent="0.25" r="96" customHeight="1" ht="17.25">
      <c r="A96" s="3"/>
      <c r="B96" s="299"/>
      <c r="C96" s="299"/>
      <c r="D96" s="299"/>
      <c r="E96" s="145"/>
      <c r="F96" s="145"/>
      <c r="G96" s="148"/>
      <c r="H96" s="301"/>
      <c r="I96" s="301"/>
      <c r="J96" s="301"/>
    </row>
    <row x14ac:dyDescent="0.25" r="97" customHeight="1" ht="17.25">
      <c r="A97" s="3"/>
      <c r="B97" s="299"/>
      <c r="C97" s="299"/>
      <c r="D97" s="299"/>
      <c r="E97" s="110" t="s">
        <v>280</v>
      </c>
      <c r="F97" s="140"/>
      <c r="G97" s="110"/>
      <c r="H97" s="141"/>
      <c r="I97" s="188">
        <f>ROUNDUP((('UK-T-Side Tables'!H98)*USD_per_GBP),-1)</f>
      </c>
      <c r="J97" s="151"/>
    </row>
    <row x14ac:dyDescent="0.25" r="98" customHeight="1" ht="17.25">
      <c r="A98" s="3"/>
      <c r="B98" s="299"/>
      <c r="C98" s="299"/>
      <c r="D98" s="299"/>
      <c r="E98" s="3"/>
      <c r="F98" s="3"/>
      <c r="G98" s="148"/>
      <c r="H98" s="301"/>
      <c r="I98" s="86"/>
      <c r="J98" s="151"/>
    </row>
    <row x14ac:dyDescent="0.25" r="99" customHeight="1" ht="17.25">
      <c r="A99" s="3"/>
      <c r="B99" s="299"/>
      <c r="C99" s="299"/>
      <c r="D99" s="299"/>
      <c r="E99" s="3"/>
      <c r="F99" s="3"/>
      <c r="G99" s="23"/>
      <c r="H99" s="82"/>
      <c r="I99" s="82"/>
      <c r="J99" s="151"/>
    </row>
    <row x14ac:dyDescent="0.25" r="100" customHeight="1" ht="17.25">
      <c r="A100" s="3"/>
      <c r="B100" s="299"/>
      <c r="C100" s="299"/>
      <c r="D100" s="299"/>
      <c r="E100" s="28"/>
      <c r="F100" s="28"/>
      <c r="G100" s="148"/>
      <c r="H100" s="301"/>
      <c r="I100" s="34"/>
      <c r="J100" s="151"/>
    </row>
    <row x14ac:dyDescent="0.25" r="101" customHeight="1" ht="17.25">
      <c r="A101" s="3"/>
      <c r="B101" s="299"/>
      <c r="C101" s="299"/>
      <c r="D101" s="299"/>
      <c r="E101" s="299"/>
      <c r="F101" s="299"/>
      <c r="G101" s="148"/>
      <c r="H101" s="301"/>
      <c r="I101" s="301"/>
      <c r="J101" s="151"/>
    </row>
    <row x14ac:dyDescent="0.25" r="102" customHeight="1" ht="17.25">
      <c r="A102" s="3"/>
      <c r="B102" s="299"/>
      <c r="C102" s="299"/>
      <c r="D102" s="299"/>
      <c r="E102" s="299"/>
      <c r="F102" s="299"/>
      <c r="G102" s="148"/>
      <c r="H102" s="301"/>
      <c r="I102" s="301"/>
      <c r="J102" s="151"/>
    </row>
    <row x14ac:dyDescent="0.25" r="103" customHeight="1" ht="17.25">
      <c r="A103" s="3"/>
      <c r="B103" s="299"/>
      <c r="C103" s="299"/>
      <c r="D103" s="299"/>
      <c r="E103" s="299"/>
      <c r="F103" s="299"/>
      <c r="G103" s="148"/>
      <c r="H103" s="301"/>
      <c r="I103" s="301"/>
      <c r="J103" s="151"/>
    </row>
    <row x14ac:dyDescent="0.25" r="104" customHeight="1" ht="49.35">
      <c r="A104" s="3"/>
      <c r="B104" s="288" t="s">
        <v>392</v>
      </c>
      <c r="C104" s="302"/>
      <c r="D104" s="236"/>
      <c r="E104" s="127"/>
      <c r="F104" s="127"/>
      <c r="G104" s="116"/>
      <c r="H104" s="128"/>
      <c r="I104" s="128"/>
      <c r="J104" s="128"/>
    </row>
    <row x14ac:dyDescent="0.25" r="105" customHeight="1" ht="25.350000000000005">
      <c r="A105" s="3"/>
      <c r="B105" s="15" t="s">
        <v>348</v>
      </c>
      <c r="C105" s="15"/>
      <c r="D105" s="15"/>
      <c r="E105" s="112" t="s">
        <v>58</v>
      </c>
      <c r="F105" s="237" t="s">
        <v>319</v>
      </c>
      <c r="G105" s="217"/>
      <c r="H105" s="73" t="s">
        <v>320</v>
      </c>
      <c r="I105" s="18" t="s">
        <v>393</v>
      </c>
      <c r="J105" s="146"/>
    </row>
    <row x14ac:dyDescent="0.25" r="106" customHeight="1" ht="17.25">
      <c r="A106" s="3"/>
      <c r="B106" s="299"/>
      <c r="C106" s="299"/>
      <c r="D106" s="299"/>
      <c r="E106" s="148"/>
      <c r="F106" s="150" t="s">
        <v>351</v>
      </c>
      <c r="G106" s="150" t="s">
        <v>352</v>
      </c>
      <c r="H106" s="244"/>
      <c r="I106" s="303" t="s">
        <v>336</v>
      </c>
      <c r="J106" s="303"/>
    </row>
    <row x14ac:dyDescent="0.25" r="107" customHeight="1" ht="17.25">
      <c r="A107" s="3"/>
      <c r="B107" s="299"/>
      <c r="C107" s="299"/>
      <c r="D107" s="299"/>
      <c r="E107" s="74" t="s">
        <v>11</v>
      </c>
      <c r="F107" s="28" t="s">
        <v>354</v>
      </c>
      <c r="G107" s="28" t="s">
        <v>355</v>
      </c>
      <c r="H107" s="25">
        <f>ROUNDUP((('UK-T-Side Tables'!G107)*USD_per_GBP),-1)</f>
      </c>
      <c r="I107" s="260">
        <f>ROUNDUP((('UK-T-Side Tables'!H107)*USD_per_GBP),-1)</f>
      </c>
      <c r="J107" s="189"/>
    </row>
    <row x14ac:dyDescent="0.25" r="108" customHeight="1" ht="17.25">
      <c r="A108" s="3"/>
      <c r="B108" s="299"/>
      <c r="C108" s="299"/>
      <c r="D108" s="299"/>
      <c r="E108" s="74" t="s">
        <v>13</v>
      </c>
      <c r="F108" s="28" t="s">
        <v>356</v>
      </c>
      <c r="G108" s="28" t="s">
        <v>357</v>
      </c>
      <c r="H108" s="25">
        <f>ROUNDUP((('UK-T-Side Tables'!G108)*USD_per_GBP),-1)</f>
      </c>
      <c r="I108" s="260">
        <f>ROUNDUP((('UK-T-Side Tables'!H108)*USD_per_GBP),-1)</f>
      </c>
      <c r="J108" s="189"/>
    </row>
    <row x14ac:dyDescent="0.25" r="109" customHeight="1" ht="17.25">
      <c r="A109" s="3"/>
      <c r="B109" s="299"/>
      <c r="C109" s="299"/>
      <c r="D109" s="299"/>
      <c r="E109" s="74" t="s">
        <v>15</v>
      </c>
      <c r="F109" s="28" t="s">
        <v>358</v>
      </c>
      <c r="G109" s="28" t="s">
        <v>359</v>
      </c>
      <c r="H109" s="25">
        <f>ROUNDUP((('UK-T-Side Tables'!G109)*USD_per_GBP),-1)</f>
      </c>
      <c r="I109" s="260">
        <f>ROUNDUP((('UK-T-Side Tables'!H109)*USD_per_GBP),-1)</f>
      </c>
      <c r="J109" s="189"/>
    </row>
    <row x14ac:dyDescent="0.25" r="110" customHeight="1" ht="17.25">
      <c r="A110" s="3"/>
      <c r="B110" s="299"/>
      <c r="C110" s="299"/>
      <c r="D110" s="299"/>
      <c r="E110" s="148"/>
      <c r="F110" s="148"/>
      <c r="G110" s="148"/>
      <c r="H110" s="301"/>
      <c r="I110" s="301"/>
      <c r="J110" s="301"/>
    </row>
    <row x14ac:dyDescent="0.25" r="111" customHeight="1" ht="17.25">
      <c r="A111" s="3"/>
      <c r="B111" s="299"/>
      <c r="C111" s="299"/>
      <c r="D111" s="299"/>
      <c r="E111" s="138" t="s">
        <v>18</v>
      </c>
      <c r="F111" s="138"/>
      <c r="G111" s="148"/>
      <c r="H111" s="300"/>
      <c r="I111" s="300"/>
      <c r="J111" s="304"/>
    </row>
    <row x14ac:dyDescent="0.25" r="112" customHeight="1" ht="17.25">
      <c r="A112" s="3"/>
      <c r="B112" s="299"/>
      <c r="C112" s="299"/>
      <c r="D112" s="299"/>
      <c r="E112" s="145"/>
      <c r="F112" s="145"/>
      <c r="G112" s="148"/>
      <c r="H112" s="301"/>
      <c r="I112" s="301"/>
      <c r="J112" s="301"/>
    </row>
    <row x14ac:dyDescent="0.25" r="113" customHeight="1" ht="17.25">
      <c r="A113" s="3"/>
      <c r="B113" s="299"/>
      <c r="C113" s="299"/>
      <c r="D113" s="299"/>
      <c r="E113" s="3"/>
      <c r="F113" s="3"/>
      <c r="G113" s="23"/>
      <c r="H113" s="82"/>
      <c r="I113" s="82"/>
      <c r="J113" s="301"/>
    </row>
    <row x14ac:dyDescent="0.25" r="114" customHeight="1" ht="17.25">
      <c r="A114" s="3"/>
      <c r="B114" s="299"/>
      <c r="C114" s="299"/>
      <c r="D114" s="299"/>
      <c r="E114" s="139" t="s">
        <v>394</v>
      </c>
      <c r="F114" s="139"/>
      <c r="G114" s="305"/>
      <c r="H114" s="306"/>
      <c r="I114" s="37">
        <f>ROUNDUP((('UK-T-Side Tables'!H114)*USD_per_GBP),-1)</f>
      </c>
      <c r="J114" s="151"/>
    </row>
    <row x14ac:dyDescent="0.25" r="115" customHeight="1" ht="17.25">
      <c r="A115" s="3"/>
      <c r="B115" s="299"/>
      <c r="C115" s="299"/>
      <c r="D115" s="299"/>
      <c r="E115" s="145"/>
      <c r="F115" s="145"/>
      <c r="G115" s="148"/>
      <c r="H115" s="301"/>
      <c r="I115" s="301"/>
      <c r="J115" s="151"/>
    </row>
    <row x14ac:dyDescent="0.25" r="116" customHeight="1" ht="17.25">
      <c r="A116" s="3"/>
      <c r="B116" s="299"/>
      <c r="C116" s="299"/>
      <c r="D116" s="299"/>
      <c r="E116" s="145"/>
      <c r="F116" s="145"/>
      <c r="G116" s="148"/>
      <c r="H116" s="301"/>
      <c r="I116" s="301"/>
      <c r="J116" s="151"/>
    </row>
    <row x14ac:dyDescent="0.25" r="117" customHeight="1" ht="17.25">
      <c r="A117" s="3"/>
      <c r="B117" s="299"/>
      <c r="C117" s="299"/>
      <c r="D117" s="299"/>
      <c r="E117" s="145"/>
      <c r="F117" s="145"/>
      <c r="G117" s="148"/>
      <c r="H117" s="301"/>
      <c r="I117" s="301"/>
      <c r="J117" s="151"/>
    </row>
    <row x14ac:dyDescent="0.25" r="118" customHeight="1" ht="17.25">
      <c r="A118" s="3"/>
      <c r="B118" s="299"/>
      <c r="C118" s="299"/>
      <c r="D118" s="299"/>
      <c r="E118" s="145"/>
      <c r="F118" s="145"/>
      <c r="G118" s="148"/>
      <c r="H118" s="301"/>
      <c r="I118" s="301"/>
      <c r="J118" s="151"/>
    </row>
    <row x14ac:dyDescent="0.25" r="119" customHeight="1" ht="17.25">
      <c r="A119" s="3"/>
      <c r="B119" s="299"/>
      <c r="C119" s="299"/>
      <c r="D119" s="299"/>
      <c r="E119" s="145"/>
      <c r="F119" s="145"/>
      <c r="G119" s="148"/>
      <c r="H119" s="301"/>
      <c r="I119" s="301"/>
      <c r="J119" s="151"/>
    </row>
    <row x14ac:dyDescent="0.25" r="120" customHeight="1" ht="17.25">
      <c r="A120" s="3"/>
      <c r="B120" s="299"/>
      <c r="C120" s="299"/>
      <c r="D120" s="299"/>
      <c r="E120" s="133"/>
      <c r="F120" s="133"/>
      <c r="G120" s="148"/>
      <c r="H120" s="301"/>
      <c r="I120" s="301"/>
      <c r="J120" s="151"/>
    </row>
    <row x14ac:dyDescent="0.25" r="121" customHeight="1" ht="17.25">
      <c r="A121" s="3"/>
      <c r="B121" s="299"/>
      <c r="C121" s="299"/>
      <c r="D121" s="299"/>
      <c r="E121" s="133"/>
      <c r="F121" s="133"/>
      <c r="G121" s="148"/>
      <c r="H121" s="301"/>
      <c r="I121" s="301"/>
      <c r="J121" s="151"/>
    </row>
    <row x14ac:dyDescent="0.25" r="122" customHeight="1" ht="49.35">
      <c r="A122" s="3"/>
      <c r="B122" s="288" t="s">
        <v>395</v>
      </c>
      <c r="C122" s="302"/>
      <c r="D122" s="236"/>
      <c r="E122" s="127"/>
      <c r="F122" s="127"/>
      <c r="G122" s="116"/>
      <c r="H122" s="128"/>
      <c r="I122" s="128"/>
      <c r="J122" s="128"/>
    </row>
    <row x14ac:dyDescent="0.25" r="123" customHeight="1" ht="25.350000000000005">
      <c r="A123" s="3"/>
      <c r="B123" s="15" t="s">
        <v>348</v>
      </c>
      <c r="C123" s="15"/>
      <c r="D123" s="15"/>
      <c r="E123" s="112" t="s">
        <v>58</v>
      </c>
      <c r="F123" s="237" t="s">
        <v>319</v>
      </c>
      <c r="G123" s="217"/>
      <c r="H123" s="73" t="s">
        <v>320</v>
      </c>
      <c r="I123" s="18" t="s">
        <v>393</v>
      </c>
      <c r="J123" s="146"/>
    </row>
    <row x14ac:dyDescent="0.25" r="124" customHeight="1" ht="17.25">
      <c r="A124" s="3"/>
      <c r="B124" s="299"/>
      <c r="C124" s="299"/>
      <c r="D124" s="299"/>
      <c r="E124" s="148"/>
      <c r="F124" s="150" t="s">
        <v>351</v>
      </c>
      <c r="G124" s="150" t="s">
        <v>352</v>
      </c>
      <c r="H124" s="244"/>
      <c r="I124" s="303" t="s">
        <v>336</v>
      </c>
      <c r="J124" s="303"/>
    </row>
    <row x14ac:dyDescent="0.25" r="125" customHeight="1" ht="17.25">
      <c r="A125" s="3"/>
      <c r="B125" s="299"/>
      <c r="C125" s="299"/>
      <c r="D125" s="299"/>
      <c r="E125" s="74" t="s">
        <v>11</v>
      </c>
      <c r="F125" s="28" t="s">
        <v>354</v>
      </c>
      <c r="G125" s="28" t="s">
        <v>355</v>
      </c>
      <c r="H125" s="25">
        <f>ROUNDUP((('UK-T-Side Tables'!G123)*USD_per_GBP),-1)</f>
      </c>
      <c r="I125" s="260">
        <f>ROUNDUP((('UK-T-Side Tables'!H123)*USD_per_GBP),-1)</f>
      </c>
      <c r="J125" s="189"/>
    </row>
    <row x14ac:dyDescent="0.25" r="126" customHeight="1" ht="17.25">
      <c r="A126" s="3"/>
      <c r="B126" s="299"/>
      <c r="C126" s="299"/>
      <c r="D126" s="299"/>
      <c r="E126" s="74" t="s">
        <v>13</v>
      </c>
      <c r="F126" s="28" t="s">
        <v>356</v>
      </c>
      <c r="G126" s="28" t="s">
        <v>357</v>
      </c>
      <c r="H126" s="25">
        <f>ROUNDUP((('UK-T-Side Tables'!G124)*USD_per_GBP),-1)</f>
      </c>
      <c r="I126" s="260">
        <f>ROUNDUP((('UK-T-Side Tables'!H124)*USD_per_GBP),-1)</f>
      </c>
      <c r="J126" s="189"/>
    </row>
    <row x14ac:dyDescent="0.25" r="127" customHeight="1" ht="17.25">
      <c r="A127" s="3"/>
      <c r="B127" s="299"/>
      <c r="C127" s="299"/>
      <c r="D127" s="299"/>
      <c r="E127" s="74" t="s">
        <v>15</v>
      </c>
      <c r="F127" s="28" t="s">
        <v>358</v>
      </c>
      <c r="G127" s="28" t="s">
        <v>359</v>
      </c>
      <c r="H127" s="25">
        <f>ROUNDUP((('UK-T-Side Tables'!G125)*USD_per_GBP),-1)</f>
      </c>
      <c r="I127" s="260">
        <f>ROUNDUP((('UK-T-Side Tables'!H125)*USD_per_GBP),-1)</f>
      </c>
      <c r="J127" s="189"/>
    </row>
    <row x14ac:dyDescent="0.25" r="128" customHeight="1" ht="17.25">
      <c r="A128" s="3"/>
      <c r="B128" s="299"/>
      <c r="C128" s="299"/>
      <c r="D128" s="299"/>
      <c r="E128" s="148"/>
      <c r="F128" s="148"/>
      <c r="G128" s="148"/>
      <c r="H128" s="301"/>
      <c r="I128" s="301"/>
      <c r="J128" s="301"/>
    </row>
    <row x14ac:dyDescent="0.25" r="129" customHeight="1" ht="17.25">
      <c r="A129" s="3"/>
      <c r="B129" s="299"/>
      <c r="C129" s="299"/>
      <c r="D129" s="299"/>
      <c r="E129" s="138" t="s">
        <v>18</v>
      </c>
      <c r="F129" s="138"/>
      <c r="G129" s="148"/>
      <c r="H129" s="300"/>
      <c r="I129" s="300"/>
      <c r="J129" s="304"/>
    </row>
    <row x14ac:dyDescent="0.25" r="130" customHeight="1" ht="17.25">
      <c r="A130" s="3"/>
      <c r="B130" s="299"/>
      <c r="C130" s="299"/>
      <c r="D130" s="299"/>
      <c r="E130" s="145"/>
      <c r="F130" s="145"/>
      <c r="G130" s="148"/>
      <c r="H130" s="301"/>
      <c r="I130" s="301"/>
      <c r="J130" s="301"/>
    </row>
    <row x14ac:dyDescent="0.25" r="131" customHeight="1" ht="17.25">
      <c r="A131" s="3"/>
      <c r="B131" s="299"/>
      <c r="C131" s="299"/>
      <c r="D131" s="299"/>
      <c r="E131" s="3"/>
      <c r="F131" s="3"/>
      <c r="G131" s="23"/>
      <c r="H131" s="82"/>
      <c r="I131" s="82"/>
      <c r="J131" s="301"/>
    </row>
    <row x14ac:dyDescent="0.25" r="132" customHeight="1" ht="17.25">
      <c r="A132" s="3"/>
      <c r="B132" s="299"/>
      <c r="C132" s="299"/>
      <c r="D132" s="299"/>
      <c r="E132" s="139" t="s">
        <v>394</v>
      </c>
      <c r="F132" s="139"/>
      <c r="G132" s="305"/>
      <c r="H132" s="306"/>
      <c r="I132" s="37">
        <f>ROUNDUP((('UK-T-Side Tables'!H130)*USD_per_GBP),-1)</f>
      </c>
      <c r="J132" s="151"/>
    </row>
    <row x14ac:dyDescent="0.25" r="133" customHeight="1" ht="17.25">
      <c r="A133" s="3"/>
      <c r="B133" s="299"/>
      <c r="C133" s="299"/>
      <c r="D133" s="299"/>
      <c r="E133" s="145"/>
      <c r="F133" s="145"/>
      <c r="G133" s="148"/>
      <c r="H133" s="301"/>
      <c r="I133" s="301"/>
      <c r="J133" s="151"/>
    </row>
    <row x14ac:dyDescent="0.25" r="134" customHeight="1" ht="17.25">
      <c r="A134" s="3"/>
      <c r="B134" s="299"/>
      <c r="C134" s="299"/>
      <c r="D134" s="299"/>
      <c r="E134" s="133"/>
      <c r="F134" s="133"/>
      <c r="G134" s="148"/>
      <c r="H134" s="301"/>
      <c r="I134" s="301"/>
      <c r="J134" s="151"/>
    </row>
    <row x14ac:dyDescent="0.25" r="135" customHeight="1" ht="25.350000000000005">
      <c r="A135" s="3"/>
      <c r="B135" s="15" t="s">
        <v>106</v>
      </c>
      <c r="C135" s="15"/>
      <c r="D135" s="15"/>
      <c r="E135" s="112" t="s">
        <v>58</v>
      </c>
      <c r="F135" s="237" t="s">
        <v>319</v>
      </c>
      <c r="G135" s="217"/>
      <c r="H135" s="73" t="s">
        <v>320</v>
      </c>
      <c r="I135" s="18" t="s">
        <v>393</v>
      </c>
      <c r="J135" s="146"/>
    </row>
    <row x14ac:dyDescent="0.25" r="136" customHeight="1" ht="17.25">
      <c r="A136" s="3"/>
      <c r="B136" s="299"/>
      <c r="C136" s="299"/>
      <c r="D136" s="299"/>
      <c r="E136" s="3"/>
      <c r="F136" s="150" t="s">
        <v>351</v>
      </c>
      <c r="G136" s="150" t="s">
        <v>352</v>
      </c>
      <c r="H136" s="82"/>
      <c r="I136" s="303" t="s">
        <v>336</v>
      </c>
      <c r="J136" s="303"/>
    </row>
    <row x14ac:dyDescent="0.25" r="137" customHeight="1" ht="17.25">
      <c r="A137" s="3"/>
      <c r="B137" s="299"/>
      <c r="C137" s="299"/>
      <c r="D137" s="299"/>
      <c r="E137" s="74" t="s">
        <v>11</v>
      </c>
      <c r="F137" s="28" t="s">
        <v>396</v>
      </c>
      <c r="G137" s="28" t="s">
        <v>397</v>
      </c>
      <c r="H137" s="25">
        <f>ROUNDUP((('UK-T-Side Tables'!G137)*USD_per_GBP),-1)</f>
      </c>
      <c r="I137" s="260">
        <f>ROUNDUP((('UK-T-Side Tables'!H137)*USD_per_GBP),-1)</f>
      </c>
      <c r="J137" s="189"/>
    </row>
    <row x14ac:dyDescent="0.25" r="138" customHeight="1" ht="17.25">
      <c r="A138" s="3"/>
      <c r="B138" s="299"/>
      <c r="C138" s="299"/>
      <c r="D138" s="299"/>
      <c r="E138" s="74" t="s">
        <v>13</v>
      </c>
      <c r="F138" s="28" t="s">
        <v>398</v>
      </c>
      <c r="G138" s="28" t="s">
        <v>368</v>
      </c>
      <c r="H138" s="25">
        <f>ROUNDUP((('UK-T-Side Tables'!G138)*USD_per_GBP),-1)</f>
      </c>
      <c r="I138" s="260">
        <f>ROUNDUP((('UK-T-Side Tables'!H138)*USD_per_GBP),-1)</f>
      </c>
      <c r="J138" s="189"/>
    </row>
    <row x14ac:dyDescent="0.25" r="139" customHeight="1" ht="17.25">
      <c r="A139" s="3"/>
      <c r="B139" s="299"/>
      <c r="C139" s="299"/>
      <c r="D139" s="299"/>
      <c r="E139" s="74" t="s">
        <v>15</v>
      </c>
      <c r="F139" s="28" t="s">
        <v>399</v>
      </c>
      <c r="G139" s="114" t="s">
        <v>400</v>
      </c>
      <c r="H139" s="25">
        <f>ROUNDUP((('UK-T-Side Tables'!G139)*USD_per_GBP),-1)</f>
      </c>
      <c r="I139" s="260">
        <f>ROUNDUP((('UK-T-Side Tables'!H139)*USD_per_GBP),-1)</f>
      </c>
      <c r="J139" s="189"/>
    </row>
    <row x14ac:dyDescent="0.25" r="140" customHeight="1" ht="17.25">
      <c r="A140" s="3"/>
      <c r="B140" s="299"/>
      <c r="C140" s="299"/>
      <c r="D140" s="299"/>
      <c r="E140" s="148"/>
      <c r="F140" s="148"/>
      <c r="G140" s="148"/>
      <c r="H140" s="34"/>
      <c r="I140" s="34"/>
      <c r="J140" s="301"/>
    </row>
    <row x14ac:dyDescent="0.25" r="141" customHeight="1" ht="17.25">
      <c r="A141" s="3"/>
      <c r="B141" s="299"/>
      <c r="C141" s="299"/>
      <c r="D141" s="299"/>
      <c r="E141" s="299"/>
      <c r="F141" s="299"/>
      <c r="G141" s="148"/>
      <c r="H141" s="300"/>
      <c r="I141" s="300"/>
      <c r="J141" s="304"/>
    </row>
    <row x14ac:dyDescent="0.25" r="142" customHeight="1" ht="17.25">
      <c r="A142" s="3"/>
      <c r="B142" s="299"/>
      <c r="C142" s="299"/>
      <c r="D142" s="299"/>
      <c r="E142" s="138" t="s">
        <v>18</v>
      </c>
      <c r="F142" s="138"/>
      <c r="G142" s="148"/>
      <c r="H142" s="300"/>
      <c r="I142" s="300"/>
      <c r="J142" s="301"/>
    </row>
    <row x14ac:dyDescent="0.25" r="143" customHeight="1" ht="17.25">
      <c r="A143" s="3"/>
      <c r="B143" s="299"/>
      <c r="C143" s="299"/>
      <c r="D143" s="299"/>
      <c r="E143" s="145"/>
      <c r="F143" s="145"/>
      <c r="G143" s="148"/>
      <c r="H143" s="301"/>
      <c r="I143" s="301"/>
      <c r="J143" s="301"/>
    </row>
    <row x14ac:dyDescent="0.25" r="144" customHeight="1" ht="17.25">
      <c r="A144" s="3"/>
      <c r="B144" s="299"/>
      <c r="C144" s="299"/>
      <c r="D144" s="299"/>
      <c r="E144" s="3"/>
      <c r="F144" s="3"/>
      <c r="G144" s="23"/>
      <c r="H144" s="82"/>
      <c r="I144" s="82"/>
      <c r="J144" s="151"/>
    </row>
    <row x14ac:dyDescent="0.25" r="145" customHeight="1" ht="17.25">
      <c r="A145" s="3"/>
      <c r="B145" s="3"/>
      <c r="C145" s="3"/>
      <c r="D145" s="3"/>
      <c r="E145" s="139" t="s">
        <v>394</v>
      </c>
      <c r="F145" s="139"/>
      <c r="G145" s="305"/>
      <c r="H145" s="306"/>
      <c r="I145" s="37">
        <f>ROUNDUP((('UK-T-Side Tables'!H145)*USD_per_GBP),-1)</f>
      </c>
      <c r="J145" s="82"/>
    </row>
    <row x14ac:dyDescent="0.25" r="146" customHeight="1" ht="17.25">
      <c r="A146" s="3"/>
      <c r="B146" s="3"/>
      <c r="C146" s="3"/>
      <c r="D146" s="3"/>
      <c r="E146" s="145"/>
      <c r="F146" s="145"/>
      <c r="G146" s="148"/>
      <c r="H146" s="301"/>
      <c r="I146" s="301"/>
      <c r="J146" s="82"/>
    </row>
    <row x14ac:dyDescent="0.25" r="147" customHeight="1" ht="17.25">
      <c r="A147" s="3"/>
      <c r="B147" s="3"/>
      <c r="C147" s="3"/>
      <c r="D147" s="3"/>
      <c r="E147" s="133"/>
      <c r="F147" s="133"/>
      <c r="G147" s="148"/>
      <c r="H147" s="301"/>
      <c r="I147" s="301"/>
      <c r="J147" s="82"/>
    </row>
    <row x14ac:dyDescent="0.25" r="148" customHeight="1" ht="17.25">
      <c r="A148" s="3"/>
      <c r="B148" s="3"/>
      <c r="C148" s="3"/>
      <c r="D148" s="3"/>
      <c r="E148" s="133"/>
      <c r="F148" s="133"/>
      <c r="G148" s="148"/>
      <c r="H148" s="301"/>
      <c r="I148" s="301"/>
      <c r="J148" s="82"/>
    </row>
    <row x14ac:dyDescent="0.25" r="149" customHeight="1" ht="17.25">
      <c r="A149" s="3"/>
      <c r="B149" s="3"/>
      <c r="C149" s="3"/>
      <c r="D149" s="3"/>
      <c r="E149" s="133"/>
      <c r="F149" s="133"/>
      <c r="G149" s="148"/>
      <c r="H149" s="301"/>
      <c r="I149" s="301"/>
      <c r="J149" s="82"/>
    </row>
    <row x14ac:dyDescent="0.25" r="150" customHeight="1" ht="49.35">
      <c r="A150" s="3"/>
      <c r="B150" s="96" t="s">
        <v>401</v>
      </c>
      <c r="C150" s="302"/>
      <c r="D150" s="236"/>
      <c r="E150" s="127"/>
      <c r="F150" s="127"/>
      <c r="G150" s="116"/>
      <c r="H150" s="128"/>
      <c r="I150" s="128"/>
      <c r="J150" s="128"/>
    </row>
    <row x14ac:dyDescent="0.25" r="151" customHeight="1" ht="25.350000000000005">
      <c r="A151" s="3"/>
      <c r="B151" s="15" t="s">
        <v>348</v>
      </c>
      <c r="C151" s="15"/>
      <c r="D151" s="15"/>
      <c r="E151" s="112" t="s">
        <v>58</v>
      </c>
      <c r="F151" s="237" t="s">
        <v>319</v>
      </c>
      <c r="G151" s="217"/>
      <c r="H151" s="131" t="s">
        <v>349</v>
      </c>
      <c r="I151" s="307" t="s">
        <v>402</v>
      </c>
      <c r="J151" s="238"/>
    </row>
    <row x14ac:dyDescent="0.25" r="152" customHeight="1" ht="17.25">
      <c r="A152" s="3"/>
      <c r="B152" s="3"/>
      <c r="C152" s="3"/>
      <c r="D152" s="3"/>
      <c r="E152" s="74"/>
      <c r="F152" s="150" t="s">
        <v>351</v>
      </c>
      <c r="G152" s="150" t="s">
        <v>352</v>
      </c>
      <c r="H152" s="91"/>
      <c r="I152" s="308"/>
      <c r="J152" s="91"/>
    </row>
    <row x14ac:dyDescent="0.25" r="153" customHeight="1" ht="17.25">
      <c r="A153" s="3"/>
      <c r="B153" s="3"/>
      <c r="C153" s="3"/>
      <c r="D153" s="3"/>
      <c r="E153" s="74" t="s">
        <v>11</v>
      </c>
      <c r="F153" s="28" t="s">
        <v>354</v>
      </c>
      <c r="G153" s="28" t="s">
        <v>355</v>
      </c>
      <c r="H153" s="25">
        <f>ROUNDUP((('UK-T-Side Tables'!G153)*USD_per_GBP),-1)</f>
      </c>
      <c r="I153" s="25">
        <f>ROUNDUP((('UK-T-Side Tables'!H153)*USD_per_GBP),-1)</f>
      </c>
      <c r="J153" s="24"/>
    </row>
    <row x14ac:dyDescent="0.25" r="154" customHeight="1" ht="17.25">
      <c r="A154" s="3"/>
      <c r="B154" s="3"/>
      <c r="C154" s="3"/>
      <c r="D154" s="3"/>
      <c r="E154" s="74" t="s">
        <v>13</v>
      </c>
      <c r="F154" s="28" t="s">
        <v>356</v>
      </c>
      <c r="G154" s="28" t="s">
        <v>357</v>
      </c>
      <c r="H154" s="25">
        <f>ROUNDUP((('UK-T-Side Tables'!G154)*USD_per_GBP),-1)</f>
      </c>
      <c r="I154" s="25">
        <f>ROUNDUP((('UK-T-Side Tables'!H154)*USD_per_GBP),-1)</f>
      </c>
      <c r="J154" s="24"/>
    </row>
    <row x14ac:dyDescent="0.25" r="155" customHeight="1" ht="17.25">
      <c r="A155" s="3"/>
      <c r="B155" s="3"/>
      <c r="C155" s="3"/>
      <c r="D155" s="3"/>
      <c r="E155" s="74" t="s">
        <v>15</v>
      </c>
      <c r="F155" s="28" t="s">
        <v>358</v>
      </c>
      <c r="G155" s="28" t="s">
        <v>359</v>
      </c>
      <c r="H155" s="25">
        <f>ROUNDUP((('UK-T-Side Tables'!G155)*USD_per_GBP),-1)</f>
      </c>
      <c r="I155" s="25">
        <f>ROUNDUP((('UK-T-Side Tables'!H155)*USD_per_GBP),-1)</f>
      </c>
      <c r="J155" s="24"/>
    </row>
    <row x14ac:dyDescent="0.25" r="156" customHeight="1" ht="17.25">
      <c r="A156" s="3"/>
      <c r="B156" s="3"/>
      <c r="C156" s="3"/>
      <c r="D156" s="3"/>
      <c r="E156" s="74"/>
      <c r="F156" s="74"/>
      <c r="G156" s="23"/>
      <c r="H156" s="82"/>
      <c r="I156" s="82"/>
      <c r="J156" s="82"/>
    </row>
    <row x14ac:dyDescent="0.25" r="157" customHeight="1" ht="17.25">
      <c r="A157" s="3"/>
      <c r="B157" s="3"/>
      <c r="C157" s="3"/>
      <c r="D157" s="3"/>
      <c r="E157" s="3"/>
      <c r="F157" s="3"/>
      <c r="G157" s="74"/>
      <c r="H157" s="136"/>
      <c r="I157" s="136"/>
      <c r="J157" s="137"/>
    </row>
    <row x14ac:dyDescent="0.25" r="158" customHeight="1" ht="17.25">
      <c r="A158" s="3"/>
      <c r="B158" s="3"/>
      <c r="C158" s="3"/>
      <c r="D158" s="3"/>
      <c r="E158" s="138" t="s">
        <v>18</v>
      </c>
      <c r="F158" s="138"/>
      <c r="G158" s="23"/>
      <c r="H158" s="82"/>
      <c r="I158" s="82"/>
      <c r="J158" s="82"/>
    </row>
    <row x14ac:dyDescent="0.25" r="159" customHeight="1" ht="17.25">
      <c r="A159" s="3"/>
      <c r="B159" s="3"/>
      <c r="C159" s="3"/>
      <c r="D159" s="3"/>
      <c r="E159" s="145"/>
      <c r="F159" s="145"/>
      <c r="G159" s="23"/>
      <c r="H159" s="82"/>
      <c r="I159" s="82"/>
      <c r="J159" s="82"/>
    </row>
    <row x14ac:dyDescent="0.25" r="160" customHeight="1" ht="17.25">
      <c r="A160" s="3"/>
      <c r="B160" s="3"/>
      <c r="C160" s="3"/>
      <c r="D160" s="3"/>
      <c r="E160" s="3"/>
      <c r="F160" s="3"/>
      <c r="G160" s="23"/>
      <c r="H160" s="82"/>
      <c r="I160" s="82"/>
      <c r="J160" s="34"/>
    </row>
    <row x14ac:dyDescent="0.25" r="161" customHeight="1" ht="17.25">
      <c r="A161" s="3"/>
      <c r="B161" s="3"/>
      <c r="C161" s="3"/>
      <c r="D161" s="3"/>
      <c r="E161" s="139" t="s">
        <v>280</v>
      </c>
      <c r="F161" s="139"/>
      <c r="G161" s="140"/>
      <c r="H161" s="141"/>
      <c r="I161" s="37">
        <f>ROUNDUP((('UK-T-Side Tables'!H161)*USD_per_GBP),-1)</f>
      </c>
      <c r="J161" s="82"/>
    </row>
    <row x14ac:dyDescent="0.25" r="162" customHeight="1" ht="17.25">
      <c r="A162" s="3"/>
      <c r="B162" s="3"/>
      <c r="C162" s="3"/>
      <c r="D162" s="3"/>
      <c r="E162" s="145"/>
      <c r="F162" s="145"/>
      <c r="G162" s="23"/>
      <c r="H162" s="82"/>
      <c r="I162" s="82"/>
      <c r="J162" s="82"/>
    </row>
    <row x14ac:dyDescent="0.25" r="163" customHeight="1" ht="17.25">
      <c r="A163" s="3"/>
      <c r="B163" s="3"/>
      <c r="C163" s="3"/>
      <c r="D163" s="3"/>
      <c r="E163" s="133"/>
      <c r="F163" s="133"/>
      <c r="G163" s="23"/>
      <c r="H163" s="82"/>
      <c r="I163" s="82"/>
      <c r="J163" s="82"/>
    </row>
    <row x14ac:dyDescent="0.25" r="164" customHeight="1" ht="17.25">
      <c r="A164" s="3"/>
      <c r="B164" s="3"/>
      <c r="C164" s="3"/>
      <c r="D164" s="3"/>
      <c r="E164" s="133"/>
      <c r="F164" s="133"/>
      <c r="G164" s="23"/>
      <c r="H164" s="82"/>
      <c r="I164" s="82"/>
      <c r="J164" s="82"/>
    </row>
    <row x14ac:dyDescent="0.25" r="165" customHeight="1" ht="25.350000000000005">
      <c r="A165" s="3"/>
      <c r="B165" s="15" t="s">
        <v>106</v>
      </c>
      <c r="C165" s="15"/>
      <c r="D165" s="15"/>
      <c r="E165" s="112" t="s">
        <v>58</v>
      </c>
      <c r="F165" s="237" t="s">
        <v>319</v>
      </c>
      <c r="G165" s="217"/>
      <c r="H165" s="131" t="s">
        <v>349</v>
      </c>
      <c r="I165" s="307" t="s">
        <v>402</v>
      </c>
      <c r="J165" s="238"/>
    </row>
    <row x14ac:dyDescent="0.25" r="166" customHeight="1" ht="17.25">
      <c r="A166" s="3"/>
      <c r="B166" s="3"/>
      <c r="C166" s="3"/>
      <c r="D166" s="3"/>
      <c r="E166" s="74"/>
      <c r="F166" s="150" t="s">
        <v>351</v>
      </c>
      <c r="G166" s="150" t="s">
        <v>352</v>
      </c>
      <c r="H166" s="91"/>
      <c r="I166" s="308"/>
      <c r="J166" s="91"/>
    </row>
    <row x14ac:dyDescent="0.25" r="167" customHeight="1" ht="17.25">
      <c r="A167" s="3"/>
      <c r="B167" s="3"/>
      <c r="C167" s="3"/>
      <c r="D167" s="3"/>
      <c r="E167" s="74" t="s">
        <v>11</v>
      </c>
      <c r="F167" s="28" t="s">
        <v>396</v>
      </c>
      <c r="G167" s="28" t="s">
        <v>397</v>
      </c>
      <c r="H167" s="25">
        <f>ROUNDUP((('UK-T-Side Tables'!G167)*USD_per_GBP),-1)</f>
      </c>
      <c r="I167" s="25">
        <f>ROUNDUP((('UK-T-Side Tables'!H167)*USD_per_GBP),-1)</f>
      </c>
      <c r="J167" s="24"/>
    </row>
    <row x14ac:dyDescent="0.25" r="168" customHeight="1" ht="17.25">
      <c r="A168" s="3"/>
      <c r="B168" s="3"/>
      <c r="C168" s="3"/>
      <c r="D168" s="3"/>
      <c r="E168" s="74" t="s">
        <v>13</v>
      </c>
      <c r="F168" s="28" t="s">
        <v>398</v>
      </c>
      <c r="G168" s="28" t="s">
        <v>368</v>
      </c>
      <c r="H168" s="25">
        <f>ROUNDUP((('UK-T-Side Tables'!G168)*USD_per_GBP),-1)</f>
      </c>
      <c r="I168" s="25">
        <f>ROUNDUP((('UK-T-Side Tables'!H168)*USD_per_GBP),-1)</f>
      </c>
      <c r="J168" s="24"/>
    </row>
    <row x14ac:dyDescent="0.25" r="169" customHeight="1" ht="17.25">
      <c r="A169" s="3"/>
      <c r="B169" s="3"/>
      <c r="C169" s="3"/>
      <c r="D169" s="3"/>
      <c r="E169" s="74" t="s">
        <v>15</v>
      </c>
      <c r="F169" s="28" t="s">
        <v>399</v>
      </c>
      <c r="G169" s="114" t="s">
        <v>400</v>
      </c>
      <c r="H169" s="25">
        <f>ROUNDUP((('UK-T-Side Tables'!G169)*USD_per_GBP),-1)</f>
      </c>
      <c r="I169" s="25">
        <f>ROUNDUP((('UK-T-Side Tables'!H169)*USD_per_GBP),-1)</f>
      </c>
      <c r="J169" s="24"/>
    </row>
    <row x14ac:dyDescent="0.25" r="170" customHeight="1" ht="17.25">
      <c r="A170" s="3"/>
      <c r="B170" s="3"/>
      <c r="C170" s="3"/>
      <c r="D170" s="3"/>
      <c r="E170" s="74"/>
      <c r="F170" s="74"/>
      <c r="G170" s="23"/>
      <c r="H170" s="82"/>
      <c r="I170" s="82"/>
      <c r="J170" s="82"/>
    </row>
    <row x14ac:dyDescent="0.25" r="171" customHeight="1" ht="17.25">
      <c r="A171" s="3"/>
      <c r="B171" s="3"/>
      <c r="C171" s="3"/>
      <c r="D171" s="3"/>
      <c r="E171" s="138" t="s">
        <v>18</v>
      </c>
      <c r="F171" s="138"/>
      <c r="G171" s="74"/>
      <c r="H171" s="136"/>
      <c r="I171" s="136"/>
      <c r="J171" s="137"/>
    </row>
    <row x14ac:dyDescent="0.25" r="172" customHeight="1" ht="17.25">
      <c r="A172" s="3"/>
      <c r="B172" s="3"/>
      <c r="C172" s="3"/>
      <c r="D172" s="3"/>
      <c r="E172" s="145"/>
      <c r="F172" s="145"/>
      <c r="G172" s="23"/>
      <c r="H172" s="82"/>
      <c r="I172" s="82"/>
      <c r="J172" s="82"/>
    </row>
    <row x14ac:dyDescent="0.25" r="173" customHeight="1" ht="17.25">
      <c r="A173" s="3"/>
      <c r="B173" s="3"/>
      <c r="C173" s="3"/>
      <c r="D173" s="3"/>
      <c r="E173" s="3"/>
      <c r="F173" s="3"/>
      <c r="G173" s="23"/>
      <c r="H173" s="82"/>
      <c r="I173" s="82"/>
      <c r="J173" s="82"/>
    </row>
    <row x14ac:dyDescent="0.25" r="174" customHeight="1" ht="17.25">
      <c r="A174" s="3"/>
      <c r="B174" s="3"/>
      <c r="C174" s="3"/>
      <c r="D174" s="3"/>
      <c r="E174" s="139" t="s">
        <v>280</v>
      </c>
      <c r="F174" s="139"/>
      <c r="G174" s="140"/>
      <c r="H174" s="141"/>
      <c r="I174" s="37">
        <f>ROUNDUP((('UK-T-Side Tables'!H174)*USD_per_GBP),-1)</f>
      </c>
      <c r="J174" s="34"/>
    </row>
    <row x14ac:dyDescent="0.25" r="175" customHeight="1" ht="17.25">
      <c r="A175" s="3"/>
      <c r="B175" s="3"/>
      <c r="C175" s="3"/>
      <c r="D175" s="3"/>
      <c r="E175" s="145"/>
      <c r="F175" s="145"/>
      <c r="G175" s="23"/>
      <c r="H175" s="82"/>
      <c r="I175" s="82"/>
      <c r="J175" s="34"/>
    </row>
    <row x14ac:dyDescent="0.25" r="176" customHeight="1" ht="17.25">
      <c r="A176" s="3"/>
      <c r="B176" s="3"/>
      <c r="C176" s="3"/>
      <c r="D176" s="3"/>
      <c r="E176" s="133"/>
      <c r="F176" s="133"/>
      <c r="G176" s="23"/>
      <c r="H176" s="82"/>
      <c r="I176" s="82"/>
      <c r="J176" s="34"/>
    </row>
    <row x14ac:dyDescent="0.25" r="177" customHeight="1" ht="17.25">
      <c r="A177" s="3"/>
      <c r="B177" s="3"/>
      <c r="C177" s="3"/>
      <c r="D177" s="3"/>
      <c r="E177" s="133"/>
      <c r="F177" s="133"/>
      <c r="G177" s="23"/>
      <c r="H177" s="82"/>
      <c r="I177" s="82"/>
      <c r="J177" s="34"/>
    </row>
    <row x14ac:dyDescent="0.25" r="178" customHeight="1" ht="49.35">
      <c r="A178" s="3"/>
      <c r="B178" s="96" t="s">
        <v>403</v>
      </c>
      <c r="C178" s="236"/>
      <c r="D178" s="236"/>
      <c r="E178" s="127"/>
      <c r="F178" s="127"/>
      <c r="G178" s="116"/>
      <c r="H178" s="128"/>
      <c r="I178" s="128"/>
      <c r="J178" s="128"/>
    </row>
    <row x14ac:dyDescent="0.25" r="179" customHeight="1" ht="25.350000000000005">
      <c r="A179" s="3"/>
      <c r="B179" s="15" t="s">
        <v>404</v>
      </c>
      <c r="C179" s="15"/>
      <c r="D179" s="15"/>
      <c r="E179" s="112" t="s">
        <v>58</v>
      </c>
      <c r="F179" s="237" t="s">
        <v>319</v>
      </c>
      <c r="G179" s="217"/>
      <c r="H179" s="131" t="s">
        <v>349</v>
      </c>
      <c r="I179" s="307" t="s">
        <v>402</v>
      </c>
      <c r="J179" s="238"/>
    </row>
    <row x14ac:dyDescent="0.25" r="180" customHeight="1" ht="17.25">
      <c r="A180" s="3"/>
      <c r="B180" s="3"/>
      <c r="C180" s="309"/>
      <c r="D180" s="3"/>
      <c r="E180" s="74"/>
      <c r="F180" s="150" t="s">
        <v>5</v>
      </c>
      <c r="G180" s="150" t="s">
        <v>84</v>
      </c>
      <c r="H180" s="34"/>
      <c r="I180" s="63"/>
      <c r="J180" s="91"/>
    </row>
    <row x14ac:dyDescent="0.25" r="181" customHeight="1" ht="17.25">
      <c r="A181" s="3"/>
      <c r="B181" s="3"/>
      <c r="C181" s="3"/>
      <c r="D181" s="3"/>
      <c r="E181" s="74" t="s">
        <v>11</v>
      </c>
      <c r="F181" s="310" t="s">
        <v>405</v>
      </c>
      <c r="G181" s="310" t="s">
        <v>406</v>
      </c>
      <c r="H181" s="25">
        <f>ROUNDUP((('UK-T-Side Tables'!G181)*USD_per_GBP),-1)</f>
      </c>
      <c r="I181" s="25">
        <f>ROUNDUP((('UK-T-Side Tables'!H181)*USD_per_GBP),-1)</f>
      </c>
      <c r="J181" s="24"/>
    </row>
    <row x14ac:dyDescent="0.25" r="182" customHeight="1" ht="17.25">
      <c r="A182" s="3"/>
      <c r="B182" s="3"/>
      <c r="C182" s="3"/>
      <c r="D182" s="3"/>
      <c r="E182" s="74" t="s">
        <v>13</v>
      </c>
      <c r="F182" s="310" t="s">
        <v>407</v>
      </c>
      <c r="G182" s="310" t="s">
        <v>408</v>
      </c>
      <c r="H182" s="311"/>
      <c r="I182" s="189"/>
      <c r="J182" s="24"/>
    </row>
    <row x14ac:dyDescent="0.25" r="183" customHeight="1" ht="17.25">
      <c r="A183" s="3"/>
      <c r="B183" s="3"/>
      <c r="C183" s="3"/>
      <c r="D183" s="3"/>
      <c r="E183" s="74" t="s">
        <v>15</v>
      </c>
      <c r="F183" s="310" t="s">
        <v>409</v>
      </c>
      <c r="G183" s="310" t="s">
        <v>410</v>
      </c>
      <c r="H183" s="311"/>
      <c r="I183" s="189"/>
      <c r="J183" s="24"/>
    </row>
    <row x14ac:dyDescent="0.25" r="184" customHeight="1" ht="17.25">
      <c r="A184" s="3"/>
      <c r="B184" s="3"/>
      <c r="C184" s="3"/>
      <c r="D184" s="3"/>
      <c r="E184" s="74"/>
      <c r="F184" s="74"/>
      <c r="G184" s="23"/>
      <c r="H184" s="82"/>
      <c r="I184" s="82"/>
      <c r="J184" s="82"/>
    </row>
    <row x14ac:dyDescent="0.25" r="185" customHeight="1" ht="17.25">
      <c r="A185" s="3"/>
      <c r="B185" s="3"/>
      <c r="C185" s="3"/>
      <c r="D185" s="3"/>
      <c r="E185" s="3"/>
      <c r="F185" s="3"/>
      <c r="G185" s="74"/>
      <c r="H185" s="136"/>
      <c r="I185" s="136"/>
      <c r="J185" s="137"/>
    </row>
    <row x14ac:dyDescent="0.25" r="186" customHeight="1" ht="17.25">
      <c r="A186" s="3"/>
      <c r="B186" s="3"/>
      <c r="C186" s="3"/>
      <c r="D186" s="3"/>
      <c r="E186" s="138" t="s">
        <v>18</v>
      </c>
      <c r="F186" s="138"/>
      <c r="G186" s="23"/>
      <c r="H186" s="82"/>
      <c r="I186" s="82"/>
      <c r="J186" s="82"/>
    </row>
    <row x14ac:dyDescent="0.25" r="187" customHeight="1" ht="17.25">
      <c r="A187" s="3"/>
      <c r="B187" s="3"/>
      <c r="C187" s="3"/>
      <c r="D187" s="3"/>
      <c r="E187" s="145"/>
      <c r="F187" s="145"/>
      <c r="G187" s="145"/>
      <c r="H187" s="82"/>
      <c r="I187" s="82"/>
      <c r="J187" s="82"/>
    </row>
    <row x14ac:dyDescent="0.25" r="188" customHeight="1" ht="17.25">
      <c r="A188" s="3"/>
      <c r="B188" s="3"/>
      <c r="C188" s="3"/>
      <c r="D188" s="3"/>
      <c r="E188" s="3"/>
      <c r="F188" s="3"/>
      <c r="G188" s="23"/>
      <c r="H188" s="82"/>
      <c r="I188" s="82"/>
      <c r="J188" s="34"/>
    </row>
    <row x14ac:dyDescent="0.25" r="189" customHeight="1" ht="17.25">
      <c r="A189" s="3"/>
      <c r="B189" s="3"/>
      <c r="C189" s="3"/>
      <c r="D189" s="3"/>
      <c r="E189" s="139" t="s">
        <v>280</v>
      </c>
      <c r="F189" s="139"/>
      <c r="G189" s="140"/>
      <c r="H189" s="141"/>
      <c r="I189" s="37">
        <f>ROUNDUP((('UK-T-Side Tables'!H189)*USD_per_GBP),-1)</f>
      </c>
      <c r="J189" s="82"/>
    </row>
    <row x14ac:dyDescent="0.25" r="190" customHeight="1" ht="49.35">
      <c r="A190" s="3"/>
      <c r="B190" s="96" t="s">
        <v>411</v>
      </c>
      <c r="C190" s="236"/>
      <c r="D190" s="236"/>
      <c r="E190" s="127"/>
      <c r="F190" s="127"/>
      <c r="G190" s="116"/>
      <c r="H190" s="128"/>
      <c r="I190" s="128"/>
      <c r="J190" s="312"/>
    </row>
    <row x14ac:dyDescent="0.25" r="191" customHeight="1" ht="56.25">
      <c r="A191" s="3"/>
      <c r="B191" s="15" t="s">
        <v>106</v>
      </c>
      <c r="C191" s="15"/>
      <c r="D191" s="15"/>
      <c r="E191" s="112" t="s">
        <v>58</v>
      </c>
      <c r="F191" s="237" t="s">
        <v>36</v>
      </c>
      <c r="G191" s="217"/>
      <c r="H191" s="73" t="s">
        <v>412</v>
      </c>
      <c r="I191" s="73" t="s">
        <v>413</v>
      </c>
      <c r="J191" s="52" t="s">
        <v>350</v>
      </c>
    </row>
    <row x14ac:dyDescent="0.25" r="192" customHeight="1" ht="17.25">
      <c r="A192" s="3"/>
      <c r="B192" s="299"/>
      <c r="C192" s="299"/>
      <c r="D192" s="299"/>
      <c r="E192" s="4"/>
      <c r="F192" s="150" t="s">
        <v>5</v>
      </c>
      <c r="G192" s="150" t="s">
        <v>84</v>
      </c>
      <c r="H192" s="101"/>
      <c r="I192" s="303"/>
      <c r="J192" s="303" t="s">
        <v>336</v>
      </c>
    </row>
    <row x14ac:dyDescent="0.25" r="193" customHeight="1" ht="17.25">
      <c r="A193" s="3"/>
      <c r="B193" s="299"/>
      <c r="C193" s="299"/>
      <c r="D193" s="299"/>
      <c r="E193" s="4" t="s">
        <v>11</v>
      </c>
      <c r="F193" s="114" t="s">
        <v>414</v>
      </c>
      <c r="G193" s="114" t="s">
        <v>415</v>
      </c>
      <c r="H193" s="25">
        <f>ROUNDUP((('UK-T-Side Tables'!G194)*USD_per_GBP),-1)</f>
      </c>
      <c r="I193" s="25">
        <f>ROUNDUP((('UK-T-Side Tables'!H194)*USD_per_GBP),-1)</f>
      </c>
      <c r="J193" s="25">
        <f>ROUNDUP((('UK-T-Side Tables'!I194)*USD_per_GBP),-1)</f>
      </c>
    </row>
    <row x14ac:dyDescent="0.25" r="194" customHeight="1" ht="17.25">
      <c r="A194" s="3"/>
      <c r="B194" s="299"/>
      <c r="C194" s="299"/>
      <c r="D194" s="299"/>
      <c r="E194" s="4" t="s">
        <v>13</v>
      </c>
      <c r="F194" s="114" t="s">
        <v>416</v>
      </c>
      <c r="G194" s="114" t="s">
        <v>417</v>
      </c>
      <c r="H194" s="25">
        <f>ROUNDUP((('UK-T-Side Tables'!G195)*USD_per_GBP),-1)</f>
      </c>
      <c r="I194" s="25">
        <f>ROUNDUP((('UK-T-Side Tables'!H195)*USD_per_GBP),-1)</f>
      </c>
      <c r="J194" s="25">
        <f>ROUNDUP((('UK-T-Side Tables'!I195)*USD_per_GBP),-1)</f>
      </c>
    </row>
    <row x14ac:dyDescent="0.25" r="195" customHeight="1" ht="17.25">
      <c r="A195" s="3"/>
      <c r="B195" s="299"/>
      <c r="C195" s="299"/>
      <c r="D195" s="299"/>
      <c r="E195" s="4" t="s">
        <v>15</v>
      </c>
      <c r="F195" s="114" t="s">
        <v>418</v>
      </c>
      <c r="G195" s="114" t="s">
        <v>419</v>
      </c>
      <c r="H195" s="25">
        <f>ROUNDUP((('UK-T-Side Tables'!G196)*USD_per_GBP),-1)</f>
      </c>
      <c r="I195" s="25">
        <f>ROUNDUP((('UK-T-Side Tables'!H196)*USD_per_GBP),-1)</f>
      </c>
      <c r="J195" s="25">
        <f>ROUNDUP((('UK-T-Side Tables'!I196)*USD_per_GBP),-1)</f>
      </c>
    </row>
    <row x14ac:dyDescent="0.25" r="196" customHeight="1" ht="17.25">
      <c r="A196" s="3"/>
      <c r="B196" s="299"/>
      <c r="C196" s="299"/>
      <c r="D196" s="299"/>
      <c r="E196" s="4"/>
      <c r="F196" s="4"/>
      <c r="G196" s="4"/>
      <c r="H196" s="63"/>
      <c r="I196" s="63"/>
      <c r="J196" s="172"/>
    </row>
    <row x14ac:dyDescent="0.25" r="197" customHeight="1" ht="17.25">
      <c r="A197" s="3"/>
      <c r="B197" s="299"/>
      <c r="C197" s="299"/>
      <c r="D197" s="299"/>
      <c r="E197" s="4"/>
      <c r="F197" s="4"/>
      <c r="G197" s="4"/>
      <c r="H197" s="172"/>
      <c r="I197" s="172"/>
      <c r="J197" s="172"/>
    </row>
    <row x14ac:dyDescent="0.25" r="198" customHeight="1" ht="17.25">
      <c r="A198" s="3"/>
      <c r="B198" s="299"/>
      <c r="C198" s="299"/>
      <c r="D198" s="299"/>
      <c r="E198" s="138" t="s">
        <v>420</v>
      </c>
      <c r="F198" s="138"/>
      <c r="G198" s="23"/>
      <c r="H198" s="82"/>
      <c r="I198" s="157"/>
      <c r="J198" s="313"/>
    </row>
    <row x14ac:dyDescent="0.25" r="199" customHeight="1" ht="17.25">
      <c r="A199" s="3"/>
      <c r="B199" s="299"/>
      <c r="C199" s="299"/>
      <c r="D199" s="299"/>
      <c r="E199" s="109"/>
      <c r="F199" s="109"/>
      <c r="G199" s="4"/>
      <c r="H199" s="172"/>
      <c r="I199" s="172"/>
      <c r="J199" s="172"/>
    </row>
    <row x14ac:dyDescent="0.25" r="200" customHeight="1" ht="17.25">
      <c r="A200" s="3"/>
      <c r="B200" s="299"/>
      <c r="C200" s="299"/>
      <c r="D200" s="299"/>
      <c r="E200" s="139" t="s">
        <v>421</v>
      </c>
      <c r="F200" s="139"/>
      <c r="G200" s="140"/>
      <c r="H200" s="141"/>
      <c r="I200" s="37">
        <f>ROUNDUP((('UK-T-Side Tables'!H200)*USD_per_GBP),-1)</f>
      </c>
      <c r="J200" s="172"/>
    </row>
    <row x14ac:dyDescent="0.25" r="201" customHeight="1" ht="17.25">
      <c r="A201" s="3"/>
      <c r="B201" s="299"/>
      <c r="C201" s="299"/>
      <c r="D201" s="299"/>
      <c r="E201" s="28"/>
      <c r="F201" s="28"/>
      <c r="G201" s="23"/>
      <c r="H201" s="82"/>
      <c r="I201" s="25"/>
      <c r="J201" s="172"/>
    </row>
    <row x14ac:dyDescent="0.25" r="202" customHeight="1" ht="17.25">
      <c r="A202" s="3"/>
      <c r="B202" s="299"/>
      <c r="C202" s="299"/>
      <c r="D202" s="299"/>
      <c r="E202" s="139" t="s">
        <v>422</v>
      </c>
      <c r="F202" s="139"/>
      <c r="G202" s="140"/>
      <c r="H202" s="141"/>
      <c r="I202" s="37">
        <f>ROUNDUP((('UK-T-Side Tables'!H202)*USD_per_GBP),-1)</f>
      </c>
      <c r="J202" s="172"/>
    </row>
    <row x14ac:dyDescent="0.25" r="203" customHeight="1" ht="17.25">
      <c r="A203" s="3"/>
      <c r="B203" s="299"/>
      <c r="C203" s="299"/>
      <c r="D203" s="299"/>
      <c r="E203" s="28"/>
      <c r="F203" s="28"/>
      <c r="G203" s="23"/>
      <c r="H203" s="82"/>
      <c r="I203" s="25"/>
      <c r="J203" s="172"/>
    </row>
    <row x14ac:dyDescent="0.25" r="204" customHeight="1" ht="17.25">
      <c r="A204" s="3"/>
      <c r="B204" s="299"/>
      <c r="C204" s="299"/>
      <c r="D204" s="299"/>
      <c r="E204" s="139" t="s">
        <v>280</v>
      </c>
      <c r="F204" s="139"/>
      <c r="G204" s="140"/>
      <c r="H204" s="141"/>
      <c r="I204" s="37">
        <f>ROUNDUP((('UK-T-Side Tables'!H204)*USD_per_GBP),-1)</f>
      </c>
      <c r="J204" s="172"/>
    </row>
    <row x14ac:dyDescent="0.25" r="205" customHeight="1" ht="17.25">
      <c r="A205" s="3"/>
      <c r="B205" s="96" t="s">
        <v>423</v>
      </c>
      <c r="C205" s="236"/>
      <c r="D205" s="236"/>
      <c r="E205" s="127"/>
      <c r="F205" s="127"/>
      <c r="G205" s="116"/>
      <c r="H205" s="128"/>
      <c r="I205" s="128"/>
      <c r="J205" s="312"/>
    </row>
    <row x14ac:dyDescent="0.25" r="206" customHeight="1" ht="24">
      <c r="A206" s="3"/>
      <c r="B206" s="15" t="s">
        <v>106</v>
      </c>
      <c r="C206" s="15"/>
      <c r="D206" s="15"/>
      <c r="E206" s="112" t="s">
        <v>58</v>
      </c>
      <c r="F206" s="237" t="s">
        <v>36</v>
      </c>
      <c r="G206" s="217"/>
      <c r="H206" s="73" t="s">
        <v>412</v>
      </c>
      <c r="I206" s="131" t="s">
        <v>424</v>
      </c>
      <c r="J206" s="52" t="s">
        <v>350</v>
      </c>
    </row>
    <row x14ac:dyDescent="0.25" r="207" customHeight="1" ht="17.25">
      <c r="A207" s="3"/>
      <c r="B207" s="299"/>
      <c r="C207" s="299"/>
      <c r="D207" s="299"/>
      <c r="E207" s="4"/>
      <c r="F207" s="150" t="s">
        <v>5</v>
      </c>
      <c r="G207" s="145" t="s">
        <v>6</v>
      </c>
      <c r="H207" s="101"/>
      <c r="I207" s="82"/>
      <c r="J207" s="303" t="s">
        <v>336</v>
      </c>
    </row>
    <row x14ac:dyDescent="0.25" r="208" customHeight="1" ht="17.25">
      <c r="A208" s="3"/>
      <c r="B208" s="299"/>
      <c r="C208" s="299"/>
      <c r="D208" s="299"/>
      <c r="E208" s="4"/>
      <c r="F208" s="114" t="s">
        <v>425</v>
      </c>
      <c r="G208" s="135" t="s">
        <v>426</v>
      </c>
      <c r="H208" s="25">
        <f>ROUNDUP((('UK-T-Side Tables'!G208)*USD_per_GBP),-1)</f>
      </c>
      <c r="I208" s="25">
        <f>ROUNDUP((('UK-T-Side Tables'!H208)*USD_per_GBP),-1)</f>
      </c>
      <c r="J208" s="25">
        <f>ROUNDUP((('UK-T-Side Tables'!I208)*USD_per_GBP),-1)</f>
      </c>
    </row>
    <row x14ac:dyDescent="0.25" r="209" customHeight="1" ht="17.25">
      <c r="A209" s="3"/>
      <c r="B209" s="299"/>
      <c r="C209" s="299"/>
      <c r="D209" s="299"/>
      <c r="E209" s="4"/>
      <c r="F209" s="4"/>
      <c r="G209" s="4"/>
      <c r="H209" s="63"/>
      <c r="I209" s="63"/>
      <c r="J209" s="172"/>
    </row>
    <row x14ac:dyDescent="0.25" r="210" customHeight="1" ht="17.25">
      <c r="A210" s="3"/>
      <c r="B210" s="299"/>
      <c r="C210" s="299"/>
      <c r="D210" s="299"/>
      <c r="E210" s="4"/>
      <c r="F210" s="4"/>
      <c r="G210" s="4"/>
      <c r="H210" s="172"/>
      <c r="I210" s="172"/>
      <c r="J210" s="172"/>
    </row>
    <row x14ac:dyDescent="0.25" r="211" customHeight="1" ht="17.25">
      <c r="A211" s="3"/>
      <c r="B211" s="299"/>
      <c r="C211" s="299"/>
      <c r="D211" s="299"/>
      <c r="E211" s="138" t="s">
        <v>420</v>
      </c>
      <c r="F211" s="138"/>
      <c r="G211" s="23"/>
      <c r="H211" s="82"/>
      <c r="I211" s="157"/>
      <c r="J211" s="172"/>
    </row>
    <row x14ac:dyDescent="0.25" r="212" customHeight="1" ht="17.25">
      <c r="A212" s="3"/>
      <c r="B212" s="299"/>
      <c r="C212" s="299"/>
      <c r="D212" s="299"/>
      <c r="E212" s="109"/>
      <c r="F212" s="109"/>
      <c r="G212" s="4"/>
      <c r="H212" s="172"/>
      <c r="I212" s="172"/>
      <c r="J212" s="172"/>
    </row>
    <row x14ac:dyDescent="0.25" r="213" customHeight="1" ht="17.25">
      <c r="A213" s="3"/>
      <c r="B213" s="299"/>
      <c r="C213" s="299"/>
      <c r="D213" s="299"/>
      <c r="E213" s="139" t="s">
        <v>421</v>
      </c>
      <c r="F213" s="139"/>
      <c r="G213" s="140"/>
      <c r="H213" s="141"/>
      <c r="I213" s="37">
        <f>ROUNDUP((('UK-T-Side Tables'!H213)*USD_per_GBP),-1)</f>
      </c>
      <c r="J213" s="313"/>
    </row>
    <row x14ac:dyDescent="0.25" r="214" customHeight="1" ht="17.25">
      <c r="A214" s="3"/>
      <c r="B214" s="299"/>
      <c r="C214" s="299"/>
      <c r="D214" s="299"/>
      <c r="E214" s="109"/>
      <c r="F214" s="109"/>
      <c r="G214" s="4"/>
      <c r="H214" s="172"/>
      <c r="I214" s="172"/>
      <c r="J214" s="172"/>
    </row>
    <row x14ac:dyDescent="0.25" r="215" customHeight="1" ht="17.25">
      <c r="A215" s="3"/>
      <c r="B215" s="299"/>
      <c r="C215" s="299"/>
      <c r="D215" s="299"/>
      <c r="E215" s="110" t="s">
        <v>280</v>
      </c>
      <c r="F215" s="110"/>
      <c r="G215" s="140"/>
      <c r="H215" s="141"/>
      <c r="I215" s="188">
        <f>ROUNDUP((('UK-T-Side Tables'!H215)*USD_per_GBP),-1)</f>
      </c>
      <c r="J215" s="172"/>
    </row>
    <row x14ac:dyDescent="0.25" r="216" customHeight="1" ht="17.25">
      <c r="A216" s="3"/>
      <c r="B216" s="299"/>
      <c r="C216" s="299"/>
      <c r="D216" s="299"/>
      <c r="E216" s="114"/>
      <c r="F216" s="114"/>
      <c r="G216" s="4"/>
      <c r="H216" s="172"/>
      <c r="I216" s="172"/>
      <c r="J216" s="172"/>
    </row>
    <row x14ac:dyDescent="0.25" r="217" customHeight="1" ht="49.35">
      <c r="A217" s="3"/>
      <c r="B217" s="288" t="s">
        <v>427</v>
      </c>
      <c r="C217" s="302"/>
      <c r="D217" s="236"/>
      <c r="E217" s="127"/>
      <c r="F217" s="127"/>
      <c r="G217" s="116"/>
      <c r="H217" s="128"/>
      <c r="I217" s="128"/>
      <c r="J217" s="128"/>
    </row>
    <row x14ac:dyDescent="0.25" r="218" customHeight="1" ht="25.350000000000005">
      <c r="A218" s="3"/>
      <c r="B218" s="15" t="s">
        <v>348</v>
      </c>
      <c r="C218" s="15"/>
      <c r="D218" s="15"/>
      <c r="E218" s="112" t="s">
        <v>58</v>
      </c>
      <c r="F218" s="237" t="s">
        <v>319</v>
      </c>
      <c r="G218" s="217"/>
      <c r="H218" s="131" t="s">
        <v>428</v>
      </c>
      <c r="I218" s="18" t="s">
        <v>429</v>
      </c>
      <c r="J218" s="52"/>
    </row>
    <row x14ac:dyDescent="0.25" r="219" customHeight="1" ht="17.25">
      <c r="A219" s="3"/>
      <c r="B219" s="3"/>
      <c r="C219" s="3"/>
      <c r="D219" s="3"/>
      <c r="E219" s="74"/>
      <c r="F219" s="150" t="s">
        <v>351</v>
      </c>
      <c r="G219" s="150" t="s">
        <v>352</v>
      </c>
      <c r="H219" s="91"/>
      <c r="I219" s="308"/>
      <c r="J219" s="91"/>
    </row>
    <row x14ac:dyDescent="0.25" r="220" customHeight="1" ht="17.25">
      <c r="A220" s="3"/>
      <c r="B220" s="3"/>
      <c r="C220" s="3"/>
      <c r="D220" s="3"/>
      <c r="E220" s="74" t="s">
        <v>11</v>
      </c>
      <c r="F220" s="28" t="s">
        <v>354</v>
      </c>
      <c r="G220" s="28" t="s">
        <v>355</v>
      </c>
      <c r="H220" s="25">
        <f>ROUNDUP((('UK-T-Side Tables'!G220)*USD_per_GBP),-1)</f>
      </c>
      <c r="I220" s="25">
        <f>ROUNDUP((('UK-T-Side Tables'!H220)*USD_per_GBP),-1)</f>
      </c>
      <c r="J220" s="24"/>
    </row>
    <row x14ac:dyDescent="0.25" r="221" customHeight="1" ht="17.25">
      <c r="A221" s="3"/>
      <c r="B221" s="3"/>
      <c r="C221" s="3"/>
      <c r="D221" s="3"/>
      <c r="E221" s="74" t="s">
        <v>13</v>
      </c>
      <c r="F221" s="28" t="s">
        <v>356</v>
      </c>
      <c r="G221" s="28" t="s">
        <v>357</v>
      </c>
      <c r="H221" s="25">
        <f>ROUNDUP((('UK-T-Side Tables'!G221)*USD_per_GBP),-1)</f>
      </c>
      <c r="I221" s="25">
        <f>ROUNDUP((('UK-T-Side Tables'!H221)*USD_per_GBP),-1)</f>
      </c>
      <c r="J221" s="24"/>
    </row>
    <row x14ac:dyDescent="0.25" r="222" customHeight="1" ht="17.25">
      <c r="A222" s="3"/>
      <c r="B222" s="3"/>
      <c r="C222" s="3"/>
      <c r="D222" s="3"/>
      <c r="E222" s="74" t="s">
        <v>15</v>
      </c>
      <c r="F222" s="28" t="s">
        <v>358</v>
      </c>
      <c r="G222" s="28" t="s">
        <v>359</v>
      </c>
      <c r="H222" s="25">
        <f>ROUNDUP((('UK-T-Side Tables'!G222)*USD_per_GBP),-1)</f>
      </c>
      <c r="I222" s="25">
        <f>ROUNDUP((('UK-T-Side Tables'!H222)*USD_per_GBP),-1)</f>
      </c>
      <c r="J222" s="24"/>
    </row>
    <row x14ac:dyDescent="0.25" r="223" customHeight="1" ht="17.25">
      <c r="A223" s="3"/>
      <c r="B223" s="3"/>
      <c r="C223" s="3"/>
      <c r="D223" s="3"/>
      <c r="E223" s="74"/>
      <c r="F223" s="74"/>
      <c r="G223" s="74"/>
      <c r="H223" s="34"/>
      <c r="I223" s="34"/>
      <c r="J223" s="24"/>
    </row>
    <row x14ac:dyDescent="0.25" r="224" customHeight="1" ht="17.25">
      <c r="A224" s="3"/>
      <c r="B224" s="3"/>
      <c r="C224" s="3"/>
      <c r="D224" s="3"/>
      <c r="E224" s="3"/>
      <c r="F224" s="3"/>
      <c r="G224" s="74"/>
      <c r="H224" s="136"/>
      <c r="I224" s="136"/>
      <c r="J224" s="137"/>
    </row>
    <row x14ac:dyDescent="0.25" r="225" customHeight="1" ht="17.25">
      <c r="A225" s="3"/>
      <c r="B225" s="3"/>
      <c r="C225" s="3"/>
      <c r="D225" s="3"/>
      <c r="E225" s="138" t="s">
        <v>18</v>
      </c>
      <c r="F225" s="138"/>
      <c r="G225" s="23"/>
      <c r="H225" s="82"/>
      <c r="I225" s="82"/>
      <c r="J225" s="82"/>
    </row>
    <row x14ac:dyDescent="0.25" r="226" customHeight="1" ht="17.25">
      <c r="A226" s="3"/>
      <c r="B226" s="3"/>
      <c r="C226" s="3"/>
      <c r="D226" s="3"/>
      <c r="E226" s="145"/>
      <c r="F226" s="145"/>
      <c r="G226" s="23"/>
      <c r="H226" s="82"/>
      <c r="I226" s="82"/>
      <c r="J226" s="82"/>
    </row>
    <row x14ac:dyDescent="0.25" r="227" customHeight="1" ht="17.25">
      <c r="A227" s="3"/>
      <c r="B227" s="3"/>
      <c r="C227" s="3"/>
      <c r="D227" s="3"/>
      <c r="E227" s="3"/>
      <c r="F227" s="3"/>
      <c r="G227" s="23"/>
      <c r="H227" s="82"/>
      <c r="I227" s="82"/>
      <c r="J227" s="34"/>
    </row>
    <row x14ac:dyDescent="0.25" r="228" customHeight="1" ht="17.25">
      <c r="A228" s="3"/>
      <c r="B228" s="3"/>
      <c r="C228" s="3"/>
      <c r="D228" s="3"/>
      <c r="E228" s="139" t="s">
        <v>280</v>
      </c>
      <c r="F228" s="139"/>
      <c r="G228" s="140"/>
      <c r="H228" s="141"/>
      <c r="I228" s="37">
        <f>ROUNDUP((('UK-T-Side Tables'!H228)*USD_per_GBP),-1)</f>
      </c>
      <c r="J228" s="34"/>
    </row>
    <row x14ac:dyDescent="0.25" r="229" customHeight="1" ht="72.75">
      <c r="A229" s="3"/>
      <c r="B229" s="3"/>
      <c r="C229" s="3"/>
      <c r="D229" s="3"/>
      <c r="E229" s="145"/>
      <c r="F229" s="145"/>
      <c r="G229" s="23"/>
      <c r="H229" s="82"/>
      <c r="I229" s="82"/>
      <c r="J229" s="34"/>
    </row>
    <row x14ac:dyDescent="0.25" r="230" customHeight="1" ht="25.350000000000005">
      <c r="A230" s="3"/>
      <c r="B230" s="15" t="s">
        <v>106</v>
      </c>
      <c r="C230" s="15"/>
      <c r="D230" s="15"/>
      <c r="E230" s="112" t="s">
        <v>58</v>
      </c>
      <c r="F230" s="237" t="s">
        <v>319</v>
      </c>
      <c r="G230" s="217"/>
      <c r="H230" s="18" t="s">
        <v>428</v>
      </c>
      <c r="I230" s="131" t="s">
        <v>430</v>
      </c>
      <c r="J230" s="238"/>
    </row>
    <row x14ac:dyDescent="0.25" r="231" customHeight="1" ht="17.25">
      <c r="A231" s="3"/>
      <c r="B231" s="3"/>
      <c r="C231" s="3"/>
      <c r="D231" s="3"/>
      <c r="E231" s="74"/>
      <c r="F231" s="150" t="s">
        <v>351</v>
      </c>
      <c r="G231" s="150" t="s">
        <v>352</v>
      </c>
      <c r="H231" s="91"/>
      <c r="I231" s="308"/>
      <c r="J231" s="91"/>
    </row>
    <row x14ac:dyDescent="0.25" r="232" customHeight="1" ht="17.25">
      <c r="A232" s="3"/>
      <c r="B232" s="3"/>
      <c r="C232" s="3"/>
      <c r="D232" s="3"/>
      <c r="E232" s="74" t="s">
        <v>11</v>
      </c>
      <c r="F232" s="28" t="s">
        <v>396</v>
      </c>
      <c r="G232" s="28" t="s">
        <v>397</v>
      </c>
      <c r="H232" s="25">
        <f>ROUNDUP((('UK-T-Side Tables'!G232)*USD_per_GBP),-1)</f>
      </c>
      <c r="I232" s="25">
        <f>ROUNDUP((('UK-T-Side Tables'!H232)*USD_per_GBP),-1)</f>
      </c>
      <c r="J232" s="151"/>
    </row>
    <row x14ac:dyDescent="0.25" r="233" customHeight="1" ht="17.25">
      <c r="A233" s="3"/>
      <c r="B233" s="3"/>
      <c r="C233" s="3"/>
      <c r="D233" s="3"/>
      <c r="E233" s="74" t="s">
        <v>13</v>
      </c>
      <c r="F233" s="28" t="s">
        <v>398</v>
      </c>
      <c r="G233" s="28" t="s">
        <v>368</v>
      </c>
      <c r="H233" s="25">
        <f>ROUNDUP((('UK-T-Side Tables'!G233)*USD_per_GBP),-1)</f>
      </c>
      <c r="I233" s="25">
        <f>ROUNDUP((('UK-T-Side Tables'!H233)*USD_per_GBP),-1)</f>
      </c>
      <c r="J233" s="151"/>
    </row>
    <row x14ac:dyDescent="0.25" r="234" customHeight="1" ht="17.25">
      <c r="A234" s="3"/>
      <c r="B234" s="3"/>
      <c r="C234" s="3"/>
      <c r="D234" s="3"/>
      <c r="E234" s="74" t="s">
        <v>15</v>
      </c>
      <c r="F234" s="28" t="s">
        <v>399</v>
      </c>
      <c r="G234" s="114" t="s">
        <v>400</v>
      </c>
      <c r="H234" s="25">
        <f>ROUNDUP((('UK-T-Side Tables'!G234)*USD_per_GBP),-1)</f>
      </c>
      <c r="I234" s="25">
        <f>ROUNDUP((('UK-T-Side Tables'!H234)*USD_per_GBP),-1)</f>
      </c>
      <c r="J234" s="151"/>
    </row>
    <row x14ac:dyDescent="0.25" r="235" customHeight="1" ht="17.25">
      <c r="A235" s="3"/>
      <c r="B235" s="3"/>
      <c r="C235" s="3"/>
      <c r="D235" s="3"/>
      <c r="E235" s="74"/>
      <c r="F235" s="74"/>
      <c r="G235" s="23"/>
      <c r="H235" s="82"/>
      <c r="I235" s="82"/>
      <c r="J235" s="82"/>
    </row>
    <row x14ac:dyDescent="0.25" r="236" customHeight="1" ht="17.25">
      <c r="A236" s="3"/>
      <c r="B236" s="3"/>
      <c r="C236" s="3"/>
      <c r="D236" s="3"/>
      <c r="E236" s="3"/>
      <c r="F236" s="3"/>
      <c r="G236" s="74"/>
      <c r="H236" s="136"/>
      <c r="I236" s="136"/>
      <c r="J236" s="137"/>
    </row>
    <row x14ac:dyDescent="0.25" r="237" customHeight="1" ht="17.25">
      <c r="A237" s="3"/>
      <c r="B237" s="3"/>
      <c r="C237" s="3"/>
      <c r="D237" s="3"/>
      <c r="E237" s="138" t="s">
        <v>18</v>
      </c>
      <c r="F237" s="138"/>
      <c r="G237" s="23"/>
      <c r="H237" s="82"/>
      <c r="I237" s="82"/>
      <c r="J237" s="82"/>
    </row>
    <row x14ac:dyDescent="0.25" r="238" customHeight="1" ht="17.25">
      <c r="A238" s="3"/>
      <c r="B238" s="3"/>
      <c r="C238" s="3"/>
      <c r="D238" s="3"/>
      <c r="E238" s="145"/>
      <c r="F238" s="145"/>
      <c r="G238" s="23"/>
      <c r="H238" s="82"/>
      <c r="I238" s="82"/>
      <c r="J238" s="82"/>
    </row>
    <row x14ac:dyDescent="0.25" r="239" customHeight="1" ht="17.25">
      <c r="A239" s="3"/>
      <c r="B239" s="3"/>
      <c r="C239" s="3"/>
      <c r="D239" s="3"/>
      <c r="E239" s="3"/>
      <c r="F239" s="3"/>
      <c r="G239" s="23"/>
      <c r="H239" s="82"/>
      <c r="I239" s="82"/>
      <c r="J239" s="34"/>
    </row>
    <row x14ac:dyDescent="0.25" r="240" customHeight="1" ht="17.25">
      <c r="A240" s="3"/>
      <c r="B240" s="3"/>
      <c r="C240" s="3"/>
      <c r="D240" s="3"/>
      <c r="E240" s="139" t="s">
        <v>280</v>
      </c>
      <c r="F240" s="139"/>
      <c r="G240" s="140"/>
      <c r="H240" s="141"/>
      <c r="I240" s="37">
        <f>ROUNDUP((('UK-T-Side Tables'!H240)*USD_per_GBP),-1)</f>
      </c>
      <c r="J240" s="34"/>
    </row>
    <row x14ac:dyDescent="0.25" r="241" customHeight="1" ht="17.25">
      <c r="A241" s="3"/>
      <c r="B241" s="3"/>
      <c r="C241" s="3"/>
      <c r="D241" s="3"/>
      <c r="E241" s="145"/>
      <c r="F241" s="145"/>
      <c r="G241" s="23"/>
      <c r="H241" s="82"/>
      <c r="I241" s="82"/>
      <c r="J241" s="34"/>
    </row>
    <row x14ac:dyDescent="0.25" r="242" customHeight="1" ht="17.25">
      <c r="A242" s="3"/>
      <c r="B242" s="3"/>
      <c r="C242" s="3"/>
      <c r="D242" s="3"/>
      <c r="E242" s="133"/>
      <c r="F242" s="133"/>
      <c r="G242" s="23"/>
      <c r="H242" s="82"/>
      <c r="I242" s="82"/>
      <c r="J242" s="34"/>
    </row>
    <row x14ac:dyDescent="0.25" r="243" customHeight="1" ht="17.25">
      <c r="A243" s="3"/>
      <c r="B243" s="3"/>
      <c r="C243" s="3"/>
      <c r="D243" s="3"/>
      <c r="E243" s="28"/>
      <c r="F243" s="28"/>
      <c r="G243" s="23"/>
      <c r="H243" s="82"/>
      <c r="I243" s="82"/>
      <c r="J243" s="34"/>
    </row>
    <row x14ac:dyDescent="0.25" r="244" customHeight="1" ht="49.35">
      <c r="A244" s="3"/>
      <c r="B244" s="96" t="s">
        <v>431</v>
      </c>
      <c r="C244" s="236"/>
      <c r="D244" s="236"/>
      <c r="E244" s="127"/>
      <c r="F244" s="127"/>
      <c r="G244" s="116"/>
      <c r="H244" s="128"/>
      <c r="I244" s="128"/>
      <c r="J244" s="128"/>
    </row>
    <row x14ac:dyDescent="0.25" r="245" customHeight="1" ht="25.350000000000005">
      <c r="A245" s="3"/>
      <c r="B245" s="15" t="s">
        <v>106</v>
      </c>
      <c r="C245" s="15"/>
      <c r="D245" s="15"/>
      <c r="E245" s="112" t="s">
        <v>58</v>
      </c>
      <c r="F245" s="237" t="s">
        <v>319</v>
      </c>
      <c r="G245" s="217"/>
      <c r="H245" s="73" t="s">
        <v>362</v>
      </c>
      <c r="I245" s="238"/>
      <c r="J245" s="238"/>
    </row>
    <row x14ac:dyDescent="0.25" r="246" customHeight="1" ht="17.25">
      <c r="A246" s="3"/>
      <c r="B246" s="299"/>
      <c r="C246" s="299"/>
      <c r="D246" s="299"/>
      <c r="E246" s="74"/>
      <c r="F246" s="150" t="s">
        <v>432</v>
      </c>
      <c r="G246" s="185" t="s">
        <v>433</v>
      </c>
      <c r="H246" s="244"/>
      <c r="I246" s="308"/>
      <c r="J246" s="244"/>
    </row>
    <row x14ac:dyDescent="0.25" r="247" customHeight="1" ht="17.25">
      <c r="A247" s="3"/>
      <c r="B247" s="299"/>
      <c r="C247" s="299"/>
      <c r="D247" s="299"/>
      <c r="E247" s="74" t="s">
        <v>11</v>
      </c>
      <c r="F247" s="28" t="s">
        <v>396</v>
      </c>
      <c r="G247" s="28" t="s">
        <v>397</v>
      </c>
      <c r="H247" s="25">
        <f>ROUNDUP((('UK-T-Side Tables'!G247)*USD_per_GBP),-1)</f>
      </c>
      <c r="I247" s="239"/>
      <c r="J247" s="301"/>
    </row>
    <row x14ac:dyDescent="0.25" r="248" customHeight="1" ht="17.25">
      <c r="A248" s="3"/>
      <c r="B248" s="299"/>
      <c r="C248" s="299"/>
      <c r="D248" s="299"/>
      <c r="E248" s="74" t="s">
        <v>13</v>
      </c>
      <c r="F248" s="28" t="s">
        <v>398</v>
      </c>
      <c r="G248" s="28" t="s">
        <v>368</v>
      </c>
      <c r="H248" s="25">
        <f>ROUNDUP((('UK-T-Side Tables'!G248)*USD_per_GBP),-1)</f>
      </c>
      <c r="I248" s="239"/>
      <c r="J248" s="301"/>
    </row>
    <row x14ac:dyDescent="0.25" r="249" customHeight="1" ht="17.25">
      <c r="A249" s="3"/>
      <c r="B249" s="299"/>
      <c r="C249" s="299"/>
      <c r="D249" s="299"/>
      <c r="E249" s="74"/>
      <c r="F249" s="74"/>
      <c r="G249" s="74"/>
      <c r="H249" s="34"/>
      <c r="I249" s="239"/>
      <c r="J249" s="301"/>
    </row>
    <row x14ac:dyDescent="0.25" r="250" customHeight="1" ht="17.25">
      <c r="A250" s="3"/>
      <c r="B250" s="299"/>
      <c r="C250" s="299"/>
      <c r="D250" s="299"/>
      <c r="E250" s="148"/>
      <c r="F250" s="148"/>
      <c r="G250" s="148"/>
      <c r="H250" s="239"/>
      <c r="I250" s="239"/>
      <c r="J250" s="301"/>
    </row>
    <row x14ac:dyDescent="0.25" r="251" customHeight="1" ht="17.25">
      <c r="A251" s="3"/>
      <c r="B251" s="299"/>
      <c r="C251" s="299"/>
      <c r="D251" s="299"/>
      <c r="E251" s="138" t="s">
        <v>18</v>
      </c>
      <c r="F251" s="138"/>
      <c r="G251" s="148"/>
      <c r="H251" s="301"/>
      <c r="I251" s="301"/>
      <c r="J251" s="301"/>
    </row>
    <row x14ac:dyDescent="0.25" r="252" customHeight="1" ht="17.25">
      <c r="A252" s="3"/>
      <c r="B252" s="299"/>
      <c r="C252" s="299"/>
      <c r="D252" s="299"/>
      <c r="E252" s="145"/>
      <c r="F252" s="145"/>
      <c r="G252" s="148"/>
      <c r="H252" s="300"/>
      <c r="I252" s="300"/>
      <c r="J252" s="304"/>
    </row>
    <row x14ac:dyDescent="0.25" r="253" customHeight="1" ht="17.25">
      <c r="A253" s="3"/>
      <c r="B253" s="299"/>
      <c r="C253" s="299"/>
      <c r="D253" s="299"/>
      <c r="E253" s="3"/>
      <c r="F253" s="3"/>
      <c r="G253" s="23"/>
      <c r="H253" s="82"/>
      <c r="I253" s="82"/>
      <c r="J253" s="301"/>
    </row>
    <row x14ac:dyDescent="0.25" r="254" customHeight="1" ht="17.25">
      <c r="A254" s="3"/>
      <c r="B254" s="299"/>
      <c r="C254" s="299"/>
      <c r="D254" s="299"/>
      <c r="E254" s="139" t="s">
        <v>394</v>
      </c>
      <c r="F254" s="139"/>
      <c r="G254" s="305"/>
      <c r="H254" s="306"/>
      <c r="I254" s="37">
        <f>ROUNDUP((('UK-T-Side Tables'!H254)*USD_per_GBP),-1)</f>
      </c>
      <c r="J254" s="301"/>
    </row>
    <row x14ac:dyDescent="0.25" r="255" customHeight="1" ht="17.25">
      <c r="A255" s="3"/>
      <c r="B255" s="299"/>
      <c r="C255" s="299"/>
      <c r="D255" s="299"/>
      <c r="E255" s="28"/>
      <c r="F255" s="28"/>
      <c r="G255" s="148"/>
      <c r="H255" s="301"/>
      <c r="I255" s="25"/>
      <c r="J255" s="301"/>
    </row>
    <row x14ac:dyDescent="0.25" r="256" customHeight="1" ht="17.25">
      <c r="A256" s="3"/>
      <c r="B256" s="299"/>
      <c r="C256" s="299"/>
      <c r="D256" s="299"/>
      <c r="E256" s="28"/>
      <c r="F256" s="28"/>
      <c r="G256" s="148"/>
      <c r="H256" s="301"/>
      <c r="I256" s="25"/>
      <c r="J256" s="301"/>
    </row>
    <row x14ac:dyDescent="0.25" r="257" customHeight="1" ht="17.25">
      <c r="A257" s="3"/>
      <c r="B257" s="299"/>
      <c r="C257" s="299"/>
      <c r="D257" s="299"/>
      <c r="E257" s="28"/>
      <c r="F257" s="28"/>
      <c r="G257" s="148"/>
      <c r="H257" s="301"/>
      <c r="I257" s="25"/>
      <c r="J257" s="301"/>
    </row>
    <row x14ac:dyDescent="0.25" r="258" customHeight="1" ht="17.25">
      <c r="A258" s="3"/>
      <c r="B258" s="299"/>
      <c r="C258" s="299"/>
      <c r="D258" s="299"/>
      <c r="E258" s="28"/>
      <c r="F258" s="28"/>
      <c r="G258" s="148"/>
      <c r="H258" s="301"/>
      <c r="I258" s="25"/>
      <c r="J258" s="301"/>
    </row>
    <row x14ac:dyDescent="0.25" r="259" customHeight="1" ht="17.25">
      <c r="A259" s="3"/>
      <c r="B259" s="96" t="s">
        <v>434</v>
      </c>
      <c r="C259" s="236"/>
      <c r="D259" s="236"/>
      <c r="E259" s="127"/>
      <c r="F259" s="127"/>
      <c r="G259" s="116"/>
      <c r="H259" s="128"/>
      <c r="I259" s="128"/>
      <c r="J259" s="128"/>
    </row>
    <row x14ac:dyDescent="0.25" r="260" customHeight="1" ht="17.25">
      <c r="A260" s="3"/>
      <c r="B260" s="15" t="s">
        <v>106</v>
      </c>
      <c r="C260" s="15"/>
      <c r="D260" s="15"/>
      <c r="E260" s="112" t="s">
        <v>58</v>
      </c>
      <c r="F260" s="237" t="s">
        <v>319</v>
      </c>
      <c r="G260" s="217"/>
      <c r="H260" s="73" t="s">
        <v>362</v>
      </c>
      <c r="I260" s="238"/>
      <c r="J260" s="238"/>
    </row>
    <row x14ac:dyDescent="0.25" r="261" customHeight="1" ht="17.25">
      <c r="A261" s="3"/>
      <c r="B261" s="299"/>
      <c r="C261" s="299"/>
      <c r="D261" s="299"/>
      <c r="E261" s="74"/>
      <c r="F261" s="119" t="s">
        <v>5</v>
      </c>
      <c r="G261" s="119" t="s">
        <v>84</v>
      </c>
      <c r="H261" s="244"/>
      <c r="I261" s="308"/>
      <c r="J261" s="244"/>
    </row>
    <row x14ac:dyDescent="0.25" r="262" customHeight="1" ht="17.25">
      <c r="A262" s="3"/>
      <c r="B262" s="299"/>
      <c r="C262" s="299"/>
      <c r="D262" s="299"/>
      <c r="E262" s="74" t="s">
        <v>13</v>
      </c>
      <c r="F262" s="28" t="s">
        <v>435</v>
      </c>
      <c r="G262" s="295" t="s">
        <v>436</v>
      </c>
      <c r="H262" s="25">
        <f>ROUNDUP((('UK-T-Side Tables'!G262)*USD_per_GBP),-1)</f>
      </c>
      <c r="I262" s="239"/>
      <c r="J262" s="301"/>
    </row>
    <row x14ac:dyDescent="0.25" r="263" customHeight="1" ht="17.25">
      <c r="A263" s="3"/>
      <c r="B263" s="299"/>
      <c r="C263" s="299"/>
      <c r="D263" s="299"/>
      <c r="E263" s="74"/>
      <c r="F263" s="28"/>
      <c r="G263" s="295"/>
      <c r="H263" s="25"/>
      <c r="I263" s="239"/>
      <c r="J263" s="301"/>
    </row>
    <row x14ac:dyDescent="0.25" r="264" customHeight="1" ht="17.25">
      <c r="A264" s="3"/>
      <c r="B264" s="299"/>
      <c r="C264" s="299"/>
      <c r="D264" s="299"/>
      <c r="E264" s="74"/>
      <c r="F264" s="74"/>
      <c r="G264" s="74"/>
      <c r="H264" s="34"/>
      <c r="I264" s="239"/>
      <c r="J264" s="301"/>
    </row>
    <row x14ac:dyDescent="0.25" r="265" customHeight="1" ht="17.25">
      <c r="A265" s="3"/>
      <c r="B265" s="299"/>
      <c r="C265" s="299"/>
      <c r="D265" s="299"/>
      <c r="E265" s="148"/>
      <c r="F265" s="148"/>
      <c r="G265" s="148"/>
      <c r="H265" s="239"/>
      <c r="I265" s="239"/>
      <c r="J265" s="301"/>
    </row>
    <row x14ac:dyDescent="0.25" r="266" customHeight="1" ht="17.25">
      <c r="A266" s="3"/>
      <c r="B266" s="299"/>
      <c r="C266" s="299"/>
      <c r="D266" s="299"/>
      <c r="E266" s="138" t="s">
        <v>18</v>
      </c>
      <c r="F266" s="138"/>
      <c r="G266" s="4"/>
      <c r="H266" s="101"/>
      <c r="I266" s="92"/>
      <c r="J266" s="301"/>
    </row>
    <row x14ac:dyDescent="0.25" r="267" customHeight="1" ht="17.25">
      <c r="A267" s="3"/>
      <c r="B267" s="299"/>
      <c r="C267" s="299"/>
      <c r="D267" s="299"/>
      <c r="E267" s="108"/>
      <c r="F267" s="108"/>
      <c r="G267" s="4"/>
      <c r="H267" s="101"/>
      <c r="I267" s="92"/>
      <c r="J267" s="304"/>
    </row>
    <row x14ac:dyDescent="0.25" r="268" customHeight="1" ht="17.25">
      <c r="A268" s="3"/>
      <c r="B268" s="299"/>
      <c r="C268" s="299"/>
      <c r="D268" s="299"/>
      <c r="E268" s="139" t="s">
        <v>280</v>
      </c>
      <c r="F268" s="139"/>
      <c r="G268" s="140"/>
      <c r="H268" s="152"/>
      <c r="I268" s="37">
        <f>ROUNDUP((('UK-T-Side Tables'!H268)*USD_per_GBP),-1)</f>
      </c>
      <c r="J268" s="301"/>
    </row>
    <row x14ac:dyDescent="0.25" r="269" customHeight="1" ht="17.25">
      <c r="A269" s="3"/>
      <c r="B269" s="299"/>
      <c r="C269" s="299"/>
      <c r="D269" s="299"/>
      <c r="E269" s="28"/>
      <c r="F269" s="28"/>
      <c r="G269" s="4"/>
      <c r="H269" s="101"/>
      <c r="I269" s="63"/>
      <c r="J269" s="301"/>
    </row>
    <row x14ac:dyDescent="0.25" r="270" customHeight="1" ht="17.25">
      <c r="A270" s="3"/>
      <c r="B270" s="299"/>
      <c r="C270" s="299"/>
      <c r="D270" s="299"/>
      <c r="E270" s="28" t="s">
        <v>437</v>
      </c>
      <c r="F270" s="28"/>
      <c r="G270" s="4"/>
      <c r="H270" s="101"/>
      <c r="I270" s="25"/>
      <c r="J270" s="301"/>
    </row>
    <row x14ac:dyDescent="0.25" r="271" customHeight="1" ht="17.25">
      <c r="A271" s="3"/>
      <c r="B271" s="299"/>
      <c r="C271" s="299"/>
      <c r="D271" s="299"/>
      <c r="E271" s="139" t="s">
        <v>438</v>
      </c>
      <c r="F271" s="314"/>
      <c r="G271" s="305"/>
      <c r="H271" s="306"/>
      <c r="I271" s="37">
        <f>ROUNDUP((('UK-T-Side Tables'!H271)*USD_per_GBP),-1)</f>
      </c>
      <c r="J271" s="301"/>
    </row>
    <row x14ac:dyDescent="0.25" r="272" customHeight="1" ht="17.25">
      <c r="A272" s="3"/>
      <c r="B272" s="299"/>
      <c r="C272" s="299"/>
      <c r="D272" s="299"/>
      <c r="E272" s="133"/>
      <c r="F272" s="133"/>
      <c r="G272" s="148"/>
      <c r="H272" s="301"/>
      <c r="I272" s="301"/>
      <c r="J272" s="301"/>
    </row>
    <row x14ac:dyDescent="0.25" r="273" customHeight="1" ht="17.25">
      <c r="A273" s="3"/>
      <c r="B273" s="299"/>
      <c r="C273" s="299"/>
      <c r="D273" s="299"/>
      <c r="E273" s="133"/>
      <c r="F273" s="133"/>
      <c r="G273" s="148"/>
      <c r="H273" s="301"/>
      <c r="I273" s="301"/>
      <c r="J273" s="301"/>
    </row>
    <row x14ac:dyDescent="0.25" r="274" customHeight="1" ht="17.25">
      <c r="A274" s="3"/>
      <c r="B274" s="96" t="s">
        <v>439</v>
      </c>
      <c r="C274" s="236"/>
      <c r="D274" s="236"/>
      <c r="E274" s="127"/>
      <c r="F274" s="127"/>
      <c r="G274" s="116"/>
      <c r="H274" s="128"/>
      <c r="I274" s="128"/>
      <c r="J274" s="128"/>
    </row>
    <row x14ac:dyDescent="0.25" r="275" customHeight="1" ht="17.25">
      <c r="A275" s="3"/>
      <c r="B275" s="15" t="s">
        <v>106</v>
      </c>
      <c r="C275" s="15"/>
      <c r="D275" s="15"/>
      <c r="E275" s="112" t="s">
        <v>58</v>
      </c>
      <c r="F275" s="237" t="s">
        <v>319</v>
      </c>
      <c r="G275" s="217"/>
      <c r="H275" s="73" t="s">
        <v>440</v>
      </c>
      <c r="I275" s="238"/>
      <c r="J275" s="238"/>
    </row>
    <row x14ac:dyDescent="0.25" r="276" customHeight="1" ht="17.25">
      <c r="A276" s="3"/>
      <c r="B276" s="299"/>
      <c r="C276" s="299"/>
      <c r="D276" s="299"/>
      <c r="E276" s="74"/>
      <c r="F276" s="150" t="s">
        <v>441</v>
      </c>
      <c r="G276" s="185" t="s">
        <v>433</v>
      </c>
      <c r="H276" s="244"/>
      <c r="I276" s="308"/>
      <c r="J276" s="244"/>
    </row>
    <row x14ac:dyDescent="0.25" r="277" customHeight="1" ht="17.25">
      <c r="A277" s="3"/>
      <c r="B277" s="299"/>
      <c r="C277" s="299"/>
      <c r="D277" s="299"/>
      <c r="E277" s="74"/>
      <c r="F277" s="28" t="s">
        <v>442</v>
      </c>
      <c r="G277" s="285" t="s">
        <v>443</v>
      </c>
      <c r="H277" s="25">
        <f>ROUNDUP((('UK-T-Side Tables'!G276)*USD_per_GBP),-1)</f>
      </c>
      <c r="I277" s="239"/>
      <c r="J277" s="301"/>
    </row>
    <row x14ac:dyDescent="0.25" r="278" customHeight="1" ht="17.25">
      <c r="A278" s="3"/>
      <c r="B278" s="299"/>
      <c r="C278" s="299"/>
      <c r="D278" s="299"/>
      <c r="E278" s="74"/>
      <c r="F278" s="74"/>
      <c r="G278" s="74"/>
      <c r="H278" s="34"/>
      <c r="I278" s="239"/>
      <c r="J278" s="301"/>
    </row>
    <row x14ac:dyDescent="0.25" r="279" customHeight="1" ht="17.25">
      <c r="A279" s="3"/>
      <c r="B279" s="299"/>
      <c r="C279" s="299"/>
      <c r="D279" s="299"/>
      <c r="E279" s="74"/>
      <c r="F279" s="74"/>
      <c r="G279" s="74"/>
      <c r="H279" s="34"/>
      <c r="I279" s="239"/>
      <c r="J279" s="301"/>
    </row>
    <row x14ac:dyDescent="0.25" r="280" customHeight="1" ht="17.25">
      <c r="A280" s="3"/>
      <c r="B280" s="299"/>
      <c r="C280" s="299"/>
      <c r="D280" s="299"/>
      <c r="E280" s="148"/>
      <c r="F280" s="148"/>
      <c r="G280" s="148"/>
      <c r="H280" s="239"/>
      <c r="I280" s="239"/>
      <c r="J280" s="301"/>
    </row>
    <row x14ac:dyDescent="0.25" r="281" customHeight="1" ht="17.25">
      <c r="A281" s="3"/>
      <c r="B281" s="299"/>
      <c r="C281" s="299"/>
      <c r="D281" s="299"/>
      <c r="E281" s="138" t="s">
        <v>18</v>
      </c>
      <c r="F281" s="138"/>
      <c r="G281" s="4"/>
      <c r="H281" s="101"/>
      <c r="I281" s="92"/>
      <c r="J281" s="301"/>
    </row>
    <row x14ac:dyDescent="0.25" r="282" customHeight="1" ht="17.25">
      <c r="A282" s="3"/>
      <c r="B282" s="299"/>
      <c r="C282" s="299"/>
      <c r="D282" s="299"/>
      <c r="E282" s="108"/>
      <c r="F282" s="108"/>
      <c r="G282" s="4"/>
      <c r="H282" s="101"/>
      <c r="I282" s="92"/>
      <c r="J282" s="304"/>
    </row>
    <row x14ac:dyDescent="0.25" r="283" customHeight="1" ht="17.25">
      <c r="A283" s="3"/>
      <c r="B283" s="299"/>
      <c r="C283" s="299"/>
      <c r="D283" s="299"/>
      <c r="E283" s="139" t="s">
        <v>280</v>
      </c>
      <c r="F283" s="139"/>
      <c r="G283" s="140"/>
      <c r="H283" s="152"/>
      <c r="I283" s="37">
        <f>ROUNDUP((('UK-T-Side Tables'!H282)*USD_per_GBP),-1)</f>
      </c>
      <c r="J283" s="301"/>
    </row>
    <row x14ac:dyDescent="0.25" r="284" customHeight="1" ht="17.25">
      <c r="A284" s="3"/>
      <c r="B284" s="299"/>
      <c r="C284" s="299"/>
      <c r="D284" s="299"/>
      <c r="E284" s="28"/>
      <c r="F284" s="28"/>
      <c r="G284" s="4"/>
      <c r="H284" s="101"/>
      <c r="I284" s="63"/>
      <c r="J284" s="301"/>
    </row>
    <row x14ac:dyDescent="0.25" r="285" customHeight="1" ht="17.25">
      <c r="A285" s="3"/>
      <c r="B285" s="299"/>
      <c r="C285" s="299"/>
      <c r="D285" s="299"/>
      <c r="E285" s="28" t="s">
        <v>437</v>
      </c>
      <c r="F285" s="28"/>
      <c r="G285" s="4"/>
      <c r="H285" s="101"/>
      <c r="I285" s="25"/>
      <c r="J285" s="301"/>
    </row>
    <row x14ac:dyDescent="0.25" r="286" customHeight="1" ht="17.25">
      <c r="A286" s="3"/>
      <c r="B286" s="299"/>
      <c r="C286" s="299"/>
      <c r="D286" s="299"/>
      <c r="E286" s="139" t="s">
        <v>444</v>
      </c>
      <c r="F286" s="314"/>
      <c r="G286" s="305"/>
      <c r="H286" s="306"/>
      <c r="I286" s="37">
        <f>ROUNDUP((('UK-T-Side Tables'!H285)*USD_per_GBP),-1)</f>
      </c>
      <c r="J286" s="301"/>
    </row>
    <row x14ac:dyDescent="0.25" r="287" customHeight="1" ht="17.25">
      <c r="A287" s="3"/>
      <c r="B287" s="299"/>
      <c r="C287" s="299"/>
      <c r="D287" s="299"/>
      <c r="E287" s="133"/>
      <c r="F287" s="133"/>
      <c r="G287" s="148"/>
      <c r="H287" s="301"/>
      <c r="I287" s="301"/>
      <c r="J287" s="301"/>
    </row>
    <row x14ac:dyDescent="0.25" r="288" customHeight="1" ht="17.25">
      <c r="A288" s="3"/>
      <c r="B288" s="96" t="s">
        <v>445</v>
      </c>
      <c r="C288" s="236"/>
      <c r="D288" s="236"/>
      <c r="E288" s="127"/>
      <c r="F288" s="127"/>
      <c r="G288" s="116"/>
      <c r="H288" s="128"/>
      <c r="I288" s="128"/>
      <c r="J288" s="128"/>
    </row>
    <row x14ac:dyDescent="0.25" r="289" customHeight="1" ht="17.25">
      <c r="A289" s="3"/>
      <c r="B289" s="15" t="s">
        <v>106</v>
      </c>
      <c r="C289" s="15"/>
      <c r="D289" s="15"/>
      <c r="E289" s="112" t="s">
        <v>58</v>
      </c>
      <c r="F289" s="237" t="s">
        <v>319</v>
      </c>
      <c r="G289" s="217"/>
      <c r="H289" s="73" t="s">
        <v>362</v>
      </c>
      <c r="I289" s="238"/>
      <c r="J289" s="238"/>
    </row>
    <row x14ac:dyDescent="0.25" r="290" customHeight="1" ht="17.25">
      <c r="A290" s="3"/>
      <c r="B290" s="299"/>
      <c r="C290" s="299"/>
      <c r="D290" s="299"/>
      <c r="E290" s="74"/>
      <c r="F290" s="119" t="s">
        <v>5</v>
      </c>
      <c r="G290" s="119" t="s">
        <v>84</v>
      </c>
      <c r="H290" s="244"/>
      <c r="I290" s="308"/>
      <c r="J290" s="244"/>
    </row>
    <row x14ac:dyDescent="0.25" r="291" customHeight="1" ht="17.25">
      <c r="A291" s="3"/>
      <c r="B291" s="299"/>
      <c r="C291" s="299"/>
      <c r="D291" s="299"/>
      <c r="E291" s="74" t="s">
        <v>11</v>
      </c>
      <c r="F291" s="28" t="s">
        <v>446</v>
      </c>
      <c r="G291" s="295" t="s">
        <v>447</v>
      </c>
      <c r="H291" s="25">
        <f>ROUNDUP((('UK-T-Side Tables'!G290)*USD_per_GBP),-1)</f>
      </c>
      <c r="I291" s="239"/>
      <c r="J291" s="301"/>
    </row>
    <row x14ac:dyDescent="0.25" r="292" customHeight="1" ht="17.25">
      <c r="A292" s="3"/>
      <c r="B292" s="299"/>
      <c r="C292" s="299"/>
      <c r="D292" s="299"/>
      <c r="E292" s="74" t="s">
        <v>13</v>
      </c>
      <c r="F292" s="28" t="s">
        <v>448</v>
      </c>
      <c r="G292" s="295" t="s">
        <v>449</v>
      </c>
      <c r="H292" s="25">
        <f>ROUNDUP((('UK-T-Side Tables'!G291)*USD_per_GBP),-1)</f>
      </c>
      <c r="I292" s="239"/>
      <c r="J292" s="301"/>
    </row>
    <row x14ac:dyDescent="0.25" r="293" customHeight="1" ht="17.25">
      <c r="A293" s="3"/>
      <c r="B293" s="299"/>
      <c r="C293" s="299"/>
      <c r="D293" s="299"/>
      <c r="E293" s="74"/>
      <c r="F293" s="74"/>
      <c r="G293" s="74"/>
      <c r="H293" s="34"/>
      <c r="I293" s="239"/>
      <c r="J293" s="301"/>
    </row>
    <row x14ac:dyDescent="0.25" r="294" customHeight="1" ht="17.25">
      <c r="A294" s="3"/>
      <c r="B294" s="299"/>
      <c r="C294" s="299"/>
      <c r="D294" s="299"/>
      <c r="E294" s="148"/>
      <c r="F294" s="148"/>
      <c r="G294" s="148"/>
      <c r="H294" s="239"/>
      <c r="I294" s="239"/>
      <c r="J294" s="301"/>
    </row>
    <row x14ac:dyDescent="0.25" r="295" customHeight="1" ht="17.25">
      <c r="A295" s="3"/>
      <c r="B295" s="299"/>
      <c r="C295" s="299"/>
      <c r="D295" s="299"/>
      <c r="E295" s="138" t="s">
        <v>18</v>
      </c>
      <c r="F295" s="138"/>
      <c r="G295" s="4"/>
      <c r="H295" s="101"/>
      <c r="I295" s="92"/>
      <c r="J295" s="301"/>
    </row>
    <row x14ac:dyDescent="0.25" r="296" customHeight="1" ht="17.25">
      <c r="A296" s="3"/>
      <c r="B296" s="299"/>
      <c r="C296" s="299"/>
      <c r="D296" s="299"/>
      <c r="E296" s="108"/>
      <c r="F296" s="108"/>
      <c r="G296" s="4"/>
      <c r="H296" s="101"/>
      <c r="I296" s="92"/>
      <c r="J296" s="304"/>
    </row>
    <row x14ac:dyDescent="0.25" r="297" customHeight="1" ht="17.25">
      <c r="A297" s="3"/>
      <c r="B297" s="299"/>
      <c r="C297" s="299"/>
      <c r="D297" s="299"/>
      <c r="E297" s="139" t="s">
        <v>280</v>
      </c>
      <c r="F297" s="139"/>
      <c r="G297" s="140"/>
      <c r="H297" s="152"/>
      <c r="I297" s="37">
        <f>ROUNDUP((('UK-T-Side Tables'!H296)*USD_per_GBP),-1)</f>
      </c>
      <c r="J297" s="301"/>
    </row>
    <row x14ac:dyDescent="0.25" r="298" customHeight="1" ht="17.25">
      <c r="A298" s="3"/>
      <c r="B298" s="299"/>
      <c r="C298" s="299"/>
      <c r="D298" s="299"/>
      <c r="E298" s="28"/>
      <c r="F298" s="28"/>
      <c r="G298" s="4"/>
      <c r="H298" s="101"/>
      <c r="I298" s="63"/>
      <c r="J298" s="301"/>
    </row>
    <row x14ac:dyDescent="0.25" r="299" customHeight="1" ht="17.25">
      <c r="A299" s="3"/>
      <c r="B299" s="299"/>
      <c r="C299" s="299"/>
      <c r="D299" s="299"/>
      <c r="E299" s="28" t="s">
        <v>437</v>
      </c>
      <c r="F299" s="28"/>
      <c r="G299" s="4"/>
      <c r="H299" s="101"/>
      <c r="I299" s="25"/>
      <c r="J299" s="301"/>
    </row>
    <row x14ac:dyDescent="0.25" r="300" customHeight="1" ht="17.25">
      <c r="A300" s="3"/>
      <c r="B300" s="299"/>
      <c r="C300" s="299"/>
      <c r="D300" s="299"/>
      <c r="E300" s="139" t="s">
        <v>450</v>
      </c>
      <c r="F300" s="314"/>
      <c r="G300" s="305"/>
      <c r="H300" s="306"/>
      <c r="I300" s="37">
        <f>ROUNDUP((('UK-T-Side Tables'!H299)*USD_per_GBP),-1)</f>
      </c>
      <c r="J300" s="301"/>
    </row>
    <row x14ac:dyDescent="0.25" r="301" customHeight="1" ht="17.25">
      <c r="A301" s="3"/>
      <c r="B301" s="299"/>
      <c r="C301" s="299"/>
      <c r="D301" s="299"/>
      <c r="E301" s="133"/>
      <c r="F301" s="133"/>
      <c r="G301" s="148"/>
      <c r="H301" s="301"/>
      <c r="I301" s="301"/>
      <c r="J301" s="301"/>
    </row>
    <row x14ac:dyDescent="0.25" r="302" customHeight="1" ht="17.25">
      <c r="A302" s="3"/>
      <c r="B302" s="96" t="s">
        <v>451</v>
      </c>
      <c r="C302" s="236"/>
      <c r="D302" s="236"/>
      <c r="E302" s="127"/>
      <c r="F302" s="127"/>
      <c r="G302" s="116"/>
      <c r="H302" s="128"/>
      <c r="I302" s="128"/>
      <c r="J302" s="128"/>
    </row>
    <row x14ac:dyDescent="0.25" r="303" customHeight="1" ht="17.25">
      <c r="A303" s="3"/>
      <c r="B303" s="15" t="s">
        <v>348</v>
      </c>
      <c r="C303" s="15"/>
      <c r="D303" s="15"/>
      <c r="E303" s="112" t="s">
        <v>58</v>
      </c>
      <c r="F303" s="237" t="s">
        <v>319</v>
      </c>
      <c r="G303" s="217"/>
      <c r="H303" s="131" t="s">
        <v>362</v>
      </c>
      <c r="I303" s="315" t="s">
        <v>350</v>
      </c>
      <c r="J303" s="315"/>
    </row>
    <row x14ac:dyDescent="0.25" r="304" customHeight="1" ht="17.25">
      <c r="A304" s="3"/>
      <c r="B304" s="3"/>
      <c r="C304" s="3"/>
      <c r="D304" s="3"/>
      <c r="E304" s="74"/>
      <c r="F304" s="150" t="s">
        <v>351</v>
      </c>
      <c r="G304" s="150" t="s">
        <v>352</v>
      </c>
      <c r="H304" s="244"/>
      <c r="I304" s="316" t="s">
        <v>336</v>
      </c>
      <c r="J304" s="316"/>
    </row>
    <row x14ac:dyDescent="0.25" r="305" customHeight="1" ht="17.25">
      <c r="A305" s="3"/>
      <c r="B305" s="3"/>
      <c r="C305" s="3"/>
      <c r="D305" s="3"/>
      <c r="E305" s="74" t="s">
        <v>11</v>
      </c>
      <c r="F305" s="28" t="s">
        <v>354</v>
      </c>
      <c r="G305" s="28" t="s">
        <v>355</v>
      </c>
      <c r="H305" s="25">
        <f>ROUNDUP((('UK-T-Side Tables'!G304)*USD_per_GBP),-1)</f>
      </c>
      <c r="I305" s="25">
        <f>ROUNDUP((('UK-T-Side Tables'!H304)*USD_per_GBP),-1)</f>
      </c>
      <c r="J305" s="63"/>
    </row>
    <row x14ac:dyDescent="0.25" r="306" customHeight="1" ht="17.25">
      <c r="A306" s="3"/>
      <c r="B306" s="3"/>
      <c r="C306" s="3"/>
      <c r="D306" s="3"/>
      <c r="E306" s="74" t="s">
        <v>13</v>
      </c>
      <c r="F306" s="28" t="s">
        <v>356</v>
      </c>
      <c r="G306" s="28" t="s">
        <v>357</v>
      </c>
      <c r="H306" s="25">
        <f>ROUNDUP((('UK-T-Side Tables'!G305)*USD_per_GBP),-1)</f>
      </c>
      <c r="I306" s="25">
        <f>ROUNDUP((('UK-T-Side Tables'!H305)*USD_per_GBP),-1)</f>
      </c>
      <c r="J306" s="63"/>
    </row>
    <row x14ac:dyDescent="0.25" r="307" customHeight="1" ht="17.25">
      <c r="A307" s="3"/>
      <c r="B307" s="3"/>
      <c r="C307" s="3"/>
      <c r="D307" s="3"/>
      <c r="E307" s="4" t="s">
        <v>15</v>
      </c>
      <c r="F307" s="28" t="s">
        <v>358</v>
      </c>
      <c r="G307" s="28" t="s">
        <v>359</v>
      </c>
      <c r="H307" s="25">
        <f>ROUNDUP((('UK-T-Side Tables'!G306)*USD_per_GBP),-1)</f>
      </c>
      <c r="I307" s="25">
        <f>ROUNDUP((('UK-T-Side Tables'!H306)*USD_per_GBP),-1)</f>
      </c>
      <c r="J307" s="63"/>
    </row>
    <row x14ac:dyDescent="0.25" r="308" customHeight="1" ht="17.25">
      <c r="A308" s="3"/>
      <c r="B308" s="3"/>
      <c r="C308" s="3"/>
      <c r="D308" s="3"/>
      <c r="E308" s="4"/>
      <c r="F308" s="4"/>
      <c r="G308" s="74"/>
      <c r="H308" s="34"/>
      <c r="I308" s="34"/>
      <c r="J308" s="137"/>
    </row>
    <row x14ac:dyDescent="0.25" r="309" customHeight="1" ht="17.25">
      <c r="A309" s="3"/>
      <c r="B309" s="3"/>
      <c r="C309" s="3"/>
      <c r="D309" s="3"/>
      <c r="E309" s="132"/>
      <c r="F309" s="132"/>
      <c r="G309" s="74"/>
      <c r="H309" s="34"/>
      <c r="I309" s="34"/>
      <c r="J309" s="137"/>
    </row>
    <row x14ac:dyDescent="0.25" r="310" customHeight="1" ht="17.25">
      <c r="A310" s="3"/>
      <c r="B310" s="3"/>
      <c r="C310" s="3"/>
      <c r="D310" s="3"/>
      <c r="E310" s="114"/>
      <c r="F310" s="114"/>
      <c r="G310" s="74"/>
      <c r="H310" s="34"/>
      <c r="I310" s="34"/>
      <c r="J310" s="137"/>
    </row>
    <row x14ac:dyDescent="0.25" r="311" customHeight="1" ht="17.25">
      <c r="A311" s="3"/>
      <c r="B311" s="3"/>
      <c r="C311" s="3"/>
      <c r="D311" s="3"/>
      <c r="E311" s="138" t="s">
        <v>18</v>
      </c>
      <c r="F311" s="138"/>
      <c r="G311" s="23"/>
      <c r="H311" s="82"/>
      <c r="I311" s="82"/>
      <c r="J311" s="82"/>
    </row>
    <row x14ac:dyDescent="0.25" r="312" customHeight="1" ht="17.25">
      <c r="A312" s="3"/>
      <c r="B312" s="3"/>
      <c r="C312" s="3"/>
      <c r="D312" s="3"/>
      <c r="E312" s="145"/>
      <c r="F312" s="145"/>
      <c r="G312" s="23"/>
      <c r="H312" s="82"/>
      <c r="I312" s="82"/>
      <c r="J312" s="82"/>
    </row>
    <row x14ac:dyDescent="0.25" r="313" customHeight="1" ht="17.25">
      <c r="A313" s="3"/>
      <c r="B313" s="3"/>
      <c r="C313" s="3"/>
      <c r="D313" s="3"/>
      <c r="E313" s="3"/>
      <c r="F313" s="3"/>
      <c r="G313" s="23"/>
      <c r="H313" s="82"/>
      <c r="I313" s="82"/>
      <c r="J313" s="34"/>
    </row>
    <row x14ac:dyDescent="0.25" r="314" customHeight="1" ht="17.25">
      <c r="A314" s="3"/>
      <c r="B314" s="3"/>
      <c r="C314" s="3"/>
      <c r="D314" s="3"/>
      <c r="E314" s="139" t="s">
        <v>394</v>
      </c>
      <c r="F314" s="139"/>
      <c r="G314" s="140"/>
      <c r="H314" s="141"/>
      <c r="I314" s="37">
        <f>ROUNDUP((('UK-T-Side Tables'!H313)*USD_per_GBP),-1)</f>
      </c>
      <c r="J314" s="34"/>
    </row>
    <row x14ac:dyDescent="0.25" r="315" customHeight="1" ht="17.25">
      <c r="A315" s="3"/>
      <c r="B315" s="3"/>
      <c r="C315" s="3"/>
      <c r="D315" s="3"/>
      <c r="E315" s="28"/>
      <c r="F315" s="28"/>
      <c r="G315" s="23"/>
      <c r="H315" s="82"/>
      <c r="I315" s="25"/>
      <c r="J315" s="34"/>
    </row>
    <row x14ac:dyDescent="0.25" r="316" customHeight="1" ht="17.25">
      <c r="A316" s="3"/>
      <c r="B316" s="96" t="s">
        <v>451</v>
      </c>
      <c r="C316" s="236"/>
      <c r="D316" s="236"/>
      <c r="E316" s="127"/>
      <c r="F316" s="127"/>
      <c r="G316" s="116"/>
      <c r="H316" s="128"/>
      <c r="I316" s="128"/>
      <c r="J316" s="128"/>
    </row>
    <row x14ac:dyDescent="0.25" r="317" customHeight="1" ht="17.25">
      <c r="A317" s="3"/>
      <c r="B317" s="15" t="s">
        <v>106</v>
      </c>
      <c r="C317" s="15"/>
      <c r="D317" s="15"/>
      <c r="E317" s="113" t="s">
        <v>58</v>
      </c>
      <c r="F317" s="237" t="s">
        <v>319</v>
      </c>
      <c r="G317" s="113"/>
      <c r="H317" s="146" t="s">
        <v>362</v>
      </c>
      <c r="I317" s="315" t="s">
        <v>388</v>
      </c>
      <c r="J317" s="315"/>
    </row>
    <row x14ac:dyDescent="0.25" r="318" customHeight="1" ht="17.25">
      <c r="A318" s="3"/>
      <c r="B318" s="3"/>
      <c r="C318" s="3"/>
      <c r="D318" s="3"/>
      <c r="E318" s="74"/>
      <c r="F318" s="150" t="s">
        <v>351</v>
      </c>
      <c r="G318" s="150" t="s">
        <v>352</v>
      </c>
      <c r="H318" s="244"/>
      <c r="I318" s="316" t="s">
        <v>336</v>
      </c>
      <c r="J318" s="316"/>
    </row>
    <row x14ac:dyDescent="0.25" r="319" customHeight="1" ht="17.25">
      <c r="A319" s="3"/>
      <c r="B319" s="3"/>
      <c r="C319" s="3"/>
      <c r="D319" s="3"/>
      <c r="E319" s="74" t="s">
        <v>11</v>
      </c>
      <c r="F319" s="28" t="s">
        <v>396</v>
      </c>
      <c r="G319" s="28" t="s">
        <v>397</v>
      </c>
      <c r="H319" s="25">
        <f>ROUNDUP((('UK-T-Side Tables'!G318)*USD_per_GBP),-1)</f>
      </c>
      <c r="I319" s="25">
        <f>ROUNDUP((('UK-T-Side Tables'!H318)*USD_per_GBP),-1)</f>
      </c>
      <c r="J319" s="34"/>
    </row>
    <row x14ac:dyDescent="0.25" r="320" customHeight="1" ht="17.25">
      <c r="A320" s="3"/>
      <c r="B320" s="3"/>
      <c r="C320" s="3"/>
      <c r="D320" s="3"/>
      <c r="E320" s="74" t="s">
        <v>13</v>
      </c>
      <c r="F320" s="28" t="s">
        <v>398</v>
      </c>
      <c r="G320" s="28" t="s">
        <v>368</v>
      </c>
      <c r="H320" s="25">
        <f>ROUNDUP((('UK-T-Side Tables'!G319)*USD_per_GBP),-1)</f>
      </c>
      <c r="I320" s="25">
        <f>ROUNDUP((('UK-T-Side Tables'!H319)*USD_per_GBP),-1)</f>
      </c>
      <c r="J320" s="34"/>
    </row>
    <row x14ac:dyDescent="0.25" r="321" customHeight="1" ht="17.25">
      <c r="A321" s="3"/>
      <c r="B321" s="3"/>
      <c r="C321" s="3"/>
      <c r="D321" s="3"/>
      <c r="E321" s="74" t="s">
        <v>15</v>
      </c>
      <c r="F321" s="28" t="s">
        <v>399</v>
      </c>
      <c r="G321" s="114" t="s">
        <v>400</v>
      </c>
      <c r="H321" s="25">
        <f>ROUNDUP((('UK-T-Side Tables'!G320)*USD_per_GBP),-1)</f>
      </c>
      <c r="I321" s="25">
        <f>ROUNDUP((('UK-T-Side Tables'!H320)*USD_per_GBP),-1)</f>
      </c>
      <c r="J321" s="34"/>
    </row>
    <row x14ac:dyDescent="0.25" r="322" customHeight="1" ht="17.25">
      <c r="A322" s="3"/>
      <c r="B322" s="3"/>
      <c r="C322" s="3"/>
      <c r="D322" s="3"/>
      <c r="E322" s="74"/>
      <c r="F322" s="74"/>
      <c r="G322" s="74"/>
      <c r="H322" s="34"/>
      <c r="I322" s="34"/>
      <c r="J322" s="34"/>
    </row>
    <row x14ac:dyDescent="0.25" r="323" customHeight="1" ht="17.25">
      <c r="A323" s="3"/>
      <c r="B323" s="3"/>
      <c r="C323" s="3"/>
      <c r="D323" s="3"/>
      <c r="E323" s="132"/>
      <c r="F323" s="132"/>
      <c r="G323" s="23"/>
      <c r="H323" s="82"/>
      <c r="I323" s="82"/>
      <c r="J323" s="82"/>
    </row>
    <row x14ac:dyDescent="0.25" r="324" customHeight="1" ht="17.25">
      <c r="A324" s="3"/>
      <c r="B324" s="3"/>
      <c r="C324" s="3"/>
      <c r="D324" s="3"/>
      <c r="E324" s="3"/>
      <c r="F324" s="3"/>
      <c r="G324" s="74"/>
      <c r="H324" s="136"/>
      <c r="I324" s="136"/>
      <c r="J324" s="137"/>
    </row>
    <row x14ac:dyDescent="0.25" r="325" customHeight="1" ht="17.25">
      <c r="A325" s="3"/>
      <c r="B325" s="3"/>
      <c r="C325" s="3"/>
      <c r="D325" s="3"/>
      <c r="E325" s="138" t="s">
        <v>18</v>
      </c>
      <c r="F325" s="138"/>
      <c r="G325" s="23"/>
      <c r="H325" s="82"/>
      <c r="I325" s="82"/>
      <c r="J325" s="82"/>
    </row>
    <row x14ac:dyDescent="0.25" r="326" customHeight="1" ht="17.25">
      <c r="A326" s="3"/>
      <c r="B326" s="3"/>
      <c r="C326" s="3"/>
      <c r="D326" s="3"/>
      <c r="E326" s="145"/>
      <c r="F326" s="145"/>
      <c r="G326" s="23"/>
      <c r="H326" s="82"/>
      <c r="I326" s="82"/>
      <c r="J326" s="82"/>
    </row>
    <row x14ac:dyDescent="0.25" r="327" customHeight="1" ht="17.25">
      <c r="A327" s="3"/>
      <c r="B327" s="3"/>
      <c r="C327" s="3"/>
      <c r="D327" s="3"/>
      <c r="E327" s="139" t="s">
        <v>394</v>
      </c>
      <c r="F327" s="139"/>
      <c r="G327" s="140"/>
      <c r="H327" s="141"/>
      <c r="I327" s="37">
        <f>ROUNDUP((('UK-T-Side Tables'!H327)*USD_per_GBP),-1)</f>
      </c>
      <c r="J327" s="82"/>
    </row>
    <row x14ac:dyDescent="0.25" r="328" customHeight="1" ht="17.25">
      <c r="A328" s="3"/>
      <c r="B328" s="3"/>
      <c r="C328" s="3"/>
      <c r="D328" s="3"/>
      <c r="E328" s="145"/>
      <c r="F328" s="145"/>
      <c r="G328" s="23"/>
      <c r="H328" s="82"/>
      <c r="I328" s="82"/>
      <c r="J328" s="82"/>
    </row>
    <row x14ac:dyDescent="0.25" r="329" customHeight="1" ht="17.25">
      <c r="A329" s="3"/>
      <c r="B329" s="3"/>
      <c r="C329" s="3"/>
      <c r="D329" s="3"/>
      <c r="E329" s="133"/>
      <c r="F329" s="133"/>
      <c r="G329" s="23"/>
      <c r="H329" s="82"/>
      <c r="I329" s="82"/>
      <c r="J329" s="82"/>
    </row>
    <row x14ac:dyDescent="0.25" r="330" customHeight="1" ht="17.25">
      <c r="A330" s="3"/>
      <c r="B330" s="3"/>
      <c r="C330" s="3"/>
      <c r="D330" s="3"/>
      <c r="E330" s="3"/>
      <c r="F330" s="3"/>
      <c r="G330" s="23"/>
      <c r="H330" s="82"/>
      <c r="I330" s="82"/>
      <c r="J330" s="82"/>
    </row>
    <row x14ac:dyDescent="0.25" r="331" customHeight="1" ht="17.25">
      <c r="A331" s="3"/>
      <c r="B331" s="3"/>
      <c r="C331" s="3"/>
      <c r="D331" s="3"/>
      <c r="E331" s="28"/>
      <c r="F331" s="28"/>
      <c r="G331" s="23"/>
      <c r="H331" s="82"/>
      <c r="I331" s="63"/>
      <c r="J331" s="82"/>
    </row>
    <row x14ac:dyDescent="0.25" r="332" customHeight="1" ht="17.25">
      <c r="A332" s="3"/>
      <c r="B332" s="3"/>
      <c r="C332" s="3"/>
      <c r="D332" s="3"/>
      <c r="E332" s="3"/>
      <c r="F332" s="3"/>
      <c r="G332" s="23"/>
      <c r="H332" s="82"/>
      <c r="I332" s="82"/>
      <c r="J332" s="82"/>
    </row>
    <row x14ac:dyDescent="0.25" r="333" customHeight="1" ht="17.25">
      <c r="A333" s="3"/>
      <c r="B333" s="3"/>
      <c r="C333" s="3"/>
      <c r="D333" s="3"/>
      <c r="E333" s="3"/>
      <c r="F333" s="3"/>
      <c r="G333" s="23"/>
      <c r="H333" s="82"/>
      <c r="I333" s="82"/>
      <c r="J333" s="82"/>
    </row>
    <row x14ac:dyDescent="0.25" r="334" customHeight="1" ht="17.25">
      <c r="A334" s="3"/>
      <c r="B334" s="3"/>
      <c r="C334" s="3"/>
      <c r="D334" s="3"/>
      <c r="E334" s="3"/>
      <c r="F334" s="3"/>
      <c r="G334" s="114"/>
      <c r="H334" s="82"/>
      <c r="I334" s="82"/>
      <c r="J334" s="82"/>
    </row>
    <row x14ac:dyDescent="0.25" r="335" customHeight="1" ht="17.25">
      <c r="A335" s="3"/>
      <c r="B335" s="3"/>
      <c r="C335" s="3"/>
      <c r="D335" s="3"/>
      <c r="E335" s="3"/>
      <c r="F335" s="3"/>
      <c r="G335" s="23"/>
      <c r="H335" s="82"/>
      <c r="I335" s="82"/>
      <c r="J335" s="82"/>
    </row>
    <row x14ac:dyDescent="0.25" r="336" customHeight="1" ht="17.25">
      <c r="A336" s="3"/>
      <c r="B336" s="3"/>
      <c r="C336" s="3"/>
      <c r="D336" s="3"/>
      <c r="E336" s="3"/>
      <c r="F336" s="3"/>
      <c r="G336" s="23"/>
      <c r="H336" s="82"/>
      <c r="I336" s="82"/>
      <c r="J336" s="82"/>
    </row>
    <row x14ac:dyDescent="0.25" r="337" customHeight="1" ht="17.25">
      <c r="A337" s="3"/>
      <c r="B337" s="3"/>
      <c r="C337" s="3"/>
      <c r="D337" s="3"/>
      <c r="E337" s="3"/>
      <c r="F337" s="3"/>
      <c r="G337" s="23"/>
      <c r="H337" s="82"/>
      <c r="I337" s="82"/>
      <c r="J337" s="82"/>
    </row>
    <row x14ac:dyDescent="0.25" r="338" customHeight="1" ht="17.25">
      <c r="A338" s="3"/>
      <c r="B338" s="3"/>
      <c r="C338" s="3"/>
      <c r="D338" s="3"/>
      <c r="E338" s="3"/>
      <c r="F338" s="3"/>
      <c r="G338" s="23"/>
      <c r="H338" s="82"/>
      <c r="I338" s="82"/>
      <c r="J338" s="82"/>
    </row>
    <row x14ac:dyDescent="0.25" r="339" customHeight="1" ht="17.25">
      <c r="A339" s="3"/>
      <c r="B339" s="3"/>
      <c r="C339" s="3"/>
      <c r="D339" s="3"/>
      <c r="E339" s="3"/>
      <c r="F339" s="3"/>
      <c r="G339" s="23"/>
      <c r="H339" s="82"/>
      <c r="I339" s="82"/>
      <c r="J339" s="82"/>
    </row>
    <row x14ac:dyDescent="0.25" r="340" customHeight="1" ht="17.25">
      <c r="A340" s="3"/>
      <c r="B340" s="3"/>
      <c r="C340" s="3"/>
      <c r="D340" s="3"/>
      <c r="E340" s="3"/>
      <c r="F340" s="3"/>
      <c r="G340" s="23"/>
      <c r="H340" s="82"/>
      <c r="I340" s="82"/>
      <c r="J340" s="82"/>
    </row>
    <row x14ac:dyDescent="0.25" r="341" customHeight="1" ht="17.25">
      <c r="A341" s="3"/>
      <c r="B341" s="3"/>
      <c r="C341" s="3"/>
      <c r="D341" s="3"/>
      <c r="E341" s="3"/>
      <c r="F341" s="3"/>
      <c r="G341" s="23"/>
      <c r="H341" s="82"/>
      <c r="I341" s="82"/>
      <c r="J341" s="82"/>
    </row>
    <row x14ac:dyDescent="0.25" r="342" customHeight="1" ht="17.25">
      <c r="A342" s="3"/>
      <c r="B342" s="3"/>
      <c r="C342" s="3"/>
      <c r="D342" s="3"/>
      <c r="E342" s="3"/>
      <c r="F342" s="3"/>
      <c r="G342" s="23"/>
      <c r="H342" s="82"/>
      <c r="I342" s="82"/>
      <c r="J342" s="82"/>
    </row>
    <row x14ac:dyDescent="0.25" r="343" customHeight="1" ht="17.25">
      <c r="A343" s="3"/>
      <c r="B343" s="3"/>
      <c r="C343" s="3"/>
      <c r="D343" s="3"/>
      <c r="E343" s="3"/>
      <c r="F343" s="3"/>
      <c r="G343" s="23"/>
      <c r="H343" s="82"/>
      <c r="I343" s="82"/>
      <c r="J343" s="82"/>
    </row>
    <row x14ac:dyDescent="0.25" r="344" customHeight="1" ht="17.25">
      <c r="A344" s="3"/>
      <c r="B344" s="3"/>
      <c r="C344" s="3"/>
      <c r="D344" s="3"/>
      <c r="E344" s="3"/>
      <c r="F344" s="3"/>
      <c r="G344" s="23"/>
      <c r="H344" s="82"/>
      <c r="I344" s="82"/>
      <c r="J344" s="82"/>
    </row>
    <row x14ac:dyDescent="0.25" r="345" customHeight="1" ht="17.25">
      <c r="A345" s="3"/>
      <c r="B345" s="3"/>
      <c r="C345" s="3"/>
      <c r="D345" s="3"/>
      <c r="E345" s="3"/>
      <c r="F345" s="3"/>
      <c r="G345" s="23"/>
      <c r="H345" s="82"/>
      <c r="I345" s="82"/>
      <c r="J345" s="82"/>
    </row>
    <row x14ac:dyDescent="0.25" r="346" customHeight="1" ht="17.25">
      <c r="A346" s="3"/>
      <c r="B346" s="3"/>
      <c r="C346" s="3"/>
      <c r="D346" s="3"/>
      <c r="E346" s="3"/>
      <c r="F346" s="3"/>
      <c r="G346" s="23"/>
      <c r="H346" s="82"/>
      <c r="I346" s="82"/>
      <c r="J346" s="82"/>
    </row>
    <row x14ac:dyDescent="0.25" r="347" customHeight="1" ht="17.25">
      <c r="A347" s="3"/>
      <c r="B347" s="3"/>
      <c r="C347" s="3"/>
      <c r="D347" s="3"/>
      <c r="E347" s="3"/>
      <c r="F347" s="3"/>
      <c r="G347" s="23"/>
      <c r="H347" s="82"/>
      <c r="I347" s="82"/>
      <c r="J347" s="82"/>
    </row>
    <row x14ac:dyDescent="0.25" r="348" customHeight="1" ht="17.25">
      <c r="A348" s="3"/>
      <c r="B348" s="3"/>
      <c r="C348" s="3"/>
      <c r="D348" s="3"/>
      <c r="E348" s="3"/>
      <c r="F348" s="3"/>
      <c r="G348" s="23"/>
      <c r="H348" s="82"/>
      <c r="I348" s="82"/>
      <c r="J348" s="82"/>
    </row>
    <row x14ac:dyDescent="0.25" r="349" customHeight="1" ht="17.25">
      <c r="A349" s="3"/>
      <c r="B349" s="3"/>
      <c r="C349" s="3"/>
      <c r="D349" s="3"/>
      <c r="E349" s="3"/>
      <c r="F349" s="3"/>
      <c r="G349" s="23"/>
      <c r="H349" s="82"/>
      <c r="I349" s="82"/>
      <c r="J349" s="82"/>
    </row>
    <row x14ac:dyDescent="0.25" r="350" customHeight="1" ht="17.25">
      <c r="A350" s="3"/>
      <c r="B350" s="3"/>
      <c r="C350" s="3"/>
      <c r="D350" s="3"/>
      <c r="E350" s="3"/>
      <c r="F350" s="3"/>
      <c r="G350" s="23"/>
      <c r="H350" s="82"/>
      <c r="I350" s="82"/>
      <c r="J350" s="82"/>
    </row>
    <row x14ac:dyDescent="0.25" r="351" customHeight="1" ht="17.25">
      <c r="A351" s="3"/>
      <c r="B351" s="3"/>
      <c r="C351" s="3"/>
      <c r="D351" s="3"/>
      <c r="E351" s="3"/>
      <c r="F351" s="3"/>
      <c r="G351" s="23"/>
      <c r="H351" s="82"/>
      <c r="I351" s="82"/>
      <c r="J351" s="82"/>
    </row>
    <row x14ac:dyDescent="0.25" r="352" customHeight="1" ht="17.25">
      <c r="A352" s="3"/>
      <c r="B352" s="3"/>
      <c r="C352" s="3"/>
      <c r="D352" s="3"/>
      <c r="E352" s="3"/>
      <c r="F352" s="3"/>
      <c r="G352" s="23"/>
      <c r="H352" s="82"/>
      <c r="I352" s="82"/>
      <c r="J352" s="82"/>
    </row>
    <row x14ac:dyDescent="0.25" r="353" customHeight="1" ht="17.25">
      <c r="A353" s="3"/>
      <c r="B353" s="3"/>
      <c r="C353" s="3"/>
      <c r="D353" s="3"/>
      <c r="E353" s="3"/>
      <c r="F353" s="3"/>
      <c r="G353" s="23"/>
      <c r="H353" s="82"/>
      <c r="I353" s="82"/>
      <c r="J353" s="82"/>
    </row>
    <row x14ac:dyDescent="0.25" r="354" customHeight="1" ht="17.25">
      <c r="A354" s="3"/>
      <c r="B354" s="3"/>
      <c r="C354" s="3"/>
      <c r="D354" s="3"/>
      <c r="E354" s="3"/>
      <c r="F354" s="3"/>
      <c r="G354" s="23"/>
      <c r="H354" s="82"/>
      <c r="I354" s="82"/>
      <c r="J354" s="82"/>
    </row>
    <row x14ac:dyDescent="0.25" r="355" customHeight="1" ht="17.25">
      <c r="A355" s="3"/>
      <c r="B355" s="3"/>
      <c r="C355" s="3"/>
      <c r="D355" s="3"/>
      <c r="E355" s="3"/>
      <c r="F355" s="3"/>
      <c r="G355" s="23"/>
      <c r="H355" s="82"/>
      <c r="I355" s="82"/>
      <c r="J355" s="82"/>
    </row>
    <row x14ac:dyDescent="0.25" r="356" customHeight="1" ht="17.25">
      <c r="A356" s="3"/>
      <c r="B356" s="3"/>
      <c r="C356" s="3"/>
      <c r="D356" s="3"/>
      <c r="E356" s="3"/>
      <c r="F356" s="3"/>
      <c r="G356" s="23"/>
      <c r="H356" s="82"/>
      <c r="I356" s="82"/>
      <c r="J356" s="82"/>
    </row>
    <row x14ac:dyDescent="0.25" r="357" customHeight="1" ht="17.25">
      <c r="A357" s="3"/>
      <c r="B357" s="3"/>
      <c r="C357" s="3"/>
      <c r="D357" s="3"/>
      <c r="E357" s="3"/>
      <c r="F357" s="3"/>
      <c r="G357" s="23"/>
      <c r="H357" s="82"/>
      <c r="I357" s="82"/>
      <c r="J357" s="82"/>
    </row>
    <row x14ac:dyDescent="0.25" r="358" customHeight="1" ht="17.25">
      <c r="A358" s="3"/>
      <c r="B358" s="3"/>
      <c r="C358" s="3"/>
      <c r="D358" s="3"/>
      <c r="E358" s="3"/>
      <c r="F358" s="3"/>
      <c r="G358" s="23"/>
      <c r="H358" s="82"/>
      <c r="I358" s="82"/>
      <c r="J358" s="82"/>
    </row>
    <row x14ac:dyDescent="0.25" r="359" customHeight="1" ht="17.25">
      <c r="A359" s="3"/>
      <c r="B359" s="3"/>
      <c r="C359" s="3"/>
      <c r="D359" s="3"/>
      <c r="E359" s="3"/>
      <c r="F359" s="3"/>
      <c r="G359" s="23"/>
      <c r="H359" s="82"/>
      <c r="I359" s="82"/>
      <c r="J359" s="82"/>
    </row>
    <row x14ac:dyDescent="0.25" r="360" customHeight="1" ht="17.25">
      <c r="A360" s="3"/>
      <c r="B360" s="3"/>
      <c r="C360" s="3"/>
      <c r="D360" s="3"/>
      <c r="E360" s="3"/>
      <c r="F360" s="3"/>
      <c r="G360" s="23"/>
      <c r="H360" s="82"/>
      <c r="I360" s="82"/>
      <c r="J360" s="82"/>
    </row>
    <row x14ac:dyDescent="0.25" r="361" customHeight="1" ht="17.25">
      <c r="A361" s="3"/>
      <c r="B361" s="3"/>
      <c r="C361" s="3"/>
      <c r="D361" s="3"/>
      <c r="E361" s="3"/>
      <c r="F361" s="3"/>
      <c r="G361" s="23"/>
      <c r="H361" s="82"/>
      <c r="I361" s="82"/>
      <c r="J361" s="82"/>
    </row>
    <row x14ac:dyDescent="0.25" r="362" customHeight="1" ht="17.25">
      <c r="A362" s="3"/>
      <c r="B362" s="3"/>
      <c r="C362" s="3"/>
      <c r="D362" s="3"/>
      <c r="E362" s="3"/>
      <c r="F362" s="3"/>
      <c r="G362" s="23"/>
      <c r="H362" s="82"/>
      <c r="I362" s="82"/>
      <c r="J362" s="82"/>
    </row>
    <row x14ac:dyDescent="0.25" r="363" customHeight="1" ht="17.25">
      <c r="A363" s="3"/>
      <c r="B363" s="3"/>
      <c r="C363" s="3"/>
      <c r="D363" s="3"/>
      <c r="E363" s="3"/>
      <c r="F363" s="3"/>
      <c r="G363" s="23"/>
      <c r="H363" s="82"/>
      <c r="I363" s="82"/>
      <c r="J363" s="82"/>
    </row>
    <row x14ac:dyDescent="0.25" r="364" customHeight="1" ht="17.25">
      <c r="A364" s="3"/>
      <c r="B364" s="3"/>
      <c r="C364" s="3"/>
      <c r="D364" s="3"/>
      <c r="E364" s="3"/>
      <c r="F364" s="3"/>
      <c r="G364" s="23"/>
      <c r="H364" s="82"/>
      <c r="I364" s="82"/>
      <c r="J364" s="82"/>
    </row>
    <row x14ac:dyDescent="0.25" r="365" customHeight="1" ht="17.25">
      <c r="A365" s="3"/>
      <c r="B365" s="3"/>
      <c r="C365" s="3"/>
      <c r="D365" s="3"/>
      <c r="E365" s="3"/>
      <c r="F365" s="3"/>
      <c r="G365" s="23"/>
      <c r="H365" s="82"/>
      <c r="I365" s="82"/>
      <c r="J365" s="82"/>
    </row>
    <row x14ac:dyDescent="0.25" r="366" customHeight="1" ht="17.25">
      <c r="A366" s="3"/>
      <c r="B366" s="3"/>
      <c r="C366" s="3"/>
      <c r="D366" s="3"/>
      <c r="E366" s="3"/>
      <c r="F366" s="3"/>
      <c r="G366" s="23"/>
      <c r="H366" s="82"/>
      <c r="I366" s="82"/>
      <c r="J366" s="82"/>
    </row>
    <row x14ac:dyDescent="0.25" r="367" customHeight="1" ht="17.25">
      <c r="A367" s="3"/>
      <c r="B367" s="3"/>
      <c r="C367" s="3"/>
      <c r="D367" s="3"/>
      <c r="E367" s="3"/>
      <c r="F367" s="3"/>
      <c r="G367" s="23"/>
      <c r="H367" s="82"/>
      <c r="I367" s="82"/>
      <c r="J367" s="82"/>
    </row>
    <row x14ac:dyDescent="0.25" r="368" customHeight="1" ht="17.25">
      <c r="A368" s="3"/>
      <c r="B368" s="3"/>
      <c r="C368" s="3"/>
      <c r="D368" s="3"/>
      <c r="E368" s="3"/>
      <c r="F368" s="3"/>
      <c r="G368" s="23"/>
      <c r="H368" s="82"/>
      <c r="I368" s="82"/>
      <c r="J368" s="82"/>
    </row>
    <row x14ac:dyDescent="0.25" r="369" customHeight="1" ht="17.25">
      <c r="A369" s="3"/>
      <c r="B369" s="3"/>
      <c r="C369" s="3"/>
      <c r="D369" s="3"/>
      <c r="E369" s="3"/>
      <c r="F369" s="3"/>
      <c r="G369" s="23"/>
      <c r="H369" s="82"/>
      <c r="I369" s="82"/>
      <c r="J369" s="82"/>
    </row>
    <row x14ac:dyDescent="0.25" r="370" customHeight="1" ht="17.25">
      <c r="A370" s="3"/>
      <c r="B370" s="3"/>
      <c r="C370" s="3"/>
      <c r="D370" s="3"/>
      <c r="E370" s="3"/>
      <c r="F370" s="3"/>
      <c r="G370" s="23"/>
      <c r="H370" s="82"/>
      <c r="I370" s="82"/>
      <c r="J370" s="82"/>
    </row>
    <row x14ac:dyDescent="0.25" r="371" customHeight="1" ht="17.25">
      <c r="A371" s="3"/>
      <c r="B371" s="3"/>
      <c r="C371" s="3"/>
      <c r="D371" s="3"/>
      <c r="E371" s="3"/>
      <c r="F371" s="3"/>
      <c r="G371" s="114"/>
      <c r="H371" s="82"/>
      <c r="I371" s="82"/>
      <c r="J371" s="82"/>
    </row>
    <row x14ac:dyDescent="0.25" r="372" customHeight="1" ht="17.25">
      <c r="A372" s="3"/>
      <c r="B372" s="3"/>
      <c r="C372" s="3"/>
      <c r="D372" s="3"/>
      <c r="E372" s="3"/>
      <c r="F372" s="3"/>
      <c r="G372" s="114"/>
      <c r="H372" s="82"/>
      <c r="I372" s="82"/>
      <c r="J372" s="82"/>
    </row>
    <row x14ac:dyDescent="0.25" r="373" customHeight="1" ht="17.25">
      <c r="A373" s="3"/>
      <c r="B373" s="3"/>
      <c r="C373" s="3"/>
      <c r="D373" s="3"/>
      <c r="E373" s="3"/>
      <c r="F373" s="3"/>
      <c r="G373" s="114"/>
      <c r="H373" s="82"/>
      <c r="I373" s="82"/>
      <c r="J373" s="82"/>
    </row>
    <row x14ac:dyDescent="0.25" r="374" customHeight="1" ht="17.25">
      <c r="A374" s="3"/>
      <c r="B374" s="3"/>
      <c r="C374" s="3"/>
      <c r="D374" s="3"/>
      <c r="E374" s="3"/>
      <c r="F374" s="3"/>
      <c r="G374" s="114"/>
      <c r="H374" s="82"/>
      <c r="I374" s="82"/>
      <c r="J374" s="82"/>
    </row>
    <row x14ac:dyDescent="0.25" r="375" customHeight="1" ht="17.25">
      <c r="A375" s="3"/>
      <c r="B375" s="3"/>
      <c r="C375" s="3"/>
      <c r="D375" s="3"/>
      <c r="E375" s="3"/>
      <c r="F375" s="3"/>
      <c r="G375" s="114"/>
      <c r="H375" s="82"/>
      <c r="I375" s="82"/>
      <c r="J375" s="82"/>
    </row>
  </sheetData>
  <mergeCells count="30">
    <mergeCell ref="B1:J1"/>
    <mergeCell ref="F4:G4"/>
    <mergeCell ref="F24:G24"/>
    <mergeCell ref="F38:G38"/>
    <mergeCell ref="F53:G53"/>
    <mergeCell ref="F65:G65"/>
    <mergeCell ref="F77:G77"/>
    <mergeCell ref="F91:G91"/>
    <mergeCell ref="F105:G105"/>
    <mergeCell ref="I105:J105"/>
    <mergeCell ref="I106:J106"/>
    <mergeCell ref="F123:G123"/>
    <mergeCell ref="I123:J123"/>
    <mergeCell ref="I124:J124"/>
    <mergeCell ref="F135:G135"/>
    <mergeCell ref="I135:J135"/>
    <mergeCell ref="I136:J136"/>
    <mergeCell ref="F151:G151"/>
    <mergeCell ref="F165:G165"/>
    <mergeCell ref="F179:G179"/>
    <mergeCell ref="F191:G191"/>
    <mergeCell ref="F206:G206"/>
    <mergeCell ref="F218:G218"/>
    <mergeCell ref="F230:G230"/>
    <mergeCell ref="F245:G245"/>
    <mergeCell ref="F260:G260"/>
    <mergeCell ref="F275:G275"/>
    <mergeCell ref="F289:G289"/>
    <mergeCell ref="F303:G303"/>
    <mergeCell ref="F317:G3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0"/>
  <sheetViews>
    <sheetView workbookViewId="0"/>
  </sheetViews>
  <sheetFormatPr defaultRowHeight="15" x14ac:dyDescent="0.25"/>
  <cols>
    <col min="1" max="1" style="77" width="3.5764285714285715" customWidth="1" bestFit="1"/>
    <col min="2" max="2" style="76" width="14.005" customWidth="1" bestFit="1"/>
    <col min="3" max="3" style="76" width="22.14785714285714" customWidth="1" bestFit="1"/>
    <col min="4" max="4" style="76" width="26.14785714285714" customWidth="1" bestFit="1"/>
    <col min="5" max="5" style="77" width="11.576428571428572" customWidth="1" bestFit="1"/>
    <col min="6" max="6" style="77" width="25.576428571428572" customWidth="1" bestFit="1"/>
    <col min="7" max="7" style="162" width="33.14785714285715" customWidth="1" bestFit="1"/>
    <col min="8" max="8" style="79" width="33.14785714285715" customWidth="1" bestFit="1"/>
    <col min="9" max="9" style="77" width="32.14785714285715" customWidth="1" bestFit="1"/>
    <col min="10" max="10" style="76" width="12.43357142857143" customWidth="1" bestFit="1" hidden="1"/>
  </cols>
  <sheetData>
    <row x14ac:dyDescent="0.25" r="1" customHeight="1" ht="37.35">
      <c r="A1" s="1" t="s">
        <v>316</v>
      </c>
      <c r="B1" s="1"/>
      <c r="C1" s="1"/>
      <c r="D1" s="1"/>
      <c r="E1" s="1"/>
      <c r="F1" s="1"/>
      <c r="G1" s="2"/>
      <c r="H1" s="2"/>
      <c r="I1" s="1"/>
      <c r="J1" s="1"/>
    </row>
    <row x14ac:dyDescent="0.25" r="2" customHeight="1" ht="17.25">
      <c r="A2" s="4"/>
      <c r="B2" s="4"/>
      <c r="C2" s="4"/>
      <c r="D2" s="4"/>
      <c r="E2" s="4"/>
      <c r="F2" s="134"/>
      <c r="G2" s="7"/>
      <c r="H2" s="7"/>
      <c r="I2" s="4"/>
      <c r="J2" s="4"/>
    </row>
    <row x14ac:dyDescent="0.25" r="3" customHeight="1" ht="49.35">
      <c r="A3" s="126"/>
      <c r="B3" s="96" t="s">
        <v>317</v>
      </c>
      <c r="C3" s="236"/>
      <c r="D3" s="236"/>
      <c r="E3" s="127"/>
      <c r="F3" s="116"/>
      <c r="G3" s="158"/>
      <c r="H3" s="158"/>
      <c r="I3" s="127"/>
      <c r="J3" s="127"/>
    </row>
    <row x14ac:dyDescent="0.25" r="4" customHeight="1" ht="26.100000000000005">
      <c r="A4" s="15"/>
      <c r="B4" s="15" t="s">
        <v>318</v>
      </c>
      <c r="C4" s="15"/>
      <c r="D4" s="15"/>
      <c r="E4" s="112" t="s">
        <v>58</v>
      </c>
      <c r="F4" s="237" t="s">
        <v>319</v>
      </c>
      <c r="G4" s="60" t="s">
        <v>320</v>
      </c>
      <c r="H4" s="57"/>
      <c r="I4" s="51"/>
      <c r="J4" s="113"/>
    </row>
    <row x14ac:dyDescent="0.25" r="5" customHeight="1" ht="17.25">
      <c r="A5" s="23"/>
      <c r="B5" s="3"/>
      <c r="C5" s="3"/>
      <c r="D5" s="3"/>
      <c r="E5" s="74"/>
      <c r="F5" s="262" t="s">
        <v>72</v>
      </c>
      <c r="G5" s="24"/>
      <c r="H5" s="24"/>
      <c r="I5" s="74"/>
      <c r="J5" s="74"/>
    </row>
    <row x14ac:dyDescent="0.25" r="6" customHeight="1" ht="17.25">
      <c r="A6" s="23"/>
      <c r="B6" s="3"/>
      <c r="C6" s="3"/>
      <c r="D6" s="3"/>
      <c r="E6" s="74" t="s">
        <v>11</v>
      </c>
      <c r="F6" s="74" t="s">
        <v>321</v>
      </c>
      <c r="G6" s="34">
        <v>3080</v>
      </c>
      <c r="H6" s="34"/>
      <c r="I6" s="34"/>
      <c r="J6" s="239"/>
    </row>
    <row x14ac:dyDescent="0.25" r="7" customHeight="1" ht="17.25">
      <c r="A7" s="23"/>
      <c r="B7" s="3"/>
      <c r="C7" s="3"/>
      <c r="D7" s="3"/>
      <c r="E7" s="74" t="s">
        <v>15</v>
      </c>
      <c r="F7" s="74" t="s">
        <v>323</v>
      </c>
      <c r="G7" s="34">
        <v>3240</v>
      </c>
      <c r="H7" s="34"/>
      <c r="I7" s="34"/>
      <c r="J7" s="239"/>
    </row>
    <row x14ac:dyDescent="0.25" r="8" customHeight="1" ht="17.25">
      <c r="A8" s="23"/>
      <c r="B8" s="3"/>
      <c r="C8" s="3"/>
      <c r="D8" s="3"/>
      <c r="E8" s="74"/>
      <c r="F8" s="74"/>
      <c r="G8" s="34"/>
      <c r="H8" s="34"/>
      <c r="I8" s="34"/>
      <c r="J8" s="239"/>
    </row>
    <row x14ac:dyDescent="0.25" r="9" customHeight="1" ht="17.25">
      <c r="A9" s="23"/>
      <c r="B9" s="3"/>
      <c r="C9" s="3"/>
      <c r="D9" s="3"/>
      <c r="E9" s="74"/>
      <c r="F9" s="134"/>
      <c r="G9" s="194"/>
      <c r="H9" s="6"/>
      <c r="I9" s="23"/>
      <c r="J9" s="3"/>
    </row>
    <row x14ac:dyDescent="0.25" r="10" customHeight="1" ht="17.25">
      <c r="A10" s="23"/>
      <c r="B10" s="3"/>
      <c r="C10" s="3"/>
      <c r="D10" s="3"/>
      <c r="E10" s="138" t="s">
        <v>325</v>
      </c>
      <c r="F10" s="134"/>
      <c r="G10" s="194"/>
      <c r="H10" s="6"/>
      <c r="I10" s="137"/>
      <c r="J10" s="137"/>
    </row>
    <row x14ac:dyDescent="0.25" r="11" customHeight="1" ht="17.25">
      <c r="A11" s="23"/>
      <c r="B11" s="3"/>
      <c r="C11" s="3"/>
      <c r="D11" s="3"/>
      <c r="E11" s="240"/>
      <c r="F11" s="134"/>
      <c r="G11" s="194"/>
      <c r="H11" s="6"/>
      <c r="I11" s="23"/>
      <c r="J11" s="3"/>
    </row>
    <row x14ac:dyDescent="0.25" r="12" customHeight="1" ht="17.25">
      <c r="A12" s="23"/>
      <c r="B12" s="3"/>
      <c r="C12" s="3"/>
      <c r="D12" s="3"/>
      <c r="E12" s="134"/>
      <c r="F12" s="134"/>
      <c r="G12" s="194"/>
      <c r="H12" s="6"/>
      <c r="I12" s="23"/>
      <c r="J12" s="3"/>
    </row>
    <row x14ac:dyDescent="0.25" r="13" customHeight="1" ht="17.25">
      <c r="A13" s="23"/>
      <c r="B13" s="3"/>
      <c r="C13" s="3"/>
      <c r="D13" s="3"/>
      <c r="E13" s="139" t="s">
        <v>326</v>
      </c>
      <c r="F13" s="140"/>
      <c r="G13" s="35"/>
      <c r="H13" s="153">
        <v>870</v>
      </c>
      <c r="I13" s="23"/>
      <c r="J13" s="3"/>
    </row>
    <row x14ac:dyDescent="0.25" r="14" customHeight="1" ht="17.25">
      <c r="A14" s="23"/>
      <c r="B14" s="3"/>
      <c r="C14" s="3"/>
      <c r="D14" s="3"/>
      <c r="E14" s="240"/>
      <c r="F14" s="134"/>
      <c r="G14" s="194"/>
      <c r="H14" s="6"/>
      <c r="I14" s="23"/>
      <c r="J14" s="3"/>
    </row>
    <row x14ac:dyDescent="0.25" r="15" customHeight="1" ht="17.25">
      <c r="A15" s="23"/>
      <c r="B15" s="3"/>
      <c r="C15" s="3"/>
      <c r="D15" s="3"/>
      <c r="E15" s="134"/>
      <c r="F15" s="134"/>
      <c r="G15" s="194"/>
      <c r="H15" s="6"/>
      <c r="I15" s="34"/>
      <c r="J15" s="3"/>
    </row>
    <row x14ac:dyDescent="0.25" r="16" customHeight="1" ht="17.25">
      <c r="A16" s="23"/>
      <c r="B16" s="3"/>
      <c r="C16" s="3"/>
      <c r="D16" s="3"/>
      <c r="E16" s="28"/>
      <c r="F16" s="134"/>
      <c r="G16" s="194"/>
      <c r="H16" s="63"/>
      <c r="I16" s="34"/>
      <c r="J16" s="3"/>
    </row>
    <row x14ac:dyDescent="0.25" r="17" customHeight="1" ht="17.25">
      <c r="A17" s="23"/>
      <c r="B17" s="3"/>
      <c r="C17" s="3"/>
      <c r="D17" s="3"/>
      <c r="E17" s="134"/>
      <c r="F17" s="134"/>
      <c r="G17" s="194"/>
      <c r="H17" s="6"/>
      <c r="I17" s="34"/>
      <c r="J17" s="3"/>
    </row>
    <row x14ac:dyDescent="0.25" r="18" customHeight="1" ht="17.25">
      <c r="A18" s="23"/>
      <c r="B18" s="3"/>
      <c r="C18" s="3"/>
      <c r="D18" s="3"/>
      <c r="E18" s="134"/>
      <c r="F18" s="114"/>
      <c r="G18" s="194"/>
      <c r="H18" s="6"/>
      <c r="I18" s="23"/>
      <c r="J18" s="3"/>
    </row>
    <row x14ac:dyDescent="0.25" r="19" customHeight="1" ht="17.25">
      <c r="A19" s="23"/>
      <c r="B19" s="3"/>
      <c r="C19" s="3"/>
      <c r="D19" s="3"/>
      <c r="E19" s="28"/>
      <c r="F19" s="134"/>
      <c r="G19" s="194"/>
      <c r="H19" s="6"/>
      <c r="I19" s="34"/>
      <c r="J19" s="3"/>
    </row>
    <row x14ac:dyDescent="0.25" r="20" customHeight="1" ht="49.35">
      <c r="A20" s="126"/>
      <c r="B20" s="96" t="s">
        <v>102</v>
      </c>
      <c r="C20" s="236"/>
      <c r="D20" s="236"/>
      <c r="E20" s="127"/>
      <c r="F20" s="116"/>
      <c r="G20" s="158"/>
      <c r="H20" s="158"/>
      <c r="I20" s="127"/>
      <c r="J20" s="127"/>
    </row>
    <row x14ac:dyDescent="0.25" r="21" customHeight="1" ht="26.100000000000005">
      <c r="A21" s="15"/>
      <c r="B21" s="15" t="s">
        <v>318</v>
      </c>
      <c r="C21" s="15"/>
      <c r="D21" s="15"/>
      <c r="E21" s="15"/>
      <c r="F21" s="237" t="s">
        <v>319</v>
      </c>
      <c r="G21" s="60" t="s">
        <v>320</v>
      </c>
      <c r="H21" s="60" t="s">
        <v>327</v>
      </c>
      <c r="I21" s="51"/>
      <c r="J21" s="113"/>
    </row>
    <row x14ac:dyDescent="0.25" r="22" customHeight="1" ht="17.25">
      <c r="A22" s="23"/>
      <c r="B22" s="3"/>
      <c r="C22" s="3"/>
      <c r="D22" s="3"/>
      <c r="E22" s="74"/>
      <c r="F22" s="119" t="s">
        <v>328</v>
      </c>
      <c r="G22" s="24"/>
      <c r="H22" s="24"/>
      <c r="I22" s="242"/>
      <c r="J22" s="242"/>
    </row>
    <row x14ac:dyDescent="0.25" r="23" customHeight="1" ht="17.25">
      <c r="A23" s="23"/>
      <c r="B23" s="3"/>
      <c r="C23" s="3"/>
      <c r="D23" s="3"/>
      <c r="E23" s="74"/>
      <c r="F23" s="74" t="s">
        <v>330</v>
      </c>
      <c r="G23" s="63">
        <v>1210</v>
      </c>
      <c r="H23" s="63">
        <v>1440</v>
      </c>
      <c r="I23" s="24"/>
      <c r="J23" s="28"/>
    </row>
    <row x14ac:dyDescent="0.25" r="24" customHeight="1" ht="17.25">
      <c r="A24" s="23"/>
      <c r="B24" s="3"/>
      <c r="C24" s="3"/>
      <c r="D24" s="3"/>
      <c r="E24" s="74"/>
      <c r="F24" s="74"/>
      <c r="G24" s="34"/>
      <c r="H24" s="34"/>
      <c r="I24" s="24"/>
      <c r="J24" s="28"/>
    </row>
    <row x14ac:dyDescent="0.25" r="25" customHeight="1" ht="17.25">
      <c r="A25" s="23"/>
      <c r="B25" s="3"/>
      <c r="C25" s="3"/>
      <c r="D25" s="3"/>
      <c r="E25" s="74"/>
      <c r="F25" s="74"/>
      <c r="G25" s="34"/>
      <c r="H25" s="34"/>
      <c r="I25" s="24"/>
      <c r="J25" s="28"/>
    </row>
    <row x14ac:dyDescent="0.25" r="26" customHeight="1" ht="17.25">
      <c r="A26" s="23"/>
      <c r="B26" s="3"/>
      <c r="C26" s="3"/>
      <c r="D26" s="3"/>
      <c r="E26" s="138" t="s">
        <v>332</v>
      </c>
      <c r="F26" s="134"/>
      <c r="G26" s="194"/>
      <c r="H26" s="6"/>
      <c r="I26" s="137"/>
      <c r="J26" s="28"/>
    </row>
    <row x14ac:dyDescent="0.25" r="27" customHeight="1" ht="17.25">
      <c r="A27" s="23"/>
      <c r="B27" s="3"/>
      <c r="C27" s="3"/>
      <c r="D27" s="3"/>
      <c r="E27" s="108"/>
      <c r="F27" s="134"/>
      <c r="G27" s="194"/>
      <c r="H27" s="6"/>
      <c r="I27" s="23"/>
      <c r="J27" s="28"/>
    </row>
    <row x14ac:dyDescent="0.25" r="28" customHeight="1" ht="17.25">
      <c r="A28" s="23"/>
      <c r="B28" s="3"/>
      <c r="C28" s="3"/>
      <c r="D28" s="3"/>
      <c r="E28" s="134"/>
      <c r="F28" s="134"/>
      <c r="G28" s="194"/>
      <c r="H28" s="6"/>
      <c r="I28" s="23"/>
      <c r="J28" s="28"/>
    </row>
    <row x14ac:dyDescent="0.25" r="29" customHeight="1" ht="17.25">
      <c r="A29" s="23"/>
      <c r="B29" s="3"/>
      <c r="C29" s="3"/>
      <c r="D29" s="3"/>
      <c r="E29" s="139" t="s">
        <v>280</v>
      </c>
      <c r="F29" s="140"/>
      <c r="G29" s="35"/>
      <c r="H29" s="153">
        <v>410</v>
      </c>
      <c r="I29" s="23"/>
      <c r="J29" s="28"/>
    </row>
    <row x14ac:dyDescent="0.25" r="30" customHeight="1" ht="17.25">
      <c r="A30" s="23"/>
      <c r="B30" s="3"/>
      <c r="C30" s="3"/>
      <c r="D30" s="3"/>
      <c r="E30" s="108"/>
      <c r="F30" s="134"/>
      <c r="G30" s="194"/>
      <c r="H30" s="6"/>
      <c r="I30" s="34"/>
      <c r="J30" s="28"/>
    </row>
    <row x14ac:dyDescent="0.25" r="31" customHeight="1" ht="17.25">
      <c r="A31" s="23"/>
      <c r="B31" s="3"/>
      <c r="C31" s="3"/>
      <c r="D31" s="3"/>
      <c r="E31" s="108"/>
      <c r="F31" s="134"/>
      <c r="G31" s="194"/>
      <c r="H31" s="6"/>
      <c r="I31" s="34"/>
      <c r="J31" s="28"/>
    </row>
    <row x14ac:dyDescent="0.25" r="32" customHeight="1" ht="17.25">
      <c r="A32" s="23"/>
      <c r="B32" s="3"/>
      <c r="C32" s="3"/>
      <c r="D32" s="3"/>
      <c r="E32" s="134"/>
      <c r="F32" s="134"/>
      <c r="G32" s="194"/>
      <c r="H32" s="6"/>
      <c r="I32" s="34"/>
      <c r="J32" s="28"/>
    </row>
    <row x14ac:dyDescent="0.25" r="33" customHeight="1" ht="17.25">
      <c r="A33" s="23"/>
      <c r="B33" s="3"/>
      <c r="C33" s="3"/>
      <c r="D33" s="3"/>
      <c r="E33" s="134"/>
      <c r="F33" s="134"/>
      <c r="G33" s="194"/>
      <c r="H33" s="6"/>
      <c r="I33" s="34"/>
      <c r="J33" s="28"/>
    </row>
    <row x14ac:dyDescent="0.25" r="34" customHeight="1" ht="17.25">
      <c r="A34" s="23"/>
      <c r="B34" s="3"/>
      <c r="C34" s="3"/>
      <c r="D34" s="3"/>
      <c r="E34" s="28"/>
      <c r="F34" s="134"/>
      <c r="G34" s="194"/>
      <c r="H34" s="6"/>
      <c r="I34" s="34"/>
      <c r="J34" s="28"/>
    </row>
    <row x14ac:dyDescent="0.25" r="35" customHeight="1" ht="17.25">
      <c r="A35" s="23"/>
      <c r="B35" s="3"/>
      <c r="C35" s="3"/>
      <c r="D35" s="3"/>
      <c r="E35" s="28"/>
      <c r="F35" s="134"/>
      <c r="G35" s="194"/>
      <c r="H35" s="6"/>
      <c r="I35" s="23"/>
      <c r="J35" s="3"/>
    </row>
    <row x14ac:dyDescent="0.25" r="36" customHeight="1" ht="49.35">
      <c r="A36" s="126"/>
      <c r="B36" s="96" t="s">
        <v>148</v>
      </c>
      <c r="C36" s="236"/>
      <c r="D36" s="236"/>
      <c r="E36" s="127"/>
      <c r="F36" s="116"/>
      <c r="G36" s="158"/>
      <c r="H36" s="158"/>
      <c r="I36" s="127"/>
      <c r="J36" s="127"/>
    </row>
    <row x14ac:dyDescent="0.25" r="37" customHeight="1" ht="26.100000000000005">
      <c r="A37" s="15"/>
      <c r="B37" s="15" t="s">
        <v>318</v>
      </c>
      <c r="C37" s="15"/>
      <c r="D37" s="15"/>
      <c r="E37" s="113"/>
      <c r="F37" s="113" t="s">
        <v>319</v>
      </c>
      <c r="G37" s="60" t="s">
        <v>320</v>
      </c>
      <c r="H37" s="60" t="s">
        <v>327</v>
      </c>
      <c r="I37" s="51"/>
      <c r="J37" s="113"/>
    </row>
    <row x14ac:dyDescent="0.25" r="38" customHeight="1" ht="17.25">
      <c r="A38" s="23"/>
      <c r="B38" s="3"/>
      <c r="C38" s="3"/>
      <c r="D38" s="3"/>
      <c r="E38" s="74"/>
      <c r="F38" s="119" t="s">
        <v>328</v>
      </c>
      <c r="G38" s="24"/>
      <c r="H38" s="24"/>
      <c r="I38" s="148"/>
      <c r="J38" s="148"/>
    </row>
    <row x14ac:dyDescent="0.25" r="39" customHeight="1" ht="17.25">
      <c r="A39" s="23"/>
      <c r="B39" s="3"/>
      <c r="C39" s="3"/>
      <c r="D39" s="3"/>
      <c r="E39" s="74"/>
      <c r="F39" s="74" t="s">
        <v>330</v>
      </c>
      <c r="G39" s="63">
        <v>1210</v>
      </c>
      <c r="H39" s="63">
        <v>1440</v>
      </c>
      <c r="I39" s="23"/>
      <c r="J39" s="3"/>
    </row>
    <row x14ac:dyDescent="0.25" r="40" customHeight="1" ht="17.25">
      <c r="A40" s="23"/>
      <c r="B40" s="3"/>
      <c r="C40" s="3"/>
      <c r="D40" s="3"/>
      <c r="E40" s="74"/>
      <c r="F40" s="74"/>
      <c r="G40" s="34"/>
      <c r="H40" s="34"/>
      <c r="I40" s="23"/>
      <c r="J40" s="3"/>
    </row>
    <row x14ac:dyDescent="0.25" r="41" customHeight="1" ht="17.25">
      <c r="A41" s="23"/>
      <c r="B41" s="3"/>
      <c r="C41" s="3"/>
      <c r="D41" s="3"/>
      <c r="E41" s="74"/>
      <c r="F41" s="74"/>
      <c r="G41" s="34"/>
      <c r="H41" s="34"/>
      <c r="I41" s="23"/>
      <c r="J41" s="3"/>
    </row>
    <row x14ac:dyDescent="0.25" r="42" customHeight="1" ht="17.25">
      <c r="A42" s="23"/>
      <c r="B42" s="3"/>
      <c r="C42" s="3"/>
      <c r="D42" s="3"/>
      <c r="E42" s="138" t="s">
        <v>332</v>
      </c>
      <c r="F42" s="134"/>
      <c r="G42" s="194"/>
      <c r="H42" s="6"/>
      <c r="I42" s="23"/>
      <c r="J42" s="3"/>
    </row>
    <row x14ac:dyDescent="0.25" r="43" customHeight="1" ht="17.25">
      <c r="A43" s="23"/>
      <c r="B43" s="3"/>
      <c r="C43" s="3"/>
      <c r="D43" s="3"/>
      <c r="E43" s="108"/>
      <c r="F43" s="134"/>
      <c r="G43" s="194"/>
      <c r="H43" s="6"/>
      <c r="I43" s="23"/>
      <c r="J43" s="3"/>
    </row>
    <row x14ac:dyDescent="0.25" r="44" customHeight="1" ht="17.25">
      <c r="A44" s="23"/>
      <c r="B44" s="3"/>
      <c r="C44" s="3"/>
      <c r="D44" s="3"/>
      <c r="E44" s="134"/>
      <c r="F44" s="134"/>
      <c r="G44" s="194"/>
      <c r="H44" s="6"/>
      <c r="I44" s="23"/>
      <c r="J44" s="3"/>
    </row>
    <row x14ac:dyDescent="0.25" r="45" customHeight="1" ht="17.25">
      <c r="A45" s="23"/>
      <c r="B45" s="3"/>
      <c r="C45" s="3"/>
      <c r="D45" s="3"/>
      <c r="E45" s="139" t="s">
        <v>280</v>
      </c>
      <c r="F45" s="140"/>
      <c r="G45" s="35"/>
      <c r="H45" s="153">
        <v>410</v>
      </c>
      <c r="I45" s="23"/>
      <c r="J45" s="3"/>
    </row>
    <row x14ac:dyDescent="0.25" r="46" customHeight="1" ht="17.25">
      <c r="A46" s="23"/>
      <c r="B46" s="3"/>
      <c r="C46" s="3"/>
      <c r="D46" s="3"/>
      <c r="E46" s="108"/>
      <c r="F46" s="134"/>
      <c r="G46" s="194"/>
      <c r="H46" s="6"/>
      <c r="I46" s="23"/>
      <c r="J46" s="3"/>
    </row>
    <row x14ac:dyDescent="0.25" r="47" customHeight="1" ht="17.25">
      <c r="A47" s="23"/>
      <c r="B47" s="3"/>
      <c r="C47" s="3"/>
      <c r="D47" s="3"/>
      <c r="E47" s="108"/>
      <c r="F47" s="134"/>
      <c r="G47" s="194"/>
      <c r="H47" s="6"/>
      <c r="I47" s="23"/>
      <c r="J47" s="3"/>
    </row>
    <row x14ac:dyDescent="0.25" r="48" customHeight="1" ht="17.25">
      <c r="A48" s="23"/>
      <c r="B48" s="3"/>
      <c r="C48" s="3"/>
      <c r="D48" s="3"/>
      <c r="E48" s="134"/>
      <c r="F48" s="134"/>
      <c r="G48" s="194"/>
      <c r="H48" s="6"/>
      <c r="I48" s="23"/>
      <c r="J48" s="3"/>
    </row>
    <row x14ac:dyDescent="0.25" r="49" customHeight="1" ht="17.25">
      <c r="A49" s="23"/>
      <c r="B49" s="3"/>
      <c r="C49" s="3"/>
      <c r="D49" s="3"/>
      <c r="E49" s="28"/>
      <c r="F49" s="134"/>
      <c r="G49" s="194"/>
      <c r="H49" s="63"/>
      <c r="I49" s="23"/>
      <c r="J49" s="3"/>
    </row>
    <row x14ac:dyDescent="0.25" r="50" customHeight="1" ht="17.25">
      <c r="A50" s="23"/>
      <c r="B50" s="3"/>
      <c r="C50" s="3"/>
      <c r="D50" s="3"/>
      <c r="E50" s="134"/>
      <c r="F50" s="134"/>
      <c r="G50" s="194"/>
      <c r="H50" s="6"/>
      <c r="I50" s="23"/>
      <c r="J50" s="3"/>
    </row>
    <row x14ac:dyDescent="0.25" r="51" customHeight="1" ht="17.25">
      <c r="A51" s="23"/>
      <c r="B51" s="3"/>
      <c r="C51" s="3"/>
      <c r="D51" s="3"/>
      <c r="E51" s="134"/>
      <c r="F51" s="134"/>
      <c r="G51" s="194"/>
      <c r="H51" s="6"/>
      <c r="I51" s="23"/>
      <c r="J51" s="3"/>
    </row>
    <row x14ac:dyDescent="0.25" r="52" customHeight="1" ht="17.25">
      <c r="A52" s="23"/>
      <c r="B52" s="3"/>
      <c r="C52" s="3"/>
      <c r="D52" s="3"/>
      <c r="E52" s="134"/>
      <c r="F52" s="134"/>
      <c r="G52" s="194"/>
      <c r="H52" s="6"/>
      <c r="I52" s="23"/>
      <c r="J52" s="3"/>
    </row>
    <row x14ac:dyDescent="0.25" r="53" customHeight="1" ht="41.1">
      <c r="A53" s="126"/>
      <c r="B53" s="245" t="s">
        <v>333</v>
      </c>
      <c r="C53" s="245"/>
      <c r="D53" s="246"/>
      <c r="E53" s="247"/>
      <c r="F53" s="248"/>
      <c r="G53" s="278"/>
      <c r="H53" s="278"/>
      <c r="I53" s="247"/>
      <c r="J53" s="3"/>
    </row>
    <row x14ac:dyDescent="0.25" r="54" customHeight="1" ht="28.350000000000005">
      <c r="A54" s="15"/>
      <c r="B54" s="15" t="s">
        <v>318</v>
      </c>
      <c r="C54" s="15"/>
      <c r="D54" s="15"/>
      <c r="E54" s="112" t="s">
        <v>58</v>
      </c>
      <c r="F54" s="113" t="s">
        <v>319</v>
      </c>
      <c r="G54" s="60" t="s">
        <v>320</v>
      </c>
      <c r="H54" s="279" t="s">
        <v>334</v>
      </c>
      <c r="I54" s="169"/>
      <c r="J54" s="3"/>
    </row>
    <row x14ac:dyDescent="0.25" r="55" customHeight="1" ht="17.25">
      <c r="A55" s="114"/>
      <c r="B55" s="114"/>
      <c r="C55" s="114"/>
      <c r="D55" s="114"/>
      <c r="E55" s="252"/>
      <c r="F55" s="119" t="s">
        <v>5</v>
      </c>
      <c r="G55" s="280"/>
      <c r="H55" s="280"/>
      <c r="I55" s="148"/>
      <c r="J55" s="3"/>
    </row>
    <row x14ac:dyDescent="0.25" r="56" customHeight="1" ht="17.25">
      <c r="A56" s="114"/>
      <c r="B56" s="114"/>
      <c r="C56" s="114"/>
      <c r="D56" s="114"/>
      <c r="E56" s="252" t="s">
        <v>11</v>
      </c>
      <c r="F56" s="252" t="s">
        <v>337</v>
      </c>
      <c r="G56" s="63">
        <v>1090</v>
      </c>
      <c r="H56" s="63">
        <v>1320</v>
      </c>
      <c r="I56" s="114"/>
      <c r="J56" s="3"/>
    </row>
    <row x14ac:dyDescent="0.25" r="57" customHeight="1" ht="17.25">
      <c r="A57" s="114"/>
      <c r="B57" s="229"/>
      <c r="C57" s="3"/>
      <c r="D57" s="3"/>
      <c r="E57" s="252" t="s">
        <v>15</v>
      </c>
      <c r="F57" s="252" t="s">
        <v>339</v>
      </c>
      <c r="G57" s="63">
        <v>1210</v>
      </c>
      <c r="H57" s="63">
        <v>1440</v>
      </c>
      <c r="I57" s="114"/>
      <c r="J57" s="3"/>
    </row>
    <row x14ac:dyDescent="0.25" r="58" customHeight="1" ht="17.25">
      <c r="A58" s="114"/>
      <c r="B58" s="229"/>
      <c r="C58" s="3"/>
      <c r="D58" s="3"/>
      <c r="E58" s="252"/>
      <c r="F58" s="252"/>
      <c r="G58" s="281"/>
      <c r="H58" s="63"/>
      <c r="I58" s="114"/>
      <c r="J58" s="3"/>
    </row>
    <row x14ac:dyDescent="0.25" r="59" customHeight="1" ht="17.25">
      <c r="A59" s="114"/>
      <c r="B59" s="229"/>
      <c r="C59" s="3"/>
      <c r="D59" s="3"/>
      <c r="E59" s="252"/>
      <c r="F59" s="252"/>
      <c r="G59" s="281"/>
      <c r="H59" s="281"/>
      <c r="I59" s="114"/>
      <c r="J59" s="3"/>
    </row>
    <row x14ac:dyDescent="0.25" r="60" customHeight="1" ht="17.25">
      <c r="A60" s="114"/>
      <c r="B60" s="3"/>
      <c r="C60" s="3"/>
      <c r="D60" s="3"/>
      <c r="E60" s="204" t="s">
        <v>325</v>
      </c>
      <c r="F60" s="204"/>
      <c r="G60" s="282"/>
      <c r="H60" s="282"/>
      <c r="I60" s="114"/>
      <c r="J60" s="3"/>
    </row>
    <row x14ac:dyDescent="0.25" r="61" customHeight="1" ht="17.25">
      <c r="A61" s="114"/>
      <c r="B61" s="3"/>
      <c r="C61" s="3"/>
      <c r="D61" s="3"/>
      <c r="E61" s="243"/>
      <c r="F61" s="243"/>
      <c r="G61" s="283"/>
      <c r="H61" s="283"/>
      <c r="I61" s="114"/>
      <c r="J61" s="3"/>
    </row>
    <row x14ac:dyDescent="0.25" r="62" customHeight="1" ht="17.25">
      <c r="A62" s="114"/>
      <c r="B62" s="3"/>
      <c r="C62" s="3"/>
      <c r="D62" s="3"/>
      <c r="E62" s="114"/>
      <c r="F62" s="4"/>
      <c r="G62" s="26"/>
      <c r="H62" s="26"/>
      <c r="I62" s="114"/>
      <c r="J62" s="3"/>
    </row>
    <row x14ac:dyDescent="0.25" r="63" customHeight="1" ht="17.25">
      <c r="A63" s="114"/>
      <c r="B63" s="3"/>
      <c r="C63" s="3"/>
      <c r="D63" s="3"/>
      <c r="E63" s="257" t="s">
        <v>280</v>
      </c>
      <c r="F63" s="257"/>
      <c r="G63" s="284"/>
      <c r="H63" s="153">
        <v>410</v>
      </c>
      <c r="I63" s="114"/>
      <c r="J63" s="3"/>
    </row>
    <row x14ac:dyDescent="0.25" r="64" customHeight="1" ht="17.25">
      <c r="A64" s="114"/>
      <c r="B64" s="3"/>
      <c r="C64" s="3"/>
      <c r="D64" s="3"/>
      <c r="E64" s="108"/>
      <c r="F64" s="108"/>
      <c r="G64" s="30"/>
      <c r="H64" s="30"/>
      <c r="I64" s="108"/>
      <c r="J64" s="3"/>
    </row>
    <row x14ac:dyDescent="0.25" r="65" customHeight="1" ht="17.25">
      <c r="A65" s="114"/>
      <c r="B65" s="3"/>
      <c r="C65" s="3"/>
      <c r="D65" s="3"/>
      <c r="E65" s="108"/>
      <c r="F65" s="108"/>
      <c r="G65" s="30"/>
      <c r="H65" s="30"/>
      <c r="I65" s="114"/>
      <c r="J65" s="3"/>
    </row>
    <row x14ac:dyDescent="0.25" r="66" customHeight="1" ht="17.25">
      <c r="A66" s="114"/>
      <c r="B66" s="3"/>
      <c r="C66" s="3"/>
      <c r="D66" s="3"/>
      <c r="E66" s="114"/>
      <c r="F66" s="4"/>
      <c r="G66" s="26"/>
      <c r="H66" s="26"/>
      <c r="I66" s="114"/>
      <c r="J66" s="3"/>
    </row>
    <row x14ac:dyDescent="0.25" r="67" customHeight="1" ht="17.25">
      <c r="A67" s="114"/>
      <c r="B67" s="3"/>
      <c r="C67" s="3"/>
      <c r="D67" s="3"/>
      <c r="E67" s="285"/>
      <c r="F67" s="285"/>
      <c r="G67" s="286"/>
      <c r="H67" s="63"/>
      <c r="I67" s="114"/>
      <c r="J67" s="3"/>
    </row>
    <row x14ac:dyDescent="0.25" r="68" customHeight="1" ht="17.25">
      <c r="A68" s="114"/>
      <c r="B68" s="3"/>
      <c r="C68" s="3"/>
      <c r="D68" s="3"/>
      <c r="E68" s="285"/>
      <c r="F68" s="285"/>
      <c r="G68" s="286"/>
      <c r="H68" s="63"/>
      <c r="I68" s="114"/>
      <c r="J68" s="3"/>
    </row>
    <row x14ac:dyDescent="0.25" r="69" customHeight="1" ht="17.25">
      <c r="A69" s="114"/>
      <c r="B69" s="3"/>
      <c r="C69" s="3"/>
      <c r="D69" s="3"/>
      <c r="E69" s="285"/>
      <c r="F69" s="285"/>
      <c r="G69" s="286"/>
      <c r="H69" s="63"/>
      <c r="I69" s="114"/>
      <c r="J69" s="3"/>
    </row>
    <row x14ac:dyDescent="0.25" r="70" customHeight="1" ht="17.25">
      <c r="A70" s="114"/>
      <c r="B70" s="3"/>
      <c r="C70" s="3"/>
      <c r="D70" s="3"/>
      <c r="E70" s="285"/>
      <c r="F70" s="285"/>
      <c r="G70" s="286"/>
      <c r="H70" s="63"/>
      <c r="I70" s="114"/>
      <c r="J70" s="3"/>
    </row>
  </sheetData>
  <mergeCells count="8">
    <mergeCell ref="A1:J1"/>
    <mergeCell ref="B53:C53"/>
    <mergeCell ref="B54:C54"/>
    <mergeCell ref="H54:I54"/>
    <mergeCell ref="E60:H60"/>
    <mergeCell ref="E61:H61"/>
    <mergeCell ref="E63:G63"/>
    <mergeCell ref="E67:G6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6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22.14785714285714" customWidth="1" bestFit="1"/>
    <col min="4" max="4" style="76" width="26.14785714285714" customWidth="1" bestFit="1"/>
    <col min="5" max="5" style="77" width="10.576428571428572" customWidth="1" bestFit="1"/>
    <col min="6" max="6" style="76" width="25.576428571428572" customWidth="1" bestFit="1"/>
    <col min="7" max="7" style="78" width="12.43357142857143" customWidth="1" bestFit="1" hidden="1"/>
    <col min="8" max="8" style="78" width="36.57642857142857" customWidth="1" bestFit="1"/>
    <col min="9" max="9" style="78" width="12.43357142857143" customWidth="1" bestFit="1" hidden="1"/>
    <col min="10" max="10" style="78" width="31.576428571428572" customWidth="1" bestFit="1"/>
    <col min="11" max="11" style="76" width="37.14785714285715" customWidth="1" bestFit="1"/>
  </cols>
  <sheetData>
    <row x14ac:dyDescent="0.25" r="1" customHeight="1" ht="17.25">
      <c r="A1" s="1" t="s">
        <v>316</v>
      </c>
      <c r="B1" s="1"/>
      <c r="C1" s="1"/>
      <c r="D1" s="1"/>
      <c r="E1" s="1"/>
      <c r="F1" s="1"/>
      <c r="G1" s="2"/>
      <c r="H1" s="2"/>
      <c r="I1" s="2"/>
      <c r="J1" s="2"/>
      <c r="K1" s="1"/>
    </row>
    <row x14ac:dyDescent="0.25" r="2" customHeight="1" ht="17.25">
      <c r="A2" s="4"/>
      <c r="B2" s="4"/>
      <c r="C2" s="4"/>
      <c r="D2" s="4"/>
      <c r="E2" s="4"/>
      <c r="F2" s="3"/>
      <c r="G2" s="269"/>
      <c r="H2" s="7"/>
      <c r="I2" s="7"/>
      <c r="J2" s="7"/>
      <c r="K2" s="4"/>
    </row>
    <row x14ac:dyDescent="0.25" r="3" customHeight="1" ht="49.35">
      <c r="A3" s="126"/>
      <c r="B3" s="96" t="s">
        <v>317</v>
      </c>
      <c r="C3" s="236"/>
      <c r="D3" s="236"/>
      <c r="E3" s="127"/>
      <c r="F3" s="116"/>
      <c r="G3" s="273"/>
      <c r="H3" s="268"/>
      <c r="I3" s="158"/>
      <c r="J3" s="268"/>
      <c r="K3" s="127"/>
    </row>
    <row x14ac:dyDescent="0.25" r="4" customHeight="1" ht="26.100000000000005">
      <c r="A4" s="15"/>
      <c r="B4" s="15" t="s">
        <v>318</v>
      </c>
      <c r="C4" s="15"/>
      <c r="D4" s="15"/>
      <c r="E4" s="112" t="s">
        <v>58</v>
      </c>
      <c r="F4" s="237" t="s">
        <v>319</v>
      </c>
      <c r="G4" s="274" t="s">
        <v>344</v>
      </c>
      <c r="H4" s="60" t="s">
        <v>320</v>
      </c>
      <c r="I4" s="57"/>
      <c r="J4" s="275"/>
      <c r="K4" s="51"/>
    </row>
    <row x14ac:dyDescent="0.25" r="5" customHeight="1" ht="17.25">
      <c r="A5" s="3"/>
      <c r="B5" s="3"/>
      <c r="C5" s="3"/>
      <c r="D5" s="3"/>
      <c r="E5" s="74"/>
      <c r="F5" s="262" t="s">
        <v>72</v>
      </c>
      <c r="G5" s="269"/>
      <c r="H5" s="7"/>
      <c r="I5" s="24"/>
      <c r="J5" s="7"/>
      <c r="K5" s="74"/>
    </row>
    <row x14ac:dyDescent="0.25" r="6" customHeight="1" ht="17.25">
      <c r="A6" s="3"/>
      <c r="B6" s="3"/>
      <c r="C6" s="3"/>
      <c r="D6" s="3"/>
      <c r="E6" s="74" t="s">
        <v>11</v>
      </c>
      <c r="F6" s="74" t="s">
        <v>321</v>
      </c>
      <c r="G6" s="269">
        <f>('UK-R-Plinths'!G6)/1.59</f>
      </c>
      <c r="H6" s="63">
        <f>ROUNDUP((G6+1)/10,0)*10</f>
      </c>
      <c r="I6" s="270"/>
      <c r="J6" s="63"/>
      <c r="K6" s="270"/>
    </row>
    <row x14ac:dyDescent="0.25" r="7" customHeight="1" ht="17.25">
      <c r="A7" s="3"/>
      <c r="B7" s="3"/>
      <c r="C7" s="3"/>
      <c r="D7" s="3"/>
      <c r="E7" s="74" t="s">
        <v>15</v>
      </c>
      <c r="F7" s="74" t="s">
        <v>323</v>
      </c>
      <c r="G7" s="269">
        <f>('UK-R-Plinths'!G7)/1.59</f>
      </c>
      <c r="H7" s="63">
        <f>ROUNDUP((G7+1)/10,0)*10</f>
      </c>
      <c r="I7" s="270"/>
      <c r="J7" s="63"/>
      <c r="K7" s="270"/>
    </row>
    <row x14ac:dyDescent="0.25" r="8" customHeight="1" ht="17.25">
      <c r="A8" s="3"/>
      <c r="B8" s="3"/>
      <c r="C8" s="3"/>
      <c r="D8" s="3"/>
      <c r="E8" s="74"/>
      <c r="F8" s="74"/>
      <c r="G8" s="269"/>
      <c r="H8" s="63"/>
      <c r="I8" s="270"/>
      <c r="J8" s="63"/>
      <c r="K8" s="270"/>
    </row>
    <row x14ac:dyDescent="0.25" r="9" customHeight="1" ht="17.25">
      <c r="A9" s="3"/>
      <c r="B9" s="3"/>
      <c r="C9" s="3"/>
      <c r="D9" s="3"/>
      <c r="E9" s="74"/>
      <c r="F9" s="3"/>
      <c r="G9" s="5"/>
      <c r="H9" s="5"/>
      <c r="I9" s="5"/>
      <c r="J9" s="5"/>
      <c r="K9" s="3"/>
    </row>
    <row x14ac:dyDescent="0.25" r="10" customHeight="1" ht="17.25">
      <c r="A10" s="3"/>
      <c r="B10" s="3"/>
      <c r="C10" s="3"/>
      <c r="D10" s="3"/>
      <c r="E10" s="138" t="s">
        <v>325</v>
      </c>
      <c r="F10" s="3"/>
      <c r="G10" s="5"/>
      <c r="H10" s="5"/>
      <c r="I10" s="5"/>
      <c r="J10" s="5"/>
      <c r="K10" s="137"/>
    </row>
    <row x14ac:dyDescent="0.25" r="11" customHeight="1" ht="17.25">
      <c r="A11" s="3"/>
      <c r="B11" s="3"/>
      <c r="C11" s="3"/>
      <c r="D11" s="3"/>
      <c r="E11" s="240"/>
      <c r="F11" s="3"/>
      <c r="G11" s="5"/>
      <c r="H11" s="5"/>
      <c r="I11" s="5"/>
      <c r="J11" s="5"/>
      <c r="K11" s="3"/>
    </row>
    <row x14ac:dyDescent="0.25" r="12" customHeight="1" ht="17.25">
      <c r="A12" s="3"/>
      <c r="B12" s="3"/>
      <c r="C12" s="3"/>
      <c r="D12" s="3"/>
      <c r="E12" s="23"/>
      <c r="F12" s="3"/>
      <c r="G12" s="5"/>
      <c r="H12" s="5"/>
      <c r="I12" s="5"/>
      <c r="J12" s="5"/>
      <c r="K12" s="3"/>
    </row>
    <row x14ac:dyDescent="0.25" r="13" customHeight="1" ht="17.25">
      <c r="A13" s="3"/>
      <c r="B13" s="3"/>
      <c r="C13" s="3"/>
      <c r="D13" s="3"/>
      <c r="E13" s="139" t="s">
        <v>326</v>
      </c>
      <c r="F13" s="140"/>
      <c r="G13" s="276"/>
      <c r="H13" s="35"/>
      <c r="I13" s="35"/>
      <c r="J13" s="153">
        <f>ROUNDUP((('UK-R-Plinths'!H13)/1.59)/10,0)*10</f>
      </c>
      <c r="K13" s="3"/>
    </row>
    <row x14ac:dyDescent="0.25" r="14" customHeight="1" ht="17.25">
      <c r="A14" s="3"/>
      <c r="B14" s="3"/>
      <c r="C14" s="3"/>
      <c r="D14" s="3"/>
      <c r="E14" s="240"/>
      <c r="F14" s="3"/>
      <c r="G14" s="5"/>
      <c r="H14" s="5"/>
      <c r="I14" s="5"/>
      <c r="J14" s="5"/>
      <c r="K14" s="3"/>
    </row>
    <row x14ac:dyDescent="0.25" r="15" customHeight="1" ht="17.25">
      <c r="A15" s="3"/>
      <c r="B15" s="3"/>
      <c r="C15" s="3"/>
      <c r="D15" s="3"/>
      <c r="E15" s="23"/>
      <c r="F15" s="3"/>
      <c r="G15" s="5"/>
      <c r="H15" s="5"/>
      <c r="I15" s="5"/>
      <c r="J15" s="5"/>
      <c r="K15" s="34"/>
    </row>
    <row x14ac:dyDescent="0.25" r="16" customHeight="1" ht="17.25">
      <c r="A16" s="3"/>
      <c r="B16" s="3"/>
      <c r="C16" s="3"/>
      <c r="D16" s="3"/>
      <c r="E16" s="28"/>
      <c r="F16" s="3"/>
      <c r="G16" s="5"/>
      <c r="H16" s="5"/>
      <c r="I16" s="5"/>
      <c r="J16" s="63"/>
      <c r="K16" s="34"/>
    </row>
    <row x14ac:dyDescent="0.25" r="17" customHeight="1" ht="17.25">
      <c r="A17" s="3"/>
      <c r="B17" s="3"/>
      <c r="C17" s="3"/>
      <c r="D17" s="3"/>
      <c r="E17" s="23"/>
      <c r="F17" s="3"/>
      <c r="G17" s="5"/>
      <c r="H17" s="5"/>
      <c r="I17" s="5"/>
      <c r="J17" s="5"/>
      <c r="K17" s="34"/>
    </row>
    <row x14ac:dyDescent="0.25" r="18" customHeight="1" ht="17.25">
      <c r="A18" s="3"/>
      <c r="B18" s="3"/>
      <c r="C18" s="3"/>
      <c r="D18" s="3"/>
      <c r="E18" s="28"/>
      <c r="F18" s="3"/>
      <c r="G18" s="5"/>
      <c r="H18" s="5"/>
      <c r="I18" s="5"/>
      <c r="J18" s="5"/>
      <c r="K18" s="34"/>
    </row>
    <row x14ac:dyDescent="0.25" r="19" customHeight="1" ht="17.25">
      <c r="A19" s="3"/>
      <c r="B19" s="3"/>
      <c r="C19" s="3"/>
      <c r="D19" s="3"/>
      <c r="E19" s="23"/>
      <c r="F19" s="114"/>
      <c r="G19" s="5"/>
      <c r="H19" s="5"/>
      <c r="I19" s="5"/>
      <c r="J19" s="5"/>
      <c r="K19" s="3"/>
    </row>
    <row x14ac:dyDescent="0.25" r="20" customHeight="1" ht="49.35">
      <c r="A20" s="126"/>
      <c r="B20" s="96" t="s">
        <v>102</v>
      </c>
      <c r="C20" s="236"/>
      <c r="D20" s="236"/>
      <c r="E20" s="127"/>
      <c r="F20" s="116"/>
      <c r="G20" s="273"/>
      <c r="H20" s="268"/>
      <c r="I20" s="158"/>
      <c r="J20" s="268"/>
      <c r="K20" s="127"/>
    </row>
    <row x14ac:dyDescent="0.25" r="21" customHeight="1" ht="26.100000000000005">
      <c r="A21" s="15"/>
      <c r="B21" s="15" t="s">
        <v>318</v>
      </c>
      <c r="C21" s="15"/>
      <c r="D21" s="15"/>
      <c r="E21" s="113"/>
      <c r="F21" s="112" t="s">
        <v>319</v>
      </c>
      <c r="G21" s="274" t="s">
        <v>344</v>
      </c>
      <c r="H21" s="60" t="s">
        <v>320</v>
      </c>
      <c r="I21" s="57" t="s">
        <v>327</v>
      </c>
      <c r="J21" s="275" t="s">
        <v>327</v>
      </c>
      <c r="K21" s="51"/>
    </row>
    <row x14ac:dyDescent="0.25" r="22" customHeight="1" ht="17.25">
      <c r="A22" s="3"/>
      <c r="B22" s="3"/>
      <c r="C22" s="3"/>
      <c r="D22" s="3"/>
      <c r="E22" s="74"/>
      <c r="F22" s="119" t="s">
        <v>328</v>
      </c>
      <c r="G22" s="269"/>
      <c r="H22" s="7"/>
      <c r="I22" s="24"/>
      <c r="J22" s="7"/>
      <c r="K22" s="242"/>
    </row>
    <row x14ac:dyDescent="0.25" r="23" customHeight="1" ht="17.25">
      <c r="A23" s="3"/>
      <c r="B23" s="3"/>
      <c r="C23" s="3"/>
      <c r="D23" s="3"/>
      <c r="E23" s="74"/>
      <c r="F23" s="74" t="s">
        <v>330</v>
      </c>
      <c r="G23" s="269">
        <f>('UK-R-Plinths'!G23)/1.59</f>
      </c>
      <c r="H23" s="63">
        <f>ROUNDUP((G23+1)/10,0)*10</f>
      </c>
      <c r="I23" s="270">
        <f>('UK-R-Plinths'!H23)/1.59</f>
      </c>
      <c r="J23" s="63">
        <f>ROUNDUP((I23+1)/10,0)*10</f>
      </c>
      <c r="K23" s="24"/>
    </row>
    <row x14ac:dyDescent="0.25" r="24" customHeight="1" ht="17.25">
      <c r="A24" s="3"/>
      <c r="B24" s="3"/>
      <c r="C24" s="3"/>
      <c r="D24" s="3"/>
      <c r="E24" s="74"/>
      <c r="F24" s="74"/>
      <c r="G24" s="269"/>
      <c r="H24" s="63"/>
      <c r="I24" s="270"/>
      <c r="J24" s="63"/>
      <c r="K24" s="24"/>
    </row>
    <row x14ac:dyDescent="0.25" r="25" customHeight="1" ht="17.25">
      <c r="A25" s="3"/>
      <c r="B25" s="3"/>
      <c r="C25" s="3"/>
      <c r="D25" s="3"/>
      <c r="E25" s="74"/>
      <c r="F25" s="74"/>
      <c r="G25" s="269"/>
      <c r="H25" s="63"/>
      <c r="I25" s="270"/>
      <c r="J25" s="63"/>
      <c r="K25" s="24"/>
    </row>
    <row x14ac:dyDescent="0.25" r="26" customHeight="1" ht="17.25">
      <c r="A26" s="3"/>
      <c r="B26" s="3"/>
      <c r="C26" s="3"/>
      <c r="D26" s="3"/>
      <c r="E26" s="138" t="s">
        <v>332</v>
      </c>
      <c r="F26" s="3"/>
      <c r="G26" s="5"/>
      <c r="H26" s="5"/>
      <c r="I26" s="5"/>
      <c r="J26" s="5"/>
      <c r="K26" s="137"/>
    </row>
    <row x14ac:dyDescent="0.25" r="27" customHeight="1" ht="17.25">
      <c r="A27" s="3"/>
      <c r="B27" s="3"/>
      <c r="C27" s="3"/>
      <c r="D27" s="3"/>
      <c r="E27" s="108"/>
      <c r="F27" s="3"/>
      <c r="G27" s="5"/>
      <c r="H27" s="5"/>
      <c r="I27" s="5"/>
      <c r="J27" s="5"/>
      <c r="K27" s="3"/>
    </row>
    <row x14ac:dyDescent="0.25" r="28" customHeight="1" ht="17.25">
      <c r="A28" s="3"/>
      <c r="B28" s="3"/>
      <c r="C28" s="3"/>
      <c r="D28" s="3"/>
      <c r="E28" s="23"/>
      <c r="F28" s="3"/>
      <c r="G28" s="5"/>
      <c r="H28" s="5"/>
      <c r="I28" s="5"/>
      <c r="J28" s="5"/>
      <c r="K28" s="3"/>
    </row>
    <row x14ac:dyDescent="0.25" r="29" customHeight="1" ht="17.25">
      <c r="A29" s="3"/>
      <c r="B29" s="3"/>
      <c r="C29" s="3"/>
      <c r="D29" s="3"/>
      <c r="E29" s="139" t="s">
        <v>280</v>
      </c>
      <c r="F29" s="140"/>
      <c r="G29" s="276"/>
      <c r="H29" s="35"/>
      <c r="I29" s="35"/>
      <c r="J29" s="153">
        <f>ROUNDUP((('UK-R-Plinths'!H29)/1.59)/10,0)*10</f>
      </c>
      <c r="K29" s="3"/>
    </row>
    <row x14ac:dyDescent="0.25" r="30" customHeight="1" ht="17.25">
      <c r="A30" s="3"/>
      <c r="B30" s="3"/>
      <c r="C30" s="3"/>
      <c r="D30" s="3"/>
      <c r="E30" s="108"/>
      <c r="F30" s="3"/>
      <c r="G30" s="5"/>
      <c r="H30" s="5"/>
      <c r="I30" s="5"/>
      <c r="J30" s="5"/>
      <c r="K30" s="34"/>
    </row>
    <row x14ac:dyDescent="0.25" r="31" customHeight="1" ht="17.25">
      <c r="A31" s="3"/>
      <c r="B31" s="3"/>
      <c r="C31" s="3"/>
      <c r="D31" s="3"/>
      <c r="E31" s="108"/>
      <c r="F31" s="3"/>
      <c r="G31" s="5"/>
      <c r="H31" s="5"/>
      <c r="I31" s="5"/>
      <c r="J31" s="5"/>
      <c r="K31" s="34"/>
    </row>
    <row x14ac:dyDescent="0.25" r="32" customHeight="1" ht="17.25">
      <c r="A32" s="3"/>
      <c r="B32" s="3"/>
      <c r="C32" s="3"/>
      <c r="D32" s="3"/>
      <c r="E32" s="23"/>
      <c r="F32" s="3"/>
      <c r="G32" s="5"/>
      <c r="H32" s="5"/>
      <c r="I32" s="5"/>
      <c r="J32" s="5"/>
      <c r="K32" s="34"/>
    </row>
    <row x14ac:dyDescent="0.25" r="33" customHeight="1" ht="17.25">
      <c r="A33" s="3"/>
      <c r="B33" s="3"/>
      <c r="C33" s="3"/>
      <c r="D33" s="3"/>
      <c r="E33" s="23"/>
      <c r="F33" s="3"/>
      <c r="G33" s="5"/>
      <c r="H33" s="5"/>
      <c r="I33" s="5"/>
      <c r="J33" s="5"/>
      <c r="K33" s="34"/>
    </row>
    <row x14ac:dyDescent="0.25" r="34" customHeight="1" ht="17.25">
      <c r="A34" s="3"/>
      <c r="B34" s="3"/>
      <c r="C34" s="3"/>
      <c r="D34" s="3"/>
      <c r="E34" s="108"/>
      <c r="F34" s="3"/>
      <c r="G34" s="5"/>
      <c r="H34" s="5"/>
      <c r="I34" s="5"/>
      <c r="J34" s="5"/>
      <c r="K34" s="34"/>
    </row>
    <row x14ac:dyDescent="0.25" r="35" customHeight="1" ht="17.25">
      <c r="A35" s="3"/>
      <c r="B35" s="3"/>
      <c r="C35" s="3"/>
      <c r="D35" s="3"/>
      <c r="E35" s="108"/>
      <c r="F35" s="3"/>
      <c r="G35" s="5"/>
      <c r="H35" s="5"/>
      <c r="I35" s="5"/>
      <c r="J35" s="5"/>
      <c r="K35" s="34"/>
    </row>
    <row x14ac:dyDescent="0.25" r="36" customHeight="1" ht="17.25">
      <c r="A36" s="3"/>
      <c r="B36" s="3"/>
      <c r="C36" s="3"/>
      <c r="D36" s="3"/>
      <c r="E36" s="28"/>
      <c r="F36" s="3"/>
      <c r="G36" s="5"/>
      <c r="H36" s="5"/>
      <c r="I36" s="5"/>
      <c r="J36" s="5"/>
      <c r="K36" s="3"/>
    </row>
    <row x14ac:dyDescent="0.25" r="37" customHeight="1" ht="49.35">
      <c r="A37" s="126"/>
      <c r="B37" s="96" t="s">
        <v>148</v>
      </c>
      <c r="C37" s="236"/>
      <c r="D37" s="236"/>
      <c r="E37" s="127"/>
      <c r="F37" s="116"/>
      <c r="G37" s="273"/>
      <c r="H37" s="268"/>
      <c r="I37" s="158"/>
      <c r="J37" s="268"/>
      <c r="K37" s="127"/>
    </row>
    <row x14ac:dyDescent="0.25" r="38" customHeight="1" ht="26.100000000000005">
      <c r="A38" s="15"/>
      <c r="B38" s="15" t="s">
        <v>318</v>
      </c>
      <c r="C38" s="15"/>
      <c r="D38" s="15"/>
      <c r="E38" s="113"/>
      <c r="F38" s="112" t="s">
        <v>319</v>
      </c>
      <c r="G38" s="274" t="s">
        <v>344</v>
      </c>
      <c r="H38" s="60" t="s">
        <v>320</v>
      </c>
      <c r="I38" s="57" t="s">
        <v>327</v>
      </c>
      <c r="J38" s="275" t="s">
        <v>327</v>
      </c>
      <c r="K38" s="51"/>
    </row>
    <row x14ac:dyDescent="0.25" r="39" customHeight="1" ht="17.25">
      <c r="A39" s="3"/>
      <c r="B39" s="3"/>
      <c r="C39" s="3"/>
      <c r="D39" s="3"/>
      <c r="E39" s="74"/>
      <c r="F39" s="119" t="s">
        <v>328</v>
      </c>
      <c r="G39" s="269"/>
      <c r="H39" s="7"/>
      <c r="I39" s="24"/>
      <c r="J39" s="7"/>
      <c r="K39" s="148"/>
    </row>
    <row x14ac:dyDescent="0.25" r="40" customHeight="1" ht="17.25">
      <c r="A40" s="3"/>
      <c r="B40" s="3"/>
      <c r="C40" s="3"/>
      <c r="D40" s="3"/>
      <c r="E40" s="74"/>
      <c r="F40" s="74" t="s">
        <v>330</v>
      </c>
      <c r="G40" s="269">
        <f>('UK-R-Plinths'!G39)/1.59</f>
      </c>
      <c r="H40" s="63">
        <f>ROUNDUP((G40+1)/10,0)*10</f>
      </c>
      <c r="I40" s="270">
        <f>('UK-R-Plinths'!H39)/1.59</f>
      </c>
      <c r="J40" s="63">
        <f>ROUNDUP((I40+1)/10,0)*10</f>
      </c>
      <c r="K40" s="3"/>
    </row>
    <row x14ac:dyDescent="0.25" r="41" customHeight="1" ht="17.25">
      <c r="A41" s="3"/>
      <c r="B41" s="3"/>
      <c r="C41" s="3"/>
      <c r="D41" s="3"/>
      <c r="E41" s="74"/>
      <c r="F41" s="74"/>
      <c r="G41" s="269"/>
      <c r="H41" s="63"/>
      <c r="I41" s="270"/>
      <c r="J41" s="63"/>
      <c r="K41" s="3"/>
    </row>
    <row x14ac:dyDescent="0.25" r="42" customHeight="1" ht="17.25">
      <c r="A42" s="3"/>
      <c r="B42" s="3"/>
      <c r="C42" s="3"/>
      <c r="D42" s="3"/>
      <c r="E42" s="74"/>
      <c r="F42" s="74"/>
      <c r="G42" s="269"/>
      <c r="H42" s="63"/>
      <c r="I42" s="270"/>
      <c r="J42" s="63"/>
      <c r="K42" s="3"/>
    </row>
    <row x14ac:dyDescent="0.25" r="43" customHeight="1" ht="17.25">
      <c r="A43" s="3"/>
      <c r="B43" s="3"/>
      <c r="C43" s="3"/>
      <c r="D43" s="3"/>
      <c r="E43" s="138" t="s">
        <v>332</v>
      </c>
      <c r="F43" s="3"/>
      <c r="G43" s="5"/>
      <c r="H43" s="5"/>
      <c r="I43" s="5"/>
      <c r="J43" s="5"/>
      <c r="K43" s="3"/>
    </row>
    <row x14ac:dyDescent="0.25" r="44" customHeight="1" ht="17.25">
      <c r="A44" s="3"/>
      <c r="B44" s="3"/>
      <c r="C44" s="3"/>
      <c r="D44" s="3"/>
      <c r="E44" s="108"/>
      <c r="F44" s="3"/>
      <c r="G44" s="5"/>
      <c r="H44" s="5"/>
      <c r="I44" s="5"/>
      <c r="J44" s="5"/>
      <c r="K44" s="3"/>
    </row>
    <row x14ac:dyDescent="0.25" r="45" customHeight="1" ht="17.25">
      <c r="A45" s="3"/>
      <c r="B45" s="3"/>
      <c r="C45" s="3"/>
      <c r="D45" s="3"/>
      <c r="E45" s="23"/>
      <c r="F45" s="3"/>
      <c r="G45" s="5"/>
      <c r="H45" s="5"/>
      <c r="I45" s="5"/>
      <c r="J45" s="5"/>
      <c r="K45" s="3"/>
    </row>
    <row x14ac:dyDescent="0.25" r="46" customHeight="1" ht="17.25">
      <c r="A46" s="3"/>
      <c r="B46" s="3"/>
      <c r="C46" s="3"/>
      <c r="D46" s="3"/>
      <c r="E46" s="139" t="s">
        <v>280</v>
      </c>
      <c r="F46" s="140"/>
      <c r="G46" s="276"/>
      <c r="H46" s="35"/>
      <c r="I46" s="35"/>
      <c r="J46" s="153">
        <f>ROUNDUP((('UK-R-Plinths'!H45)/1.59)/10,0)*10</f>
      </c>
      <c r="K46" s="3"/>
    </row>
    <row x14ac:dyDescent="0.25" r="47" customHeight="1" ht="17.25">
      <c r="A47" s="3"/>
      <c r="B47" s="3"/>
      <c r="C47" s="3"/>
      <c r="D47" s="3"/>
      <c r="E47" s="108"/>
      <c r="F47" s="3"/>
      <c r="G47" s="5"/>
      <c r="H47" s="5"/>
      <c r="I47" s="5"/>
      <c r="J47" s="63"/>
      <c r="K47" s="3"/>
    </row>
    <row x14ac:dyDescent="0.25" r="48" customHeight="1" ht="17.25">
      <c r="A48" s="3"/>
      <c r="B48" s="3"/>
      <c r="C48" s="3"/>
      <c r="D48" s="3"/>
      <c r="E48" s="108"/>
      <c r="F48" s="3"/>
      <c r="G48" s="5"/>
      <c r="H48" s="5"/>
      <c r="I48" s="5"/>
      <c r="J48" s="5"/>
      <c r="K48" s="3"/>
    </row>
    <row x14ac:dyDescent="0.25" r="49" customHeight="1" ht="17.25">
      <c r="A49" s="3"/>
      <c r="B49" s="3"/>
      <c r="C49" s="3"/>
      <c r="D49" s="3"/>
      <c r="E49" s="23"/>
      <c r="F49" s="3"/>
      <c r="G49" s="5"/>
      <c r="H49" s="5"/>
      <c r="I49" s="5"/>
      <c r="J49" s="5"/>
      <c r="K49" s="3"/>
    </row>
    <row x14ac:dyDescent="0.25" r="50" customHeight="1" ht="17.25">
      <c r="A50" s="3"/>
      <c r="B50" s="3"/>
      <c r="C50" s="3"/>
      <c r="D50" s="3"/>
      <c r="E50" s="28"/>
      <c r="F50" s="3"/>
      <c r="G50" s="5"/>
      <c r="H50" s="5"/>
      <c r="I50" s="5"/>
      <c r="J50" s="63"/>
      <c r="K50" s="3"/>
    </row>
    <row x14ac:dyDescent="0.25" r="51" customHeight="1" ht="17.25">
      <c r="A51" s="3"/>
      <c r="B51" s="3"/>
      <c r="C51" s="3"/>
      <c r="D51" s="3"/>
      <c r="E51" s="23"/>
      <c r="F51" s="3"/>
      <c r="G51" s="5"/>
      <c r="H51" s="5"/>
      <c r="I51" s="5"/>
      <c r="J51" s="5"/>
      <c r="K51" s="3"/>
    </row>
    <row x14ac:dyDescent="0.25" r="52" customHeight="1" ht="17.25">
      <c r="A52" s="3"/>
      <c r="B52" s="3"/>
      <c r="C52" s="3"/>
      <c r="D52" s="3"/>
      <c r="E52" s="23"/>
      <c r="F52" s="3"/>
      <c r="G52" s="5"/>
      <c r="H52" s="5"/>
      <c r="I52" s="5"/>
      <c r="J52" s="5"/>
      <c r="K52" s="3"/>
    </row>
    <row x14ac:dyDescent="0.25" r="53" customHeight="1" ht="20.1">
      <c r="A53" s="3"/>
      <c r="B53" s="3"/>
      <c r="C53" s="3"/>
      <c r="D53" s="3"/>
      <c r="E53" s="23"/>
      <c r="F53" s="114"/>
      <c r="G53" s="5"/>
      <c r="H53" s="5"/>
      <c r="I53" s="5"/>
      <c r="J53" s="5"/>
      <c r="K53" s="3"/>
    </row>
    <row x14ac:dyDescent="0.25" r="54" customHeight="1" ht="40.35">
      <c r="A54" s="126"/>
      <c r="B54" s="96" t="s">
        <v>333</v>
      </c>
      <c r="C54" s="236"/>
      <c r="D54" s="236"/>
      <c r="E54" s="127"/>
      <c r="F54" s="116"/>
      <c r="G54" s="273"/>
      <c r="H54" s="268"/>
      <c r="I54" s="158"/>
      <c r="J54" s="268"/>
      <c r="K54" s="127"/>
    </row>
    <row x14ac:dyDescent="0.25" r="55" customHeight="1" ht="27">
      <c r="A55" s="15"/>
      <c r="B55" s="15" t="s">
        <v>318</v>
      </c>
      <c r="C55" s="15"/>
      <c r="D55" s="15"/>
      <c r="E55" s="112" t="s">
        <v>58</v>
      </c>
      <c r="F55" s="112" t="s">
        <v>319</v>
      </c>
      <c r="G55" s="274" t="s">
        <v>344</v>
      </c>
      <c r="H55" s="60" t="s">
        <v>320</v>
      </c>
      <c r="I55" s="277" t="s">
        <v>327</v>
      </c>
      <c r="J55" s="182" t="s">
        <v>345</v>
      </c>
      <c r="K55" s="169"/>
    </row>
    <row x14ac:dyDescent="0.25" r="56" customHeight="1" ht="17.25">
      <c r="A56" s="3"/>
      <c r="B56" s="3"/>
      <c r="C56" s="3"/>
      <c r="D56" s="3"/>
      <c r="E56" s="74"/>
      <c r="F56" s="119" t="s">
        <v>5</v>
      </c>
      <c r="G56" s="269"/>
      <c r="H56" s="7"/>
      <c r="I56" s="269"/>
      <c r="J56" s="7"/>
      <c r="K56" s="148"/>
    </row>
    <row x14ac:dyDescent="0.25" r="57" customHeight="1" ht="17.25">
      <c r="A57" s="3"/>
      <c r="B57" s="3"/>
      <c r="C57" s="3"/>
      <c r="D57" s="3"/>
      <c r="E57" s="252" t="s">
        <v>11</v>
      </c>
      <c r="F57" s="252" t="s">
        <v>337</v>
      </c>
      <c r="G57" s="269">
        <f>('UK-R-Plinths'!G56)/1.59</f>
      </c>
      <c r="H57" s="63">
        <f>ROUNDUP((G57+1)/10,0)*10</f>
      </c>
      <c r="I57" s="270">
        <f>('UK-R-Plinths'!H56)/1.59</f>
      </c>
      <c r="J57" s="63">
        <f>ROUNDUP((I57+1)/10,0)*10</f>
      </c>
      <c r="K57" s="3"/>
    </row>
    <row x14ac:dyDescent="0.25" r="58" customHeight="1" ht="17.25">
      <c r="A58" s="3"/>
      <c r="B58" s="3"/>
      <c r="C58" s="3"/>
      <c r="D58" s="3"/>
      <c r="E58" s="252" t="s">
        <v>15</v>
      </c>
      <c r="F58" s="252" t="s">
        <v>339</v>
      </c>
      <c r="G58" s="269">
        <f>('UK-R-Plinths'!G57)/1.59</f>
      </c>
      <c r="H58" s="63">
        <f>ROUNDUP((G58+1)/10,0)*10</f>
      </c>
      <c r="I58" s="270">
        <f>('UK-R-Plinths'!H57)/1.59</f>
      </c>
      <c r="J58" s="63">
        <f>ROUNDUP((I58+1)/10,0)*10</f>
      </c>
      <c r="K58" s="3"/>
    </row>
    <row x14ac:dyDescent="0.25" r="59" customHeight="1" ht="17.25">
      <c r="A59" s="3"/>
      <c r="B59" s="3"/>
      <c r="C59" s="3"/>
      <c r="D59" s="3"/>
      <c r="E59" s="74"/>
      <c r="F59" s="74"/>
      <c r="G59" s="269"/>
      <c r="H59" s="63"/>
      <c r="I59" s="270"/>
      <c r="J59" s="63"/>
      <c r="K59" s="3"/>
    </row>
    <row x14ac:dyDescent="0.25" r="60" customHeight="1" ht="17.25">
      <c r="A60" s="3"/>
      <c r="B60" s="3"/>
      <c r="C60" s="3"/>
      <c r="D60" s="3"/>
      <c r="E60" s="74"/>
      <c r="F60" s="74"/>
      <c r="G60" s="269"/>
      <c r="H60" s="63"/>
      <c r="I60" s="270"/>
      <c r="J60" s="63"/>
      <c r="K60" s="3"/>
    </row>
    <row x14ac:dyDescent="0.25" r="61" customHeight="1" ht="17.25">
      <c r="A61" s="3"/>
      <c r="B61" s="3"/>
      <c r="C61" s="3"/>
      <c r="D61" s="3"/>
      <c r="E61" s="138" t="s">
        <v>325</v>
      </c>
      <c r="F61" s="3"/>
      <c r="G61" s="5"/>
      <c r="H61" s="5"/>
      <c r="I61" s="5"/>
      <c r="J61" s="5"/>
      <c r="K61" s="3"/>
    </row>
    <row x14ac:dyDescent="0.25" r="62" customHeight="1" ht="17.25">
      <c r="A62" s="3"/>
      <c r="B62" s="3"/>
      <c r="C62" s="3"/>
      <c r="D62" s="3"/>
      <c r="E62" s="108"/>
      <c r="F62" s="3"/>
      <c r="G62" s="5"/>
      <c r="H62" s="5"/>
      <c r="I62" s="5"/>
      <c r="J62" s="5"/>
      <c r="K62" s="3"/>
    </row>
    <row x14ac:dyDescent="0.25" r="63" customHeight="1" ht="17.25">
      <c r="A63" s="3"/>
      <c r="B63" s="3"/>
      <c r="C63" s="3"/>
      <c r="D63" s="3"/>
      <c r="E63" s="23"/>
      <c r="F63" s="3"/>
      <c r="G63" s="5"/>
      <c r="H63" s="5"/>
      <c r="I63" s="5"/>
      <c r="J63" s="5"/>
      <c r="K63" s="3"/>
    </row>
    <row x14ac:dyDescent="0.25" r="64" customHeight="1" ht="17.25">
      <c r="A64" s="3"/>
      <c r="B64" s="3"/>
      <c r="C64" s="3"/>
      <c r="D64" s="3"/>
      <c r="E64" s="139" t="s">
        <v>280</v>
      </c>
      <c r="F64" s="140"/>
      <c r="G64" s="276"/>
      <c r="H64" s="35"/>
      <c r="I64" s="35"/>
      <c r="J64" s="153">
        <f>ROUNDUP((('UK-R-Plinths'!H63)/1.59)/10,0)*10</f>
      </c>
      <c r="K64" s="3"/>
    </row>
    <row x14ac:dyDescent="0.25" r="65" customHeight="1" ht="17.25">
      <c r="A65" s="3"/>
      <c r="B65" s="3"/>
      <c r="C65" s="3"/>
      <c r="D65" s="3"/>
      <c r="E65" s="108"/>
      <c r="F65" s="3"/>
      <c r="G65" s="5"/>
      <c r="H65" s="5"/>
      <c r="I65" s="5"/>
      <c r="J65" s="63"/>
      <c r="K65" s="3"/>
    </row>
    <row x14ac:dyDescent="0.25" r="66" customHeight="1" ht="17.25">
      <c r="A66" s="3"/>
      <c r="B66" s="3"/>
      <c r="C66" s="3"/>
      <c r="D66" s="3"/>
      <c r="E66" s="108"/>
      <c r="F66" s="3"/>
      <c r="G66" s="5"/>
      <c r="H66" s="5"/>
      <c r="I66" s="5"/>
      <c r="J66" s="5"/>
      <c r="K66" s="3"/>
    </row>
  </sheetData>
  <mergeCells count="2">
    <mergeCell ref="A1:K1"/>
    <mergeCell ref="J55:K5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8"/>
  <sheetViews>
    <sheetView workbookViewId="0"/>
  </sheetViews>
  <sheetFormatPr defaultRowHeight="15" x14ac:dyDescent="0.25"/>
  <cols>
    <col min="1" max="1" style="76" width="3.5764285714285715" customWidth="1" bestFit="1"/>
    <col min="2" max="2" style="76" width="14.005" customWidth="1" bestFit="1"/>
    <col min="3" max="3" style="76" width="22.14785714285714" customWidth="1" bestFit="1"/>
    <col min="4" max="4" style="76" width="26.14785714285714" customWidth="1" bestFit="1"/>
    <col min="5" max="5" style="76" width="11.576428571428572" customWidth="1" bestFit="1"/>
    <col min="6" max="6" style="76" width="25.576428571428572" customWidth="1" bestFit="1"/>
    <col min="7" max="7" style="154" width="33.14785714285715" customWidth="1" bestFit="1"/>
    <col min="8" max="8" style="100" width="33.14785714285715" customWidth="1" bestFit="1"/>
    <col min="9" max="9" style="76" width="38.57642857142857" customWidth="1" bestFit="1"/>
    <col min="10" max="10" style="78" width="12.43357142857143" customWidth="1" bestFit="1" hidden="1"/>
  </cols>
  <sheetData>
    <row x14ac:dyDescent="0.25" r="1" customHeight="1" ht="17.25">
      <c r="A1" s="1" t="s">
        <v>316</v>
      </c>
      <c r="B1" s="1"/>
      <c r="C1" s="1"/>
      <c r="D1" s="1"/>
      <c r="E1" s="1"/>
      <c r="F1" s="1"/>
      <c r="G1" s="81"/>
      <c r="H1" s="81"/>
      <c r="I1" s="1"/>
      <c r="J1" s="7"/>
    </row>
    <row x14ac:dyDescent="0.25" r="2" customHeight="1" ht="17.25">
      <c r="A2" s="4"/>
      <c r="B2" s="4"/>
      <c r="C2" s="4"/>
      <c r="D2" s="4"/>
      <c r="E2" s="4"/>
      <c r="F2" s="3"/>
      <c r="G2" s="101"/>
      <c r="H2" s="101"/>
      <c r="I2" s="4"/>
      <c r="J2" s="7"/>
    </row>
    <row x14ac:dyDescent="0.25" r="3" customHeight="1" ht="49.35">
      <c r="A3" s="126"/>
      <c r="B3" s="96" t="s">
        <v>317</v>
      </c>
      <c r="C3" s="236"/>
      <c r="D3" s="236"/>
      <c r="E3" s="127"/>
      <c r="F3" s="116"/>
      <c r="G3" s="128"/>
      <c r="H3" s="128"/>
      <c r="I3" s="127"/>
      <c r="J3" s="158"/>
    </row>
    <row x14ac:dyDescent="0.25" r="4" customHeight="1" ht="26.100000000000005">
      <c r="A4" s="15"/>
      <c r="B4" s="15" t="s">
        <v>318</v>
      </c>
      <c r="C4" s="15"/>
      <c r="D4" s="15"/>
      <c r="E4" s="112" t="s">
        <v>58</v>
      </c>
      <c r="F4" s="237" t="s">
        <v>319</v>
      </c>
      <c r="G4" s="73" t="s">
        <v>320</v>
      </c>
      <c r="H4" s="52"/>
      <c r="I4" s="51"/>
      <c r="J4" s="72"/>
    </row>
    <row x14ac:dyDescent="0.25" r="5" customHeight="1" ht="17.25">
      <c r="A5" s="3"/>
      <c r="B5" s="3"/>
      <c r="C5" s="3"/>
      <c r="D5" s="3"/>
      <c r="E5" s="74"/>
      <c r="F5" s="262" t="s">
        <v>72</v>
      </c>
      <c r="G5" s="91"/>
      <c r="H5" s="91"/>
      <c r="I5" s="74"/>
      <c r="J5" s="24"/>
    </row>
    <row x14ac:dyDescent="0.25" r="6" customHeight="1" ht="17.25">
      <c r="A6" s="3"/>
      <c r="B6" s="3"/>
      <c r="C6" s="3"/>
      <c r="D6" s="3"/>
      <c r="E6" s="74" t="s">
        <v>11</v>
      </c>
      <c r="F6" s="74" t="s">
        <v>342</v>
      </c>
      <c r="G6" s="25">
        <f>ROUNDUP((('Exchange rate'!Eur_per_GBP*('UK-R-Plinths'!G6/(1+'Exchange rate'!UK_vat_rate))*1.25*0.9165)+1)/10,0)*10</f>
      </c>
      <c r="H6" s="34"/>
      <c r="I6" s="34"/>
      <c r="J6" s="239"/>
    </row>
    <row x14ac:dyDescent="0.25" r="7" customHeight="1" ht="17.25">
      <c r="A7" s="3"/>
      <c r="B7" s="3"/>
      <c r="C7" s="3"/>
      <c r="D7" s="3"/>
      <c r="E7" s="74" t="s">
        <v>15</v>
      </c>
      <c r="F7" s="74" t="s">
        <v>343</v>
      </c>
      <c r="G7" s="25">
        <f>ROUNDUP((('Exchange rate'!Eur_per_GBP*('UK-R-Plinths'!G7/(1+'Exchange rate'!UK_vat_rate))*1.25*0.9165)+1)/10,0)*10</f>
      </c>
      <c r="H7" s="34"/>
      <c r="I7" s="34"/>
      <c r="J7" s="239"/>
    </row>
    <row x14ac:dyDescent="0.25" r="8" customHeight="1" ht="17.25">
      <c r="A8" s="3"/>
      <c r="B8" s="3"/>
      <c r="C8" s="3"/>
      <c r="D8" s="3"/>
      <c r="E8" s="74"/>
      <c r="F8" s="74"/>
      <c r="G8" s="34"/>
      <c r="H8" s="34"/>
      <c r="I8" s="34"/>
      <c r="J8" s="239"/>
    </row>
    <row x14ac:dyDescent="0.25" r="9" customHeight="1" ht="17.25">
      <c r="A9" s="3"/>
      <c r="B9" s="3"/>
      <c r="C9" s="3"/>
      <c r="D9" s="3"/>
      <c r="E9" s="74"/>
      <c r="F9" s="3"/>
      <c r="G9" s="82"/>
      <c r="H9" s="82"/>
      <c r="I9" s="3"/>
      <c r="J9" s="5"/>
    </row>
    <row x14ac:dyDescent="0.25" r="10" customHeight="1" ht="17.25">
      <c r="A10" s="3"/>
      <c r="B10" s="3"/>
      <c r="C10" s="3"/>
      <c r="D10" s="3"/>
      <c r="E10" s="138" t="s">
        <v>325</v>
      </c>
      <c r="F10" s="3"/>
      <c r="G10" s="82"/>
      <c r="H10" s="82"/>
      <c r="I10" s="3"/>
      <c r="J10" s="5"/>
    </row>
    <row x14ac:dyDescent="0.25" r="11" customHeight="1" ht="17.25">
      <c r="A11" s="3"/>
      <c r="B11" s="3"/>
      <c r="C11" s="3"/>
      <c r="D11" s="3"/>
      <c r="E11" s="240"/>
      <c r="F11" s="3"/>
      <c r="G11" s="82"/>
      <c r="H11" s="82"/>
      <c r="I11" s="3"/>
      <c r="J11" s="5"/>
    </row>
    <row x14ac:dyDescent="0.25" r="12" customHeight="1" ht="17.25">
      <c r="A12" s="3"/>
      <c r="B12" s="3"/>
      <c r="C12" s="3"/>
      <c r="D12" s="3"/>
      <c r="E12" s="3"/>
      <c r="F12" s="3"/>
      <c r="G12" s="82"/>
      <c r="H12" s="82"/>
      <c r="I12" s="3"/>
      <c r="J12" s="5"/>
    </row>
    <row x14ac:dyDescent="0.25" r="13" customHeight="1" ht="17.25">
      <c r="A13" s="3"/>
      <c r="B13" s="3"/>
      <c r="C13" s="3"/>
      <c r="D13" s="3"/>
      <c r="E13" s="139" t="s">
        <v>326</v>
      </c>
      <c r="F13" s="140"/>
      <c r="G13" s="141"/>
      <c r="H13" s="37">
        <f>ROUNDUP((('Exchange rate'!Eur_per_GBP*('UK-R-Plinths'!H13/(1+'Exchange rate'!UK_vat_rate))*1.25*0.9165)+1)/10,0)*10</f>
      </c>
      <c r="I13" s="3"/>
      <c r="J13" s="5"/>
    </row>
    <row x14ac:dyDescent="0.25" r="14" customHeight="1" ht="17.25">
      <c r="A14" s="3"/>
      <c r="B14" s="3"/>
      <c r="C14" s="3"/>
      <c r="D14" s="3"/>
      <c r="E14" s="240"/>
      <c r="F14" s="3"/>
      <c r="G14" s="82"/>
      <c r="H14" s="82"/>
      <c r="I14" s="34"/>
      <c r="J14" s="5"/>
    </row>
    <row x14ac:dyDescent="0.25" r="15" customHeight="1" ht="17.25">
      <c r="A15" s="3"/>
      <c r="B15" s="3"/>
      <c r="C15" s="3"/>
      <c r="D15" s="3"/>
      <c r="E15" s="3"/>
      <c r="F15" s="3"/>
      <c r="G15" s="82"/>
      <c r="H15" s="82"/>
      <c r="I15" s="34"/>
      <c r="J15" s="5"/>
    </row>
    <row x14ac:dyDescent="0.25" r="16" customHeight="1" ht="17.25">
      <c r="A16" s="3"/>
      <c r="B16" s="3"/>
      <c r="C16" s="3"/>
      <c r="D16" s="3"/>
      <c r="E16" s="28"/>
      <c r="F16" s="3"/>
      <c r="G16" s="82"/>
      <c r="H16" s="25"/>
      <c r="I16" s="34"/>
      <c r="J16" s="5"/>
    </row>
    <row x14ac:dyDescent="0.25" r="17" customHeight="1" ht="17.25">
      <c r="A17" s="3"/>
      <c r="B17" s="3"/>
      <c r="C17" s="3"/>
      <c r="D17" s="3"/>
      <c r="E17" s="28"/>
      <c r="F17" s="3"/>
      <c r="G17" s="82"/>
      <c r="H17" s="82"/>
      <c r="I17" s="34"/>
      <c r="J17" s="5"/>
    </row>
    <row x14ac:dyDescent="0.25" r="18" customHeight="1" ht="17.25">
      <c r="A18" s="3"/>
      <c r="B18" s="3"/>
      <c r="C18" s="3"/>
      <c r="D18" s="3"/>
      <c r="E18" s="3"/>
      <c r="F18" s="114"/>
      <c r="G18" s="82"/>
      <c r="H18" s="82"/>
      <c r="I18" s="3"/>
      <c r="J18" s="5"/>
    </row>
    <row x14ac:dyDescent="0.25" r="19" customHeight="1" ht="17.25">
      <c r="A19" s="3"/>
      <c r="B19" s="3"/>
      <c r="C19" s="3"/>
      <c r="D19" s="3"/>
      <c r="E19" s="28"/>
      <c r="F19" s="3"/>
      <c r="G19" s="82"/>
      <c r="H19" s="82"/>
      <c r="I19" s="34"/>
      <c r="J19" s="5"/>
    </row>
    <row x14ac:dyDescent="0.25" r="20" customHeight="1" ht="49.35">
      <c r="A20" s="126"/>
      <c r="B20" s="96" t="s">
        <v>102</v>
      </c>
      <c r="C20" s="236"/>
      <c r="D20" s="236"/>
      <c r="E20" s="127"/>
      <c r="F20" s="116"/>
      <c r="G20" s="128"/>
      <c r="H20" s="128"/>
      <c r="I20" s="127"/>
      <c r="J20" s="158"/>
    </row>
    <row x14ac:dyDescent="0.25" r="21" customHeight="1" ht="26.100000000000005">
      <c r="A21" s="15"/>
      <c r="B21" s="15" t="s">
        <v>318</v>
      </c>
      <c r="C21" s="15"/>
      <c r="D21" s="15"/>
      <c r="E21" s="113"/>
      <c r="F21" s="113" t="s">
        <v>319</v>
      </c>
      <c r="G21" s="73" t="s">
        <v>320</v>
      </c>
      <c r="H21" s="52" t="s">
        <v>327</v>
      </c>
      <c r="I21" s="51"/>
      <c r="J21" s="72"/>
    </row>
    <row x14ac:dyDescent="0.25" r="22" customHeight="1" ht="17.25">
      <c r="A22" s="3"/>
      <c r="B22" s="3"/>
      <c r="C22" s="3"/>
      <c r="D22" s="3"/>
      <c r="E22" s="74"/>
      <c r="F22" s="119" t="s">
        <v>328</v>
      </c>
      <c r="G22" s="91"/>
      <c r="H22" s="91"/>
      <c r="I22" s="242"/>
      <c r="J22" s="266"/>
    </row>
    <row x14ac:dyDescent="0.25" r="23" customHeight="1" ht="17.25">
      <c r="A23" s="3"/>
      <c r="B23" s="3"/>
      <c r="C23" s="3"/>
      <c r="D23" s="3"/>
      <c r="E23" s="74"/>
      <c r="F23" s="74" t="s">
        <v>330</v>
      </c>
      <c r="G23" s="25">
        <f>ROUNDUP((('Exchange rate'!Eur_per_GBP*('UK-R-Plinths'!G23/(1+'Exchange rate'!UK_vat_rate))*1.25*0.9165)+1)/10,0)*10</f>
      </c>
      <c r="H23" s="25">
        <f>ROUNDUP((('Exchange rate'!Eur_per_GBP*('UK-R-Plinths'!H23/(1+'Exchange rate'!UK_vat_rate))*1.25*0.9165)+1)/10,0)*10</f>
      </c>
      <c r="I23" s="24"/>
      <c r="J23" s="27"/>
    </row>
    <row x14ac:dyDescent="0.25" r="24" customHeight="1" ht="17.25">
      <c r="A24" s="3"/>
      <c r="B24" s="3"/>
      <c r="C24" s="3"/>
      <c r="D24" s="3"/>
      <c r="E24" s="74"/>
      <c r="F24" s="74"/>
      <c r="G24" s="34"/>
      <c r="H24" s="34"/>
      <c r="I24" s="24"/>
      <c r="J24" s="27"/>
    </row>
    <row x14ac:dyDescent="0.25" r="25" customHeight="1" ht="17.25">
      <c r="A25" s="3"/>
      <c r="B25" s="3"/>
      <c r="C25" s="3"/>
      <c r="D25" s="3"/>
      <c r="E25" s="74"/>
      <c r="F25" s="74"/>
      <c r="G25" s="34"/>
      <c r="H25" s="34"/>
      <c r="I25" s="24"/>
      <c r="J25" s="27"/>
    </row>
    <row x14ac:dyDescent="0.25" r="26" customHeight="1" ht="17.25">
      <c r="A26" s="3"/>
      <c r="B26" s="3"/>
      <c r="C26" s="3"/>
      <c r="D26" s="3"/>
      <c r="E26" s="3"/>
      <c r="F26" s="74"/>
      <c r="G26" s="136"/>
      <c r="H26" s="136"/>
      <c r="I26" s="3"/>
      <c r="J26" s="27"/>
    </row>
    <row x14ac:dyDescent="0.25" r="27" customHeight="1" ht="17.25">
      <c r="A27" s="3"/>
      <c r="B27" s="3"/>
      <c r="C27" s="3"/>
      <c r="D27" s="3"/>
      <c r="E27" s="138" t="s">
        <v>332</v>
      </c>
      <c r="F27" s="3"/>
      <c r="G27" s="82"/>
      <c r="H27" s="82"/>
      <c r="I27" s="3"/>
      <c r="J27" s="27"/>
    </row>
    <row x14ac:dyDescent="0.25" r="28" customHeight="1" ht="17.25">
      <c r="A28" s="3"/>
      <c r="B28" s="3"/>
      <c r="C28" s="3"/>
      <c r="D28" s="3"/>
      <c r="E28" s="108"/>
      <c r="F28" s="3"/>
      <c r="G28" s="82"/>
      <c r="H28" s="82"/>
      <c r="I28" s="3"/>
      <c r="J28" s="27"/>
    </row>
    <row x14ac:dyDescent="0.25" r="29" customHeight="1" ht="17.25">
      <c r="A29" s="3"/>
      <c r="B29" s="3"/>
      <c r="C29" s="3"/>
      <c r="D29" s="3"/>
      <c r="E29" s="3"/>
      <c r="F29" s="3"/>
      <c r="G29" s="82"/>
      <c r="H29" s="82"/>
      <c r="I29" s="34"/>
      <c r="J29" s="27"/>
    </row>
    <row x14ac:dyDescent="0.25" r="30" customHeight="1" ht="17.25">
      <c r="A30" s="3"/>
      <c r="B30" s="3"/>
      <c r="C30" s="3"/>
      <c r="D30" s="3"/>
      <c r="E30" s="139" t="s">
        <v>280</v>
      </c>
      <c r="F30" s="140"/>
      <c r="G30" s="141"/>
      <c r="H30" s="37">
        <f>ROUNDUP((('Exchange rate'!Eur_per_GBP*('UK-R-Plinths'!H29/(1+'Exchange rate'!UK_vat_rate))*1.25*0.9165)+1)/10,0)*10</f>
      </c>
      <c r="I30" s="34"/>
      <c r="J30" s="27"/>
    </row>
    <row x14ac:dyDescent="0.25" r="31" customHeight="1" ht="17.25">
      <c r="A31" s="3"/>
      <c r="B31" s="3"/>
      <c r="C31" s="3"/>
      <c r="D31" s="3"/>
      <c r="E31" s="108"/>
      <c r="F31" s="3"/>
      <c r="G31" s="82"/>
      <c r="H31" s="82"/>
      <c r="I31" s="34"/>
      <c r="J31" s="27"/>
    </row>
    <row x14ac:dyDescent="0.25" r="32" customHeight="1" ht="17.25">
      <c r="A32" s="3"/>
      <c r="B32" s="3"/>
      <c r="C32" s="3"/>
      <c r="D32" s="3"/>
      <c r="E32" s="108"/>
      <c r="F32" s="3"/>
      <c r="G32" s="82"/>
      <c r="H32" s="82"/>
      <c r="I32" s="34"/>
      <c r="J32" s="27"/>
    </row>
    <row x14ac:dyDescent="0.25" r="33" customHeight="1" ht="17.25">
      <c r="A33" s="3"/>
      <c r="B33" s="3"/>
      <c r="C33" s="3"/>
      <c r="D33" s="3"/>
      <c r="E33" s="28"/>
      <c r="F33" s="3"/>
      <c r="G33" s="82"/>
      <c r="H33" s="82"/>
      <c r="I33" s="34"/>
      <c r="J33" s="27"/>
    </row>
    <row x14ac:dyDescent="0.25" r="34" customHeight="1" ht="17.25">
      <c r="A34" s="3"/>
      <c r="B34" s="3"/>
      <c r="C34" s="3"/>
      <c r="D34" s="3"/>
      <c r="E34" s="28"/>
      <c r="F34" s="3"/>
      <c r="G34" s="82"/>
      <c r="H34" s="82"/>
      <c r="I34" s="34"/>
      <c r="J34" s="27"/>
    </row>
    <row x14ac:dyDescent="0.25" r="35" customHeight="1" ht="17.25">
      <c r="A35" s="3"/>
      <c r="B35" s="3"/>
      <c r="C35" s="3"/>
      <c r="D35" s="3"/>
      <c r="E35" s="28"/>
      <c r="F35" s="3"/>
      <c r="G35" s="82"/>
      <c r="H35" s="82"/>
      <c r="I35" s="3"/>
      <c r="J35" s="5"/>
    </row>
    <row x14ac:dyDescent="0.25" r="36" customHeight="1" ht="49.35">
      <c r="A36" s="126"/>
      <c r="B36" s="96" t="s">
        <v>148</v>
      </c>
      <c r="C36" s="236"/>
      <c r="D36" s="236"/>
      <c r="E36" s="127"/>
      <c r="F36" s="116"/>
      <c r="G36" s="128"/>
      <c r="H36" s="128"/>
      <c r="I36" s="127"/>
      <c r="J36" s="158"/>
    </row>
    <row x14ac:dyDescent="0.25" r="37" customHeight="1" ht="26.100000000000005">
      <c r="A37" s="15"/>
      <c r="B37" s="15" t="s">
        <v>318</v>
      </c>
      <c r="C37" s="15"/>
      <c r="D37" s="15"/>
      <c r="E37" s="113"/>
      <c r="F37" s="113" t="s">
        <v>319</v>
      </c>
      <c r="G37" s="73" t="s">
        <v>320</v>
      </c>
      <c r="H37" s="52" t="s">
        <v>327</v>
      </c>
      <c r="I37" s="51"/>
      <c r="J37" s="72"/>
    </row>
    <row x14ac:dyDescent="0.25" r="38" customHeight="1" ht="17.25">
      <c r="A38" s="3"/>
      <c r="B38" s="3"/>
      <c r="C38" s="3"/>
      <c r="D38" s="3"/>
      <c r="E38" s="74"/>
      <c r="F38" s="119" t="s">
        <v>328</v>
      </c>
      <c r="G38" s="91"/>
      <c r="H38" s="91"/>
      <c r="I38" s="148"/>
      <c r="J38" s="239"/>
    </row>
    <row x14ac:dyDescent="0.25" r="39" customHeight="1" ht="17.25">
      <c r="A39" s="3"/>
      <c r="B39" s="3"/>
      <c r="C39" s="3"/>
      <c r="D39" s="3"/>
      <c r="E39" s="74"/>
      <c r="F39" s="74" t="s">
        <v>330</v>
      </c>
      <c r="G39" s="25">
        <f>ROUNDUP((('Exchange rate'!Eur_per_GBP*('UK-R-Plinths'!G39/(1+'Exchange rate'!UK_vat_rate))*1.25*0.9165)+1)/10,0)*10</f>
      </c>
      <c r="H39" s="25">
        <f>ROUNDUP((('Exchange rate'!Eur_per_GBP*('UK-R-Plinths'!H39/(1+'Exchange rate'!UK_vat_rate))*1.25*0.9165)+1)/10,0)*10</f>
      </c>
      <c r="I39" s="3"/>
      <c r="J39" s="5"/>
    </row>
    <row x14ac:dyDescent="0.25" r="40" customHeight="1" ht="17.25">
      <c r="A40" s="3"/>
      <c r="B40" s="3"/>
      <c r="C40" s="3"/>
      <c r="D40" s="3"/>
      <c r="E40" s="74"/>
      <c r="F40" s="74"/>
      <c r="G40" s="34"/>
      <c r="H40" s="34"/>
      <c r="I40" s="3"/>
      <c r="J40" s="5"/>
    </row>
    <row x14ac:dyDescent="0.25" r="41" customHeight="1" ht="17.25">
      <c r="A41" s="3"/>
      <c r="B41" s="3"/>
      <c r="C41" s="3"/>
      <c r="D41" s="3"/>
      <c r="E41" s="74"/>
      <c r="F41" s="74"/>
      <c r="G41" s="34"/>
      <c r="H41" s="34"/>
      <c r="I41" s="3"/>
      <c r="J41" s="5"/>
    </row>
    <row x14ac:dyDescent="0.25" r="42" customHeight="1" ht="17.25">
      <c r="A42" s="3"/>
      <c r="B42" s="3"/>
      <c r="C42" s="3"/>
      <c r="D42" s="3"/>
      <c r="E42" s="3"/>
      <c r="F42" s="74"/>
      <c r="G42" s="136"/>
      <c r="H42" s="136"/>
      <c r="I42" s="3"/>
      <c r="J42" s="5"/>
    </row>
    <row x14ac:dyDescent="0.25" r="43" customHeight="1" ht="17.25">
      <c r="A43" s="3"/>
      <c r="B43" s="3"/>
      <c r="C43" s="3"/>
      <c r="D43" s="3"/>
      <c r="E43" s="138" t="s">
        <v>332</v>
      </c>
      <c r="F43" s="3"/>
      <c r="G43" s="82"/>
      <c r="H43" s="82"/>
      <c r="I43" s="3"/>
      <c r="J43" s="5"/>
    </row>
    <row x14ac:dyDescent="0.25" r="44" customHeight="1" ht="17.25">
      <c r="A44" s="3"/>
      <c r="B44" s="3"/>
      <c r="C44" s="3"/>
      <c r="D44" s="3"/>
      <c r="E44" s="108"/>
      <c r="F44" s="3"/>
      <c r="G44" s="82"/>
      <c r="H44" s="82"/>
      <c r="I44" s="3"/>
      <c r="J44" s="5"/>
    </row>
    <row x14ac:dyDescent="0.25" r="45" customHeight="1" ht="17.25">
      <c r="A45" s="3"/>
      <c r="B45" s="3"/>
      <c r="C45" s="3"/>
      <c r="D45" s="3"/>
      <c r="E45" s="3"/>
      <c r="F45" s="3"/>
      <c r="G45" s="82"/>
      <c r="H45" s="82"/>
      <c r="I45" s="3"/>
      <c r="J45" s="5"/>
    </row>
    <row x14ac:dyDescent="0.25" r="46" customHeight="1" ht="17.25">
      <c r="A46" s="3"/>
      <c r="B46" s="3"/>
      <c r="C46" s="3"/>
      <c r="D46" s="3"/>
      <c r="E46" s="139" t="s">
        <v>280</v>
      </c>
      <c r="F46" s="140"/>
      <c r="G46" s="141"/>
      <c r="H46" s="37">
        <f>ROUNDUP((('Exchange rate'!Eur_per_GBP*('UK-R-Plinths'!H45/(1+'Exchange rate'!UK_vat_rate))*1.25*0.9165)+1)/10,0)*10</f>
      </c>
      <c r="I46" s="3"/>
      <c r="J46" s="5"/>
    </row>
    <row x14ac:dyDescent="0.25" r="47" customHeight="1" ht="17.25">
      <c r="A47" s="3"/>
      <c r="B47" s="3"/>
      <c r="C47" s="3"/>
      <c r="D47" s="3"/>
      <c r="E47" s="108"/>
      <c r="F47" s="3"/>
      <c r="G47" s="82"/>
      <c r="H47" s="82"/>
      <c r="I47" s="3"/>
      <c r="J47" s="5"/>
    </row>
    <row x14ac:dyDescent="0.25" r="48" customHeight="1" ht="17.25">
      <c r="A48" s="3"/>
      <c r="B48" s="3"/>
      <c r="C48" s="3"/>
      <c r="D48" s="3"/>
      <c r="E48" s="108"/>
      <c r="F48" s="3"/>
      <c r="G48" s="82"/>
      <c r="H48" s="82"/>
      <c r="I48" s="3"/>
      <c r="J48" s="5"/>
    </row>
    <row x14ac:dyDescent="0.25" r="49" customHeight="1" ht="17.25">
      <c r="A49" s="3"/>
      <c r="B49" s="3"/>
      <c r="C49" s="3"/>
      <c r="D49" s="3"/>
      <c r="E49" s="3"/>
      <c r="F49" s="3"/>
      <c r="G49" s="82"/>
      <c r="H49" s="82"/>
      <c r="I49" s="3"/>
      <c r="J49" s="5"/>
    </row>
    <row x14ac:dyDescent="0.25" r="50" customHeight="1" ht="17.25">
      <c r="A50" s="3"/>
      <c r="B50" s="3"/>
      <c r="C50" s="3"/>
      <c r="D50" s="3"/>
      <c r="E50" s="28"/>
      <c r="F50" s="3"/>
      <c r="G50" s="82"/>
      <c r="H50" s="25"/>
      <c r="I50" s="3"/>
      <c r="J50" s="5"/>
    </row>
    <row x14ac:dyDescent="0.25" r="51" customHeight="1" ht="17.25">
      <c r="A51" s="3"/>
      <c r="B51" s="3"/>
      <c r="C51" s="3"/>
      <c r="D51" s="3"/>
      <c r="E51" s="3"/>
      <c r="F51" s="114"/>
      <c r="G51" s="82"/>
      <c r="H51" s="82"/>
      <c r="I51" s="3"/>
      <c r="J51" s="5"/>
    </row>
    <row x14ac:dyDescent="0.25" r="52" customHeight="1" ht="17.25">
      <c r="A52" s="3"/>
      <c r="B52" s="3"/>
      <c r="C52" s="3"/>
      <c r="D52" s="3"/>
      <c r="E52" s="3"/>
      <c r="F52" s="3"/>
      <c r="G52" s="82"/>
      <c r="H52" s="82"/>
      <c r="I52" s="3"/>
      <c r="J52" s="5"/>
    </row>
    <row x14ac:dyDescent="0.25" r="53" customHeight="1" ht="17.25">
      <c r="A53" s="3"/>
      <c r="B53" s="3"/>
      <c r="C53" s="3"/>
      <c r="D53" s="3"/>
      <c r="E53" s="3"/>
      <c r="F53" s="3"/>
      <c r="G53" s="82"/>
      <c r="H53" s="82"/>
      <c r="I53" s="3"/>
      <c r="J53" s="5"/>
    </row>
    <row x14ac:dyDescent="0.25" r="54" customHeight="1" ht="38.1">
      <c r="A54" s="126"/>
      <c r="B54" s="96" t="s">
        <v>333</v>
      </c>
      <c r="C54" s="236"/>
      <c r="D54" s="236"/>
      <c r="E54" s="127"/>
      <c r="F54" s="116"/>
      <c r="G54" s="267"/>
      <c r="H54" s="249"/>
      <c r="I54" s="127"/>
      <c r="J54" s="268"/>
    </row>
    <row x14ac:dyDescent="0.25" r="55" customHeight="1" ht="30">
      <c r="A55" s="15"/>
      <c r="B55" s="15" t="s">
        <v>318</v>
      </c>
      <c r="C55" s="15"/>
      <c r="D55" s="15"/>
      <c r="E55" s="112" t="s">
        <v>58</v>
      </c>
      <c r="F55" s="112" t="s">
        <v>319</v>
      </c>
      <c r="G55" s="73" t="s">
        <v>320</v>
      </c>
      <c r="H55" s="263" t="s">
        <v>334</v>
      </c>
      <c r="I55" s="169"/>
      <c r="J55" s="182"/>
    </row>
    <row x14ac:dyDescent="0.25" r="56" customHeight="1" ht="17.25">
      <c r="A56" s="3"/>
      <c r="B56" s="3"/>
      <c r="C56" s="3"/>
      <c r="D56" s="3"/>
      <c r="E56" s="74"/>
      <c r="F56" s="119" t="s">
        <v>5</v>
      </c>
      <c r="G56" s="101"/>
      <c r="H56" s="91"/>
      <c r="I56" s="74"/>
      <c r="J56" s="7"/>
    </row>
    <row x14ac:dyDescent="0.25" r="57" customHeight="1" ht="17.25">
      <c r="A57" s="3"/>
      <c r="B57" s="3"/>
      <c r="C57" s="3"/>
      <c r="D57" s="3"/>
      <c r="E57" s="252" t="s">
        <v>11</v>
      </c>
      <c r="F57" s="252" t="s">
        <v>337</v>
      </c>
      <c r="G57" s="62">
        <f>ROUNDUP((('Exchange rate'!Eur_per_GBP*('UK-R-Plinths'!G56/(1+'Exchange rate'!UK_vat_rate))*1.25*0.9165)+1)/10,0)*10</f>
      </c>
      <c r="H57" s="62">
        <f>ROUNDUP((('Exchange rate'!Eur_per_GBP*('UK-R-Plinths'!H56/(1+'Exchange rate'!UK_vat_rate))*1.25*0.9165)+1)/10,0)*10</f>
      </c>
      <c r="I57" s="151"/>
      <c r="J57" s="151">
        <v>1185</v>
      </c>
    </row>
    <row x14ac:dyDescent="0.25" r="58" customHeight="1" ht="17.25">
      <c r="A58" s="3"/>
      <c r="B58" s="3"/>
      <c r="C58" s="3"/>
      <c r="D58" s="3"/>
      <c r="E58" s="252" t="s">
        <v>15</v>
      </c>
      <c r="F58" s="252" t="s">
        <v>339</v>
      </c>
      <c r="G58" s="62">
        <f>ROUNDUP((('Exchange rate'!Eur_per_GBP*('UK-R-Plinths'!G57/(1+'Exchange rate'!UK_vat_rate))*1.25*0.9165)+1)/10,0)*10</f>
      </c>
      <c r="H58" s="62">
        <f>ROUNDUP((('Exchange rate'!Eur_per_GBP*('UK-R-Plinths'!H57/(1+'Exchange rate'!UK_vat_rate))*1.25*0.9165)+1)/10,0)*10</f>
      </c>
      <c r="I58" s="151"/>
      <c r="J58" s="151">
        <v>1085</v>
      </c>
    </row>
    <row x14ac:dyDescent="0.25" r="59" customHeight="1" ht="17.25">
      <c r="A59" s="3"/>
      <c r="B59" s="3"/>
      <c r="C59" s="3"/>
      <c r="D59" s="3"/>
      <c r="E59" s="74"/>
      <c r="F59" s="252"/>
      <c r="G59" s="269"/>
      <c r="H59" s="63"/>
      <c r="I59" s="270"/>
      <c r="J59" s="63"/>
    </row>
    <row x14ac:dyDescent="0.25" r="60" customHeight="1" ht="17.25">
      <c r="A60" s="3"/>
      <c r="B60" s="3"/>
      <c r="C60" s="3"/>
      <c r="D60" s="3"/>
      <c r="E60" s="74"/>
      <c r="F60" s="74"/>
      <c r="G60" s="269"/>
      <c r="H60" s="63"/>
      <c r="I60" s="270"/>
      <c r="J60" s="63"/>
    </row>
    <row x14ac:dyDescent="0.25" r="61" customHeight="1" ht="17.25">
      <c r="A61" s="3"/>
      <c r="B61" s="3"/>
      <c r="C61" s="3"/>
      <c r="D61" s="3"/>
      <c r="E61" s="138" t="s">
        <v>325</v>
      </c>
      <c r="F61" s="3"/>
      <c r="G61" s="271"/>
      <c r="H61" s="82"/>
      <c r="I61" s="3"/>
      <c r="J61" s="5"/>
    </row>
    <row x14ac:dyDescent="0.25" r="62" customHeight="1" ht="17.25">
      <c r="A62" s="3"/>
      <c r="B62" s="3"/>
      <c r="C62" s="3"/>
      <c r="D62" s="3"/>
      <c r="E62" s="108"/>
      <c r="F62" s="3"/>
      <c r="G62" s="271"/>
      <c r="H62" s="82"/>
      <c r="I62" s="3"/>
      <c r="J62" s="5"/>
    </row>
    <row x14ac:dyDescent="0.25" r="63" customHeight="1" ht="17.25">
      <c r="A63" s="3"/>
      <c r="B63" s="3"/>
      <c r="C63" s="3"/>
      <c r="D63" s="3"/>
      <c r="E63" s="3"/>
      <c r="F63" s="3"/>
      <c r="G63" s="271"/>
      <c r="H63" s="82"/>
      <c r="I63" s="3"/>
      <c r="J63" s="5"/>
    </row>
    <row x14ac:dyDescent="0.25" r="64" customHeight="1" ht="17.25">
      <c r="A64" s="3"/>
      <c r="B64" s="3"/>
      <c r="C64" s="3"/>
      <c r="D64" s="3"/>
      <c r="E64" s="139" t="s">
        <v>280</v>
      </c>
      <c r="F64" s="140"/>
      <c r="G64" s="272"/>
      <c r="H64" s="188">
        <f>ROUNDUP((('Exchange rate'!Eur_per_GBP*('UK-R-Plinths'!H63/(1+'Exchange rate'!UK_vat_rate))*1.25*0.9165)+1)/10,0)*10</f>
      </c>
      <c r="I64" s="3"/>
      <c r="J64" s="258">
        <f>ROUNDUP((('UK-R-Plinths'!H63)/1.59)/10,0)*10</f>
      </c>
    </row>
    <row x14ac:dyDescent="0.25" r="65" customHeight="1" ht="17.25">
      <c r="A65" s="3"/>
      <c r="B65" s="3"/>
      <c r="C65" s="3"/>
      <c r="D65" s="3"/>
      <c r="E65" s="108"/>
      <c r="F65" s="3"/>
      <c r="G65" s="271"/>
      <c r="H65" s="82"/>
      <c r="I65" s="3"/>
      <c r="J65" s="63"/>
    </row>
    <row x14ac:dyDescent="0.25" r="66" customHeight="1" ht="17.25">
      <c r="A66" s="3"/>
      <c r="B66" s="3"/>
      <c r="C66" s="3"/>
      <c r="D66" s="3"/>
      <c r="E66" s="108"/>
      <c r="F66" s="3"/>
      <c r="G66" s="271"/>
      <c r="H66" s="82"/>
      <c r="I66" s="3"/>
      <c r="J66" s="5"/>
    </row>
    <row x14ac:dyDescent="0.25" r="67" customHeight="1" ht="17.25">
      <c r="A67" s="3"/>
      <c r="B67" s="3"/>
      <c r="C67" s="3"/>
      <c r="D67" s="3"/>
      <c r="E67" s="3"/>
      <c r="F67" s="3"/>
      <c r="G67" s="271"/>
      <c r="H67" s="82"/>
      <c r="I67" s="3"/>
      <c r="J67" s="5"/>
    </row>
    <row x14ac:dyDescent="0.25" r="68" customHeight="1" ht="17.25">
      <c r="A68" s="3"/>
      <c r="B68" s="3"/>
      <c r="C68" s="3"/>
      <c r="D68" s="3"/>
      <c r="E68" s="3"/>
      <c r="F68" s="3"/>
      <c r="G68" s="271"/>
      <c r="H68" s="82"/>
      <c r="I68" s="3"/>
      <c r="J68" s="5"/>
    </row>
  </sheetData>
  <mergeCells count="2">
    <mergeCell ref="A1:I1"/>
    <mergeCell ref="H55:I5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"/>
  <sheetViews>
    <sheetView workbookViewId="0"/>
  </sheetViews>
  <sheetFormatPr defaultRowHeight="15" x14ac:dyDescent="0.25"/>
  <cols>
    <col min="1" max="1" style="77" width="3.5764285714285715" customWidth="1" bestFit="1"/>
    <col min="2" max="2" style="77" width="14.005" customWidth="1" bestFit="1"/>
    <col min="3" max="3" style="77" width="22.14785714285714" customWidth="1" bestFit="1"/>
    <col min="4" max="4" style="77" width="26.14785714285714" customWidth="1" bestFit="1"/>
    <col min="5" max="5" style="77" width="11.576428571428572" customWidth="1" bestFit="1"/>
    <col min="6" max="6" style="265" width="25.576428571428572" customWidth="1" bestFit="1"/>
    <col min="7" max="7" style="154" width="33.14785714285715" customWidth="1" bestFit="1"/>
    <col min="8" max="8" style="154" width="33.14785714285715" customWidth="1" bestFit="1"/>
    <col min="9" max="9" style="77" width="41.14785714285715" customWidth="1" bestFit="1"/>
    <col min="10" max="10" style="76" width="12.43357142857143" customWidth="1" bestFit="1" hidden="1"/>
    <col min="11" max="11" style="76" width="12.43357142857143" customWidth="1" bestFit="1"/>
  </cols>
  <sheetData>
    <row x14ac:dyDescent="0.25" r="1" customHeight="1" ht="17.25">
      <c r="A1" s="1" t="s">
        <v>316</v>
      </c>
      <c r="B1" s="1"/>
      <c r="C1" s="1"/>
      <c r="D1" s="1"/>
      <c r="E1" s="1"/>
      <c r="F1" s="1"/>
      <c r="G1" s="81"/>
      <c r="H1" s="81"/>
      <c r="I1" s="1"/>
      <c r="J1" s="4"/>
      <c r="K1" s="3"/>
    </row>
    <row x14ac:dyDescent="0.25" r="2" customHeight="1" ht="17.25">
      <c r="A2" s="4"/>
      <c r="B2" s="4"/>
      <c r="C2" s="4"/>
      <c r="D2" s="4"/>
      <c r="E2" s="4"/>
      <c r="F2" s="261"/>
      <c r="G2" s="101"/>
      <c r="H2" s="101"/>
      <c r="I2" s="4"/>
      <c r="J2" s="4"/>
      <c r="K2" s="3"/>
    </row>
    <row x14ac:dyDescent="0.25" r="3" customHeight="1" ht="49.35">
      <c r="A3" s="126"/>
      <c r="B3" s="96" t="s">
        <v>317</v>
      </c>
      <c r="C3" s="236"/>
      <c r="D3" s="236"/>
      <c r="E3" s="127"/>
      <c r="F3" s="116"/>
      <c r="G3" s="128"/>
      <c r="H3" s="128"/>
      <c r="I3" s="127"/>
      <c r="J3" s="127"/>
      <c r="K3" s="3"/>
    </row>
    <row x14ac:dyDescent="0.25" r="4" customHeight="1" ht="26.100000000000005">
      <c r="A4" s="15"/>
      <c r="B4" s="15" t="s">
        <v>318</v>
      </c>
      <c r="C4" s="15"/>
      <c r="D4" s="15"/>
      <c r="E4" s="112" t="s">
        <v>58</v>
      </c>
      <c r="F4" s="237" t="s">
        <v>319</v>
      </c>
      <c r="G4" s="73" t="s">
        <v>320</v>
      </c>
      <c r="H4" s="52"/>
      <c r="I4" s="51"/>
      <c r="J4" s="113"/>
      <c r="K4" s="3"/>
    </row>
    <row x14ac:dyDescent="0.25" r="5" customHeight="1" ht="17.25">
      <c r="A5" s="23"/>
      <c r="B5" s="23"/>
      <c r="C5" s="23"/>
      <c r="D5" s="23"/>
      <c r="E5" s="74"/>
      <c r="F5" s="262" t="s">
        <v>72</v>
      </c>
      <c r="G5" s="91"/>
      <c r="H5" s="91"/>
      <c r="I5" s="74"/>
      <c r="J5" s="74"/>
      <c r="K5" s="3"/>
    </row>
    <row x14ac:dyDescent="0.25" r="6" customHeight="1" ht="17.25">
      <c r="A6" s="23"/>
      <c r="B6" s="23"/>
      <c r="C6" s="23"/>
      <c r="D6" s="23"/>
      <c r="E6" s="74" t="s">
        <v>11</v>
      </c>
      <c r="F6" s="74" t="s">
        <v>342</v>
      </c>
      <c r="G6" s="25">
        <f>ROUNDUP((((('Exchange rate'!Eur_per_GBP*('UK-R-Plinths'!G6/(1+'Exchange rate'!UK_vat_rate))*1.25)-('Exchange rate'!Eur_per_GBP*('UK-R-Plinths'!G6/(1+'Exchange rate'!UK_vat_rate))*1.25)*0.25)+1)*0.9165)/10,0)*10</f>
      </c>
      <c r="H6" s="34"/>
      <c r="I6" s="34"/>
      <c r="J6" s="239"/>
      <c r="K6" s="3"/>
    </row>
    <row x14ac:dyDescent="0.25" r="7" customHeight="1" ht="17.25">
      <c r="A7" s="23"/>
      <c r="B7" s="23"/>
      <c r="C7" s="23"/>
      <c r="D7" s="23"/>
      <c r="E7" s="74" t="s">
        <v>15</v>
      </c>
      <c r="F7" s="74" t="s">
        <v>343</v>
      </c>
      <c r="G7" s="25">
        <f>ROUNDUP((((('Exchange rate'!Eur_per_GBP*('UK-R-Plinths'!G7/(1+'Exchange rate'!UK_vat_rate))*1.25)-('Exchange rate'!Eur_per_GBP*('UK-R-Plinths'!G7/(1+'Exchange rate'!UK_vat_rate))*1.25)*0.25)+1)*0.9165)/10,0)*10</f>
      </c>
      <c r="H7" s="34"/>
      <c r="I7" s="34"/>
      <c r="J7" s="239"/>
      <c r="K7" s="3"/>
    </row>
    <row x14ac:dyDescent="0.25" r="8" customHeight="1" ht="17.25">
      <c r="A8" s="23"/>
      <c r="B8" s="23"/>
      <c r="C8" s="23"/>
      <c r="D8" s="23"/>
      <c r="E8" s="74"/>
      <c r="F8" s="74"/>
      <c r="G8" s="34"/>
      <c r="H8" s="34"/>
      <c r="I8" s="34"/>
      <c r="J8" s="239"/>
      <c r="K8" s="3"/>
    </row>
    <row x14ac:dyDescent="0.25" r="9" customHeight="1" ht="17.25">
      <c r="A9" s="23"/>
      <c r="B9" s="23"/>
      <c r="C9" s="23"/>
      <c r="D9" s="23"/>
      <c r="E9" s="74"/>
      <c r="F9" s="261"/>
      <c r="G9" s="82"/>
      <c r="H9" s="82"/>
      <c r="I9" s="23"/>
      <c r="J9" s="3"/>
      <c r="K9" s="3"/>
    </row>
    <row x14ac:dyDescent="0.25" r="10" customHeight="1" ht="17.25">
      <c r="A10" s="23"/>
      <c r="B10" s="23"/>
      <c r="C10" s="23"/>
      <c r="D10" s="23"/>
      <c r="E10" s="138" t="s">
        <v>325</v>
      </c>
      <c r="F10" s="261"/>
      <c r="G10" s="82"/>
      <c r="H10" s="82"/>
      <c r="I10" s="137"/>
      <c r="J10" s="137"/>
      <c r="K10" s="3"/>
    </row>
    <row x14ac:dyDescent="0.25" r="11" customHeight="1" ht="17.25">
      <c r="A11" s="23"/>
      <c r="B11" s="23"/>
      <c r="C11" s="23"/>
      <c r="D11" s="23"/>
      <c r="E11" s="240"/>
      <c r="F11" s="261"/>
      <c r="G11" s="82"/>
      <c r="H11" s="82"/>
      <c r="I11" s="23"/>
      <c r="J11" s="3"/>
      <c r="K11" s="3"/>
    </row>
    <row x14ac:dyDescent="0.25" r="12" customHeight="1" ht="17.25">
      <c r="A12" s="23"/>
      <c r="B12" s="23"/>
      <c r="C12" s="23"/>
      <c r="D12" s="23"/>
      <c r="E12" s="23"/>
      <c r="F12" s="261"/>
      <c r="G12" s="82"/>
      <c r="H12" s="82"/>
      <c r="I12" s="23"/>
      <c r="J12" s="3"/>
      <c r="K12" s="3"/>
    </row>
    <row x14ac:dyDescent="0.25" r="13" customHeight="1" ht="17.25">
      <c r="A13" s="23"/>
      <c r="B13" s="23"/>
      <c r="C13" s="23"/>
      <c r="D13" s="23"/>
      <c r="E13" s="139" t="s">
        <v>326</v>
      </c>
      <c r="F13" s="140"/>
      <c r="G13" s="141"/>
      <c r="H13" s="37">
        <f>ROUNDUP(((('Exchange rate'!Eur_per_GBP*('UK-R-Plinths'!H13/(1+'Exchange rate'!UK_vat_rate))*1.25*0.9165)+1)/1.59)/10,0)*10</f>
      </c>
      <c r="I13" s="23"/>
      <c r="J13" s="3"/>
      <c r="K13" s="3"/>
    </row>
    <row x14ac:dyDescent="0.25" r="14" customHeight="1" ht="17.25">
      <c r="A14" s="23"/>
      <c r="B14" s="23"/>
      <c r="C14" s="23"/>
      <c r="D14" s="23"/>
      <c r="E14" s="240"/>
      <c r="F14" s="261"/>
      <c r="G14" s="82"/>
      <c r="H14" s="82"/>
      <c r="I14" s="23"/>
      <c r="J14" s="3"/>
      <c r="K14" s="3"/>
    </row>
    <row x14ac:dyDescent="0.25" r="15" customHeight="1" ht="17.25">
      <c r="A15" s="23"/>
      <c r="B15" s="23"/>
      <c r="C15" s="23"/>
      <c r="D15" s="23"/>
      <c r="E15" s="23"/>
      <c r="F15" s="261"/>
      <c r="G15" s="82"/>
      <c r="H15" s="82"/>
      <c r="I15" s="34"/>
      <c r="J15" s="3"/>
      <c r="K15" s="3"/>
    </row>
    <row x14ac:dyDescent="0.25" r="16" customHeight="1" ht="17.25">
      <c r="A16" s="23"/>
      <c r="B16" s="23"/>
      <c r="C16" s="23"/>
      <c r="D16" s="23"/>
      <c r="E16" s="28"/>
      <c r="F16" s="261"/>
      <c r="G16" s="82"/>
      <c r="H16" s="25"/>
      <c r="I16" s="34"/>
      <c r="J16" s="3"/>
      <c r="K16" s="3"/>
    </row>
    <row x14ac:dyDescent="0.25" r="17" customHeight="1" ht="17.25">
      <c r="A17" s="23"/>
      <c r="B17" s="23"/>
      <c r="C17" s="23"/>
      <c r="D17" s="23"/>
      <c r="E17" s="23"/>
      <c r="F17" s="261"/>
      <c r="G17" s="82"/>
      <c r="H17" s="82"/>
      <c r="I17" s="34"/>
      <c r="J17" s="3"/>
      <c r="K17" s="3"/>
    </row>
    <row x14ac:dyDescent="0.25" r="18" customHeight="1" ht="17.25">
      <c r="A18" s="23"/>
      <c r="B18" s="23"/>
      <c r="C18" s="23"/>
      <c r="D18" s="23"/>
      <c r="E18" s="28"/>
      <c r="F18" s="261"/>
      <c r="G18" s="82"/>
      <c r="H18" s="82"/>
      <c r="I18" s="34"/>
      <c r="J18" s="3"/>
      <c r="K18" s="3"/>
    </row>
    <row x14ac:dyDescent="0.25" r="19" customHeight="1" ht="17.25">
      <c r="A19" s="23"/>
      <c r="B19" s="23"/>
      <c r="C19" s="23"/>
      <c r="D19" s="23"/>
      <c r="E19" s="23"/>
      <c r="F19" s="114"/>
      <c r="G19" s="82"/>
      <c r="H19" s="82"/>
      <c r="I19" s="23"/>
      <c r="J19" s="3"/>
      <c r="K19" s="3"/>
    </row>
    <row x14ac:dyDescent="0.25" r="20" customHeight="1" ht="17.25">
      <c r="A20" s="23"/>
      <c r="B20" s="23"/>
      <c r="C20" s="23"/>
      <c r="D20" s="23"/>
      <c r="E20" s="28"/>
      <c r="F20" s="261"/>
      <c r="G20" s="82"/>
      <c r="H20" s="82"/>
      <c r="I20" s="34"/>
      <c r="J20" s="3"/>
      <c r="K20" s="3"/>
    </row>
    <row x14ac:dyDescent="0.25" r="21" customHeight="1" ht="49.35">
      <c r="A21" s="126"/>
      <c r="B21" s="96" t="s">
        <v>102</v>
      </c>
      <c r="C21" s="236"/>
      <c r="D21" s="236"/>
      <c r="E21" s="127"/>
      <c r="F21" s="116"/>
      <c r="G21" s="128"/>
      <c r="H21" s="128"/>
      <c r="I21" s="127"/>
      <c r="J21" s="127"/>
      <c r="K21" s="3"/>
    </row>
    <row x14ac:dyDescent="0.25" r="22" customHeight="1" ht="26.100000000000005">
      <c r="A22" s="15"/>
      <c r="B22" s="15" t="s">
        <v>318</v>
      </c>
      <c r="C22" s="15"/>
      <c r="D22" s="15"/>
      <c r="E22" s="217"/>
      <c r="F22" s="237" t="s">
        <v>319</v>
      </c>
      <c r="G22" s="73" t="s">
        <v>320</v>
      </c>
      <c r="H22" s="73" t="s">
        <v>327</v>
      </c>
      <c r="I22" s="51"/>
      <c r="J22" s="113"/>
      <c r="K22" s="3"/>
    </row>
    <row x14ac:dyDescent="0.25" r="23" customHeight="1" ht="17.25">
      <c r="A23" s="23"/>
      <c r="B23" s="23"/>
      <c r="C23" s="23"/>
      <c r="D23" s="23"/>
      <c r="E23" s="74"/>
      <c r="F23" s="119" t="s">
        <v>328</v>
      </c>
      <c r="G23" s="91"/>
      <c r="H23" s="91"/>
      <c r="I23" s="242"/>
      <c r="J23" s="242"/>
      <c r="K23" s="3"/>
    </row>
    <row x14ac:dyDescent="0.25" r="24" customHeight="1" ht="17.25">
      <c r="A24" s="23"/>
      <c r="B24" s="23"/>
      <c r="C24" s="23"/>
      <c r="D24" s="23"/>
      <c r="E24" s="74"/>
      <c r="F24" s="74" t="s">
        <v>330</v>
      </c>
      <c r="G24" s="25">
        <f>ROUNDUP((((('Exchange rate'!Eur_per_GBP*('UK-R-Plinths'!G23/(1+'Exchange rate'!UK_vat_rate))*1.25)-('Exchange rate'!Eur_per_GBP*('UK-R-Plinths'!G23/(1+'Exchange rate'!UK_vat_rate))*1.25)*0.25)+1)*0.9165)/10,0)*10</f>
      </c>
      <c r="H24" s="25">
        <f>ROUNDUP((((('Exchange rate'!Eur_per_GBP*('UK-R-Plinths'!H23/(1+'Exchange rate'!UK_vat_rate))*1.25)-('Exchange rate'!Eur_per_GBP*('UK-R-Plinths'!H23/(1+'Exchange rate'!UK_vat_rate))*1.25)*0.25)+1)*0.9165)/10,0)*10</f>
      </c>
      <c r="I24" s="24"/>
      <c r="J24" s="28"/>
      <c r="K24" s="3"/>
    </row>
    <row x14ac:dyDescent="0.25" r="25" customHeight="1" ht="17.25">
      <c r="A25" s="23"/>
      <c r="B25" s="23"/>
      <c r="C25" s="23"/>
      <c r="D25" s="23"/>
      <c r="E25" s="74"/>
      <c r="F25" s="74"/>
      <c r="G25" s="34"/>
      <c r="H25" s="34"/>
      <c r="I25" s="24"/>
      <c r="J25" s="28"/>
      <c r="K25" s="3"/>
    </row>
    <row x14ac:dyDescent="0.25" r="26" customHeight="1" ht="17.25">
      <c r="A26" s="23"/>
      <c r="B26" s="23"/>
      <c r="C26" s="23"/>
      <c r="D26" s="23"/>
      <c r="E26" s="74"/>
      <c r="F26" s="74"/>
      <c r="G26" s="34"/>
      <c r="H26" s="34"/>
      <c r="I26" s="24"/>
      <c r="J26" s="28"/>
      <c r="K26" s="3"/>
    </row>
    <row x14ac:dyDescent="0.25" r="27" customHeight="1" ht="17.25">
      <c r="A27" s="23"/>
      <c r="B27" s="23"/>
      <c r="C27" s="23"/>
      <c r="D27" s="23"/>
      <c r="E27" s="74"/>
      <c r="F27" s="74"/>
      <c r="G27" s="34"/>
      <c r="H27" s="34"/>
      <c r="I27" s="24"/>
      <c r="J27" s="28"/>
      <c r="K27" s="3"/>
    </row>
    <row x14ac:dyDescent="0.25" r="28" customHeight="1" ht="17.25">
      <c r="A28" s="23"/>
      <c r="B28" s="23"/>
      <c r="C28" s="23"/>
      <c r="D28" s="23"/>
      <c r="E28" s="74"/>
      <c r="F28" s="261"/>
      <c r="G28" s="82"/>
      <c r="H28" s="82"/>
      <c r="I28" s="137"/>
      <c r="J28" s="28"/>
      <c r="K28" s="3"/>
    </row>
    <row x14ac:dyDescent="0.25" r="29" customHeight="1" ht="17.25">
      <c r="A29" s="23"/>
      <c r="B29" s="23"/>
      <c r="C29" s="23"/>
      <c r="D29" s="23"/>
      <c r="E29" s="138" t="s">
        <v>332</v>
      </c>
      <c r="F29" s="261"/>
      <c r="G29" s="82"/>
      <c r="H29" s="82"/>
      <c r="I29" s="23"/>
      <c r="J29" s="28"/>
      <c r="K29" s="3"/>
    </row>
    <row x14ac:dyDescent="0.25" r="30" customHeight="1" ht="17.25">
      <c r="A30" s="23"/>
      <c r="B30" s="23"/>
      <c r="C30" s="23"/>
      <c r="D30" s="23"/>
      <c r="E30" s="108"/>
      <c r="F30" s="261"/>
      <c r="G30" s="82"/>
      <c r="H30" s="82"/>
      <c r="I30" s="23"/>
      <c r="J30" s="28"/>
      <c r="K30" s="3"/>
    </row>
    <row x14ac:dyDescent="0.25" r="31" customHeight="1" ht="17.25">
      <c r="A31" s="23"/>
      <c r="B31" s="23"/>
      <c r="C31" s="23"/>
      <c r="D31" s="23"/>
      <c r="E31" s="23"/>
      <c r="F31" s="261"/>
      <c r="G31" s="82"/>
      <c r="H31" s="82"/>
      <c r="I31" s="23"/>
      <c r="J31" s="28"/>
      <c r="K31" s="3"/>
    </row>
    <row x14ac:dyDescent="0.25" r="32" customHeight="1" ht="17.25">
      <c r="A32" s="23"/>
      <c r="B32" s="23"/>
      <c r="C32" s="23"/>
      <c r="D32" s="23"/>
      <c r="E32" s="139" t="s">
        <v>280</v>
      </c>
      <c r="F32" s="140"/>
      <c r="G32" s="141"/>
      <c r="H32" s="37">
        <f>ROUNDUP(((('Exchange rate'!Eur_per_GBP*('UK-R-Plinths'!H29/(1+'Exchange rate'!UK_vat_rate))*1.25*0.9165)+1)/1.59)/10,0)*10</f>
      </c>
      <c r="I32" s="34"/>
      <c r="J32" s="28"/>
      <c r="K32" s="3"/>
    </row>
    <row x14ac:dyDescent="0.25" r="33" customHeight="1" ht="17.25">
      <c r="A33" s="23"/>
      <c r="B33" s="23"/>
      <c r="C33" s="23"/>
      <c r="D33" s="23"/>
      <c r="E33" s="108"/>
      <c r="F33" s="261"/>
      <c r="G33" s="82"/>
      <c r="H33" s="82"/>
      <c r="I33" s="34"/>
      <c r="J33" s="28"/>
      <c r="K33" s="3"/>
    </row>
    <row x14ac:dyDescent="0.25" r="34" customHeight="1" ht="17.25">
      <c r="A34" s="23"/>
      <c r="B34" s="23"/>
      <c r="C34" s="23"/>
      <c r="D34" s="23"/>
      <c r="E34" s="108"/>
      <c r="F34" s="261"/>
      <c r="G34" s="82"/>
      <c r="H34" s="82"/>
      <c r="I34" s="34"/>
      <c r="J34" s="28"/>
      <c r="K34" s="3"/>
    </row>
    <row x14ac:dyDescent="0.25" r="35" customHeight="1" ht="17.25">
      <c r="A35" s="23"/>
      <c r="B35" s="23"/>
      <c r="C35" s="23"/>
      <c r="D35" s="23"/>
      <c r="E35" s="23"/>
      <c r="F35" s="261"/>
      <c r="G35" s="82"/>
      <c r="H35" s="82"/>
      <c r="I35" s="34"/>
      <c r="J35" s="28"/>
      <c r="K35" s="3"/>
    </row>
    <row x14ac:dyDescent="0.25" r="36" customHeight="1" ht="17.25">
      <c r="A36" s="23"/>
      <c r="B36" s="23"/>
      <c r="C36" s="23"/>
      <c r="D36" s="23"/>
      <c r="E36" s="28"/>
      <c r="F36" s="261"/>
      <c r="G36" s="82"/>
      <c r="H36" s="82"/>
      <c r="I36" s="34"/>
      <c r="J36" s="28"/>
      <c r="K36" s="3"/>
    </row>
    <row x14ac:dyDescent="0.25" r="37" customHeight="1" ht="17.25">
      <c r="A37" s="23"/>
      <c r="B37" s="23"/>
      <c r="C37" s="23"/>
      <c r="D37" s="23"/>
      <c r="E37" s="28"/>
      <c r="F37" s="261"/>
      <c r="G37" s="82"/>
      <c r="H37" s="82"/>
      <c r="I37" s="34"/>
      <c r="J37" s="28"/>
      <c r="K37" s="3"/>
    </row>
    <row x14ac:dyDescent="0.25" r="38" customHeight="1" ht="17.25">
      <c r="A38" s="23"/>
      <c r="B38" s="23"/>
      <c r="C38" s="23"/>
      <c r="D38" s="23"/>
      <c r="E38" s="28"/>
      <c r="F38" s="261"/>
      <c r="G38" s="82"/>
      <c r="H38" s="82"/>
      <c r="I38" s="23"/>
      <c r="J38" s="3"/>
      <c r="K38" s="3"/>
    </row>
    <row x14ac:dyDescent="0.25" r="39" customHeight="1" ht="49.35">
      <c r="A39" s="126"/>
      <c r="B39" s="96" t="s">
        <v>148</v>
      </c>
      <c r="C39" s="236"/>
      <c r="D39" s="236"/>
      <c r="E39" s="127"/>
      <c r="F39" s="116"/>
      <c r="G39" s="128"/>
      <c r="H39" s="128"/>
      <c r="I39" s="127"/>
      <c r="J39" s="127"/>
      <c r="K39" s="3"/>
    </row>
    <row x14ac:dyDescent="0.25" r="40" customHeight="1" ht="26.100000000000005">
      <c r="A40" s="15"/>
      <c r="B40" s="15" t="s">
        <v>318</v>
      </c>
      <c r="C40" s="15"/>
      <c r="D40" s="15"/>
      <c r="E40" s="217"/>
      <c r="F40" s="237" t="s">
        <v>319</v>
      </c>
      <c r="G40" s="73" t="s">
        <v>320</v>
      </c>
      <c r="H40" s="73" t="s">
        <v>327</v>
      </c>
      <c r="I40" s="51"/>
      <c r="J40" s="113"/>
      <c r="K40" s="3"/>
    </row>
    <row x14ac:dyDescent="0.25" r="41" customHeight="1" ht="17.25">
      <c r="A41" s="23"/>
      <c r="B41" s="23"/>
      <c r="C41" s="23"/>
      <c r="D41" s="23"/>
      <c r="E41" s="74"/>
      <c r="F41" s="119" t="s">
        <v>328</v>
      </c>
      <c r="G41" s="91"/>
      <c r="H41" s="91"/>
      <c r="I41" s="148"/>
      <c r="J41" s="148"/>
      <c r="K41" s="3"/>
    </row>
    <row x14ac:dyDescent="0.25" r="42" customHeight="1" ht="17.25">
      <c r="A42" s="23"/>
      <c r="B42" s="23"/>
      <c r="C42" s="23"/>
      <c r="D42" s="23"/>
      <c r="E42" s="74"/>
      <c r="F42" s="74" t="s">
        <v>330</v>
      </c>
      <c r="G42" s="25">
        <f>ROUNDUP((((('Exchange rate'!Eur_per_GBP*('UK-R-Plinths'!G39/(1+'Exchange rate'!UK_vat_rate))*1.25)-('Exchange rate'!Eur_per_GBP*('UK-R-Plinths'!G39/(1+'Exchange rate'!UK_vat_rate))*1.25)*0.25)+1)*0.9165)/10,0)*10</f>
      </c>
      <c r="H42" s="25">
        <f>ROUNDUP((((('Exchange rate'!Eur_per_GBP*('UK-R-Plinths'!H39/(1+'Exchange rate'!UK_vat_rate))*1.25)-('Exchange rate'!Eur_per_GBP*('UK-R-Plinths'!H39/(1+'Exchange rate'!UK_vat_rate))*1.25)*0.25)+1)*0.9165)/10,0)*10</f>
      </c>
      <c r="I42" s="23"/>
      <c r="J42" s="3"/>
      <c r="K42" s="3"/>
    </row>
    <row x14ac:dyDescent="0.25" r="43" customHeight="1" ht="17.25">
      <c r="A43" s="23"/>
      <c r="B43" s="23"/>
      <c r="C43" s="23"/>
      <c r="D43" s="23"/>
      <c r="E43" s="74"/>
      <c r="F43" s="74"/>
      <c r="G43" s="34"/>
      <c r="H43" s="34"/>
      <c r="I43" s="23"/>
      <c r="J43" s="3"/>
      <c r="K43" s="3"/>
    </row>
    <row x14ac:dyDescent="0.25" r="44" customHeight="1" ht="17.25">
      <c r="A44" s="23"/>
      <c r="B44" s="23"/>
      <c r="C44" s="23"/>
      <c r="D44" s="23"/>
      <c r="E44" s="74"/>
      <c r="F44" s="74"/>
      <c r="G44" s="34"/>
      <c r="H44" s="34"/>
      <c r="I44" s="23"/>
      <c r="J44" s="3"/>
      <c r="K44" s="3"/>
    </row>
    <row x14ac:dyDescent="0.25" r="45" customHeight="1" ht="17.25">
      <c r="A45" s="23"/>
      <c r="B45" s="23"/>
      <c r="C45" s="23"/>
      <c r="D45" s="23"/>
      <c r="E45" s="74"/>
      <c r="F45" s="74"/>
      <c r="G45" s="34"/>
      <c r="H45" s="34"/>
      <c r="I45" s="23"/>
      <c r="J45" s="3"/>
      <c r="K45" s="3"/>
    </row>
    <row x14ac:dyDescent="0.25" r="46" customHeight="1" ht="17.25">
      <c r="A46" s="23"/>
      <c r="B46" s="23"/>
      <c r="C46" s="23"/>
      <c r="D46" s="23"/>
      <c r="E46" s="138" t="s">
        <v>332</v>
      </c>
      <c r="F46" s="261"/>
      <c r="G46" s="82"/>
      <c r="H46" s="82"/>
      <c r="I46" s="23"/>
      <c r="J46" s="3"/>
      <c r="K46" s="3"/>
    </row>
    <row x14ac:dyDescent="0.25" r="47" customHeight="1" ht="17.25">
      <c r="A47" s="23"/>
      <c r="B47" s="23"/>
      <c r="C47" s="23"/>
      <c r="D47" s="23"/>
      <c r="E47" s="108"/>
      <c r="F47" s="261"/>
      <c r="G47" s="82"/>
      <c r="H47" s="82"/>
      <c r="I47" s="23"/>
      <c r="J47" s="3"/>
      <c r="K47" s="3"/>
    </row>
    <row x14ac:dyDescent="0.25" r="48" customHeight="1" ht="17.25">
      <c r="A48" s="23"/>
      <c r="B48" s="23"/>
      <c r="C48" s="23"/>
      <c r="D48" s="23"/>
      <c r="E48" s="23"/>
      <c r="F48" s="261"/>
      <c r="G48" s="82"/>
      <c r="H48" s="82"/>
      <c r="I48" s="23"/>
      <c r="J48" s="3"/>
      <c r="K48" s="3"/>
    </row>
    <row x14ac:dyDescent="0.25" r="49" customHeight="1" ht="17.25">
      <c r="A49" s="23"/>
      <c r="B49" s="23"/>
      <c r="C49" s="23"/>
      <c r="D49" s="23"/>
      <c r="E49" s="139" t="s">
        <v>280</v>
      </c>
      <c r="F49" s="140"/>
      <c r="G49" s="141"/>
      <c r="H49" s="37">
        <f>ROUNDUP(((('Exchange rate'!Eur_per_GBP*('UK-R-Plinths'!H45/(1+'Exchange rate'!UK_vat_rate))*1.25*0.9165)+1)/1.59)/10,0)*10</f>
      </c>
      <c r="I49" s="23"/>
      <c r="J49" s="3"/>
      <c r="K49" s="3"/>
    </row>
    <row x14ac:dyDescent="0.25" r="50" customHeight="1" ht="17.25">
      <c r="A50" s="23"/>
      <c r="B50" s="23"/>
      <c r="C50" s="23"/>
      <c r="D50" s="23"/>
      <c r="E50" s="108"/>
      <c r="F50" s="261"/>
      <c r="G50" s="82"/>
      <c r="H50" s="82"/>
      <c r="I50" s="23"/>
      <c r="J50" s="3"/>
      <c r="K50" s="3"/>
    </row>
    <row x14ac:dyDescent="0.25" r="51" customHeight="1" ht="17.25">
      <c r="A51" s="23"/>
      <c r="B51" s="23"/>
      <c r="C51" s="23"/>
      <c r="D51" s="23"/>
      <c r="E51" s="108"/>
      <c r="F51" s="261"/>
      <c r="G51" s="82"/>
      <c r="H51" s="82"/>
      <c r="I51" s="23"/>
      <c r="J51" s="3"/>
      <c r="K51" s="3"/>
    </row>
    <row x14ac:dyDescent="0.25" r="52" customHeight="1" ht="17.25">
      <c r="A52" s="23"/>
      <c r="B52" s="23"/>
      <c r="C52" s="23"/>
      <c r="D52" s="23"/>
      <c r="E52" s="23"/>
      <c r="F52" s="261"/>
      <c r="G52" s="82"/>
      <c r="H52" s="82"/>
      <c r="I52" s="23"/>
      <c r="J52" s="3"/>
      <c r="K52" s="3"/>
    </row>
    <row x14ac:dyDescent="0.25" r="53" customHeight="1" ht="17.25">
      <c r="A53" s="23"/>
      <c r="B53" s="23"/>
      <c r="C53" s="23"/>
      <c r="D53" s="23"/>
      <c r="E53" s="28"/>
      <c r="F53" s="261"/>
      <c r="G53" s="82"/>
      <c r="H53" s="25"/>
      <c r="I53" s="23"/>
      <c r="J53" s="3"/>
      <c r="K53" s="3"/>
    </row>
    <row x14ac:dyDescent="0.25" r="54" customHeight="1" ht="17.25">
      <c r="A54" s="23"/>
      <c r="B54" s="23"/>
      <c r="C54" s="23"/>
      <c r="D54" s="23"/>
      <c r="E54" s="28"/>
      <c r="F54" s="261"/>
      <c r="G54" s="82"/>
      <c r="H54" s="25"/>
      <c r="I54" s="23"/>
      <c r="J54" s="3"/>
      <c r="K54" s="3"/>
    </row>
    <row x14ac:dyDescent="0.25" r="55" customHeight="1" ht="17.25">
      <c r="A55" s="23"/>
      <c r="B55" s="23"/>
      <c r="C55" s="23"/>
      <c r="D55" s="23"/>
      <c r="E55" s="23"/>
      <c r="F55" s="261"/>
      <c r="G55" s="82"/>
      <c r="H55" s="82"/>
      <c r="I55" s="23"/>
      <c r="J55" s="3"/>
      <c r="K55" s="3"/>
    </row>
    <row x14ac:dyDescent="0.25" r="56" customHeight="1" ht="17.25">
      <c r="A56" s="126"/>
      <c r="B56" s="245" t="s">
        <v>333</v>
      </c>
      <c r="C56" s="245"/>
      <c r="D56" s="246"/>
      <c r="E56" s="247"/>
      <c r="F56" s="248"/>
      <c r="G56" s="249"/>
      <c r="H56" s="249"/>
      <c r="I56" s="247"/>
      <c r="J56" s="3"/>
      <c r="K56" s="3"/>
    </row>
    <row x14ac:dyDescent="0.25" r="57" customHeight="1" ht="25.350000000000005">
      <c r="A57" s="15"/>
      <c r="B57" s="15" t="s">
        <v>318</v>
      </c>
      <c r="C57" s="15"/>
      <c r="D57" s="15"/>
      <c r="E57" s="112" t="s">
        <v>58</v>
      </c>
      <c r="F57" s="217" t="s">
        <v>319</v>
      </c>
      <c r="G57" s="251" t="s">
        <v>320</v>
      </c>
      <c r="H57" s="263" t="s">
        <v>334</v>
      </c>
      <c r="I57" s="169"/>
      <c r="J57" s="3"/>
      <c r="K57" s="3"/>
    </row>
    <row x14ac:dyDescent="0.25" r="58" customHeight="1" ht="17.25">
      <c r="A58" s="114"/>
      <c r="B58" s="114"/>
      <c r="C58" s="114"/>
      <c r="D58" s="114"/>
      <c r="E58" s="252"/>
      <c r="F58" s="119" t="s">
        <v>5</v>
      </c>
      <c r="G58" s="101"/>
      <c r="H58" s="101"/>
      <c r="I58" s="148"/>
      <c r="J58" s="3"/>
      <c r="K58" s="3"/>
    </row>
    <row x14ac:dyDescent="0.25" r="59" customHeight="1" ht="17.25">
      <c r="A59" s="114"/>
      <c r="B59" s="114"/>
      <c r="C59" s="114"/>
      <c r="D59" s="114"/>
      <c r="E59" s="252" t="s">
        <v>11</v>
      </c>
      <c r="F59" s="252" t="s">
        <v>337</v>
      </c>
      <c r="G59" s="62">
        <f>ROUNDUP((((('Exchange rate'!Eur_per_GBP*('UK-R-Plinths'!G56/(1+'Exchange rate'!UK_vat_rate))*1.25)-('Exchange rate'!Eur_per_GBP*('UK-R-Plinths'!G56/(1+'Exchange rate'!UK_vat_rate))*1.25)*0.25)+1)*0.9165)/10,0)*10</f>
      </c>
      <c r="H59" s="62">
        <f>ROUNDUP((((('Exchange rate'!Eur_per_GBP*('UK-R-Plinths'!H56/(1+'Exchange rate'!UK_vat_rate))*1.25)-('Exchange rate'!Eur_per_GBP*('UK-R-Plinths'!H56/(1+'Exchange rate'!UK_vat_rate))*1.25)*0.25)+1)*0.9165)/10,0)*10</f>
      </c>
      <c r="I59" s="114"/>
      <c r="J59" s="3"/>
      <c r="K59" s="3"/>
    </row>
    <row x14ac:dyDescent="0.25" r="60" customHeight="1" ht="17.25">
      <c r="A60" s="114"/>
      <c r="B60" s="114"/>
      <c r="C60" s="114"/>
      <c r="D60" s="114"/>
      <c r="E60" s="252" t="s">
        <v>15</v>
      </c>
      <c r="F60" s="252" t="s">
        <v>339</v>
      </c>
      <c r="G60" s="62">
        <f>ROUNDUP((((('Exchange rate'!Eur_per_GBP*('UK-R-Plinths'!G57/(1+'Exchange rate'!UK_vat_rate))*1.25)-('Exchange rate'!Eur_per_GBP*('UK-R-Plinths'!G57/(1+'Exchange rate'!UK_vat_rate))*1.25)*0.25)+1)*0.9165)/10,0)*10</f>
      </c>
      <c r="H60" s="62">
        <f>ROUNDUP((((('Exchange rate'!Eur_per_GBP*('UK-R-Plinths'!H57/(1+'Exchange rate'!UK_vat_rate))*1.25)-('Exchange rate'!Eur_per_GBP*('UK-R-Plinths'!H57/(1+'Exchange rate'!UK_vat_rate))*1.25)*0.25)+1)*0.9165)/10,0)*10</f>
      </c>
      <c r="I60" s="114"/>
      <c r="J60" s="3"/>
      <c r="K60" s="3"/>
    </row>
    <row x14ac:dyDescent="0.25" r="61" customHeight="1" ht="17.25">
      <c r="A61" s="114"/>
      <c r="B61" s="114"/>
      <c r="C61" s="114"/>
      <c r="D61" s="114"/>
      <c r="E61" s="252"/>
      <c r="F61" s="252"/>
      <c r="G61" s="63"/>
      <c r="H61" s="63"/>
      <c r="I61" s="114"/>
      <c r="J61" s="3"/>
      <c r="K61" s="3"/>
    </row>
    <row x14ac:dyDescent="0.25" r="62" customHeight="1" ht="17.25">
      <c r="A62" s="114"/>
      <c r="B62" s="114"/>
      <c r="C62" s="114"/>
      <c r="D62" s="114"/>
      <c r="E62" s="252"/>
      <c r="F62" s="252"/>
      <c r="G62" s="63"/>
      <c r="H62" s="63"/>
      <c r="I62" s="114"/>
      <c r="J62" s="3"/>
      <c r="K62" s="3"/>
    </row>
    <row x14ac:dyDescent="0.25" r="63" customHeight="1" ht="17.25">
      <c r="A63" s="114"/>
      <c r="B63" s="114"/>
      <c r="C63" s="114"/>
      <c r="D63" s="114"/>
      <c r="E63" s="138" t="s">
        <v>325</v>
      </c>
      <c r="F63" s="204"/>
      <c r="G63" s="255"/>
      <c r="H63" s="255"/>
      <c r="I63" s="204"/>
      <c r="J63" s="204"/>
      <c r="K63" s="114"/>
    </row>
    <row x14ac:dyDescent="0.25" r="64" customHeight="1" ht="17.25">
      <c r="A64" s="114"/>
      <c r="B64" s="114"/>
      <c r="C64" s="114"/>
      <c r="D64" s="114"/>
      <c r="E64" s="108"/>
      <c r="F64" s="243"/>
      <c r="G64" s="256"/>
      <c r="H64" s="256"/>
      <c r="I64" s="243"/>
      <c r="J64" s="243"/>
      <c r="K64" s="114"/>
    </row>
    <row x14ac:dyDescent="0.25" r="65" customHeight="1" ht="17.25">
      <c r="A65" s="114"/>
      <c r="B65" s="114"/>
      <c r="C65" s="114"/>
      <c r="D65" s="114"/>
      <c r="E65" s="114"/>
      <c r="F65" s="4"/>
      <c r="G65" s="172"/>
      <c r="H65" s="172"/>
      <c r="I65" s="114"/>
      <c r="J65" s="3"/>
      <c r="K65" s="3"/>
    </row>
    <row x14ac:dyDescent="0.25" r="66" customHeight="1" ht="17.25">
      <c r="A66" s="114"/>
      <c r="B66" s="114"/>
      <c r="C66" s="114"/>
      <c r="D66" s="114"/>
      <c r="E66" s="257" t="s">
        <v>280</v>
      </c>
      <c r="F66" s="257"/>
      <c r="G66" s="264"/>
      <c r="H66" s="188">
        <f>ROUNDUP(((('Exchange rate'!Eur_per_GBP*('UK-R-Plinths'!H63/(1+'Exchange rate'!UK_vat_rate))*1.25*0.9165)+1)/1.59)/10,0)*10</f>
      </c>
      <c r="I66" s="151"/>
      <c r="J66" s="114"/>
      <c r="K66" s="3"/>
    </row>
    <row x14ac:dyDescent="0.25" r="67" customHeight="1" ht="17.25">
      <c r="A67" s="114"/>
      <c r="B67" s="114"/>
      <c r="C67" s="114"/>
      <c r="D67" s="114"/>
      <c r="E67" s="108"/>
      <c r="F67" s="108"/>
      <c r="G67" s="259"/>
      <c r="H67" s="259"/>
      <c r="I67" s="108"/>
      <c r="J67" s="108"/>
      <c r="K67" s="108"/>
    </row>
    <row x14ac:dyDescent="0.25" r="68" customHeight="1" ht="17.25">
      <c r="A68" s="114"/>
      <c r="B68" s="114"/>
      <c r="C68" s="114"/>
      <c r="D68" s="114"/>
      <c r="E68" s="108"/>
      <c r="F68" s="108"/>
      <c r="G68" s="259"/>
      <c r="H68" s="259"/>
      <c r="I68" s="108"/>
      <c r="J68" s="108"/>
      <c r="K68" s="3"/>
    </row>
    <row x14ac:dyDescent="0.25" r="69" customHeight="1" ht="17.25">
      <c r="A69" s="114"/>
      <c r="B69" s="114"/>
      <c r="C69" s="114"/>
      <c r="D69" s="114"/>
      <c r="E69" s="23"/>
      <c r="F69" s="261"/>
      <c r="G69" s="82"/>
      <c r="H69" s="82"/>
      <c r="I69" s="23"/>
      <c r="J69" s="3"/>
      <c r="K69" s="3"/>
    </row>
    <row x14ac:dyDescent="0.25" r="70" customHeight="1" ht="17.25">
      <c r="A70" s="114"/>
      <c r="B70" s="114"/>
      <c r="C70" s="114"/>
      <c r="D70" s="114"/>
      <c r="E70" s="23"/>
      <c r="F70" s="261"/>
      <c r="G70" s="82"/>
      <c r="H70" s="82"/>
      <c r="I70" s="23"/>
      <c r="J70" s="3"/>
      <c r="K70" s="3"/>
    </row>
    <row x14ac:dyDescent="0.25" r="71" customHeight="1" ht="17.25">
      <c r="A71" s="114"/>
      <c r="B71" s="114"/>
      <c r="C71" s="114"/>
      <c r="D71" s="114"/>
      <c r="E71" s="23"/>
      <c r="F71" s="261"/>
      <c r="G71" s="82"/>
      <c r="H71" s="82"/>
      <c r="I71" s="23"/>
      <c r="J71" s="3"/>
      <c r="K71" s="3"/>
    </row>
    <row x14ac:dyDescent="0.25" r="72" customHeight="1" ht="17.25">
      <c r="A72" s="114"/>
      <c r="B72" s="114"/>
      <c r="C72" s="114"/>
      <c r="D72" s="114"/>
      <c r="E72" s="23"/>
      <c r="F72" s="261"/>
      <c r="G72" s="82"/>
      <c r="H72" s="82"/>
      <c r="I72" s="23"/>
      <c r="J72" s="3"/>
      <c r="K72" s="3"/>
    </row>
    <row x14ac:dyDescent="0.25" r="73" customHeight="1" ht="17.25">
      <c r="A73" s="114"/>
      <c r="B73" s="114"/>
      <c r="C73" s="114"/>
      <c r="D73" s="114"/>
      <c r="E73" s="23"/>
      <c r="F73" s="261"/>
      <c r="G73" s="82"/>
      <c r="H73" s="82"/>
      <c r="I73" s="23"/>
      <c r="J73" s="3"/>
      <c r="K73" s="3"/>
    </row>
    <row x14ac:dyDescent="0.25" r="74" customHeight="1" ht="17.25">
      <c r="A74" s="114"/>
      <c r="B74" s="114"/>
      <c r="C74" s="114"/>
      <c r="D74" s="114"/>
      <c r="E74" s="23"/>
      <c r="F74" s="261"/>
      <c r="G74" s="82"/>
      <c r="H74" s="82"/>
      <c r="I74" s="23"/>
      <c r="J74" s="3"/>
      <c r="K74" s="3"/>
    </row>
    <row x14ac:dyDescent="0.25" r="75" customHeight="1" ht="17.25">
      <c r="A75" s="114"/>
      <c r="B75" s="114"/>
      <c r="C75" s="114"/>
      <c r="D75" s="114"/>
      <c r="E75" s="23"/>
      <c r="F75" s="261"/>
      <c r="G75" s="82"/>
      <c r="H75" s="82"/>
      <c r="I75" s="23"/>
      <c r="J75" s="3"/>
      <c r="K75" s="3"/>
    </row>
    <row x14ac:dyDescent="0.25" r="76" customHeight="1" ht="17.25">
      <c r="A76" s="114"/>
      <c r="B76" s="114"/>
      <c r="C76" s="114"/>
      <c r="D76" s="114"/>
      <c r="E76" s="108"/>
      <c r="F76" s="108"/>
      <c r="G76" s="259"/>
      <c r="H76" s="259"/>
      <c r="I76" s="108"/>
      <c r="J76" s="108"/>
      <c r="K76" s="108"/>
    </row>
    <row x14ac:dyDescent="0.25" r="77" customHeight="1" ht="17.25">
      <c r="A77" s="114"/>
      <c r="B77" s="114"/>
      <c r="C77" s="114"/>
      <c r="D77" s="114"/>
      <c r="E77" s="108"/>
      <c r="F77" s="108"/>
      <c r="G77" s="259"/>
      <c r="H77" s="259"/>
      <c r="I77" s="108"/>
      <c r="J77" s="108"/>
      <c r="K77" s="108"/>
    </row>
    <row x14ac:dyDescent="0.25" r="78" customHeight="1" ht="17.25">
      <c r="A78" s="114"/>
      <c r="B78" s="114"/>
      <c r="C78" s="114"/>
      <c r="D78" s="114"/>
      <c r="E78" s="108"/>
      <c r="F78" s="108"/>
      <c r="G78" s="259"/>
      <c r="H78" s="259"/>
      <c r="I78" s="108"/>
      <c r="J78" s="108"/>
      <c r="K78" s="114"/>
    </row>
    <row x14ac:dyDescent="0.25" r="79" customHeight="1" ht="17.25">
      <c r="A79" s="114"/>
      <c r="B79" s="114"/>
      <c r="C79" s="114"/>
      <c r="D79" s="114"/>
      <c r="E79" s="114"/>
      <c r="F79" s="4"/>
      <c r="G79" s="172"/>
      <c r="H79" s="172"/>
      <c r="I79" s="114"/>
      <c r="J79" s="3"/>
      <c r="K79" s="3"/>
    </row>
    <row x14ac:dyDescent="0.25" r="80" customHeight="1" ht="17.25">
      <c r="A80" s="114"/>
      <c r="B80" s="114"/>
      <c r="C80" s="114"/>
      <c r="D80" s="114"/>
      <c r="E80" s="114"/>
      <c r="F80" s="4"/>
      <c r="G80" s="172"/>
      <c r="H80" s="172"/>
      <c r="I80" s="114"/>
      <c r="J80" s="3"/>
      <c r="K80" s="3"/>
    </row>
  </sheetData>
  <mergeCells count="4">
    <mergeCell ref="A1:I1"/>
    <mergeCell ref="B56:C56"/>
    <mergeCell ref="B57:C57"/>
    <mergeCell ref="H57:I5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0"/>
  <sheetViews>
    <sheetView workbookViewId="0"/>
  </sheetViews>
  <sheetFormatPr defaultRowHeight="15" x14ac:dyDescent="0.25"/>
  <cols>
    <col min="1" max="1" style="77" width="6.005" customWidth="1" bestFit="1"/>
    <col min="2" max="2" style="77" width="14.005" customWidth="1" bestFit="1"/>
    <col min="3" max="3" style="77" width="22.14785714285714" customWidth="1" bestFit="1"/>
    <col min="4" max="4" style="77" width="12.576428571428572" customWidth="1" bestFit="1"/>
    <col min="5" max="5" style="76" width="13.147857142857141" customWidth="1" bestFit="1"/>
    <col min="6" max="6" style="76" width="22.14785714285714" customWidth="1" bestFit="1"/>
    <col min="7" max="7" style="76" width="26.576428571428572" customWidth="1" bestFit="1"/>
    <col min="8" max="8" style="100" width="35.14785714285715" customWidth="1" bestFit="1"/>
    <col min="9" max="9" style="100" width="12.43357142857143" customWidth="1" bestFit="1" hidden="1"/>
    <col min="10" max="10" style="100" width="25.576428571428572" customWidth="1" bestFit="1"/>
    <col min="11" max="11" style="76" width="17.14785714285714" customWidth="1" bestFit="1"/>
    <col min="12" max="12" style="76" width="7.147857142857143" customWidth="1" bestFit="1"/>
    <col min="13" max="13" style="76" width="6.576428571428571" customWidth="1" bestFit="1"/>
  </cols>
  <sheetData>
    <row x14ac:dyDescent="0.25" r="1" customHeight="1" ht="17.25">
      <c r="A1" s="1" t="s">
        <v>316</v>
      </c>
      <c r="B1" s="1"/>
      <c r="C1" s="1"/>
      <c r="D1" s="1"/>
      <c r="E1" s="1"/>
      <c r="F1" s="1"/>
      <c r="G1" s="1"/>
      <c r="H1" s="81"/>
      <c r="I1" s="81"/>
      <c r="J1" s="81"/>
      <c r="K1" s="1"/>
      <c r="L1" s="1"/>
      <c r="M1" s="1"/>
    </row>
    <row x14ac:dyDescent="0.25" r="2" customHeight="1" ht="17.25">
      <c r="A2" s="4"/>
      <c r="B2" s="4" t="s">
        <v>1</v>
      </c>
      <c r="C2" s="4"/>
      <c r="D2" s="4"/>
      <c r="E2" s="4"/>
      <c r="F2" s="4"/>
      <c r="G2" s="3"/>
      <c r="H2" s="101"/>
      <c r="I2" s="101"/>
      <c r="J2" s="101"/>
      <c r="K2" s="4"/>
      <c r="L2" s="3"/>
      <c r="M2" s="3"/>
    </row>
    <row x14ac:dyDescent="0.25" r="3" customHeight="1" ht="49.35">
      <c r="A3" s="126"/>
      <c r="B3" s="96" t="s">
        <v>317</v>
      </c>
      <c r="C3" s="236"/>
      <c r="D3" s="236"/>
      <c r="E3" s="127"/>
      <c r="F3" s="127"/>
      <c r="G3" s="116"/>
      <c r="H3" s="128"/>
      <c r="I3" s="128"/>
      <c r="J3" s="128"/>
      <c r="K3" s="127"/>
      <c r="L3" s="127"/>
      <c r="M3" s="127"/>
    </row>
    <row x14ac:dyDescent="0.25" r="4" customHeight="1" ht="26.100000000000005">
      <c r="A4" s="15"/>
      <c r="B4" s="15" t="s">
        <v>318</v>
      </c>
      <c r="C4" s="15"/>
      <c r="D4" s="15"/>
      <c r="E4" s="112" t="s">
        <v>58</v>
      </c>
      <c r="F4" s="237" t="s">
        <v>319</v>
      </c>
      <c r="G4" s="217"/>
      <c r="H4" s="73" t="s">
        <v>320</v>
      </c>
      <c r="I4" s="52"/>
      <c r="J4" s="238"/>
      <c r="K4" s="51"/>
      <c r="L4" s="51"/>
      <c r="M4" s="51"/>
    </row>
    <row x14ac:dyDescent="0.25" r="5" customHeight="1" ht="17.25">
      <c r="A5" s="23"/>
      <c r="B5" s="23"/>
      <c r="C5" s="23"/>
      <c r="D5" s="23"/>
      <c r="E5" s="74"/>
      <c r="F5" s="185" t="s">
        <v>72</v>
      </c>
      <c r="G5" s="185" t="s">
        <v>84</v>
      </c>
      <c r="H5" s="91"/>
      <c r="I5" s="91"/>
      <c r="J5" s="91"/>
      <c r="K5" s="74"/>
      <c r="L5" s="3"/>
      <c r="M5" s="3"/>
    </row>
    <row x14ac:dyDescent="0.25" r="6" customHeight="1" ht="17.25">
      <c r="A6" s="23"/>
      <c r="B6" s="23"/>
      <c r="C6" s="23"/>
      <c r="D6" s="23"/>
      <c r="E6" s="74" t="s">
        <v>11</v>
      </c>
      <c r="F6" s="28" t="s">
        <v>321</v>
      </c>
      <c r="G6" s="135" t="s">
        <v>322</v>
      </c>
      <c r="H6" s="25">
        <f>ROUNDUP(((USD_per_GBP*('UK-R-Plinths'!G6/(1+'Exchange rate'!UK_vat_rate)))+1)/10,0)*10</f>
      </c>
      <c r="I6" s="34"/>
      <c r="J6" s="34"/>
      <c r="K6" s="239"/>
      <c r="L6" s="3"/>
      <c r="M6" s="3"/>
    </row>
    <row x14ac:dyDescent="0.25" r="7" customHeight="1" ht="17.25">
      <c r="A7" s="23"/>
      <c r="B7" s="23"/>
      <c r="C7" s="23"/>
      <c r="D7" s="23"/>
      <c r="E7" s="74" t="s">
        <v>15</v>
      </c>
      <c r="F7" s="28" t="s">
        <v>323</v>
      </c>
      <c r="G7" s="135" t="s">
        <v>324</v>
      </c>
      <c r="H7" s="25">
        <f>ROUNDUP(((USD_per_GBP*('UK-R-Plinths'!G7/(1+'Exchange rate'!UK_vat_rate)))+1)/10,0)*10</f>
      </c>
      <c r="I7" s="34"/>
      <c r="J7" s="34"/>
      <c r="K7" s="239"/>
      <c r="L7" s="3"/>
      <c r="M7" s="3"/>
    </row>
    <row x14ac:dyDescent="0.25" r="8" customHeight="1" ht="17.25">
      <c r="A8" s="23"/>
      <c r="B8" s="23"/>
      <c r="C8" s="23"/>
      <c r="D8" s="23"/>
      <c r="E8" s="74"/>
      <c r="F8" s="74"/>
      <c r="G8" s="74"/>
      <c r="H8" s="34"/>
      <c r="I8" s="34"/>
      <c r="J8" s="34"/>
      <c r="K8" s="239"/>
      <c r="L8" s="3"/>
      <c r="M8" s="3"/>
    </row>
    <row x14ac:dyDescent="0.25" r="9" customHeight="1" ht="17.25">
      <c r="A9" s="23"/>
      <c r="B9" s="23"/>
      <c r="C9" s="23"/>
      <c r="D9" s="23"/>
      <c r="E9" s="74"/>
      <c r="F9" s="74"/>
      <c r="G9" s="3"/>
      <c r="H9" s="82"/>
      <c r="I9" s="82"/>
      <c r="J9" s="82"/>
      <c r="K9" s="3"/>
      <c r="L9" s="3"/>
      <c r="M9" s="3"/>
    </row>
    <row x14ac:dyDescent="0.25" r="10" customHeight="1" ht="17.25">
      <c r="A10" s="23"/>
      <c r="B10" s="23"/>
      <c r="C10" s="23"/>
      <c r="D10" s="23"/>
      <c r="E10" s="3"/>
      <c r="F10" s="3"/>
      <c r="G10" s="74"/>
      <c r="H10" s="136"/>
      <c r="I10" s="136"/>
      <c r="J10" s="137"/>
      <c r="K10" s="137"/>
      <c r="L10" s="3"/>
      <c r="M10" s="3"/>
    </row>
    <row x14ac:dyDescent="0.25" r="11" customHeight="1" ht="17.25">
      <c r="A11" s="23"/>
      <c r="B11" s="23"/>
      <c r="C11" s="23"/>
      <c r="D11" s="23"/>
      <c r="E11" s="138" t="s">
        <v>325</v>
      </c>
      <c r="F11" s="203"/>
      <c r="G11" s="3"/>
      <c r="H11" s="82"/>
      <c r="I11" s="82"/>
      <c r="J11" s="82"/>
      <c r="K11" s="3"/>
      <c r="L11" s="3"/>
      <c r="M11" s="3"/>
    </row>
    <row x14ac:dyDescent="0.25" r="12" customHeight="1" ht="17.25">
      <c r="A12" s="23"/>
      <c r="B12" s="23"/>
      <c r="C12" s="23"/>
      <c r="D12" s="23"/>
      <c r="E12" s="240"/>
      <c r="F12" s="240"/>
      <c r="G12" s="3"/>
      <c r="H12" s="82"/>
      <c r="I12" s="82"/>
      <c r="J12" s="82"/>
      <c r="K12" s="3"/>
      <c r="L12" s="3"/>
      <c r="M12" s="3"/>
    </row>
    <row x14ac:dyDescent="0.25" r="13" customHeight="1" ht="17.25">
      <c r="A13" s="23"/>
      <c r="B13" s="23"/>
      <c r="C13" s="23"/>
      <c r="D13" s="23"/>
      <c r="E13" s="3"/>
      <c r="F13" s="3"/>
      <c r="G13" s="3"/>
      <c r="H13" s="82"/>
      <c r="I13" s="82"/>
      <c r="J13" s="82"/>
      <c r="K13" s="3"/>
      <c r="L13" s="3"/>
      <c r="M13" s="3"/>
    </row>
    <row x14ac:dyDescent="0.25" r="14" customHeight="1" ht="17.25">
      <c r="A14" s="23"/>
      <c r="B14" s="23"/>
      <c r="C14" s="23"/>
      <c r="D14" s="23"/>
      <c r="E14" s="139" t="s">
        <v>326</v>
      </c>
      <c r="F14" s="139"/>
      <c r="G14" s="140"/>
      <c r="H14" s="141"/>
      <c r="I14" s="37"/>
      <c r="J14" s="37">
        <f>ROUNDUP(((USD_per_GBP*('UK-R-Plinths'!H13/(1+'Exchange rate'!UK_vat_rate)))+1)/10,0)*10</f>
      </c>
      <c r="K14" s="3"/>
      <c r="L14" s="3"/>
      <c r="M14" s="3"/>
    </row>
    <row x14ac:dyDescent="0.25" r="15" customHeight="1" ht="17.25">
      <c r="A15" s="23"/>
      <c r="B15" s="23"/>
      <c r="C15" s="23"/>
      <c r="D15" s="23"/>
      <c r="E15" s="240"/>
      <c r="F15" s="240"/>
      <c r="G15" s="3"/>
      <c r="H15" s="82"/>
      <c r="I15" s="82"/>
      <c r="J15" s="34"/>
      <c r="K15" s="3"/>
      <c r="L15" s="3"/>
      <c r="M15" s="3"/>
    </row>
    <row x14ac:dyDescent="0.25" r="16" customHeight="1" ht="17.25">
      <c r="A16" s="23"/>
      <c r="B16" s="23"/>
      <c r="C16" s="23"/>
      <c r="D16" s="23"/>
      <c r="E16" s="3"/>
      <c r="F16" s="3"/>
      <c r="G16" s="3"/>
      <c r="H16" s="82"/>
      <c r="I16" s="82"/>
      <c r="J16" s="34"/>
      <c r="K16" s="3"/>
      <c r="L16" s="3"/>
      <c r="M16" s="3"/>
    </row>
    <row x14ac:dyDescent="0.25" r="17" customHeight="1" ht="17.25">
      <c r="A17" s="23"/>
      <c r="B17" s="23"/>
      <c r="C17" s="23"/>
      <c r="D17" s="23"/>
      <c r="E17" s="28"/>
      <c r="F17" s="28"/>
      <c r="G17" s="3"/>
      <c r="H17" s="82"/>
      <c r="I17" s="25"/>
      <c r="J17" s="25"/>
      <c r="K17" s="3"/>
      <c r="L17" s="3"/>
      <c r="M17" s="3"/>
    </row>
    <row x14ac:dyDescent="0.25" r="18" customHeight="1" ht="17.25">
      <c r="A18" s="23"/>
      <c r="B18" s="23"/>
      <c r="C18" s="23"/>
      <c r="D18" s="23"/>
      <c r="E18" s="3"/>
      <c r="F18" s="3"/>
      <c r="G18" s="114"/>
      <c r="H18" s="82"/>
      <c r="I18" s="82"/>
      <c r="J18" s="82"/>
      <c r="K18" s="3"/>
      <c r="L18" s="3"/>
      <c r="M18" s="3"/>
    </row>
    <row x14ac:dyDescent="0.25" r="19" customHeight="1" ht="17.25">
      <c r="A19" s="23"/>
      <c r="B19" s="23"/>
      <c r="C19" s="23"/>
      <c r="D19" s="23"/>
      <c r="E19" s="28"/>
      <c r="F19" s="28"/>
      <c r="G19" s="3"/>
      <c r="H19" s="82"/>
      <c r="I19" s="82"/>
      <c r="J19" s="34"/>
      <c r="K19" s="3"/>
      <c r="L19" s="3"/>
      <c r="M19" s="3"/>
    </row>
    <row x14ac:dyDescent="0.25" r="20" customHeight="1" ht="49.35">
      <c r="A20" s="126"/>
      <c r="B20" s="96" t="s">
        <v>102</v>
      </c>
      <c r="C20" s="236"/>
      <c r="D20" s="236"/>
      <c r="E20" s="127"/>
      <c r="F20" s="127"/>
      <c r="G20" s="116"/>
      <c r="H20" s="128"/>
      <c r="I20" s="128"/>
      <c r="J20" s="128"/>
      <c r="K20" s="127"/>
      <c r="L20" s="127"/>
      <c r="M20" s="3"/>
    </row>
    <row x14ac:dyDescent="0.25" r="21" customHeight="1" ht="26.100000000000005">
      <c r="A21" s="15"/>
      <c r="B21" s="15" t="s">
        <v>318</v>
      </c>
      <c r="C21" s="15"/>
      <c r="D21" s="15"/>
      <c r="E21" s="217"/>
      <c r="F21" s="237" t="s">
        <v>319</v>
      </c>
      <c r="G21" s="217"/>
      <c r="H21" s="73" t="s">
        <v>320</v>
      </c>
      <c r="I21" s="52" t="s">
        <v>327</v>
      </c>
      <c r="J21" s="238"/>
      <c r="K21" s="51"/>
      <c r="L21" s="51"/>
      <c r="M21" s="51"/>
    </row>
    <row x14ac:dyDescent="0.25" r="22" customHeight="1" ht="17.25">
      <c r="A22" s="23"/>
      <c r="B22" s="23"/>
      <c r="C22" s="23"/>
      <c r="D22" s="23"/>
      <c r="E22" s="74"/>
      <c r="F22" s="150" t="s">
        <v>328</v>
      </c>
      <c r="G22" s="150" t="s">
        <v>329</v>
      </c>
      <c r="H22" s="91"/>
      <c r="I22" s="91"/>
      <c r="J22" s="241"/>
      <c r="K22" s="242"/>
      <c r="L22" s="3"/>
      <c r="M22" s="3"/>
    </row>
    <row x14ac:dyDescent="0.25" r="23" customHeight="1" ht="17.25">
      <c r="A23" s="23"/>
      <c r="B23" s="23"/>
      <c r="C23" s="23"/>
      <c r="D23" s="23"/>
      <c r="E23" s="74"/>
      <c r="F23" s="28" t="s">
        <v>330</v>
      </c>
      <c r="G23" s="135" t="s">
        <v>331</v>
      </c>
      <c r="H23" s="25">
        <f>ROUNDUP(((USD_per_GBP*('UK-R-Plinths'!G23/(1+'Exchange rate'!UK_vat_rate)))+1)/10,0)*10</f>
      </c>
      <c r="I23" s="25">
        <f>ROUNDUP(((USD_per_GBP*('UK-R-Plinths'!H23/(1+'Exchange rate'!UK_vat_rate)))+1)/10,0)*10</f>
      </c>
      <c r="J23" s="25"/>
      <c r="K23" s="25"/>
      <c r="L23" s="25"/>
      <c r="M23" s="25"/>
    </row>
    <row x14ac:dyDescent="0.25" r="24" customHeight="1" ht="17.25">
      <c r="A24" s="23"/>
      <c r="B24" s="23"/>
      <c r="C24" s="23"/>
      <c r="D24" s="23"/>
      <c r="E24" s="74"/>
      <c r="F24" s="74"/>
      <c r="G24" s="74"/>
      <c r="H24" s="34"/>
      <c r="I24" s="34"/>
      <c r="J24" s="24"/>
      <c r="K24" s="28"/>
      <c r="L24" s="3"/>
      <c r="M24" s="3"/>
    </row>
    <row x14ac:dyDescent="0.25" r="25" customHeight="1" ht="17.25">
      <c r="A25" s="23"/>
      <c r="B25" s="23"/>
      <c r="C25" s="23"/>
      <c r="D25" s="23"/>
      <c r="E25" s="74"/>
      <c r="F25" s="74"/>
      <c r="G25" s="74"/>
      <c r="H25" s="34"/>
      <c r="I25" s="34"/>
      <c r="J25" s="24"/>
      <c r="K25" s="28"/>
      <c r="L25" s="3"/>
      <c r="M25" s="3"/>
    </row>
    <row x14ac:dyDescent="0.25" r="26" customHeight="1" ht="17.25">
      <c r="A26" s="23"/>
      <c r="B26" s="23"/>
      <c r="C26" s="23"/>
      <c r="D26" s="23"/>
      <c r="E26" s="74"/>
      <c r="F26" s="74"/>
      <c r="G26" s="74"/>
      <c r="H26" s="34"/>
      <c r="I26" s="34"/>
      <c r="J26" s="24"/>
      <c r="K26" s="28"/>
      <c r="L26" s="3"/>
      <c r="M26" s="3"/>
    </row>
    <row x14ac:dyDescent="0.25" r="27" customHeight="1" ht="17.25">
      <c r="A27" s="23"/>
      <c r="B27" s="23"/>
      <c r="C27" s="23"/>
      <c r="D27" s="23"/>
      <c r="E27" s="74"/>
      <c r="F27" s="74"/>
      <c r="G27" s="3"/>
      <c r="H27" s="82"/>
      <c r="I27" s="82"/>
      <c r="J27" s="137"/>
      <c r="K27" s="28"/>
      <c r="L27" s="3"/>
      <c r="M27" s="3"/>
    </row>
    <row x14ac:dyDescent="0.25" r="28" customHeight="1" ht="17.25">
      <c r="A28" s="23"/>
      <c r="B28" s="23"/>
      <c r="C28" s="23"/>
      <c r="D28" s="23"/>
      <c r="E28" s="138" t="s">
        <v>332</v>
      </c>
      <c r="F28" s="203"/>
      <c r="G28" s="3"/>
      <c r="H28" s="82"/>
      <c r="I28" s="82"/>
      <c r="J28" s="82"/>
      <c r="K28" s="28"/>
      <c r="L28" s="3"/>
      <c r="M28" s="3"/>
    </row>
    <row x14ac:dyDescent="0.25" r="29" customHeight="1" ht="17.25">
      <c r="A29" s="23"/>
      <c r="B29" s="23"/>
      <c r="C29" s="23"/>
      <c r="D29" s="23"/>
      <c r="E29" s="108"/>
      <c r="F29" s="243"/>
      <c r="G29" s="3"/>
      <c r="H29" s="82"/>
      <c r="I29" s="82"/>
      <c r="J29" s="82"/>
      <c r="K29" s="28"/>
      <c r="L29" s="3"/>
      <c r="M29" s="3"/>
    </row>
    <row x14ac:dyDescent="0.25" r="30" customHeight="1" ht="17.25">
      <c r="A30" s="23"/>
      <c r="B30" s="23"/>
      <c r="C30" s="23"/>
      <c r="D30" s="23"/>
      <c r="E30" s="3"/>
      <c r="F30" s="3"/>
      <c r="G30" s="3"/>
      <c r="H30" s="82"/>
      <c r="I30" s="82"/>
      <c r="J30" s="82"/>
      <c r="K30" s="28"/>
      <c r="L30" s="3"/>
      <c r="M30" s="3"/>
    </row>
    <row x14ac:dyDescent="0.25" r="31" customHeight="1" ht="17.25">
      <c r="A31" s="23"/>
      <c r="B31" s="23"/>
      <c r="C31" s="23"/>
      <c r="D31" s="23"/>
      <c r="E31" s="139" t="s">
        <v>280</v>
      </c>
      <c r="F31" s="139"/>
      <c r="G31" s="140"/>
      <c r="H31" s="141"/>
      <c r="I31" s="37"/>
      <c r="J31" s="37">
        <f>ROUNDUP(((USD_per_GBP*('UK-R-Plinths'!H29/(1+'Exchange rate'!UK_vat_rate)))+1)/10,0)*10</f>
      </c>
      <c r="K31" s="28"/>
      <c r="L31" s="3"/>
      <c r="M31" s="3"/>
    </row>
    <row x14ac:dyDescent="0.25" r="32" customHeight="1" ht="17.25">
      <c r="A32" s="23"/>
      <c r="B32" s="23"/>
      <c r="C32" s="23"/>
      <c r="D32" s="23"/>
      <c r="E32" s="108"/>
      <c r="F32" s="108"/>
      <c r="G32" s="3"/>
      <c r="H32" s="82"/>
      <c r="I32" s="82"/>
      <c r="J32" s="34"/>
      <c r="K32" s="28"/>
      <c r="L32" s="3"/>
      <c r="M32" s="3"/>
    </row>
    <row x14ac:dyDescent="0.25" r="33" customHeight="1" ht="17.25">
      <c r="A33" s="23"/>
      <c r="B33" s="23"/>
      <c r="C33" s="23"/>
      <c r="D33" s="23"/>
      <c r="E33" s="108"/>
      <c r="F33" s="108"/>
      <c r="G33" s="3"/>
      <c r="H33" s="82"/>
      <c r="I33" s="82"/>
      <c r="J33" s="34"/>
      <c r="K33" s="28"/>
      <c r="L33" s="3"/>
      <c r="M33" s="3"/>
    </row>
    <row x14ac:dyDescent="0.25" r="34" customHeight="1" ht="17.25">
      <c r="A34" s="23"/>
      <c r="B34" s="23"/>
      <c r="C34" s="23"/>
      <c r="D34" s="23"/>
      <c r="E34" s="3"/>
      <c r="F34" s="3"/>
      <c r="G34" s="3"/>
      <c r="H34" s="82"/>
      <c r="I34" s="82"/>
      <c r="J34" s="34"/>
      <c r="K34" s="28"/>
      <c r="L34" s="3"/>
      <c r="M34" s="3"/>
    </row>
    <row x14ac:dyDescent="0.25" r="35" customHeight="1" ht="17.25">
      <c r="A35" s="23"/>
      <c r="B35" s="23"/>
      <c r="C35" s="23"/>
      <c r="D35" s="23"/>
      <c r="E35" s="28"/>
      <c r="F35" s="28"/>
      <c r="G35" s="3"/>
      <c r="H35" s="82"/>
      <c r="I35" s="82"/>
      <c r="J35" s="34"/>
      <c r="K35" s="28"/>
      <c r="L35" s="3"/>
      <c r="M35" s="3"/>
    </row>
    <row x14ac:dyDescent="0.25" r="36" customHeight="1" ht="17.25">
      <c r="A36" s="23"/>
      <c r="B36" s="23"/>
      <c r="C36" s="23"/>
      <c r="D36" s="23"/>
      <c r="E36" s="28"/>
      <c r="F36" s="28"/>
      <c r="G36" s="3"/>
      <c r="H36" s="82"/>
      <c r="I36" s="82"/>
      <c r="J36" s="82"/>
      <c r="K36" s="3"/>
      <c r="L36" s="3"/>
      <c r="M36" s="3"/>
    </row>
    <row x14ac:dyDescent="0.25" r="37" customHeight="1" ht="49.35">
      <c r="A37" s="126"/>
      <c r="B37" s="96" t="s">
        <v>148</v>
      </c>
      <c r="C37" s="236"/>
      <c r="D37" s="236"/>
      <c r="E37" s="127"/>
      <c r="F37" s="127"/>
      <c r="G37" s="116"/>
      <c r="H37" s="128"/>
      <c r="I37" s="128"/>
      <c r="J37" s="128"/>
      <c r="K37" s="127"/>
      <c r="L37" s="127"/>
      <c r="M37" s="3"/>
    </row>
    <row x14ac:dyDescent="0.25" r="38" customHeight="1" ht="26.100000000000005">
      <c r="A38" s="15"/>
      <c r="B38" s="15" t="s">
        <v>318</v>
      </c>
      <c r="C38" s="15"/>
      <c r="D38" s="15"/>
      <c r="E38" s="217"/>
      <c r="F38" s="237" t="s">
        <v>319</v>
      </c>
      <c r="G38" s="217"/>
      <c r="H38" s="73" t="s">
        <v>320</v>
      </c>
      <c r="I38" s="18" t="s">
        <v>327</v>
      </c>
      <c r="J38" s="146"/>
      <c r="K38" s="113"/>
      <c r="L38" s="113"/>
      <c r="M38" s="113"/>
    </row>
    <row x14ac:dyDescent="0.25" r="39" customHeight="1" ht="17.25">
      <c r="A39" s="23"/>
      <c r="B39" s="23"/>
      <c r="C39" s="23"/>
      <c r="D39" s="23"/>
      <c r="E39" s="74"/>
      <c r="F39" s="150" t="s">
        <v>328</v>
      </c>
      <c r="G39" s="119" t="s">
        <v>329</v>
      </c>
      <c r="H39" s="91"/>
      <c r="I39" s="91"/>
      <c r="J39" s="244"/>
      <c r="K39" s="148"/>
      <c r="L39" s="3"/>
      <c r="M39" s="3"/>
    </row>
    <row x14ac:dyDescent="0.25" r="40" customHeight="1" ht="17.25">
      <c r="A40" s="23"/>
      <c r="B40" s="23"/>
      <c r="C40" s="23"/>
      <c r="D40" s="23"/>
      <c r="E40" s="74"/>
      <c r="F40" s="28" t="s">
        <v>330</v>
      </c>
      <c r="G40" s="135" t="s">
        <v>331</v>
      </c>
      <c r="H40" s="25">
        <f>ROUNDUP(((USD_per_GBP*('UK-R-Plinths'!G39/(1+'Exchange rate'!UK_vat_rate)))+1)/10,0)*10</f>
      </c>
      <c r="I40" s="25">
        <f>ROUNDUP(((USD_per_GBP*('UK-R-Plinths'!H39/(1+'Exchange rate'!UK_vat_rate)))+1)/10,0)*10</f>
      </c>
      <c r="J40" s="25"/>
      <c r="K40" s="25"/>
      <c r="L40" s="25"/>
      <c r="M40" s="25"/>
    </row>
    <row x14ac:dyDescent="0.25" r="41" customHeight="1" ht="17.25">
      <c r="A41" s="23"/>
      <c r="B41" s="23"/>
      <c r="C41" s="23"/>
      <c r="D41" s="23"/>
      <c r="E41" s="74"/>
      <c r="F41" s="74"/>
      <c r="G41" s="74"/>
      <c r="H41" s="34"/>
      <c r="I41" s="34"/>
      <c r="J41" s="82"/>
      <c r="K41" s="3"/>
      <c r="L41" s="3"/>
      <c r="M41" s="3"/>
    </row>
    <row x14ac:dyDescent="0.25" r="42" customHeight="1" ht="17.25">
      <c r="A42" s="23"/>
      <c r="B42" s="23"/>
      <c r="C42" s="23"/>
      <c r="D42" s="23"/>
      <c r="E42" s="74"/>
      <c r="F42" s="74"/>
      <c r="G42" s="74"/>
      <c r="H42" s="34"/>
      <c r="I42" s="34"/>
      <c r="J42" s="82"/>
      <c r="K42" s="3"/>
      <c r="L42" s="3"/>
      <c r="M42" s="3"/>
    </row>
    <row x14ac:dyDescent="0.25" r="43" customHeight="1" ht="17.25">
      <c r="A43" s="23"/>
      <c r="B43" s="23"/>
      <c r="C43" s="23"/>
      <c r="D43" s="23"/>
      <c r="E43" s="74"/>
      <c r="F43" s="74"/>
      <c r="G43" s="74"/>
      <c r="H43" s="34"/>
      <c r="I43" s="34"/>
      <c r="J43" s="82"/>
      <c r="K43" s="3"/>
      <c r="L43" s="3"/>
      <c r="M43" s="3"/>
    </row>
    <row x14ac:dyDescent="0.25" r="44" customHeight="1" ht="17.25">
      <c r="A44" s="23"/>
      <c r="B44" s="23"/>
      <c r="C44" s="23"/>
      <c r="D44" s="23"/>
      <c r="E44" s="74"/>
      <c r="F44" s="74"/>
      <c r="G44" s="3"/>
      <c r="H44" s="82"/>
      <c r="I44" s="82"/>
      <c r="J44" s="82"/>
      <c r="K44" s="3"/>
      <c r="L44" s="3"/>
      <c r="M44" s="3"/>
    </row>
    <row x14ac:dyDescent="0.25" r="45" customHeight="1" ht="17.25">
      <c r="A45" s="23"/>
      <c r="B45" s="23"/>
      <c r="C45" s="23"/>
      <c r="D45" s="23"/>
      <c r="E45" s="138" t="s">
        <v>332</v>
      </c>
      <c r="F45" s="203"/>
      <c r="G45" s="3"/>
      <c r="H45" s="82"/>
      <c r="I45" s="82"/>
      <c r="J45" s="82"/>
      <c r="K45" s="3"/>
      <c r="L45" s="3"/>
      <c r="M45" s="3"/>
    </row>
    <row x14ac:dyDescent="0.25" r="46" customHeight="1" ht="17.25">
      <c r="A46" s="23"/>
      <c r="B46" s="23"/>
      <c r="C46" s="23"/>
      <c r="D46" s="23"/>
      <c r="E46" s="108"/>
      <c r="F46" s="243"/>
      <c r="G46" s="3"/>
      <c r="H46" s="82"/>
      <c r="I46" s="82"/>
      <c r="J46" s="82"/>
      <c r="K46" s="3"/>
      <c r="L46" s="3"/>
      <c r="M46" s="3"/>
    </row>
    <row x14ac:dyDescent="0.25" r="47" customHeight="1" ht="17.25">
      <c r="A47" s="23"/>
      <c r="B47" s="23"/>
      <c r="C47" s="23"/>
      <c r="D47" s="23"/>
      <c r="E47" s="3"/>
      <c r="F47" s="3"/>
      <c r="G47" s="3"/>
      <c r="H47" s="82"/>
      <c r="I47" s="82"/>
      <c r="J47" s="82"/>
      <c r="K47" s="3"/>
      <c r="L47" s="3"/>
      <c r="M47" s="3"/>
    </row>
    <row x14ac:dyDescent="0.25" r="48" customHeight="1" ht="17.25">
      <c r="A48" s="23"/>
      <c r="B48" s="23"/>
      <c r="C48" s="23"/>
      <c r="D48" s="23"/>
      <c r="E48" s="139" t="s">
        <v>280</v>
      </c>
      <c r="F48" s="139"/>
      <c r="G48" s="140"/>
      <c r="H48" s="141"/>
      <c r="I48" s="37"/>
      <c r="J48" s="37">
        <f>ROUNDUP(((USD_per_GBP*('UK-R-Plinths'!H45/(1+'Exchange rate'!UK_vat_rate)))+1)/10,0)*10</f>
      </c>
      <c r="K48" s="3"/>
      <c r="L48" s="3"/>
      <c r="M48" s="3"/>
    </row>
    <row x14ac:dyDescent="0.25" r="49" customHeight="1" ht="17.25">
      <c r="A49" s="23"/>
      <c r="B49" s="23"/>
      <c r="C49" s="23"/>
      <c r="D49" s="23"/>
      <c r="E49" s="108"/>
      <c r="F49" s="108"/>
      <c r="G49" s="3"/>
      <c r="H49" s="82"/>
      <c r="I49" s="82"/>
      <c r="J49" s="82"/>
      <c r="K49" s="3"/>
      <c r="L49" s="3"/>
      <c r="M49" s="3"/>
    </row>
    <row x14ac:dyDescent="0.25" r="50" customHeight="1" ht="17.25">
      <c r="A50" s="23"/>
      <c r="B50" s="23"/>
      <c r="C50" s="23"/>
      <c r="D50" s="23"/>
      <c r="E50" s="108"/>
      <c r="F50" s="108"/>
      <c r="G50" s="3"/>
      <c r="H50" s="82"/>
      <c r="I50" s="82"/>
      <c r="J50" s="82"/>
      <c r="K50" s="3"/>
      <c r="L50" s="3"/>
      <c r="M50" s="3"/>
    </row>
    <row x14ac:dyDescent="0.25" r="51" customHeight="1" ht="17.25">
      <c r="A51" s="23"/>
      <c r="B51" s="23"/>
      <c r="C51" s="23"/>
      <c r="D51" s="23"/>
      <c r="E51" s="3"/>
      <c r="F51" s="3"/>
      <c r="G51" s="3"/>
      <c r="H51" s="82"/>
      <c r="I51" s="82"/>
      <c r="J51" s="82"/>
      <c r="K51" s="3"/>
      <c r="L51" s="3"/>
      <c r="M51" s="3"/>
    </row>
    <row x14ac:dyDescent="0.25" r="52" customHeight="1" ht="17.25">
      <c r="A52" s="23"/>
      <c r="B52" s="23"/>
      <c r="C52" s="23"/>
      <c r="D52" s="23"/>
      <c r="E52" s="28"/>
      <c r="F52" s="28"/>
      <c r="G52" s="3"/>
      <c r="H52" s="82"/>
      <c r="I52" s="25"/>
      <c r="J52" s="25"/>
      <c r="K52" s="3"/>
      <c r="L52" s="3"/>
      <c r="M52" s="3"/>
    </row>
    <row x14ac:dyDescent="0.25" r="53" customHeight="1" ht="17.25">
      <c r="A53" s="23"/>
      <c r="B53" s="23"/>
      <c r="C53" s="23"/>
      <c r="D53" s="23"/>
      <c r="E53" s="28"/>
      <c r="F53" s="28"/>
      <c r="G53" s="3"/>
      <c r="H53" s="82"/>
      <c r="I53" s="25"/>
      <c r="J53" s="82"/>
      <c r="K53" s="3"/>
      <c r="L53" s="3"/>
      <c r="M53" s="3"/>
    </row>
    <row x14ac:dyDescent="0.25" r="54" customHeight="1" ht="17.25">
      <c r="A54" s="23"/>
      <c r="B54" s="23"/>
      <c r="C54" s="23"/>
      <c r="D54" s="23"/>
      <c r="E54" s="3"/>
      <c r="F54" s="3"/>
      <c r="G54" s="3"/>
      <c r="H54" s="82"/>
      <c r="I54" s="82"/>
      <c r="J54" s="82"/>
      <c r="K54" s="3"/>
      <c r="L54" s="3"/>
      <c r="M54" s="3"/>
    </row>
    <row x14ac:dyDescent="0.25" r="55" customHeight="1" ht="43.35">
      <c r="A55" s="126"/>
      <c r="B55" s="245" t="s">
        <v>333</v>
      </c>
      <c r="C55" s="245"/>
      <c r="D55" s="246"/>
      <c r="E55" s="247"/>
      <c r="F55" s="248"/>
      <c r="G55" s="126"/>
      <c r="H55" s="249"/>
      <c r="I55" s="250"/>
      <c r="J55" s="250"/>
      <c r="K55" s="247"/>
      <c r="L55" s="247"/>
      <c r="M55" s="3"/>
    </row>
    <row x14ac:dyDescent="0.25" r="56" customHeight="1" ht="27">
      <c r="A56" s="15"/>
      <c r="B56" s="15" t="s">
        <v>318</v>
      </c>
      <c r="C56" s="15"/>
      <c r="D56" s="15"/>
      <c r="E56" s="112" t="s">
        <v>58</v>
      </c>
      <c r="F56" s="237" t="s">
        <v>319</v>
      </c>
      <c r="G56" s="217"/>
      <c r="H56" s="251" t="s">
        <v>320</v>
      </c>
      <c r="I56" s="52" t="s">
        <v>334</v>
      </c>
      <c r="J56" s="238"/>
      <c r="K56" s="51"/>
      <c r="L56" s="51"/>
      <c r="M56" s="51"/>
    </row>
    <row x14ac:dyDescent="0.25" r="57" customHeight="1" ht="17.25">
      <c r="A57" s="114"/>
      <c r="B57" s="114"/>
      <c r="C57" s="114"/>
      <c r="D57" s="114"/>
      <c r="E57" s="252"/>
      <c r="F57" s="185" t="s">
        <v>72</v>
      </c>
      <c r="G57" s="185" t="s">
        <v>335</v>
      </c>
      <c r="H57" s="101"/>
      <c r="I57" s="101"/>
      <c r="J57" s="82"/>
      <c r="K57" s="253"/>
      <c r="L57" s="253" t="s">
        <v>336</v>
      </c>
      <c r="M57" s="3"/>
    </row>
    <row x14ac:dyDescent="0.25" r="58" customHeight="1" ht="17.25">
      <c r="A58" s="114"/>
      <c r="B58" s="114"/>
      <c r="C58" s="114"/>
      <c r="D58" s="114"/>
      <c r="E58" s="252" t="s">
        <v>11</v>
      </c>
      <c r="F58" s="28" t="s">
        <v>337</v>
      </c>
      <c r="G58" s="135" t="s">
        <v>340</v>
      </c>
      <c r="H58" s="62">
        <f>ROUNDUP(((USD_per_GBP*('UK-R-Plinths'!G56/(1+'Exchange rate'!UK_vat_rate)))+1)/10,0)*10</f>
      </c>
      <c r="I58" s="62">
        <f>ROUNDUP(((USD_per_GBP*('UK-R-Plinths'!H56/(1+'Exchange rate'!UK_vat_rate)))+1)/10,0)*10</f>
      </c>
      <c r="J58" s="62"/>
      <c r="K58" s="62"/>
      <c r="L58" s="62"/>
      <c r="M58" s="62"/>
    </row>
    <row x14ac:dyDescent="0.25" r="59" customHeight="1" ht="17.25">
      <c r="A59" s="114"/>
      <c r="B59" s="114"/>
      <c r="C59" s="114"/>
      <c r="D59" s="114"/>
      <c r="E59" s="252" t="s">
        <v>15</v>
      </c>
      <c r="F59" s="28" t="s">
        <v>339</v>
      </c>
      <c r="G59" s="254" t="s">
        <v>341</v>
      </c>
      <c r="H59" s="62">
        <f>ROUNDUP(((USD_per_GBP*('UK-R-Plinths'!G57/(1+'Exchange rate'!UK_vat_rate)))+1)/10,0)*10</f>
      </c>
      <c r="I59" s="62">
        <f>ROUNDUP(((USD_per_GBP*('UK-R-Plinths'!H57/(1+'Exchange rate'!UK_vat_rate)))+1)/10,0)*10</f>
      </c>
      <c r="J59" s="62"/>
      <c r="K59" s="62"/>
      <c r="L59" s="62"/>
      <c r="M59" s="62"/>
    </row>
    <row x14ac:dyDescent="0.25" r="60" customHeight="1" ht="17.25">
      <c r="A60" s="114"/>
      <c r="B60" s="114"/>
      <c r="C60" s="114"/>
      <c r="D60" s="114"/>
      <c r="E60" s="252"/>
      <c r="F60" s="252"/>
      <c r="G60" s="63"/>
      <c r="H60" s="63"/>
      <c r="I60" s="172"/>
      <c r="J60" s="82"/>
      <c r="K60" s="3"/>
      <c r="L60" s="3"/>
      <c r="M60" s="3"/>
    </row>
    <row x14ac:dyDescent="0.25" r="61" customHeight="1" ht="17.25">
      <c r="A61" s="114"/>
      <c r="B61" s="114"/>
      <c r="C61" s="114"/>
      <c r="D61" s="114"/>
      <c r="E61" s="252"/>
      <c r="F61" s="28"/>
      <c r="G61" s="135"/>
      <c r="H61" s="63"/>
      <c r="I61" s="172"/>
      <c r="J61" s="82"/>
      <c r="K61" s="3"/>
      <c r="L61" s="3"/>
      <c r="M61" s="3"/>
    </row>
    <row x14ac:dyDescent="0.25" r="62" customHeight="1" ht="17.25">
      <c r="A62" s="114"/>
      <c r="B62" s="114"/>
      <c r="C62" s="114"/>
      <c r="D62" s="114"/>
      <c r="E62" s="138" t="s">
        <v>325</v>
      </c>
      <c r="F62" s="204"/>
      <c r="G62" s="204"/>
      <c r="H62" s="255"/>
      <c r="I62" s="255"/>
      <c r="J62" s="82"/>
      <c r="K62" s="3"/>
      <c r="L62" s="3"/>
      <c r="M62" s="3"/>
    </row>
    <row x14ac:dyDescent="0.25" r="63" customHeight="1" ht="17.25">
      <c r="A63" s="114"/>
      <c r="B63" s="114"/>
      <c r="C63" s="114"/>
      <c r="D63" s="114"/>
      <c r="E63" s="108"/>
      <c r="F63" s="243"/>
      <c r="G63" s="243"/>
      <c r="H63" s="256"/>
      <c r="I63" s="256"/>
      <c r="J63" s="82"/>
      <c r="K63" s="3"/>
      <c r="L63" s="3"/>
      <c r="M63" s="3"/>
    </row>
    <row x14ac:dyDescent="0.25" r="64" customHeight="1" ht="17.25">
      <c r="A64" s="114"/>
      <c r="B64" s="114"/>
      <c r="C64" s="114"/>
      <c r="D64" s="114"/>
      <c r="E64" s="114"/>
      <c r="F64" s="4"/>
      <c r="G64" s="114"/>
      <c r="H64" s="172"/>
      <c r="I64" s="172"/>
      <c r="J64" s="82"/>
      <c r="K64" s="3"/>
      <c r="L64" s="3"/>
      <c r="M64" s="3"/>
    </row>
    <row x14ac:dyDescent="0.25" r="65" customHeight="1" ht="17.25">
      <c r="A65" s="114"/>
      <c r="B65" s="114"/>
      <c r="C65" s="114"/>
      <c r="D65" s="114"/>
      <c r="E65" s="257" t="s">
        <v>280</v>
      </c>
      <c r="F65" s="257"/>
      <c r="G65" s="257"/>
      <c r="H65" s="258"/>
      <c r="I65" s="188"/>
      <c r="J65" s="37">
        <f>ROUNDUP(((USD_per_GBP*('UK-R-Plinths'!H63/(1+'Exchange rate'!UK_vat_rate)))+1)/10,0)*10</f>
      </c>
      <c r="K65" s="3"/>
      <c r="L65" s="3"/>
      <c r="M65" s="3"/>
    </row>
    <row x14ac:dyDescent="0.25" r="66" customHeight="1" ht="17.25">
      <c r="A66" s="114"/>
      <c r="B66" s="114"/>
      <c r="C66" s="114"/>
      <c r="D66" s="114"/>
      <c r="E66" s="108"/>
      <c r="F66" s="108"/>
      <c r="G66" s="108"/>
      <c r="H66" s="259"/>
      <c r="I66" s="259"/>
      <c r="J66" s="82"/>
      <c r="K66" s="3"/>
      <c r="L66" s="3"/>
      <c r="M66" s="3"/>
    </row>
    <row x14ac:dyDescent="0.25" r="67" customHeight="1" ht="17.25">
      <c r="A67" s="114"/>
      <c r="B67" s="114"/>
      <c r="C67" s="114"/>
      <c r="D67" s="114"/>
      <c r="E67" s="108"/>
      <c r="F67" s="108"/>
      <c r="G67" s="108"/>
      <c r="H67" s="259"/>
      <c r="I67" s="259"/>
      <c r="J67" s="82"/>
      <c r="K67" s="3"/>
      <c r="L67" s="3"/>
      <c r="M67" s="3"/>
    </row>
    <row x14ac:dyDescent="0.25" r="68" customHeight="1" ht="17.25">
      <c r="A68" s="114"/>
      <c r="B68" s="114"/>
      <c r="C68" s="114"/>
      <c r="D68" s="114"/>
      <c r="E68" s="3"/>
      <c r="F68" s="3"/>
      <c r="G68" s="3"/>
      <c r="H68" s="82"/>
      <c r="I68" s="82"/>
      <c r="J68" s="82"/>
      <c r="K68" s="3"/>
      <c r="L68" s="3"/>
      <c r="M68" s="3"/>
    </row>
    <row x14ac:dyDescent="0.25" r="69" customHeight="1" ht="17.25">
      <c r="A69" s="114"/>
      <c r="B69" s="114"/>
      <c r="C69" s="114"/>
      <c r="D69" s="114"/>
      <c r="E69" s="3"/>
      <c r="F69" s="3"/>
      <c r="G69" s="3"/>
      <c r="H69" s="82"/>
      <c r="I69" s="82"/>
      <c r="J69" s="82"/>
      <c r="K69" s="3"/>
      <c r="L69" s="3"/>
      <c r="M69" s="3"/>
    </row>
    <row x14ac:dyDescent="0.25" r="70" customHeight="1" ht="17.25">
      <c r="A70" s="114"/>
      <c r="B70" s="114"/>
      <c r="C70" s="114"/>
      <c r="D70" s="114"/>
      <c r="E70" s="3"/>
      <c r="F70" s="3"/>
      <c r="G70" s="3"/>
      <c r="H70" s="82"/>
      <c r="I70" s="82"/>
      <c r="J70" s="82"/>
      <c r="K70" s="3"/>
      <c r="L70" s="3"/>
      <c r="M70" s="3"/>
    </row>
  </sheetData>
  <mergeCells count="15">
    <mergeCell ref="A1:M1"/>
    <mergeCell ref="F4:G4"/>
    <mergeCell ref="I4:M4"/>
    <mergeCell ref="F21:G21"/>
    <mergeCell ref="I21:M21"/>
    <mergeCell ref="I23:M23"/>
    <mergeCell ref="F38:G38"/>
    <mergeCell ref="I38:M38"/>
    <mergeCell ref="I40:M40"/>
    <mergeCell ref="B55:C55"/>
    <mergeCell ref="B56:C56"/>
    <mergeCell ref="F56:G56"/>
    <mergeCell ref="I56:M56"/>
    <mergeCell ref="I58:M58"/>
    <mergeCell ref="I59:M5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0"/>
  <sheetViews>
    <sheetView workbookViewId="0"/>
  </sheetViews>
  <sheetFormatPr defaultRowHeight="15" x14ac:dyDescent="0.25"/>
  <cols>
    <col min="1" max="1" style="77" width="6.005" customWidth="1" bestFit="1"/>
    <col min="2" max="2" style="77" width="14.005" customWidth="1" bestFit="1"/>
    <col min="3" max="3" style="77" width="22.14785714285714" customWidth="1" bestFit="1"/>
    <col min="4" max="4" style="77" width="12.576428571428572" customWidth="1" bestFit="1"/>
    <col min="5" max="5" style="76" width="13.147857142857141" customWidth="1" bestFit="1"/>
    <col min="6" max="6" style="76" width="25.14785714285714" customWidth="1" bestFit="1"/>
    <col min="7" max="7" style="76" width="20.005" customWidth="1" bestFit="1"/>
    <col min="8" max="8" style="100" width="35.14785714285715" customWidth="1" bestFit="1"/>
    <col min="9" max="9" style="100" width="12.43357142857143" customWidth="1" bestFit="1" hidden="1"/>
    <col min="10" max="10" style="100" width="25.576428571428572" customWidth="1" bestFit="1"/>
    <col min="11" max="11" style="76" width="17.14785714285714" customWidth="1" bestFit="1"/>
    <col min="12" max="12" style="76" width="7.147857142857143" customWidth="1" bestFit="1"/>
    <col min="13" max="13" style="76" width="6.576428571428571" customWidth="1" bestFit="1"/>
  </cols>
  <sheetData>
    <row x14ac:dyDescent="0.25" r="1" customHeight="1" ht="17.25">
      <c r="A1" s="1" t="s">
        <v>316</v>
      </c>
      <c r="B1" s="1"/>
      <c r="C1" s="1"/>
      <c r="D1" s="1"/>
      <c r="E1" s="1"/>
      <c r="F1" s="1"/>
      <c r="G1" s="1"/>
      <c r="H1" s="81"/>
      <c r="I1" s="81"/>
      <c r="J1" s="81"/>
      <c r="K1" s="1"/>
      <c r="L1" s="1"/>
      <c r="M1" s="1"/>
    </row>
    <row x14ac:dyDescent="0.25" r="2" customHeight="1" ht="17.25">
      <c r="A2" s="4"/>
      <c r="B2" s="4" t="s">
        <v>1</v>
      </c>
      <c r="C2" s="4"/>
      <c r="D2" s="4"/>
      <c r="E2" s="4"/>
      <c r="F2" s="4"/>
      <c r="G2" s="3"/>
      <c r="H2" s="101"/>
      <c r="I2" s="101"/>
      <c r="J2" s="101"/>
      <c r="K2" s="4"/>
      <c r="L2" s="3"/>
      <c r="M2" s="3"/>
    </row>
    <row x14ac:dyDescent="0.25" r="3" customHeight="1" ht="49.35">
      <c r="A3" s="126"/>
      <c r="B3" s="96" t="s">
        <v>317</v>
      </c>
      <c r="C3" s="236"/>
      <c r="D3" s="236"/>
      <c r="E3" s="127"/>
      <c r="F3" s="127"/>
      <c r="G3" s="116"/>
      <c r="H3" s="128"/>
      <c r="I3" s="128"/>
      <c r="J3" s="128"/>
      <c r="K3" s="127"/>
      <c r="L3" s="127"/>
      <c r="M3" s="127"/>
    </row>
    <row x14ac:dyDescent="0.25" r="4" customHeight="1" ht="26.100000000000005">
      <c r="A4" s="15"/>
      <c r="B4" s="15" t="s">
        <v>318</v>
      </c>
      <c r="C4" s="15"/>
      <c r="D4" s="15"/>
      <c r="E4" s="112" t="s">
        <v>58</v>
      </c>
      <c r="F4" s="237" t="s">
        <v>319</v>
      </c>
      <c r="G4" s="217"/>
      <c r="H4" s="73" t="s">
        <v>320</v>
      </c>
      <c r="I4" s="52"/>
      <c r="J4" s="238"/>
      <c r="K4" s="51"/>
      <c r="L4" s="51"/>
      <c r="M4" s="51"/>
    </row>
    <row x14ac:dyDescent="0.25" r="5" customHeight="1" ht="17.25">
      <c r="A5" s="23"/>
      <c r="B5" s="23"/>
      <c r="C5" s="23"/>
      <c r="D5" s="23"/>
      <c r="E5" s="74"/>
      <c r="F5" s="185" t="s">
        <v>72</v>
      </c>
      <c r="G5" s="185" t="s">
        <v>84</v>
      </c>
      <c r="H5" s="91"/>
      <c r="I5" s="91"/>
      <c r="J5" s="91"/>
      <c r="K5" s="74"/>
      <c r="L5" s="3"/>
      <c r="M5" s="3"/>
    </row>
    <row x14ac:dyDescent="0.25" r="6" customHeight="1" ht="17.25">
      <c r="A6" s="23"/>
      <c r="B6" s="23"/>
      <c r="C6" s="23"/>
      <c r="D6" s="23"/>
      <c r="E6" s="74" t="s">
        <v>11</v>
      </c>
      <c r="F6" s="28" t="s">
        <v>321</v>
      </c>
      <c r="G6" s="135" t="s">
        <v>322</v>
      </c>
      <c r="H6" s="25">
        <f>ROUNDUP((('UK-R-Plinths'!G6)*USD_per_GBP)*(1-UK_VAT),-1)</f>
      </c>
      <c r="I6" s="34"/>
      <c r="J6" s="34"/>
      <c r="K6" s="239"/>
      <c r="L6" s="3"/>
      <c r="M6" s="3"/>
    </row>
    <row x14ac:dyDescent="0.25" r="7" customHeight="1" ht="17.25">
      <c r="A7" s="23"/>
      <c r="B7" s="23"/>
      <c r="C7" s="23"/>
      <c r="D7" s="23"/>
      <c r="E7" s="74" t="s">
        <v>15</v>
      </c>
      <c r="F7" s="28" t="s">
        <v>323</v>
      </c>
      <c r="G7" s="135" t="s">
        <v>324</v>
      </c>
      <c r="H7" s="25">
        <f>ROUNDUP((('UK-R-Plinths'!G7)*USD_per_GBP)*(1-UK_VAT),-1)</f>
      </c>
      <c r="I7" s="34"/>
      <c r="J7" s="34"/>
      <c r="K7" s="239"/>
      <c r="L7" s="3"/>
      <c r="M7" s="3"/>
    </row>
    <row x14ac:dyDescent="0.25" r="8" customHeight="1" ht="17.25">
      <c r="A8" s="23"/>
      <c r="B8" s="23"/>
      <c r="C8" s="23"/>
      <c r="D8" s="23"/>
      <c r="E8" s="74"/>
      <c r="F8" s="74"/>
      <c r="G8" s="74"/>
      <c r="H8" s="34"/>
      <c r="I8" s="34"/>
      <c r="J8" s="34"/>
      <c r="K8" s="239"/>
      <c r="L8" s="3"/>
      <c r="M8" s="3"/>
    </row>
    <row x14ac:dyDescent="0.25" r="9" customHeight="1" ht="17.25">
      <c r="A9" s="23"/>
      <c r="B9" s="23"/>
      <c r="C9" s="23"/>
      <c r="D9" s="23"/>
      <c r="E9" s="74"/>
      <c r="F9" s="74"/>
      <c r="G9" s="3"/>
      <c r="H9" s="82"/>
      <c r="I9" s="82"/>
      <c r="J9" s="82"/>
      <c r="K9" s="3"/>
      <c r="L9" s="3"/>
      <c r="M9" s="3"/>
    </row>
    <row x14ac:dyDescent="0.25" r="10" customHeight="1" ht="17.25">
      <c r="A10" s="23"/>
      <c r="B10" s="23"/>
      <c r="C10" s="23"/>
      <c r="D10" s="23"/>
      <c r="E10" s="3"/>
      <c r="F10" s="3"/>
      <c r="G10" s="74"/>
      <c r="H10" s="136"/>
      <c r="I10" s="136"/>
      <c r="J10" s="137"/>
      <c r="K10" s="137"/>
      <c r="L10" s="3"/>
      <c r="M10" s="3"/>
    </row>
    <row x14ac:dyDescent="0.25" r="11" customHeight="1" ht="17.25">
      <c r="A11" s="23"/>
      <c r="B11" s="23"/>
      <c r="C11" s="23"/>
      <c r="D11" s="23"/>
      <c r="E11" s="138" t="s">
        <v>325</v>
      </c>
      <c r="F11" s="203"/>
      <c r="G11" s="3"/>
      <c r="H11" s="82"/>
      <c r="I11" s="82"/>
      <c r="J11" s="82"/>
      <c r="K11" s="3"/>
      <c r="L11" s="3"/>
      <c r="M11" s="3"/>
    </row>
    <row x14ac:dyDescent="0.25" r="12" customHeight="1" ht="17.25">
      <c r="A12" s="23"/>
      <c r="B12" s="23"/>
      <c r="C12" s="23"/>
      <c r="D12" s="23"/>
      <c r="E12" s="240"/>
      <c r="F12" s="240"/>
      <c r="G12" s="3"/>
      <c r="H12" s="82"/>
      <c r="I12" s="82"/>
      <c r="J12" s="82"/>
      <c r="K12" s="3"/>
      <c r="L12" s="3"/>
      <c r="M12" s="3"/>
    </row>
    <row x14ac:dyDescent="0.25" r="13" customHeight="1" ht="17.25">
      <c r="A13" s="23"/>
      <c r="B13" s="23"/>
      <c r="C13" s="23"/>
      <c r="D13" s="23"/>
      <c r="E13" s="3"/>
      <c r="F13" s="3"/>
      <c r="G13" s="3"/>
      <c r="H13" s="82"/>
      <c r="I13" s="82"/>
      <c r="J13" s="82"/>
      <c r="K13" s="3"/>
      <c r="L13" s="3"/>
      <c r="M13" s="3"/>
    </row>
    <row x14ac:dyDescent="0.25" r="14" customHeight="1" ht="17.25">
      <c r="A14" s="23"/>
      <c r="B14" s="23"/>
      <c r="C14" s="23"/>
      <c r="D14" s="23"/>
      <c r="E14" s="139" t="s">
        <v>326</v>
      </c>
      <c r="F14" s="139"/>
      <c r="G14" s="140"/>
      <c r="H14" s="141"/>
      <c r="I14" s="37"/>
      <c r="J14" s="37">
        <f>ROUNDUP((('UK-R-Plinths'!H29)*USD_per_GBP)*(1-UK_VAT),-1)</f>
      </c>
      <c r="K14" s="3"/>
      <c r="L14" s="3"/>
      <c r="M14" s="3"/>
    </row>
    <row x14ac:dyDescent="0.25" r="15" customHeight="1" ht="17.25">
      <c r="A15" s="23"/>
      <c r="B15" s="23"/>
      <c r="C15" s="23"/>
      <c r="D15" s="23"/>
      <c r="E15" s="240"/>
      <c r="F15" s="240"/>
      <c r="G15" s="3"/>
      <c r="H15" s="82"/>
      <c r="I15" s="82"/>
      <c r="J15" s="34"/>
      <c r="K15" s="3"/>
      <c r="L15" s="3"/>
      <c r="M15" s="3"/>
    </row>
    <row x14ac:dyDescent="0.25" r="16" customHeight="1" ht="17.25">
      <c r="A16" s="23"/>
      <c r="B16" s="23"/>
      <c r="C16" s="23"/>
      <c r="D16" s="23"/>
      <c r="E16" s="3"/>
      <c r="F16" s="3"/>
      <c r="G16" s="3"/>
      <c r="H16" s="82"/>
      <c r="I16" s="82"/>
      <c r="J16" s="34"/>
      <c r="K16" s="3"/>
      <c r="L16" s="3"/>
      <c r="M16" s="3"/>
    </row>
    <row x14ac:dyDescent="0.25" r="17" customHeight="1" ht="17.25">
      <c r="A17" s="23"/>
      <c r="B17" s="23"/>
      <c r="C17" s="23"/>
      <c r="D17" s="23"/>
      <c r="E17" s="28"/>
      <c r="F17" s="28"/>
      <c r="G17" s="3"/>
      <c r="H17" s="82"/>
      <c r="I17" s="25"/>
      <c r="J17" s="25"/>
      <c r="K17" s="3"/>
      <c r="L17" s="3"/>
      <c r="M17" s="3"/>
    </row>
    <row x14ac:dyDescent="0.25" r="18" customHeight="1" ht="17.25">
      <c r="A18" s="23"/>
      <c r="B18" s="23"/>
      <c r="C18" s="23"/>
      <c r="D18" s="23"/>
      <c r="E18" s="3"/>
      <c r="F18" s="3"/>
      <c r="G18" s="114"/>
      <c r="H18" s="82"/>
      <c r="I18" s="82"/>
      <c r="J18" s="82"/>
      <c r="K18" s="3"/>
      <c r="L18" s="3"/>
      <c r="M18" s="3"/>
    </row>
    <row x14ac:dyDescent="0.25" r="19" customHeight="1" ht="17.25">
      <c r="A19" s="23"/>
      <c r="B19" s="23"/>
      <c r="C19" s="23"/>
      <c r="D19" s="23"/>
      <c r="E19" s="28"/>
      <c r="F19" s="28"/>
      <c r="G19" s="3"/>
      <c r="H19" s="82"/>
      <c r="I19" s="82"/>
      <c r="J19" s="34"/>
      <c r="K19" s="3"/>
      <c r="L19" s="3"/>
      <c r="M19" s="3"/>
    </row>
    <row x14ac:dyDescent="0.25" r="20" customHeight="1" ht="49.35">
      <c r="A20" s="126"/>
      <c r="B20" s="96" t="s">
        <v>102</v>
      </c>
      <c r="C20" s="236"/>
      <c r="D20" s="236"/>
      <c r="E20" s="127"/>
      <c r="F20" s="127"/>
      <c r="G20" s="116"/>
      <c r="H20" s="128"/>
      <c r="I20" s="128"/>
      <c r="J20" s="128"/>
      <c r="K20" s="127"/>
      <c r="L20" s="127"/>
      <c r="M20" s="3"/>
    </row>
    <row x14ac:dyDescent="0.25" r="21" customHeight="1" ht="26.100000000000005">
      <c r="A21" s="15"/>
      <c r="B21" s="15" t="s">
        <v>318</v>
      </c>
      <c r="C21" s="15"/>
      <c r="D21" s="15"/>
      <c r="E21" s="217"/>
      <c r="F21" s="237" t="s">
        <v>319</v>
      </c>
      <c r="G21" s="217"/>
      <c r="H21" s="73" t="s">
        <v>320</v>
      </c>
      <c r="I21" s="52" t="s">
        <v>327</v>
      </c>
      <c r="J21" s="238"/>
      <c r="K21" s="51"/>
      <c r="L21" s="51"/>
      <c r="M21" s="51"/>
    </row>
    <row x14ac:dyDescent="0.25" r="22" customHeight="1" ht="17.25">
      <c r="A22" s="23"/>
      <c r="B22" s="23"/>
      <c r="C22" s="23"/>
      <c r="D22" s="23"/>
      <c r="E22" s="74"/>
      <c r="F22" s="150" t="s">
        <v>328</v>
      </c>
      <c r="G22" s="150" t="s">
        <v>329</v>
      </c>
      <c r="H22" s="91"/>
      <c r="I22" s="91"/>
      <c r="J22" s="241"/>
      <c r="K22" s="242"/>
      <c r="L22" s="3"/>
      <c r="M22" s="3"/>
    </row>
    <row x14ac:dyDescent="0.25" r="23" customHeight="1" ht="17.25">
      <c r="A23" s="23"/>
      <c r="B23" s="23"/>
      <c r="C23" s="23"/>
      <c r="D23" s="23"/>
      <c r="E23" s="74"/>
      <c r="F23" s="28" t="s">
        <v>330</v>
      </c>
      <c r="G23" s="135" t="s">
        <v>331</v>
      </c>
      <c r="H23" s="25">
        <f>ROUNDUP((('UK-R-Plinths'!G23)*USD_per_GBP)*(1-UK_VAT),-1)</f>
      </c>
      <c r="I23" s="260">
        <v>3030</v>
      </c>
      <c r="J23" s="25">
        <f>ROUNDUP((('UK-R-Plinths'!H23)*USD_per_GBP)*(1-UK_VAT),-1)</f>
      </c>
      <c r="K23" s="260"/>
      <c r="L23" s="260"/>
      <c r="M23" s="260"/>
    </row>
    <row x14ac:dyDescent="0.25" r="24" customHeight="1" ht="17.25">
      <c r="A24" s="23"/>
      <c r="B24" s="23"/>
      <c r="C24" s="23"/>
      <c r="D24" s="23"/>
      <c r="E24" s="74"/>
      <c r="F24" s="74"/>
      <c r="G24" s="74"/>
      <c r="H24" s="34"/>
      <c r="I24" s="34"/>
      <c r="J24" s="24"/>
      <c r="K24" s="28"/>
      <c r="L24" s="3"/>
      <c r="M24" s="3"/>
    </row>
    <row x14ac:dyDescent="0.25" r="25" customHeight="1" ht="17.25">
      <c r="A25" s="23"/>
      <c r="B25" s="23"/>
      <c r="C25" s="23"/>
      <c r="D25" s="23"/>
      <c r="E25" s="74"/>
      <c r="F25" s="74"/>
      <c r="G25" s="74"/>
      <c r="H25" s="34"/>
      <c r="I25" s="34"/>
      <c r="J25" s="24"/>
      <c r="K25" s="28"/>
      <c r="L25" s="3"/>
      <c r="M25" s="3"/>
    </row>
    <row x14ac:dyDescent="0.25" r="26" customHeight="1" ht="17.25">
      <c r="A26" s="23"/>
      <c r="B26" s="23"/>
      <c r="C26" s="23"/>
      <c r="D26" s="23"/>
      <c r="E26" s="74"/>
      <c r="F26" s="74"/>
      <c r="G26" s="74"/>
      <c r="H26" s="34"/>
      <c r="I26" s="34"/>
      <c r="J26" s="24"/>
      <c r="K26" s="28"/>
      <c r="L26" s="3"/>
      <c r="M26" s="3"/>
    </row>
    <row x14ac:dyDescent="0.25" r="27" customHeight="1" ht="17.25">
      <c r="A27" s="23"/>
      <c r="B27" s="23"/>
      <c r="C27" s="23"/>
      <c r="D27" s="23"/>
      <c r="E27" s="74"/>
      <c r="F27" s="74"/>
      <c r="G27" s="3"/>
      <c r="H27" s="82"/>
      <c r="I27" s="82"/>
      <c r="J27" s="137"/>
      <c r="K27" s="28"/>
      <c r="L27" s="3"/>
      <c r="M27" s="3"/>
    </row>
    <row x14ac:dyDescent="0.25" r="28" customHeight="1" ht="17.25">
      <c r="A28" s="23"/>
      <c r="B28" s="23"/>
      <c r="C28" s="23"/>
      <c r="D28" s="23"/>
      <c r="E28" s="138" t="s">
        <v>332</v>
      </c>
      <c r="F28" s="203"/>
      <c r="G28" s="3"/>
      <c r="H28" s="82"/>
      <c r="I28" s="82"/>
      <c r="J28" s="82"/>
      <c r="K28" s="28"/>
      <c r="L28" s="3"/>
      <c r="M28" s="3"/>
    </row>
    <row x14ac:dyDescent="0.25" r="29" customHeight="1" ht="17.25">
      <c r="A29" s="23"/>
      <c r="B29" s="23"/>
      <c r="C29" s="23"/>
      <c r="D29" s="23"/>
      <c r="E29" s="108"/>
      <c r="F29" s="243"/>
      <c r="G29" s="3"/>
      <c r="H29" s="82"/>
      <c r="I29" s="82"/>
      <c r="J29" s="82"/>
      <c r="K29" s="28"/>
      <c r="L29" s="3"/>
      <c r="M29" s="3"/>
    </row>
    <row x14ac:dyDescent="0.25" r="30" customHeight="1" ht="17.25">
      <c r="A30" s="23"/>
      <c r="B30" s="23"/>
      <c r="C30" s="23"/>
      <c r="D30" s="23"/>
      <c r="E30" s="3"/>
      <c r="F30" s="3"/>
      <c r="G30" s="3"/>
      <c r="H30" s="82"/>
      <c r="I30" s="82"/>
      <c r="J30" s="82"/>
      <c r="K30" s="28"/>
      <c r="L30" s="3"/>
      <c r="M30" s="3"/>
    </row>
    <row x14ac:dyDescent="0.25" r="31" customHeight="1" ht="17.25">
      <c r="A31" s="23"/>
      <c r="B31" s="23"/>
      <c r="C31" s="23"/>
      <c r="D31" s="23"/>
      <c r="E31" s="139" t="s">
        <v>280</v>
      </c>
      <c r="F31" s="139"/>
      <c r="G31" s="140"/>
      <c r="H31" s="141"/>
      <c r="I31" s="37"/>
      <c r="J31" s="37">
        <f>ROUNDUP((('UK-R-Plinths'!H29)*USD_per_GBP)*(1-UK_VAT),-1)</f>
      </c>
      <c r="K31" s="28"/>
      <c r="L31" s="3"/>
      <c r="M31" s="3"/>
    </row>
    <row x14ac:dyDescent="0.25" r="32" customHeight="1" ht="17.25">
      <c r="A32" s="23"/>
      <c r="B32" s="23"/>
      <c r="C32" s="23"/>
      <c r="D32" s="23"/>
      <c r="E32" s="108"/>
      <c r="F32" s="108"/>
      <c r="G32" s="3"/>
      <c r="H32" s="82"/>
      <c r="I32" s="82"/>
      <c r="J32" s="34"/>
      <c r="K32" s="28"/>
      <c r="L32" s="3"/>
      <c r="M32" s="3"/>
    </row>
    <row x14ac:dyDescent="0.25" r="33" customHeight="1" ht="17.25">
      <c r="A33" s="23"/>
      <c r="B33" s="23"/>
      <c r="C33" s="23"/>
      <c r="D33" s="23"/>
      <c r="E33" s="108"/>
      <c r="F33" s="108"/>
      <c r="G33" s="3"/>
      <c r="H33" s="82"/>
      <c r="I33" s="82"/>
      <c r="J33" s="34"/>
      <c r="K33" s="28"/>
      <c r="L33" s="3"/>
      <c r="M33" s="3"/>
    </row>
    <row x14ac:dyDescent="0.25" r="34" customHeight="1" ht="17.25">
      <c r="A34" s="23"/>
      <c r="B34" s="23"/>
      <c r="C34" s="23"/>
      <c r="D34" s="23"/>
      <c r="E34" s="3"/>
      <c r="F34" s="3"/>
      <c r="G34" s="3"/>
      <c r="H34" s="82"/>
      <c r="I34" s="82"/>
      <c r="J34" s="34"/>
      <c r="K34" s="28"/>
      <c r="L34" s="3"/>
      <c r="M34" s="3"/>
    </row>
    <row x14ac:dyDescent="0.25" r="35" customHeight="1" ht="17.25">
      <c r="A35" s="23"/>
      <c r="B35" s="23"/>
      <c r="C35" s="23"/>
      <c r="D35" s="23"/>
      <c r="E35" s="28"/>
      <c r="F35" s="28"/>
      <c r="G35" s="3"/>
      <c r="H35" s="82"/>
      <c r="I35" s="82"/>
      <c r="J35" s="34"/>
      <c r="K35" s="28"/>
      <c r="L35" s="3"/>
      <c r="M35" s="3"/>
    </row>
    <row x14ac:dyDescent="0.25" r="36" customHeight="1" ht="17.25">
      <c r="A36" s="23"/>
      <c r="B36" s="23"/>
      <c r="C36" s="23"/>
      <c r="D36" s="23"/>
      <c r="E36" s="28"/>
      <c r="F36" s="28"/>
      <c r="G36" s="3"/>
      <c r="H36" s="82"/>
      <c r="I36" s="82"/>
      <c r="J36" s="82"/>
      <c r="K36" s="3"/>
      <c r="L36" s="3"/>
      <c r="M36" s="3"/>
    </row>
    <row x14ac:dyDescent="0.25" r="37" customHeight="1" ht="49.35">
      <c r="A37" s="126"/>
      <c r="B37" s="96" t="s">
        <v>148</v>
      </c>
      <c r="C37" s="236"/>
      <c r="D37" s="236"/>
      <c r="E37" s="127"/>
      <c r="F37" s="127"/>
      <c r="G37" s="116"/>
      <c r="H37" s="128"/>
      <c r="I37" s="128"/>
      <c r="J37" s="128"/>
      <c r="K37" s="127"/>
      <c r="L37" s="127"/>
      <c r="M37" s="3"/>
    </row>
    <row x14ac:dyDescent="0.25" r="38" customHeight="1" ht="26.100000000000005">
      <c r="A38" s="15"/>
      <c r="B38" s="15" t="s">
        <v>318</v>
      </c>
      <c r="C38" s="15"/>
      <c r="D38" s="15"/>
      <c r="E38" s="217"/>
      <c r="F38" s="237" t="s">
        <v>319</v>
      </c>
      <c r="G38" s="217"/>
      <c r="H38" s="73" t="s">
        <v>320</v>
      </c>
      <c r="I38" s="18" t="s">
        <v>327</v>
      </c>
      <c r="J38" s="146"/>
      <c r="K38" s="113"/>
      <c r="L38" s="113"/>
      <c r="M38" s="113"/>
    </row>
    <row x14ac:dyDescent="0.25" r="39" customHeight="1" ht="17.25">
      <c r="A39" s="23"/>
      <c r="B39" s="23"/>
      <c r="C39" s="23"/>
      <c r="D39" s="23"/>
      <c r="E39" s="74"/>
      <c r="F39" s="150" t="s">
        <v>328</v>
      </c>
      <c r="G39" s="119" t="s">
        <v>329</v>
      </c>
      <c r="H39" s="91"/>
      <c r="I39" s="91"/>
      <c r="J39" s="244"/>
      <c r="K39" s="148"/>
      <c r="L39" s="3"/>
      <c r="M39" s="3"/>
    </row>
    <row x14ac:dyDescent="0.25" r="40" customHeight="1" ht="17.25">
      <c r="A40" s="23"/>
      <c r="B40" s="23"/>
      <c r="C40" s="23"/>
      <c r="D40" s="23"/>
      <c r="E40" s="74"/>
      <c r="F40" s="28" t="s">
        <v>330</v>
      </c>
      <c r="G40" s="135" t="s">
        <v>331</v>
      </c>
      <c r="H40" s="25">
        <f>ROUNDUP((('UK-R-Plinths'!G39)*USD_per_GBP)*(1-UK_VAT),-1)</f>
      </c>
      <c r="I40" s="25">
        <v>1560</v>
      </c>
      <c r="J40" s="25">
        <f>ROUNDUP((('UK-R-Plinths'!H39)*USD_per_GBP)*(1-UK_VAT),-1)</f>
      </c>
      <c r="K40" s="260"/>
      <c r="L40" s="260"/>
      <c r="M40" s="260"/>
    </row>
    <row x14ac:dyDescent="0.25" r="41" customHeight="1" ht="17.25">
      <c r="A41" s="23"/>
      <c r="B41" s="23"/>
      <c r="C41" s="23"/>
      <c r="D41" s="23"/>
      <c r="E41" s="74"/>
      <c r="F41" s="74"/>
      <c r="G41" s="74"/>
      <c r="H41" s="34"/>
      <c r="I41" s="34"/>
      <c r="J41" s="82"/>
      <c r="K41" s="3"/>
      <c r="L41" s="3"/>
      <c r="M41" s="3"/>
    </row>
    <row x14ac:dyDescent="0.25" r="42" customHeight="1" ht="17.25">
      <c r="A42" s="23"/>
      <c r="B42" s="23"/>
      <c r="C42" s="23"/>
      <c r="D42" s="23"/>
      <c r="E42" s="74"/>
      <c r="F42" s="74"/>
      <c r="G42" s="74"/>
      <c r="H42" s="34"/>
      <c r="I42" s="34"/>
      <c r="J42" s="82"/>
      <c r="K42" s="3"/>
      <c r="L42" s="3"/>
      <c r="M42" s="3"/>
    </row>
    <row x14ac:dyDescent="0.25" r="43" customHeight="1" ht="17.25">
      <c r="A43" s="23"/>
      <c r="B43" s="23"/>
      <c r="C43" s="23"/>
      <c r="D43" s="23"/>
      <c r="E43" s="74"/>
      <c r="F43" s="74"/>
      <c r="G43" s="74"/>
      <c r="H43" s="34"/>
      <c r="I43" s="34"/>
      <c r="J43" s="82"/>
      <c r="K43" s="3"/>
      <c r="L43" s="3"/>
      <c r="M43" s="3"/>
    </row>
    <row x14ac:dyDescent="0.25" r="44" customHeight="1" ht="17.25">
      <c r="A44" s="23"/>
      <c r="B44" s="23"/>
      <c r="C44" s="23"/>
      <c r="D44" s="23"/>
      <c r="E44" s="74"/>
      <c r="F44" s="74"/>
      <c r="G44" s="3"/>
      <c r="H44" s="82"/>
      <c r="I44" s="82"/>
      <c r="J44" s="82"/>
      <c r="K44" s="3"/>
      <c r="L44" s="3"/>
      <c r="M44" s="3"/>
    </row>
    <row x14ac:dyDescent="0.25" r="45" customHeight="1" ht="17.25">
      <c r="A45" s="23"/>
      <c r="B45" s="23"/>
      <c r="C45" s="23"/>
      <c r="D45" s="23"/>
      <c r="E45" s="138" t="s">
        <v>332</v>
      </c>
      <c r="F45" s="203"/>
      <c r="G45" s="3"/>
      <c r="H45" s="82"/>
      <c r="I45" s="82"/>
      <c r="J45" s="82"/>
      <c r="K45" s="3"/>
      <c r="L45" s="3"/>
      <c r="M45" s="3"/>
    </row>
    <row x14ac:dyDescent="0.25" r="46" customHeight="1" ht="17.25">
      <c r="A46" s="23"/>
      <c r="B46" s="23"/>
      <c r="C46" s="23"/>
      <c r="D46" s="23"/>
      <c r="E46" s="108"/>
      <c r="F46" s="243"/>
      <c r="G46" s="3"/>
      <c r="H46" s="82"/>
      <c r="I46" s="82"/>
      <c r="J46" s="82"/>
      <c r="K46" s="3"/>
      <c r="L46" s="3"/>
      <c r="M46" s="3"/>
    </row>
    <row x14ac:dyDescent="0.25" r="47" customHeight="1" ht="17.25">
      <c r="A47" s="23"/>
      <c r="B47" s="23"/>
      <c r="C47" s="23"/>
      <c r="D47" s="23"/>
      <c r="E47" s="3"/>
      <c r="F47" s="3"/>
      <c r="G47" s="3"/>
      <c r="H47" s="82"/>
      <c r="I47" s="82"/>
      <c r="J47" s="82"/>
      <c r="K47" s="3"/>
      <c r="L47" s="3"/>
      <c r="M47" s="3"/>
    </row>
    <row x14ac:dyDescent="0.25" r="48" customHeight="1" ht="17.25">
      <c r="A48" s="23"/>
      <c r="B48" s="23"/>
      <c r="C48" s="23"/>
      <c r="D48" s="23"/>
      <c r="E48" s="139" t="s">
        <v>280</v>
      </c>
      <c r="F48" s="139"/>
      <c r="G48" s="140"/>
      <c r="H48" s="141"/>
      <c r="I48" s="37"/>
      <c r="J48" s="37">
        <f>ROUNDUP((('UK-R-Plinths'!H45)*USD_per_GBP)*(1-UK_VAT),-1)</f>
      </c>
      <c r="K48" s="3"/>
      <c r="L48" s="3"/>
      <c r="M48" s="3"/>
    </row>
    <row x14ac:dyDescent="0.25" r="49" customHeight="1" ht="17.25">
      <c r="A49" s="23"/>
      <c r="B49" s="23"/>
      <c r="C49" s="23"/>
      <c r="D49" s="23"/>
      <c r="E49" s="108"/>
      <c r="F49" s="108"/>
      <c r="G49" s="3"/>
      <c r="H49" s="82"/>
      <c r="I49" s="82"/>
      <c r="J49" s="82"/>
      <c r="K49" s="3"/>
      <c r="L49" s="3"/>
      <c r="M49" s="3"/>
    </row>
    <row x14ac:dyDescent="0.25" r="50" customHeight="1" ht="17.25">
      <c r="A50" s="23"/>
      <c r="B50" s="23"/>
      <c r="C50" s="23"/>
      <c r="D50" s="23"/>
      <c r="E50" s="108"/>
      <c r="F50" s="108"/>
      <c r="G50" s="3"/>
      <c r="H50" s="82"/>
      <c r="I50" s="82"/>
      <c r="J50" s="82"/>
      <c r="K50" s="3"/>
      <c r="L50" s="3"/>
      <c r="M50" s="3"/>
    </row>
    <row x14ac:dyDescent="0.25" r="51" customHeight="1" ht="17.25">
      <c r="A51" s="23"/>
      <c r="B51" s="23"/>
      <c r="C51" s="23"/>
      <c r="D51" s="23"/>
      <c r="E51" s="3"/>
      <c r="F51" s="3"/>
      <c r="G51" s="3"/>
      <c r="H51" s="82"/>
      <c r="I51" s="82"/>
      <c r="J51" s="82"/>
      <c r="K51" s="3"/>
      <c r="L51" s="3"/>
      <c r="M51" s="3"/>
    </row>
    <row x14ac:dyDescent="0.25" r="52" customHeight="1" ht="17.25">
      <c r="A52" s="23"/>
      <c r="B52" s="23"/>
      <c r="C52" s="23"/>
      <c r="D52" s="23"/>
      <c r="E52" s="28"/>
      <c r="F52" s="28"/>
      <c r="G52" s="3"/>
      <c r="H52" s="82"/>
      <c r="I52" s="25"/>
      <c r="J52" s="25"/>
      <c r="K52" s="3"/>
      <c r="L52" s="3"/>
      <c r="M52" s="3"/>
    </row>
    <row x14ac:dyDescent="0.25" r="53" customHeight="1" ht="17.25">
      <c r="A53" s="23"/>
      <c r="B53" s="23"/>
      <c r="C53" s="23"/>
      <c r="D53" s="23"/>
      <c r="E53" s="28"/>
      <c r="F53" s="28"/>
      <c r="G53" s="3"/>
      <c r="H53" s="82"/>
      <c r="I53" s="25"/>
      <c r="J53" s="82"/>
      <c r="K53" s="3"/>
      <c r="L53" s="3"/>
      <c r="M53" s="3"/>
    </row>
    <row x14ac:dyDescent="0.25" r="54" customHeight="1" ht="17.25">
      <c r="A54" s="23"/>
      <c r="B54" s="23"/>
      <c r="C54" s="23"/>
      <c r="D54" s="23"/>
      <c r="E54" s="3"/>
      <c r="F54" s="3"/>
      <c r="G54" s="3"/>
      <c r="H54" s="82"/>
      <c r="I54" s="82"/>
      <c r="J54" s="82"/>
      <c r="K54" s="3"/>
      <c r="L54" s="3"/>
      <c r="M54" s="3"/>
    </row>
    <row x14ac:dyDescent="0.25" r="55" customHeight="1" ht="43.35">
      <c r="A55" s="126"/>
      <c r="B55" s="245" t="s">
        <v>333</v>
      </c>
      <c r="C55" s="245"/>
      <c r="D55" s="246"/>
      <c r="E55" s="247"/>
      <c r="F55" s="248"/>
      <c r="G55" s="126"/>
      <c r="H55" s="249"/>
      <c r="I55" s="250"/>
      <c r="J55" s="250"/>
      <c r="K55" s="247"/>
      <c r="L55" s="247"/>
      <c r="M55" s="3"/>
    </row>
    <row x14ac:dyDescent="0.25" r="56" customHeight="1" ht="27">
      <c r="A56" s="15"/>
      <c r="B56" s="15" t="s">
        <v>318</v>
      </c>
      <c r="C56" s="15"/>
      <c r="D56" s="15"/>
      <c r="E56" s="112" t="s">
        <v>58</v>
      </c>
      <c r="F56" s="237" t="s">
        <v>319</v>
      </c>
      <c r="G56" s="217"/>
      <c r="H56" s="251" t="s">
        <v>320</v>
      </c>
      <c r="I56" s="52" t="s">
        <v>334</v>
      </c>
      <c r="J56" s="238"/>
      <c r="K56" s="51"/>
      <c r="L56" s="51"/>
      <c r="M56" s="51"/>
    </row>
    <row x14ac:dyDescent="0.25" r="57" customHeight="1" ht="17.25">
      <c r="A57" s="114"/>
      <c r="B57" s="114"/>
      <c r="C57" s="114"/>
      <c r="D57" s="114"/>
      <c r="E57" s="252"/>
      <c r="F57" s="185" t="s">
        <v>72</v>
      </c>
      <c r="G57" s="185" t="s">
        <v>335</v>
      </c>
      <c r="H57" s="101"/>
      <c r="I57" s="101"/>
      <c r="J57" s="82"/>
      <c r="K57" s="253"/>
      <c r="L57" s="253" t="s">
        <v>336</v>
      </c>
      <c r="M57" s="3"/>
    </row>
    <row x14ac:dyDescent="0.25" r="58" customHeight="1" ht="17.25">
      <c r="A58" s="114"/>
      <c r="B58" s="114"/>
      <c r="C58" s="114"/>
      <c r="D58" s="114"/>
      <c r="E58" s="252" t="s">
        <v>11</v>
      </c>
      <c r="F58" s="28" t="s">
        <v>337</v>
      </c>
      <c r="G58" s="135" t="s">
        <v>338</v>
      </c>
      <c r="H58" s="25">
        <f>ROUNDUP((('UK-R-Plinths'!G56)*USD_per_GBP)*(1-UK_VAT),-1)</f>
      </c>
      <c r="I58" s="25">
        <v>1430</v>
      </c>
      <c r="J58" s="25">
        <f>ROUNDUP((('UK-R-Plinths'!H56)*USD_per_GBP)*(1-UK_VAT),-1)</f>
      </c>
      <c r="K58" s="177"/>
      <c r="L58" s="177"/>
      <c r="M58" s="177"/>
    </row>
    <row x14ac:dyDescent="0.25" r="59" customHeight="1" ht="17.25">
      <c r="A59" s="114"/>
      <c r="B59" s="114"/>
      <c r="C59" s="114"/>
      <c r="D59" s="114"/>
      <c r="E59" s="252" t="s">
        <v>15</v>
      </c>
      <c r="F59" s="28" t="s">
        <v>339</v>
      </c>
      <c r="G59" s="254" t="s">
        <v>324</v>
      </c>
      <c r="H59" s="25">
        <f>ROUNDUP((('UK-R-Plinths'!G57)*USD_per_GBP)*(1-UK_VAT),-1)</f>
      </c>
      <c r="I59" s="25">
        <v>1560</v>
      </c>
      <c r="J59" s="25">
        <f>ROUNDUP((('UK-R-Plinths'!H57)*USD_per_GBP)*(1-UK_VAT),-1)</f>
      </c>
      <c r="K59" s="177"/>
      <c r="L59" s="177"/>
      <c r="M59" s="177"/>
    </row>
    <row x14ac:dyDescent="0.25" r="60" customHeight="1" ht="17.25">
      <c r="A60" s="114"/>
      <c r="B60" s="114"/>
      <c r="C60" s="114"/>
      <c r="D60" s="114"/>
      <c r="E60" s="252"/>
      <c r="F60" s="252"/>
      <c r="G60" s="63"/>
      <c r="H60" s="63"/>
      <c r="I60" s="172"/>
      <c r="J60" s="82"/>
      <c r="K60" s="3"/>
      <c r="L60" s="3"/>
      <c r="M60" s="3"/>
    </row>
    <row x14ac:dyDescent="0.25" r="61" customHeight="1" ht="17.25">
      <c r="A61" s="114"/>
      <c r="B61" s="114"/>
      <c r="C61" s="114"/>
      <c r="D61" s="114"/>
      <c r="E61" s="252"/>
      <c r="F61" s="28"/>
      <c r="G61" s="135"/>
      <c r="H61" s="63"/>
      <c r="I61" s="172"/>
      <c r="J61" s="82"/>
      <c r="K61" s="3"/>
      <c r="L61" s="3"/>
      <c r="M61" s="3"/>
    </row>
    <row x14ac:dyDescent="0.25" r="62" customHeight="1" ht="17.25">
      <c r="A62" s="114"/>
      <c r="B62" s="114"/>
      <c r="C62" s="114"/>
      <c r="D62" s="114"/>
      <c r="E62" s="138" t="s">
        <v>325</v>
      </c>
      <c r="F62" s="204"/>
      <c r="G62" s="204"/>
      <c r="H62" s="255"/>
      <c r="I62" s="255"/>
      <c r="J62" s="82"/>
      <c r="K62" s="3"/>
      <c r="L62" s="3"/>
      <c r="M62" s="3"/>
    </row>
    <row x14ac:dyDescent="0.25" r="63" customHeight="1" ht="17.25">
      <c r="A63" s="114"/>
      <c r="B63" s="114"/>
      <c r="C63" s="114"/>
      <c r="D63" s="114"/>
      <c r="E63" s="108"/>
      <c r="F63" s="243"/>
      <c r="G63" s="243"/>
      <c r="H63" s="256"/>
      <c r="I63" s="256"/>
      <c r="J63" s="82"/>
      <c r="K63" s="3"/>
      <c r="L63" s="3"/>
      <c r="M63" s="3"/>
    </row>
    <row x14ac:dyDescent="0.25" r="64" customHeight="1" ht="17.25">
      <c r="A64" s="114"/>
      <c r="B64" s="114"/>
      <c r="C64" s="114"/>
      <c r="D64" s="114"/>
      <c r="E64" s="114"/>
      <c r="F64" s="4"/>
      <c r="G64" s="114"/>
      <c r="H64" s="172"/>
      <c r="I64" s="172"/>
      <c r="J64" s="82"/>
      <c r="K64" s="3"/>
      <c r="L64" s="3"/>
      <c r="M64" s="3"/>
    </row>
    <row x14ac:dyDescent="0.25" r="65" customHeight="1" ht="17.25">
      <c r="A65" s="114"/>
      <c r="B65" s="114"/>
      <c r="C65" s="114"/>
      <c r="D65" s="114"/>
      <c r="E65" s="257" t="s">
        <v>280</v>
      </c>
      <c r="F65" s="257"/>
      <c r="G65" s="257"/>
      <c r="H65" s="258"/>
      <c r="I65" s="188"/>
      <c r="J65" s="37">
        <f>ROUNDUP((('UK-R-Plinths'!H63)*USD_per_GBP)*(1-UK_VAT),-1)</f>
      </c>
      <c r="K65" s="3"/>
      <c r="L65" s="3"/>
      <c r="M65" s="3"/>
    </row>
    <row x14ac:dyDescent="0.25" r="66" customHeight="1" ht="17.25">
      <c r="A66" s="114"/>
      <c r="B66" s="114"/>
      <c r="C66" s="114"/>
      <c r="D66" s="114"/>
      <c r="E66" s="108"/>
      <c r="F66" s="108"/>
      <c r="G66" s="108"/>
      <c r="H66" s="259"/>
      <c r="I66" s="259"/>
      <c r="J66" s="82"/>
      <c r="K66" s="3"/>
      <c r="L66" s="3"/>
      <c r="M66" s="3"/>
    </row>
    <row x14ac:dyDescent="0.25" r="67" customHeight="1" ht="17.25">
      <c r="A67" s="114"/>
      <c r="B67" s="114"/>
      <c r="C67" s="114"/>
      <c r="D67" s="114"/>
      <c r="E67" s="108"/>
      <c r="F67" s="108"/>
      <c r="G67" s="108"/>
      <c r="H67" s="259"/>
      <c r="I67" s="259"/>
      <c r="J67" s="82"/>
      <c r="K67" s="3"/>
      <c r="L67" s="3"/>
      <c r="M67" s="3"/>
    </row>
    <row x14ac:dyDescent="0.25" r="68" customHeight="1" ht="17.25">
      <c r="A68" s="114"/>
      <c r="B68" s="114"/>
      <c r="C68" s="114"/>
      <c r="D68" s="114"/>
      <c r="E68" s="3"/>
      <c r="F68" s="3"/>
      <c r="G68" s="3"/>
      <c r="H68" s="82"/>
      <c r="I68" s="82"/>
      <c r="J68" s="82"/>
      <c r="K68" s="3"/>
      <c r="L68" s="3"/>
      <c r="M68" s="3"/>
    </row>
    <row x14ac:dyDescent="0.25" r="69" customHeight="1" ht="17.25">
      <c r="A69" s="114"/>
      <c r="B69" s="114"/>
      <c r="C69" s="114"/>
      <c r="D69" s="114"/>
      <c r="E69" s="3"/>
      <c r="F69" s="3"/>
      <c r="G69" s="3"/>
      <c r="H69" s="82"/>
      <c r="I69" s="82"/>
      <c r="J69" s="82"/>
      <c r="K69" s="3"/>
      <c r="L69" s="3"/>
      <c r="M69" s="3"/>
    </row>
    <row x14ac:dyDescent="0.25" r="70" customHeight="1" ht="17.25">
      <c r="A70" s="114"/>
      <c r="B70" s="114"/>
      <c r="C70" s="114"/>
      <c r="D70" s="114"/>
      <c r="E70" s="3"/>
      <c r="F70" s="3"/>
      <c r="G70" s="3"/>
      <c r="H70" s="82"/>
      <c r="I70" s="82"/>
      <c r="J70" s="82"/>
      <c r="K70" s="3"/>
      <c r="L70" s="3"/>
      <c r="M70" s="3"/>
    </row>
  </sheetData>
  <mergeCells count="11">
    <mergeCell ref="A1:M1"/>
    <mergeCell ref="F4:G4"/>
    <mergeCell ref="I4:M4"/>
    <mergeCell ref="F21:G21"/>
    <mergeCell ref="I21:M21"/>
    <mergeCell ref="F38:G38"/>
    <mergeCell ref="I38:M38"/>
    <mergeCell ref="B55:C55"/>
    <mergeCell ref="B56:C56"/>
    <mergeCell ref="F56:G56"/>
    <mergeCell ref="I56:M5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0"/>
  <sheetViews>
    <sheetView workbookViewId="0"/>
  </sheetViews>
  <sheetFormatPr defaultRowHeight="15" x14ac:dyDescent="0.25"/>
  <cols>
    <col min="1" max="1" style="77" width="6.005" customWidth="1" bestFit="1"/>
    <col min="2" max="2" style="77" width="14.005" customWidth="1" bestFit="1"/>
    <col min="3" max="3" style="77" width="22.14785714285714" customWidth="1" bestFit="1"/>
    <col min="4" max="4" style="77" width="12.576428571428572" customWidth="1" bestFit="1"/>
    <col min="5" max="5" style="76" width="13.147857142857141" customWidth="1" bestFit="1"/>
    <col min="6" max="6" style="76" width="25.14785714285714" customWidth="1" bestFit="1"/>
    <col min="7" max="7" style="76" width="20.005" customWidth="1" bestFit="1"/>
    <col min="8" max="8" style="100" width="35.14785714285715" customWidth="1" bestFit="1"/>
    <col min="9" max="9" style="100" width="12.43357142857143" customWidth="1" bestFit="1" hidden="1"/>
    <col min="10" max="10" style="100" width="25.576428571428572" customWidth="1" bestFit="1"/>
    <col min="11" max="11" style="76" width="17.14785714285714" customWidth="1" bestFit="1"/>
    <col min="12" max="12" style="76" width="7.147857142857143" customWidth="1" bestFit="1"/>
    <col min="13" max="13" style="76" width="6.576428571428571" customWidth="1" bestFit="1"/>
  </cols>
  <sheetData>
    <row x14ac:dyDescent="0.25" r="1" customHeight="1" ht="17.25">
      <c r="A1" s="1" t="s">
        <v>316</v>
      </c>
      <c r="B1" s="1"/>
      <c r="C1" s="1"/>
      <c r="D1" s="1"/>
      <c r="E1" s="1"/>
      <c r="F1" s="1"/>
      <c r="G1" s="1"/>
      <c r="H1" s="81"/>
      <c r="I1" s="81"/>
      <c r="J1" s="81"/>
      <c r="K1" s="1"/>
      <c r="L1" s="1"/>
      <c r="M1" s="1"/>
    </row>
    <row x14ac:dyDescent="0.25" r="2" customHeight="1" ht="17.25">
      <c r="A2" s="4"/>
      <c r="B2" s="4" t="s">
        <v>1</v>
      </c>
      <c r="C2" s="4"/>
      <c r="D2" s="4"/>
      <c r="E2" s="4"/>
      <c r="F2" s="4"/>
      <c r="G2" s="3"/>
      <c r="H2" s="101"/>
      <c r="I2" s="101"/>
      <c r="J2" s="101"/>
      <c r="K2" s="4"/>
      <c r="L2" s="3"/>
      <c r="M2" s="3"/>
    </row>
    <row x14ac:dyDescent="0.25" r="3" customHeight="1" ht="49.35">
      <c r="A3" s="126"/>
      <c r="B3" s="96" t="s">
        <v>317</v>
      </c>
      <c r="C3" s="236"/>
      <c r="D3" s="236"/>
      <c r="E3" s="127"/>
      <c r="F3" s="127"/>
      <c r="G3" s="116"/>
      <c r="H3" s="128"/>
      <c r="I3" s="128"/>
      <c r="J3" s="128"/>
      <c r="K3" s="127"/>
      <c r="L3" s="127"/>
      <c r="M3" s="127"/>
    </row>
    <row x14ac:dyDescent="0.25" r="4" customHeight="1" ht="26.100000000000005">
      <c r="A4" s="15"/>
      <c r="B4" s="15" t="s">
        <v>318</v>
      </c>
      <c r="C4" s="15"/>
      <c r="D4" s="15"/>
      <c r="E4" s="112" t="s">
        <v>58</v>
      </c>
      <c r="F4" s="237" t="s">
        <v>319</v>
      </c>
      <c r="G4" s="217"/>
      <c r="H4" s="73" t="s">
        <v>320</v>
      </c>
      <c r="I4" s="52"/>
      <c r="J4" s="238"/>
      <c r="K4" s="51"/>
      <c r="L4" s="51"/>
      <c r="M4" s="51"/>
    </row>
    <row x14ac:dyDescent="0.25" r="5" customHeight="1" ht="17.25">
      <c r="A5" s="23"/>
      <c r="B5" s="23"/>
      <c r="C5" s="23"/>
      <c r="D5" s="23"/>
      <c r="E5" s="74"/>
      <c r="F5" s="185" t="s">
        <v>72</v>
      </c>
      <c r="G5" s="185" t="s">
        <v>84</v>
      </c>
      <c r="H5" s="91"/>
      <c r="I5" s="91"/>
      <c r="J5" s="91"/>
      <c r="K5" s="74"/>
      <c r="L5" s="3"/>
      <c r="M5" s="3"/>
    </row>
    <row x14ac:dyDescent="0.25" r="6" customHeight="1" ht="17.25">
      <c r="A6" s="23"/>
      <c r="B6" s="23"/>
      <c r="C6" s="23"/>
      <c r="D6" s="23"/>
      <c r="E6" s="74" t="s">
        <v>11</v>
      </c>
      <c r="F6" s="28" t="s">
        <v>321</v>
      </c>
      <c r="G6" s="135" t="s">
        <v>322</v>
      </c>
      <c r="H6" s="25">
        <f>ROUNDUP((('UK-T-Plinths'!G6)*USD_per_GBP),-1)</f>
      </c>
      <c r="I6" s="34"/>
      <c r="J6" s="34"/>
      <c r="K6" s="239"/>
      <c r="L6" s="3"/>
      <c r="M6" s="3"/>
    </row>
    <row x14ac:dyDescent="0.25" r="7" customHeight="1" ht="17.25">
      <c r="A7" s="23"/>
      <c r="B7" s="23"/>
      <c r="C7" s="23"/>
      <c r="D7" s="23"/>
      <c r="E7" s="74" t="s">
        <v>15</v>
      </c>
      <c r="F7" s="28" t="s">
        <v>323</v>
      </c>
      <c r="G7" s="135" t="s">
        <v>324</v>
      </c>
      <c r="H7" s="25">
        <f>ROUNDUP((('UK-T-Plinths'!G7)*USD_per_GBP),-1)</f>
      </c>
      <c r="I7" s="34"/>
      <c r="J7" s="34"/>
      <c r="K7" s="239"/>
      <c r="L7" s="3"/>
      <c r="M7" s="3"/>
    </row>
    <row x14ac:dyDescent="0.25" r="8" customHeight="1" ht="17.25">
      <c r="A8" s="23"/>
      <c r="B8" s="23"/>
      <c r="C8" s="23"/>
      <c r="D8" s="23"/>
      <c r="E8" s="74"/>
      <c r="F8" s="74"/>
      <c r="G8" s="74"/>
      <c r="H8" s="34"/>
      <c r="I8" s="34"/>
      <c r="J8" s="34"/>
      <c r="K8" s="239"/>
      <c r="L8" s="3"/>
      <c r="M8" s="3"/>
    </row>
    <row x14ac:dyDescent="0.25" r="9" customHeight="1" ht="17.25">
      <c r="A9" s="23"/>
      <c r="B9" s="23"/>
      <c r="C9" s="23"/>
      <c r="D9" s="23"/>
      <c r="E9" s="74"/>
      <c r="F9" s="74"/>
      <c r="G9" s="3"/>
      <c r="H9" s="82"/>
      <c r="I9" s="82"/>
      <c r="J9" s="82"/>
      <c r="K9" s="3"/>
      <c r="L9" s="3"/>
      <c r="M9" s="3"/>
    </row>
    <row x14ac:dyDescent="0.25" r="10" customHeight="1" ht="17.25">
      <c r="A10" s="23"/>
      <c r="B10" s="23"/>
      <c r="C10" s="23"/>
      <c r="D10" s="23"/>
      <c r="E10" s="3"/>
      <c r="F10" s="3"/>
      <c r="G10" s="74"/>
      <c r="H10" s="136"/>
      <c r="I10" s="136"/>
      <c r="J10" s="137"/>
      <c r="K10" s="137"/>
      <c r="L10" s="3"/>
      <c r="M10" s="3"/>
    </row>
    <row x14ac:dyDescent="0.25" r="11" customHeight="1" ht="17.25">
      <c r="A11" s="23"/>
      <c r="B11" s="23"/>
      <c r="C11" s="23"/>
      <c r="D11" s="23"/>
      <c r="E11" s="138" t="s">
        <v>325</v>
      </c>
      <c r="F11" s="203"/>
      <c r="G11" s="3"/>
      <c r="H11" s="82"/>
      <c r="I11" s="82"/>
      <c r="J11" s="82"/>
      <c r="K11" s="3"/>
      <c r="L11" s="3"/>
      <c r="M11" s="3"/>
    </row>
    <row x14ac:dyDescent="0.25" r="12" customHeight="1" ht="17.25">
      <c r="A12" s="23"/>
      <c r="B12" s="23"/>
      <c r="C12" s="23"/>
      <c r="D12" s="23"/>
      <c r="E12" s="240"/>
      <c r="F12" s="240"/>
      <c r="G12" s="3"/>
      <c r="H12" s="82"/>
      <c r="I12" s="82"/>
      <c r="J12" s="82"/>
      <c r="K12" s="3"/>
      <c r="L12" s="3"/>
      <c r="M12" s="3"/>
    </row>
    <row x14ac:dyDescent="0.25" r="13" customHeight="1" ht="17.25">
      <c r="A13" s="23"/>
      <c r="B13" s="23"/>
      <c r="C13" s="23"/>
      <c r="D13" s="23"/>
      <c r="E13" s="3"/>
      <c r="F13" s="3"/>
      <c r="G13" s="3"/>
      <c r="H13" s="82"/>
      <c r="I13" s="82"/>
      <c r="J13" s="82"/>
      <c r="K13" s="3"/>
      <c r="L13" s="3"/>
      <c r="M13" s="3"/>
    </row>
    <row x14ac:dyDescent="0.25" r="14" customHeight="1" ht="17.25">
      <c r="A14" s="23"/>
      <c r="B14" s="23"/>
      <c r="C14" s="23"/>
      <c r="D14" s="23"/>
      <c r="E14" s="139" t="s">
        <v>326</v>
      </c>
      <c r="F14" s="139"/>
      <c r="G14" s="140"/>
      <c r="H14" s="141"/>
      <c r="I14" s="37"/>
      <c r="J14" s="37">
        <f>ROUNDUP((('UK-T-Plinths'!J13)*USD_per_GBP),-1)</f>
      </c>
      <c r="K14" s="3"/>
      <c r="L14" s="3"/>
      <c r="M14" s="3"/>
    </row>
    <row x14ac:dyDescent="0.25" r="15" customHeight="1" ht="17.25">
      <c r="A15" s="23"/>
      <c r="B15" s="23"/>
      <c r="C15" s="23"/>
      <c r="D15" s="23"/>
      <c r="E15" s="240"/>
      <c r="F15" s="240"/>
      <c r="G15" s="3"/>
      <c r="H15" s="82"/>
      <c r="I15" s="82"/>
      <c r="J15" s="34"/>
      <c r="K15" s="3"/>
      <c r="L15" s="3"/>
      <c r="M15" s="3"/>
    </row>
    <row x14ac:dyDescent="0.25" r="16" customHeight="1" ht="17.25">
      <c r="A16" s="23"/>
      <c r="B16" s="23"/>
      <c r="C16" s="23"/>
      <c r="D16" s="23"/>
      <c r="E16" s="3"/>
      <c r="F16" s="3"/>
      <c r="G16" s="3"/>
      <c r="H16" s="82"/>
      <c r="I16" s="82"/>
      <c r="J16" s="34"/>
      <c r="K16" s="3"/>
      <c r="L16" s="3"/>
      <c r="M16" s="3"/>
    </row>
    <row x14ac:dyDescent="0.25" r="17" customHeight="1" ht="17.25">
      <c r="A17" s="23"/>
      <c r="B17" s="23"/>
      <c r="C17" s="23"/>
      <c r="D17" s="23"/>
      <c r="E17" s="28"/>
      <c r="F17" s="28"/>
      <c r="G17" s="3"/>
      <c r="H17" s="82"/>
      <c r="I17" s="25"/>
      <c r="J17" s="25"/>
      <c r="K17" s="3"/>
      <c r="L17" s="3"/>
      <c r="M17" s="3"/>
    </row>
    <row x14ac:dyDescent="0.25" r="18" customHeight="1" ht="17.25">
      <c r="A18" s="23"/>
      <c r="B18" s="23"/>
      <c r="C18" s="23"/>
      <c r="D18" s="23"/>
      <c r="E18" s="3"/>
      <c r="F18" s="3"/>
      <c r="G18" s="114"/>
      <c r="H18" s="82"/>
      <c r="I18" s="82"/>
      <c r="J18" s="82"/>
      <c r="K18" s="3"/>
      <c r="L18" s="3"/>
      <c r="M18" s="3"/>
    </row>
    <row x14ac:dyDescent="0.25" r="19" customHeight="1" ht="17.25">
      <c r="A19" s="23"/>
      <c r="B19" s="23"/>
      <c r="C19" s="23"/>
      <c r="D19" s="23"/>
      <c r="E19" s="28"/>
      <c r="F19" s="28"/>
      <c r="G19" s="3"/>
      <c r="H19" s="82"/>
      <c r="I19" s="82"/>
      <c r="J19" s="34"/>
      <c r="K19" s="3"/>
      <c r="L19" s="3"/>
      <c r="M19" s="3"/>
    </row>
    <row x14ac:dyDescent="0.25" r="20" customHeight="1" ht="49.35">
      <c r="A20" s="126"/>
      <c r="B20" s="96" t="s">
        <v>102</v>
      </c>
      <c r="C20" s="236"/>
      <c r="D20" s="236"/>
      <c r="E20" s="127"/>
      <c r="F20" s="127"/>
      <c r="G20" s="116"/>
      <c r="H20" s="128"/>
      <c r="I20" s="128"/>
      <c r="J20" s="128"/>
      <c r="K20" s="127"/>
      <c r="L20" s="127"/>
      <c r="M20" s="3"/>
    </row>
    <row x14ac:dyDescent="0.25" r="21" customHeight="1" ht="26.100000000000005">
      <c r="A21" s="15"/>
      <c r="B21" s="15" t="s">
        <v>318</v>
      </c>
      <c r="C21" s="15"/>
      <c r="D21" s="15"/>
      <c r="E21" s="217"/>
      <c r="F21" s="237" t="s">
        <v>319</v>
      </c>
      <c r="G21" s="217"/>
      <c r="H21" s="73" t="s">
        <v>320</v>
      </c>
      <c r="I21" s="52" t="s">
        <v>327</v>
      </c>
      <c r="J21" s="238"/>
      <c r="K21" s="51"/>
      <c r="L21" s="51"/>
      <c r="M21" s="51"/>
    </row>
    <row x14ac:dyDescent="0.25" r="22" customHeight="1" ht="17.25">
      <c r="A22" s="23"/>
      <c r="B22" s="23"/>
      <c r="C22" s="23"/>
      <c r="D22" s="23"/>
      <c r="E22" s="74"/>
      <c r="F22" s="150" t="s">
        <v>328</v>
      </c>
      <c r="G22" s="150" t="s">
        <v>329</v>
      </c>
      <c r="H22" s="91"/>
      <c r="I22" s="91"/>
      <c r="J22" s="241"/>
      <c r="K22" s="242"/>
      <c r="L22" s="3"/>
      <c r="M22" s="3"/>
    </row>
    <row x14ac:dyDescent="0.25" r="23" customHeight="1" ht="17.25">
      <c r="A23" s="23"/>
      <c r="B23" s="23"/>
      <c r="C23" s="23"/>
      <c r="D23" s="23"/>
      <c r="E23" s="74"/>
      <c r="F23" s="28" t="s">
        <v>330</v>
      </c>
      <c r="G23" s="135" t="s">
        <v>331</v>
      </c>
      <c r="H23" s="25">
        <f>ROUNDUP((('UK-T-Plinths'!G23)*USD_per_GBP),-1)</f>
      </c>
      <c r="I23" s="260">
        <v>3030</v>
      </c>
      <c r="J23" s="25">
        <f>ROUNDUP((('UK-T-Plinths'!I23)*USD_per_GBP),-1)</f>
      </c>
      <c r="K23" s="260"/>
      <c r="L23" s="260"/>
      <c r="M23" s="260"/>
    </row>
    <row x14ac:dyDescent="0.25" r="24" customHeight="1" ht="17.25">
      <c r="A24" s="23"/>
      <c r="B24" s="23"/>
      <c r="C24" s="23"/>
      <c r="D24" s="23"/>
      <c r="E24" s="74"/>
      <c r="F24" s="74"/>
      <c r="G24" s="74"/>
      <c r="H24" s="34"/>
      <c r="I24" s="34"/>
      <c r="J24" s="24"/>
      <c r="K24" s="28"/>
      <c r="L24" s="3"/>
      <c r="M24" s="3"/>
    </row>
    <row x14ac:dyDescent="0.25" r="25" customHeight="1" ht="17.25">
      <c r="A25" s="23"/>
      <c r="B25" s="23"/>
      <c r="C25" s="23"/>
      <c r="D25" s="23"/>
      <c r="E25" s="74"/>
      <c r="F25" s="74"/>
      <c r="G25" s="74"/>
      <c r="H25" s="34"/>
      <c r="I25" s="34"/>
      <c r="J25" s="24"/>
      <c r="K25" s="28"/>
      <c r="L25" s="3"/>
      <c r="M25" s="3"/>
    </row>
    <row x14ac:dyDescent="0.25" r="26" customHeight="1" ht="17.25">
      <c r="A26" s="23"/>
      <c r="B26" s="23"/>
      <c r="C26" s="23"/>
      <c r="D26" s="23"/>
      <c r="E26" s="74"/>
      <c r="F26" s="74"/>
      <c r="G26" s="74"/>
      <c r="H26" s="34"/>
      <c r="I26" s="34"/>
      <c r="J26" s="24"/>
      <c r="K26" s="28"/>
      <c r="L26" s="3"/>
      <c r="M26" s="3"/>
    </row>
    <row x14ac:dyDescent="0.25" r="27" customHeight="1" ht="17.25">
      <c r="A27" s="23"/>
      <c r="B27" s="23"/>
      <c r="C27" s="23"/>
      <c r="D27" s="23"/>
      <c r="E27" s="74"/>
      <c r="F27" s="74"/>
      <c r="G27" s="3"/>
      <c r="H27" s="82"/>
      <c r="I27" s="82"/>
      <c r="J27" s="137"/>
      <c r="K27" s="28"/>
      <c r="L27" s="3"/>
      <c r="M27" s="3"/>
    </row>
    <row x14ac:dyDescent="0.25" r="28" customHeight="1" ht="17.25">
      <c r="A28" s="23"/>
      <c r="B28" s="23"/>
      <c r="C28" s="23"/>
      <c r="D28" s="23"/>
      <c r="E28" s="138" t="s">
        <v>332</v>
      </c>
      <c r="F28" s="203"/>
      <c r="G28" s="3"/>
      <c r="H28" s="82"/>
      <c r="I28" s="82"/>
      <c r="J28" s="82"/>
      <c r="K28" s="28"/>
      <c r="L28" s="3"/>
      <c r="M28" s="3"/>
    </row>
    <row x14ac:dyDescent="0.25" r="29" customHeight="1" ht="17.25">
      <c r="A29" s="23"/>
      <c r="B29" s="23"/>
      <c r="C29" s="23"/>
      <c r="D29" s="23"/>
      <c r="E29" s="108"/>
      <c r="F29" s="243"/>
      <c r="G29" s="3"/>
      <c r="H29" s="82"/>
      <c r="I29" s="82"/>
      <c r="J29" s="82"/>
      <c r="K29" s="28"/>
      <c r="L29" s="3"/>
      <c r="M29" s="3"/>
    </row>
    <row x14ac:dyDescent="0.25" r="30" customHeight="1" ht="17.25">
      <c r="A30" s="23"/>
      <c r="B30" s="23"/>
      <c r="C30" s="23"/>
      <c r="D30" s="23"/>
      <c r="E30" s="3"/>
      <c r="F30" s="3"/>
      <c r="G30" s="3"/>
      <c r="H30" s="82"/>
      <c r="I30" s="82"/>
      <c r="J30" s="82"/>
      <c r="K30" s="28"/>
      <c r="L30" s="3"/>
      <c r="M30" s="3"/>
    </row>
    <row x14ac:dyDescent="0.25" r="31" customHeight="1" ht="17.25">
      <c r="A31" s="23"/>
      <c r="B31" s="23"/>
      <c r="C31" s="23"/>
      <c r="D31" s="23"/>
      <c r="E31" s="139" t="s">
        <v>280</v>
      </c>
      <c r="F31" s="139"/>
      <c r="G31" s="140"/>
      <c r="H31" s="141"/>
      <c r="I31" s="37"/>
      <c r="J31" s="37">
        <f>ROUNDUP((('UK-T-Plinths'!J29)*USD_per_GBP),-1)</f>
      </c>
      <c r="K31" s="28"/>
      <c r="L31" s="3"/>
      <c r="M31" s="3"/>
    </row>
    <row x14ac:dyDescent="0.25" r="32" customHeight="1" ht="17.25">
      <c r="A32" s="23"/>
      <c r="B32" s="23"/>
      <c r="C32" s="23"/>
      <c r="D32" s="23"/>
      <c r="E32" s="108"/>
      <c r="F32" s="108"/>
      <c r="G32" s="3"/>
      <c r="H32" s="82"/>
      <c r="I32" s="82"/>
      <c r="J32" s="34"/>
      <c r="K32" s="28"/>
      <c r="L32" s="3"/>
      <c r="M32" s="3"/>
    </row>
    <row x14ac:dyDescent="0.25" r="33" customHeight="1" ht="17.25">
      <c r="A33" s="23"/>
      <c r="B33" s="23"/>
      <c r="C33" s="23"/>
      <c r="D33" s="23"/>
      <c r="E33" s="108"/>
      <c r="F33" s="108"/>
      <c r="G33" s="3"/>
      <c r="H33" s="82"/>
      <c r="I33" s="82"/>
      <c r="J33" s="34"/>
      <c r="K33" s="28"/>
      <c r="L33" s="3"/>
      <c r="M33" s="3"/>
    </row>
    <row x14ac:dyDescent="0.25" r="34" customHeight="1" ht="17.25">
      <c r="A34" s="23"/>
      <c r="B34" s="23"/>
      <c r="C34" s="23"/>
      <c r="D34" s="23"/>
      <c r="E34" s="3"/>
      <c r="F34" s="3"/>
      <c r="G34" s="3"/>
      <c r="H34" s="82"/>
      <c r="I34" s="82"/>
      <c r="J34" s="34"/>
      <c r="K34" s="28"/>
      <c r="L34" s="3"/>
      <c r="M34" s="3"/>
    </row>
    <row x14ac:dyDescent="0.25" r="35" customHeight="1" ht="17.25">
      <c r="A35" s="23"/>
      <c r="B35" s="23"/>
      <c r="C35" s="23"/>
      <c r="D35" s="23"/>
      <c r="E35" s="28"/>
      <c r="F35" s="28"/>
      <c r="G35" s="3"/>
      <c r="H35" s="82"/>
      <c r="I35" s="82"/>
      <c r="J35" s="34"/>
      <c r="K35" s="28"/>
      <c r="L35" s="3"/>
      <c r="M35" s="3"/>
    </row>
    <row x14ac:dyDescent="0.25" r="36" customHeight="1" ht="17.25">
      <c r="A36" s="23"/>
      <c r="B36" s="23"/>
      <c r="C36" s="23"/>
      <c r="D36" s="23"/>
      <c r="E36" s="28"/>
      <c r="F36" s="28"/>
      <c r="G36" s="3"/>
      <c r="H36" s="82"/>
      <c r="I36" s="82"/>
      <c r="J36" s="82"/>
      <c r="K36" s="3"/>
      <c r="L36" s="3"/>
      <c r="M36" s="3"/>
    </row>
    <row x14ac:dyDescent="0.25" r="37" customHeight="1" ht="49.35">
      <c r="A37" s="126"/>
      <c r="B37" s="96" t="s">
        <v>148</v>
      </c>
      <c r="C37" s="236"/>
      <c r="D37" s="236"/>
      <c r="E37" s="127"/>
      <c r="F37" s="127"/>
      <c r="G37" s="116"/>
      <c r="H37" s="128"/>
      <c r="I37" s="128"/>
      <c r="J37" s="128"/>
      <c r="K37" s="127"/>
      <c r="L37" s="127"/>
      <c r="M37" s="3"/>
    </row>
    <row x14ac:dyDescent="0.25" r="38" customHeight="1" ht="26.100000000000005">
      <c r="A38" s="15"/>
      <c r="B38" s="15" t="s">
        <v>318</v>
      </c>
      <c r="C38" s="15"/>
      <c r="D38" s="15"/>
      <c r="E38" s="217"/>
      <c r="F38" s="237" t="s">
        <v>319</v>
      </c>
      <c r="G38" s="217"/>
      <c r="H38" s="73" t="s">
        <v>320</v>
      </c>
      <c r="I38" s="18" t="s">
        <v>327</v>
      </c>
      <c r="J38" s="146"/>
      <c r="K38" s="113"/>
      <c r="L38" s="113"/>
      <c r="M38" s="113"/>
    </row>
    <row x14ac:dyDescent="0.25" r="39" customHeight="1" ht="17.25">
      <c r="A39" s="23"/>
      <c r="B39" s="23"/>
      <c r="C39" s="23"/>
      <c r="D39" s="23"/>
      <c r="E39" s="74"/>
      <c r="F39" s="150" t="s">
        <v>328</v>
      </c>
      <c r="G39" s="119" t="s">
        <v>329</v>
      </c>
      <c r="H39" s="91"/>
      <c r="I39" s="91"/>
      <c r="J39" s="244"/>
      <c r="K39" s="148"/>
      <c r="L39" s="3"/>
      <c r="M39" s="3"/>
    </row>
    <row x14ac:dyDescent="0.25" r="40" customHeight="1" ht="17.25">
      <c r="A40" s="23"/>
      <c r="B40" s="23"/>
      <c r="C40" s="23"/>
      <c r="D40" s="23"/>
      <c r="E40" s="74"/>
      <c r="F40" s="28" t="s">
        <v>330</v>
      </c>
      <c r="G40" s="135" t="s">
        <v>331</v>
      </c>
      <c r="H40" s="25">
        <f>ROUNDUP((('UK-T-Plinths'!G40)*USD_per_GBP),-1)</f>
      </c>
      <c r="I40" s="25">
        <v>1560</v>
      </c>
      <c r="J40" s="25">
        <f>ROUNDUP((('UK-T-Plinths'!I40)*USD_per_GBP),-1)</f>
      </c>
      <c r="K40" s="260"/>
      <c r="L40" s="260"/>
      <c r="M40" s="260"/>
    </row>
    <row x14ac:dyDescent="0.25" r="41" customHeight="1" ht="17.25">
      <c r="A41" s="23"/>
      <c r="B41" s="23"/>
      <c r="C41" s="23"/>
      <c r="D41" s="23"/>
      <c r="E41" s="74"/>
      <c r="F41" s="74"/>
      <c r="G41" s="74"/>
      <c r="H41" s="34"/>
      <c r="I41" s="34"/>
      <c r="J41" s="82"/>
      <c r="K41" s="3"/>
      <c r="L41" s="3"/>
      <c r="M41" s="3"/>
    </row>
    <row x14ac:dyDescent="0.25" r="42" customHeight="1" ht="17.25">
      <c r="A42" s="23"/>
      <c r="B42" s="23"/>
      <c r="C42" s="23"/>
      <c r="D42" s="23"/>
      <c r="E42" s="74"/>
      <c r="F42" s="74"/>
      <c r="G42" s="74"/>
      <c r="H42" s="34"/>
      <c r="I42" s="34"/>
      <c r="J42" s="82"/>
      <c r="K42" s="3"/>
      <c r="L42" s="3"/>
      <c r="M42" s="3"/>
    </row>
    <row x14ac:dyDescent="0.25" r="43" customHeight="1" ht="17.25">
      <c r="A43" s="23"/>
      <c r="B43" s="23"/>
      <c r="C43" s="23"/>
      <c r="D43" s="23"/>
      <c r="E43" s="74"/>
      <c r="F43" s="74"/>
      <c r="G43" s="74"/>
      <c r="H43" s="34"/>
      <c r="I43" s="34"/>
      <c r="J43" s="82"/>
      <c r="K43" s="3"/>
      <c r="L43" s="3"/>
      <c r="M43" s="3"/>
    </row>
    <row x14ac:dyDescent="0.25" r="44" customHeight="1" ht="17.25">
      <c r="A44" s="23"/>
      <c r="B44" s="23"/>
      <c r="C44" s="23"/>
      <c r="D44" s="23"/>
      <c r="E44" s="74"/>
      <c r="F44" s="74"/>
      <c r="G44" s="3"/>
      <c r="H44" s="82"/>
      <c r="I44" s="82"/>
      <c r="J44" s="82"/>
      <c r="K44" s="3"/>
      <c r="L44" s="3"/>
      <c r="M44" s="3"/>
    </row>
    <row x14ac:dyDescent="0.25" r="45" customHeight="1" ht="17.25">
      <c r="A45" s="23"/>
      <c r="B45" s="23"/>
      <c r="C45" s="23"/>
      <c r="D45" s="23"/>
      <c r="E45" s="138" t="s">
        <v>332</v>
      </c>
      <c r="F45" s="203"/>
      <c r="G45" s="3"/>
      <c r="H45" s="82"/>
      <c r="I45" s="82"/>
      <c r="J45" s="82"/>
      <c r="K45" s="3"/>
      <c r="L45" s="3"/>
      <c r="M45" s="3"/>
    </row>
    <row x14ac:dyDescent="0.25" r="46" customHeight="1" ht="17.25">
      <c r="A46" s="23"/>
      <c r="B46" s="23"/>
      <c r="C46" s="23"/>
      <c r="D46" s="23"/>
      <c r="E46" s="108"/>
      <c r="F46" s="243"/>
      <c r="G46" s="3"/>
      <c r="H46" s="82"/>
      <c r="I46" s="82"/>
      <c r="J46" s="82"/>
      <c r="K46" s="3"/>
      <c r="L46" s="3"/>
      <c r="M46" s="3"/>
    </row>
    <row x14ac:dyDescent="0.25" r="47" customHeight="1" ht="17.25">
      <c r="A47" s="23"/>
      <c r="B47" s="23"/>
      <c r="C47" s="23"/>
      <c r="D47" s="23"/>
      <c r="E47" s="3"/>
      <c r="F47" s="3"/>
      <c r="G47" s="3"/>
      <c r="H47" s="82"/>
      <c r="I47" s="82"/>
      <c r="J47" s="82"/>
      <c r="K47" s="3"/>
      <c r="L47" s="3"/>
      <c r="M47" s="3"/>
    </row>
    <row x14ac:dyDescent="0.25" r="48" customHeight="1" ht="17.25">
      <c r="A48" s="23"/>
      <c r="B48" s="23"/>
      <c r="C48" s="23"/>
      <c r="D48" s="23"/>
      <c r="E48" s="139" t="s">
        <v>280</v>
      </c>
      <c r="F48" s="139"/>
      <c r="G48" s="140"/>
      <c r="H48" s="141"/>
      <c r="I48" s="37"/>
      <c r="J48" s="37">
        <f>ROUNDUP((('UK-T-Plinths'!J46)*USD_per_GBP),-1)</f>
      </c>
      <c r="K48" s="3"/>
      <c r="L48" s="3"/>
      <c r="M48" s="3"/>
    </row>
    <row x14ac:dyDescent="0.25" r="49" customHeight="1" ht="17.25">
      <c r="A49" s="23"/>
      <c r="B49" s="23"/>
      <c r="C49" s="23"/>
      <c r="D49" s="23"/>
      <c r="E49" s="108"/>
      <c r="F49" s="108"/>
      <c r="G49" s="3"/>
      <c r="H49" s="82"/>
      <c r="I49" s="82"/>
      <c r="J49" s="82"/>
      <c r="K49" s="3"/>
      <c r="L49" s="3"/>
      <c r="M49" s="3"/>
    </row>
    <row x14ac:dyDescent="0.25" r="50" customHeight="1" ht="17.25">
      <c r="A50" s="23"/>
      <c r="B50" s="23"/>
      <c r="C50" s="23"/>
      <c r="D50" s="23"/>
      <c r="E50" s="108"/>
      <c r="F50" s="108"/>
      <c r="G50" s="3"/>
      <c r="H50" s="82"/>
      <c r="I50" s="82"/>
      <c r="J50" s="82"/>
      <c r="K50" s="3"/>
      <c r="L50" s="3"/>
      <c r="M50" s="3"/>
    </row>
    <row x14ac:dyDescent="0.25" r="51" customHeight="1" ht="17.25">
      <c r="A51" s="23"/>
      <c r="B51" s="23"/>
      <c r="C51" s="23"/>
      <c r="D51" s="23"/>
      <c r="E51" s="3"/>
      <c r="F51" s="3"/>
      <c r="G51" s="3"/>
      <c r="H51" s="82"/>
      <c r="I51" s="82"/>
      <c r="J51" s="82"/>
      <c r="K51" s="3"/>
      <c r="L51" s="3"/>
      <c r="M51" s="3"/>
    </row>
    <row x14ac:dyDescent="0.25" r="52" customHeight="1" ht="17.25">
      <c r="A52" s="23"/>
      <c r="B52" s="23"/>
      <c r="C52" s="23"/>
      <c r="D52" s="23"/>
      <c r="E52" s="28"/>
      <c r="F52" s="28"/>
      <c r="G52" s="3"/>
      <c r="H52" s="82"/>
      <c r="I52" s="25"/>
      <c r="J52" s="25"/>
      <c r="K52" s="3"/>
      <c r="L52" s="3"/>
      <c r="M52" s="3"/>
    </row>
    <row x14ac:dyDescent="0.25" r="53" customHeight="1" ht="17.25">
      <c r="A53" s="23"/>
      <c r="B53" s="23"/>
      <c r="C53" s="23"/>
      <c r="D53" s="23"/>
      <c r="E53" s="28"/>
      <c r="F53" s="28"/>
      <c r="G53" s="3"/>
      <c r="H53" s="82"/>
      <c r="I53" s="25"/>
      <c r="J53" s="82"/>
      <c r="K53" s="3"/>
      <c r="L53" s="3"/>
      <c r="M53" s="3"/>
    </row>
    <row x14ac:dyDescent="0.25" r="54" customHeight="1" ht="17.25">
      <c r="A54" s="23"/>
      <c r="B54" s="23"/>
      <c r="C54" s="23"/>
      <c r="D54" s="23"/>
      <c r="E54" s="3"/>
      <c r="F54" s="3"/>
      <c r="G54" s="3"/>
      <c r="H54" s="82"/>
      <c r="I54" s="82"/>
      <c r="J54" s="82"/>
      <c r="K54" s="3"/>
      <c r="L54" s="3"/>
      <c r="M54" s="3"/>
    </row>
    <row x14ac:dyDescent="0.25" r="55" customHeight="1" ht="43.35">
      <c r="A55" s="126"/>
      <c r="B55" s="245" t="s">
        <v>333</v>
      </c>
      <c r="C55" s="245"/>
      <c r="D55" s="246"/>
      <c r="E55" s="247"/>
      <c r="F55" s="248"/>
      <c r="G55" s="126"/>
      <c r="H55" s="249"/>
      <c r="I55" s="250"/>
      <c r="J55" s="250"/>
      <c r="K55" s="247"/>
      <c r="L55" s="247"/>
      <c r="M55" s="3"/>
    </row>
    <row x14ac:dyDescent="0.25" r="56" customHeight="1" ht="27">
      <c r="A56" s="15"/>
      <c r="B56" s="15" t="s">
        <v>318</v>
      </c>
      <c r="C56" s="15"/>
      <c r="D56" s="15"/>
      <c r="E56" s="112" t="s">
        <v>58</v>
      </c>
      <c r="F56" s="237" t="s">
        <v>319</v>
      </c>
      <c r="G56" s="217"/>
      <c r="H56" s="251" t="s">
        <v>320</v>
      </c>
      <c r="I56" s="52" t="s">
        <v>334</v>
      </c>
      <c r="J56" s="238"/>
      <c r="K56" s="51"/>
      <c r="L56" s="51"/>
      <c r="M56" s="51"/>
    </row>
    <row x14ac:dyDescent="0.25" r="57" customHeight="1" ht="17.25">
      <c r="A57" s="114"/>
      <c r="B57" s="114"/>
      <c r="C57" s="114"/>
      <c r="D57" s="114"/>
      <c r="E57" s="252"/>
      <c r="F57" s="185" t="s">
        <v>72</v>
      </c>
      <c r="G57" s="185" t="s">
        <v>335</v>
      </c>
      <c r="H57" s="101"/>
      <c r="I57" s="101"/>
      <c r="J57" s="82"/>
      <c r="K57" s="253"/>
      <c r="L57" s="253" t="s">
        <v>336</v>
      </c>
      <c r="M57" s="3"/>
    </row>
    <row x14ac:dyDescent="0.25" r="58" customHeight="1" ht="17.25">
      <c r="A58" s="114"/>
      <c r="B58" s="114"/>
      <c r="C58" s="114"/>
      <c r="D58" s="114"/>
      <c r="E58" s="252" t="s">
        <v>11</v>
      </c>
      <c r="F58" s="28" t="s">
        <v>337</v>
      </c>
      <c r="G58" s="135" t="s">
        <v>338</v>
      </c>
      <c r="H58" s="25">
        <f>ROUNDUP((('UK-T-Plinths'!G57)*USD_per_GBP),-1)</f>
      </c>
      <c r="I58" s="25">
        <v>1430</v>
      </c>
      <c r="J58" s="25">
        <f>ROUNDUP((('UK-T-Plinths'!I57)*USD_per_GBP),-1)</f>
      </c>
      <c r="K58" s="177"/>
      <c r="L58" s="177"/>
      <c r="M58" s="177"/>
    </row>
    <row x14ac:dyDescent="0.25" r="59" customHeight="1" ht="17.25">
      <c r="A59" s="114"/>
      <c r="B59" s="114"/>
      <c r="C59" s="114"/>
      <c r="D59" s="114"/>
      <c r="E59" s="252" t="s">
        <v>15</v>
      </c>
      <c r="F59" s="28" t="s">
        <v>339</v>
      </c>
      <c r="G59" s="254" t="s">
        <v>324</v>
      </c>
      <c r="H59" s="25">
        <f>ROUNDUP((('UK-T-Plinths'!G58)*USD_per_GBP),-1)</f>
      </c>
      <c r="I59" s="25">
        <v>1560</v>
      </c>
      <c r="J59" s="25">
        <f>ROUNDUP((('UK-T-Plinths'!I58)*USD_per_GBP),-1)</f>
      </c>
      <c r="K59" s="177"/>
      <c r="L59" s="177"/>
      <c r="M59" s="177"/>
    </row>
    <row x14ac:dyDescent="0.25" r="60" customHeight="1" ht="17.25">
      <c r="A60" s="114"/>
      <c r="B60" s="114"/>
      <c r="C60" s="114"/>
      <c r="D60" s="114"/>
      <c r="E60" s="252"/>
      <c r="F60" s="252"/>
      <c r="G60" s="63"/>
      <c r="H60" s="63"/>
      <c r="I60" s="172"/>
      <c r="J60" s="82"/>
      <c r="K60" s="3"/>
      <c r="L60" s="3"/>
      <c r="M60" s="3"/>
    </row>
    <row x14ac:dyDescent="0.25" r="61" customHeight="1" ht="17.25">
      <c r="A61" s="114"/>
      <c r="B61" s="114"/>
      <c r="C61" s="114"/>
      <c r="D61" s="114"/>
      <c r="E61" s="252"/>
      <c r="F61" s="28"/>
      <c r="G61" s="135"/>
      <c r="H61" s="63"/>
      <c r="I61" s="172"/>
      <c r="J61" s="82"/>
      <c r="K61" s="3"/>
      <c r="L61" s="3"/>
      <c r="M61" s="3"/>
    </row>
    <row x14ac:dyDescent="0.25" r="62" customHeight="1" ht="17.25">
      <c r="A62" s="114"/>
      <c r="B62" s="114"/>
      <c r="C62" s="114"/>
      <c r="D62" s="114"/>
      <c r="E62" s="138" t="s">
        <v>325</v>
      </c>
      <c r="F62" s="204"/>
      <c r="G62" s="204"/>
      <c r="H62" s="255"/>
      <c r="I62" s="255"/>
      <c r="J62" s="82"/>
      <c r="K62" s="3"/>
      <c r="L62" s="3"/>
      <c r="M62" s="3"/>
    </row>
    <row x14ac:dyDescent="0.25" r="63" customHeight="1" ht="17.25">
      <c r="A63" s="114"/>
      <c r="B63" s="114"/>
      <c r="C63" s="114"/>
      <c r="D63" s="114"/>
      <c r="E63" s="108"/>
      <c r="F63" s="243"/>
      <c r="G63" s="243"/>
      <c r="H63" s="256"/>
      <c r="I63" s="256"/>
      <c r="J63" s="82"/>
      <c r="K63" s="3"/>
      <c r="L63" s="3"/>
      <c r="M63" s="3"/>
    </row>
    <row x14ac:dyDescent="0.25" r="64" customHeight="1" ht="17.25">
      <c r="A64" s="114"/>
      <c r="B64" s="114"/>
      <c r="C64" s="114"/>
      <c r="D64" s="114"/>
      <c r="E64" s="114"/>
      <c r="F64" s="4"/>
      <c r="G64" s="114"/>
      <c r="H64" s="172"/>
      <c r="I64" s="172"/>
      <c r="J64" s="82"/>
      <c r="K64" s="3"/>
      <c r="L64" s="3"/>
      <c r="M64" s="3"/>
    </row>
    <row x14ac:dyDescent="0.25" r="65" customHeight="1" ht="17.25">
      <c r="A65" s="114"/>
      <c r="B65" s="114"/>
      <c r="C65" s="114"/>
      <c r="D65" s="114"/>
      <c r="E65" s="257" t="s">
        <v>280</v>
      </c>
      <c r="F65" s="257"/>
      <c r="G65" s="257"/>
      <c r="H65" s="258"/>
      <c r="I65" s="188"/>
      <c r="J65" s="37">
        <f>ROUNDUP((('UK-T-Plinths'!J64)*USD_per_GBP),-1)</f>
      </c>
      <c r="K65" s="3"/>
      <c r="L65" s="3"/>
      <c r="M65" s="3"/>
    </row>
    <row x14ac:dyDescent="0.25" r="66" customHeight="1" ht="17.25">
      <c r="A66" s="114"/>
      <c r="B66" s="114"/>
      <c r="C66" s="114"/>
      <c r="D66" s="114"/>
      <c r="E66" s="108"/>
      <c r="F66" s="108"/>
      <c r="G66" s="108"/>
      <c r="H66" s="259"/>
      <c r="I66" s="259"/>
      <c r="J66" s="82"/>
      <c r="K66" s="3"/>
      <c r="L66" s="3"/>
      <c r="M66" s="3"/>
    </row>
    <row x14ac:dyDescent="0.25" r="67" customHeight="1" ht="17.25">
      <c r="A67" s="114"/>
      <c r="B67" s="114"/>
      <c r="C67" s="114"/>
      <c r="D67" s="114"/>
      <c r="E67" s="108"/>
      <c r="F67" s="108"/>
      <c r="G67" s="108"/>
      <c r="H67" s="259"/>
      <c r="I67" s="259"/>
      <c r="J67" s="82"/>
      <c r="K67" s="3"/>
      <c r="L67" s="3"/>
      <c r="M67" s="3"/>
    </row>
    <row x14ac:dyDescent="0.25" r="68" customHeight="1" ht="17.25">
      <c r="A68" s="114"/>
      <c r="B68" s="114"/>
      <c r="C68" s="114"/>
      <c r="D68" s="114"/>
      <c r="E68" s="3"/>
      <c r="F68" s="3"/>
      <c r="G68" s="3"/>
      <c r="H68" s="82"/>
      <c r="I68" s="82"/>
      <c r="J68" s="82"/>
      <c r="K68" s="3"/>
      <c r="L68" s="3"/>
      <c r="M68" s="3"/>
    </row>
    <row x14ac:dyDescent="0.25" r="69" customHeight="1" ht="17.25">
      <c r="A69" s="114"/>
      <c r="B69" s="114"/>
      <c r="C69" s="114"/>
      <c r="D69" s="114"/>
      <c r="E69" s="3"/>
      <c r="F69" s="3"/>
      <c r="G69" s="3"/>
      <c r="H69" s="82"/>
      <c r="I69" s="82"/>
      <c r="J69" s="82"/>
      <c r="K69" s="3"/>
      <c r="L69" s="3"/>
      <c r="M69" s="3"/>
    </row>
    <row x14ac:dyDescent="0.25" r="70" customHeight="1" ht="17.25">
      <c r="A70" s="114"/>
      <c r="B70" s="114"/>
      <c r="C70" s="114"/>
      <c r="D70" s="114"/>
      <c r="E70" s="3"/>
      <c r="F70" s="3"/>
      <c r="G70" s="3"/>
      <c r="H70" s="82"/>
      <c r="I70" s="82"/>
      <c r="J70" s="82"/>
      <c r="K70" s="3"/>
      <c r="L70" s="3"/>
      <c r="M70" s="3"/>
    </row>
  </sheetData>
  <mergeCells count="11">
    <mergeCell ref="A1:M1"/>
    <mergeCell ref="F4:G4"/>
    <mergeCell ref="I4:M4"/>
    <mergeCell ref="F21:G21"/>
    <mergeCell ref="I21:M21"/>
    <mergeCell ref="F38:G38"/>
    <mergeCell ref="I38:M38"/>
    <mergeCell ref="B55:C55"/>
    <mergeCell ref="B56:C56"/>
    <mergeCell ref="F56:G56"/>
    <mergeCell ref="I56:M5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0"/>
  <sheetViews>
    <sheetView workbookViewId="0"/>
  </sheetViews>
  <sheetFormatPr defaultRowHeight="15" x14ac:dyDescent="0.25"/>
  <cols>
    <col min="1" max="1" style="77" width="6.005" customWidth="1" bestFit="1"/>
    <col min="2" max="2" style="77" width="14.005" customWidth="1" bestFit="1"/>
    <col min="3" max="3" style="77" width="22.14785714285714" customWidth="1" bestFit="1"/>
    <col min="4" max="4" style="77" width="12.576428571428572" customWidth="1" bestFit="1"/>
    <col min="5" max="5" style="76" width="13.147857142857141" customWidth="1" bestFit="1"/>
    <col min="6" max="6" style="76" width="25.14785714285714" customWidth="1" bestFit="1"/>
    <col min="7" max="7" style="76" width="20.005" customWidth="1" bestFit="1"/>
    <col min="8" max="8" style="100" width="35.14785714285715" customWidth="1" bestFit="1"/>
    <col min="9" max="9" style="100" width="12.43357142857143" customWidth="1" bestFit="1" hidden="1"/>
    <col min="10" max="10" style="100" width="25.576428571428572" customWidth="1" bestFit="1"/>
    <col min="11" max="11" style="76" width="17.14785714285714" customWidth="1" bestFit="1"/>
    <col min="12" max="12" style="76" width="7.147857142857143" customWidth="1" bestFit="1"/>
    <col min="13" max="13" style="76" width="6.576428571428571" customWidth="1" bestFit="1"/>
  </cols>
  <sheetData>
    <row x14ac:dyDescent="0.25" r="1" customHeight="1" ht="17.25">
      <c r="A1" s="1" t="s">
        <v>316</v>
      </c>
      <c r="B1" s="1"/>
      <c r="C1" s="1"/>
      <c r="D1" s="1"/>
      <c r="E1" s="1"/>
      <c r="F1" s="1"/>
      <c r="G1" s="1"/>
      <c r="H1" s="81"/>
      <c r="I1" s="81"/>
      <c r="J1" s="81"/>
      <c r="K1" s="1"/>
      <c r="L1" s="1"/>
      <c r="M1" s="1"/>
    </row>
    <row x14ac:dyDescent="0.25" r="2" customHeight="1" ht="17.25">
      <c r="A2" s="4"/>
      <c r="B2" s="4" t="s">
        <v>1</v>
      </c>
      <c r="C2" s="4"/>
      <c r="D2" s="4"/>
      <c r="E2" s="4"/>
      <c r="F2" s="4"/>
      <c r="G2" s="3"/>
      <c r="H2" s="101"/>
      <c r="I2" s="101"/>
      <c r="J2" s="101"/>
      <c r="K2" s="4"/>
      <c r="L2" s="3"/>
      <c r="M2" s="3"/>
    </row>
    <row x14ac:dyDescent="0.25" r="3" customHeight="1" ht="49.35">
      <c r="A3" s="126"/>
      <c r="B3" s="96" t="s">
        <v>317</v>
      </c>
      <c r="C3" s="236"/>
      <c r="D3" s="236"/>
      <c r="E3" s="127"/>
      <c r="F3" s="127"/>
      <c r="G3" s="116"/>
      <c r="H3" s="128"/>
      <c r="I3" s="128"/>
      <c r="J3" s="128"/>
      <c r="K3" s="127"/>
      <c r="L3" s="127"/>
      <c r="M3" s="127"/>
    </row>
    <row x14ac:dyDescent="0.25" r="4" customHeight="1" ht="26.100000000000005">
      <c r="A4" s="15"/>
      <c r="B4" s="15" t="s">
        <v>318</v>
      </c>
      <c r="C4" s="15"/>
      <c r="D4" s="15"/>
      <c r="E4" s="112" t="s">
        <v>58</v>
      </c>
      <c r="F4" s="237" t="s">
        <v>319</v>
      </c>
      <c r="G4" s="217"/>
      <c r="H4" s="73" t="s">
        <v>320</v>
      </c>
      <c r="I4" s="52"/>
      <c r="J4" s="238"/>
      <c r="K4" s="51"/>
      <c r="L4" s="51"/>
      <c r="M4" s="51"/>
    </row>
    <row x14ac:dyDescent="0.25" r="5" customHeight="1" ht="17.25">
      <c r="A5" s="23"/>
      <c r="B5" s="23"/>
      <c r="C5" s="23"/>
      <c r="D5" s="23"/>
      <c r="E5" s="74"/>
      <c r="F5" s="185" t="s">
        <v>72</v>
      </c>
      <c r="G5" s="185" t="s">
        <v>84</v>
      </c>
      <c r="H5" s="91"/>
      <c r="I5" s="91"/>
      <c r="J5" s="91"/>
      <c r="K5" s="74"/>
      <c r="L5" s="3"/>
      <c r="M5" s="3"/>
    </row>
    <row x14ac:dyDescent="0.25" r="6" customHeight="1" ht="17.25">
      <c r="A6" s="23"/>
      <c r="B6" s="23"/>
      <c r="C6" s="23"/>
      <c r="D6" s="23"/>
      <c r="E6" s="74" t="s">
        <v>11</v>
      </c>
      <c r="F6" s="28" t="s">
        <v>321</v>
      </c>
      <c r="G6" s="135" t="s">
        <v>322</v>
      </c>
      <c r="H6" s="25">
        <v>2860</v>
      </c>
      <c r="I6" s="34"/>
      <c r="J6" s="34"/>
      <c r="K6" s="239"/>
      <c r="L6" s="3"/>
      <c r="M6" s="3"/>
    </row>
    <row x14ac:dyDescent="0.25" r="7" customHeight="1" ht="17.25">
      <c r="A7" s="23"/>
      <c r="B7" s="23"/>
      <c r="C7" s="23"/>
      <c r="D7" s="23"/>
      <c r="E7" s="74" t="s">
        <v>15</v>
      </c>
      <c r="F7" s="28" t="s">
        <v>323</v>
      </c>
      <c r="G7" s="135" t="s">
        <v>324</v>
      </c>
      <c r="H7" s="25">
        <v>3000</v>
      </c>
      <c r="I7" s="34"/>
      <c r="J7" s="34"/>
      <c r="K7" s="239"/>
      <c r="L7" s="3"/>
      <c r="M7" s="3"/>
    </row>
    <row x14ac:dyDescent="0.25" r="8" customHeight="1" ht="17.25">
      <c r="A8" s="23"/>
      <c r="B8" s="23"/>
      <c r="C8" s="23"/>
      <c r="D8" s="23"/>
      <c r="E8" s="74"/>
      <c r="F8" s="74"/>
      <c r="G8" s="74"/>
      <c r="H8" s="34"/>
      <c r="I8" s="34"/>
      <c r="J8" s="34"/>
      <c r="K8" s="239"/>
      <c r="L8" s="3"/>
      <c r="M8" s="3"/>
    </row>
    <row x14ac:dyDescent="0.25" r="9" customHeight="1" ht="17.25">
      <c r="A9" s="23"/>
      <c r="B9" s="23"/>
      <c r="C9" s="23"/>
      <c r="D9" s="23"/>
      <c r="E9" s="74"/>
      <c r="F9" s="74"/>
      <c r="G9" s="3"/>
      <c r="H9" s="82"/>
      <c r="I9" s="82"/>
      <c r="J9" s="82"/>
      <c r="K9" s="3"/>
      <c r="L9" s="3"/>
      <c r="M9" s="3"/>
    </row>
    <row x14ac:dyDescent="0.25" r="10" customHeight="1" ht="17.25">
      <c r="A10" s="23"/>
      <c r="B10" s="23"/>
      <c r="C10" s="23"/>
      <c r="D10" s="23"/>
      <c r="E10" s="3"/>
      <c r="F10" s="3"/>
      <c r="G10" s="74"/>
      <c r="H10" s="136"/>
      <c r="I10" s="136"/>
      <c r="J10" s="137"/>
      <c r="K10" s="137"/>
      <c r="L10" s="3"/>
      <c r="M10" s="3"/>
    </row>
    <row x14ac:dyDescent="0.25" r="11" customHeight="1" ht="17.25">
      <c r="A11" s="23"/>
      <c r="B11" s="23"/>
      <c r="C11" s="23"/>
      <c r="D11" s="23"/>
      <c r="E11" s="138" t="s">
        <v>325</v>
      </c>
      <c r="F11" s="203"/>
      <c r="G11" s="3"/>
      <c r="H11" s="82"/>
      <c r="I11" s="82"/>
      <c r="J11" s="82"/>
      <c r="K11" s="3"/>
      <c r="L11" s="3"/>
      <c r="M11" s="3"/>
    </row>
    <row x14ac:dyDescent="0.25" r="12" customHeight="1" ht="17.25">
      <c r="A12" s="23"/>
      <c r="B12" s="23"/>
      <c r="C12" s="23"/>
      <c r="D12" s="23"/>
      <c r="E12" s="240"/>
      <c r="F12" s="240"/>
      <c r="G12" s="3"/>
      <c r="H12" s="82"/>
      <c r="I12" s="82"/>
      <c r="J12" s="82"/>
      <c r="K12" s="3"/>
      <c r="L12" s="3"/>
      <c r="M12" s="3"/>
    </row>
    <row x14ac:dyDescent="0.25" r="13" customHeight="1" ht="17.25">
      <c r="A13" s="23"/>
      <c r="B13" s="23"/>
      <c r="C13" s="23"/>
      <c r="D13" s="23"/>
      <c r="E13" s="3"/>
      <c r="F13" s="3"/>
      <c r="G13" s="3"/>
      <c r="H13" s="82"/>
      <c r="I13" s="82"/>
      <c r="J13" s="82"/>
      <c r="K13" s="3"/>
      <c r="L13" s="3"/>
      <c r="M13" s="3"/>
    </row>
    <row x14ac:dyDescent="0.25" r="14" customHeight="1" ht="17.25">
      <c r="A14" s="23"/>
      <c r="B14" s="23"/>
      <c r="C14" s="23"/>
      <c r="D14" s="23"/>
      <c r="E14" s="139" t="s">
        <v>326</v>
      </c>
      <c r="F14" s="139"/>
      <c r="G14" s="140"/>
      <c r="H14" s="141"/>
      <c r="I14" s="37"/>
      <c r="J14" s="37">
        <v>810</v>
      </c>
      <c r="K14" s="3"/>
      <c r="L14" s="3"/>
      <c r="M14" s="3"/>
    </row>
    <row x14ac:dyDescent="0.25" r="15" customHeight="1" ht="17.25">
      <c r="A15" s="23"/>
      <c r="B15" s="23"/>
      <c r="C15" s="23"/>
      <c r="D15" s="23"/>
      <c r="E15" s="240"/>
      <c r="F15" s="240"/>
      <c r="G15" s="3"/>
      <c r="H15" s="82"/>
      <c r="I15" s="82"/>
      <c r="J15" s="34"/>
      <c r="K15" s="3"/>
      <c r="L15" s="3"/>
      <c r="M15" s="3"/>
    </row>
    <row x14ac:dyDescent="0.25" r="16" customHeight="1" ht="17.25">
      <c r="A16" s="23"/>
      <c r="B16" s="23"/>
      <c r="C16" s="23"/>
      <c r="D16" s="23"/>
      <c r="E16" s="3"/>
      <c r="F16" s="3"/>
      <c r="G16" s="3"/>
      <c r="H16" s="82"/>
      <c r="I16" s="82"/>
      <c r="J16" s="34"/>
      <c r="K16" s="3"/>
      <c r="L16" s="3"/>
      <c r="M16" s="3"/>
    </row>
    <row x14ac:dyDescent="0.25" r="17" customHeight="1" ht="17.25">
      <c r="A17" s="23"/>
      <c r="B17" s="23"/>
      <c r="C17" s="23"/>
      <c r="D17" s="23"/>
      <c r="E17" s="28"/>
      <c r="F17" s="28"/>
      <c r="G17" s="3"/>
      <c r="H17" s="82"/>
      <c r="I17" s="25"/>
      <c r="J17" s="25"/>
      <c r="K17" s="3"/>
      <c r="L17" s="3"/>
      <c r="M17" s="3"/>
    </row>
    <row x14ac:dyDescent="0.25" r="18" customHeight="1" ht="17.25">
      <c r="A18" s="23"/>
      <c r="B18" s="23"/>
      <c r="C18" s="23"/>
      <c r="D18" s="23"/>
      <c r="E18" s="3"/>
      <c r="F18" s="3"/>
      <c r="G18" s="114"/>
      <c r="H18" s="82"/>
      <c r="I18" s="82"/>
      <c r="J18" s="82"/>
      <c r="K18" s="3"/>
      <c r="L18" s="3"/>
      <c r="M18" s="3"/>
    </row>
    <row x14ac:dyDescent="0.25" r="19" customHeight="1" ht="17.25">
      <c r="A19" s="23"/>
      <c r="B19" s="23"/>
      <c r="C19" s="23"/>
      <c r="D19" s="23"/>
      <c r="E19" s="28"/>
      <c r="F19" s="28"/>
      <c r="G19" s="3"/>
      <c r="H19" s="82"/>
      <c r="I19" s="82"/>
      <c r="J19" s="34"/>
      <c r="K19" s="3"/>
      <c r="L19" s="3"/>
      <c r="M19" s="3"/>
    </row>
    <row x14ac:dyDescent="0.25" r="20" customHeight="1" ht="49.35">
      <c r="A20" s="126"/>
      <c r="B20" s="96" t="s">
        <v>102</v>
      </c>
      <c r="C20" s="236"/>
      <c r="D20" s="236"/>
      <c r="E20" s="127"/>
      <c r="F20" s="127"/>
      <c r="G20" s="116"/>
      <c r="H20" s="128"/>
      <c r="I20" s="128"/>
      <c r="J20" s="128"/>
      <c r="K20" s="127"/>
      <c r="L20" s="127"/>
      <c r="M20" s="3"/>
    </row>
    <row x14ac:dyDescent="0.25" r="21" customHeight="1" ht="26.100000000000005">
      <c r="A21" s="15"/>
      <c r="B21" s="15" t="s">
        <v>318</v>
      </c>
      <c r="C21" s="15"/>
      <c r="D21" s="15"/>
      <c r="E21" s="217"/>
      <c r="F21" s="237" t="s">
        <v>319</v>
      </c>
      <c r="G21" s="217"/>
      <c r="H21" s="73" t="s">
        <v>320</v>
      </c>
      <c r="I21" s="52" t="s">
        <v>327</v>
      </c>
      <c r="J21" s="238"/>
      <c r="K21" s="51"/>
      <c r="L21" s="51"/>
      <c r="M21" s="51"/>
    </row>
    <row x14ac:dyDescent="0.25" r="22" customHeight="1" ht="17.25">
      <c r="A22" s="23"/>
      <c r="B22" s="23"/>
      <c r="C22" s="23"/>
      <c r="D22" s="23"/>
      <c r="E22" s="74"/>
      <c r="F22" s="150" t="s">
        <v>328</v>
      </c>
      <c r="G22" s="150" t="s">
        <v>329</v>
      </c>
      <c r="H22" s="91"/>
      <c r="I22" s="91"/>
      <c r="J22" s="241"/>
      <c r="K22" s="242"/>
      <c r="L22" s="3"/>
      <c r="M22" s="3"/>
    </row>
    <row x14ac:dyDescent="0.25" r="23" customHeight="1" ht="17.25">
      <c r="A23" s="23"/>
      <c r="B23" s="23"/>
      <c r="C23" s="23"/>
      <c r="D23" s="23"/>
      <c r="E23" s="74"/>
      <c r="F23" s="28" t="s">
        <v>330</v>
      </c>
      <c r="G23" s="135" t="s">
        <v>331</v>
      </c>
      <c r="H23" s="25">
        <v>1230</v>
      </c>
      <c r="I23" s="25">
        <v>1470</v>
      </c>
      <c r="J23" s="25"/>
      <c r="K23" s="25"/>
      <c r="L23" s="25"/>
      <c r="M23" s="25"/>
    </row>
    <row x14ac:dyDescent="0.25" r="24" customHeight="1" ht="17.25">
      <c r="A24" s="23"/>
      <c r="B24" s="23"/>
      <c r="C24" s="23"/>
      <c r="D24" s="23"/>
      <c r="E24" s="74"/>
      <c r="F24" s="74"/>
      <c r="G24" s="74"/>
      <c r="H24" s="34"/>
      <c r="I24" s="34"/>
      <c r="J24" s="24"/>
      <c r="K24" s="28"/>
      <c r="L24" s="3"/>
      <c r="M24" s="3"/>
    </row>
    <row x14ac:dyDescent="0.25" r="25" customHeight="1" ht="17.25">
      <c r="A25" s="23"/>
      <c r="B25" s="23"/>
      <c r="C25" s="23"/>
      <c r="D25" s="23"/>
      <c r="E25" s="74"/>
      <c r="F25" s="74"/>
      <c r="G25" s="74"/>
      <c r="H25" s="34"/>
      <c r="I25" s="34"/>
      <c r="J25" s="24"/>
      <c r="K25" s="28"/>
      <c r="L25" s="3"/>
      <c r="M25" s="3"/>
    </row>
    <row x14ac:dyDescent="0.25" r="26" customHeight="1" ht="17.25">
      <c r="A26" s="23"/>
      <c r="B26" s="23"/>
      <c r="C26" s="23"/>
      <c r="D26" s="23"/>
      <c r="E26" s="74"/>
      <c r="F26" s="74"/>
      <c r="G26" s="74"/>
      <c r="H26" s="34"/>
      <c r="I26" s="34"/>
      <c r="J26" s="24"/>
      <c r="K26" s="28"/>
      <c r="L26" s="3"/>
      <c r="M26" s="3"/>
    </row>
    <row x14ac:dyDescent="0.25" r="27" customHeight="1" ht="17.25">
      <c r="A27" s="23"/>
      <c r="B27" s="23"/>
      <c r="C27" s="23"/>
      <c r="D27" s="23"/>
      <c r="E27" s="74"/>
      <c r="F27" s="74"/>
      <c r="G27" s="3"/>
      <c r="H27" s="82"/>
      <c r="I27" s="82"/>
      <c r="J27" s="137"/>
      <c r="K27" s="28"/>
      <c r="L27" s="3"/>
      <c r="M27" s="3"/>
    </row>
    <row x14ac:dyDescent="0.25" r="28" customHeight="1" ht="17.25">
      <c r="A28" s="23"/>
      <c r="B28" s="23"/>
      <c r="C28" s="23"/>
      <c r="D28" s="23"/>
      <c r="E28" s="138" t="s">
        <v>332</v>
      </c>
      <c r="F28" s="203"/>
      <c r="G28" s="3"/>
      <c r="H28" s="82"/>
      <c r="I28" s="82"/>
      <c r="J28" s="82"/>
      <c r="K28" s="28"/>
      <c r="L28" s="3"/>
      <c r="M28" s="3"/>
    </row>
    <row x14ac:dyDescent="0.25" r="29" customHeight="1" ht="17.25">
      <c r="A29" s="23"/>
      <c r="B29" s="23"/>
      <c r="C29" s="23"/>
      <c r="D29" s="23"/>
      <c r="E29" s="108"/>
      <c r="F29" s="243"/>
      <c r="G29" s="3"/>
      <c r="H29" s="82"/>
      <c r="I29" s="82"/>
      <c r="J29" s="82"/>
      <c r="K29" s="28"/>
      <c r="L29" s="3"/>
      <c r="M29" s="3"/>
    </row>
    <row x14ac:dyDescent="0.25" r="30" customHeight="1" ht="17.25">
      <c r="A30" s="23"/>
      <c r="B30" s="23"/>
      <c r="C30" s="23"/>
      <c r="D30" s="23"/>
      <c r="E30" s="3"/>
      <c r="F30" s="3"/>
      <c r="G30" s="3"/>
      <c r="H30" s="82"/>
      <c r="I30" s="82"/>
      <c r="J30" s="82"/>
      <c r="K30" s="28"/>
      <c r="L30" s="3"/>
      <c r="M30" s="3"/>
    </row>
    <row x14ac:dyDescent="0.25" r="31" customHeight="1" ht="17.25">
      <c r="A31" s="23"/>
      <c r="B31" s="23"/>
      <c r="C31" s="23"/>
      <c r="D31" s="23"/>
      <c r="E31" s="139" t="s">
        <v>280</v>
      </c>
      <c r="F31" s="139"/>
      <c r="G31" s="140"/>
      <c r="H31" s="141"/>
      <c r="I31" s="37"/>
      <c r="J31" s="37">
        <v>380</v>
      </c>
      <c r="K31" s="28"/>
      <c r="L31" s="3"/>
      <c r="M31" s="3"/>
    </row>
    <row x14ac:dyDescent="0.25" r="32" customHeight="1" ht="17.25">
      <c r="A32" s="23"/>
      <c r="B32" s="23"/>
      <c r="C32" s="23"/>
      <c r="D32" s="23"/>
      <c r="E32" s="108"/>
      <c r="F32" s="108"/>
      <c r="G32" s="3"/>
      <c r="H32" s="82"/>
      <c r="I32" s="82"/>
      <c r="J32" s="34"/>
      <c r="K32" s="28"/>
      <c r="L32" s="3"/>
      <c r="M32" s="3"/>
    </row>
    <row x14ac:dyDescent="0.25" r="33" customHeight="1" ht="17.25">
      <c r="A33" s="23"/>
      <c r="B33" s="23"/>
      <c r="C33" s="23"/>
      <c r="D33" s="23"/>
      <c r="E33" s="108"/>
      <c r="F33" s="108"/>
      <c r="G33" s="3"/>
      <c r="H33" s="82"/>
      <c r="I33" s="82"/>
      <c r="J33" s="34"/>
      <c r="K33" s="28"/>
      <c r="L33" s="3"/>
      <c r="M33" s="3"/>
    </row>
    <row x14ac:dyDescent="0.25" r="34" customHeight="1" ht="17.25">
      <c r="A34" s="23"/>
      <c r="B34" s="23"/>
      <c r="C34" s="23"/>
      <c r="D34" s="23"/>
      <c r="E34" s="3"/>
      <c r="F34" s="3"/>
      <c r="G34" s="3"/>
      <c r="H34" s="82"/>
      <c r="I34" s="82"/>
      <c r="J34" s="34"/>
      <c r="K34" s="28"/>
      <c r="L34" s="3"/>
      <c r="M34" s="3"/>
    </row>
    <row x14ac:dyDescent="0.25" r="35" customHeight="1" ht="17.25">
      <c r="A35" s="23"/>
      <c r="B35" s="23"/>
      <c r="C35" s="23"/>
      <c r="D35" s="23"/>
      <c r="E35" s="28"/>
      <c r="F35" s="28"/>
      <c r="G35" s="3"/>
      <c r="H35" s="82"/>
      <c r="I35" s="82"/>
      <c r="J35" s="34"/>
      <c r="K35" s="28"/>
      <c r="L35" s="3"/>
      <c r="M35" s="3"/>
    </row>
    <row x14ac:dyDescent="0.25" r="36" customHeight="1" ht="17.25">
      <c r="A36" s="23"/>
      <c r="B36" s="23"/>
      <c r="C36" s="23"/>
      <c r="D36" s="23"/>
      <c r="E36" s="28"/>
      <c r="F36" s="28"/>
      <c r="G36" s="3"/>
      <c r="H36" s="82"/>
      <c r="I36" s="82"/>
      <c r="J36" s="82"/>
      <c r="K36" s="3"/>
      <c r="L36" s="3"/>
      <c r="M36" s="3"/>
    </row>
    <row x14ac:dyDescent="0.25" r="37" customHeight="1" ht="49.35">
      <c r="A37" s="126"/>
      <c r="B37" s="96" t="s">
        <v>148</v>
      </c>
      <c r="C37" s="236"/>
      <c r="D37" s="236"/>
      <c r="E37" s="127"/>
      <c r="F37" s="127"/>
      <c r="G37" s="116"/>
      <c r="H37" s="128"/>
      <c r="I37" s="128"/>
      <c r="J37" s="128"/>
      <c r="K37" s="127"/>
      <c r="L37" s="127"/>
      <c r="M37" s="3"/>
    </row>
    <row x14ac:dyDescent="0.25" r="38" customHeight="1" ht="26.100000000000005">
      <c r="A38" s="15"/>
      <c r="B38" s="15" t="s">
        <v>318</v>
      </c>
      <c r="C38" s="15"/>
      <c r="D38" s="15"/>
      <c r="E38" s="217"/>
      <c r="F38" s="237" t="s">
        <v>319</v>
      </c>
      <c r="G38" s="217"/>
      <c r="H38" s="73" t="s">
        <v>320</v>
      </c>
      <c r="I38" s="18" t="s">
        <v>327</v>
      </c>
      <c r="J38" s="146"/>
      <c r="K38" s="113"/>
      <c r="L38" s="113"/>
      <c r="M38" s="113"/>
    </row>
    <row x14ac:dyDescent="0.25" r="39" customHeight="1" ht="17.25">
      <c r="A39" s="23"/>
      <c r="B39" s="23"/>
      <c r="C39" s="23"/>
      <c r="D39" s="23"/>
      <c r="E39" s="74"/>
      <c r="F39" s="150" t="s">
        <v>328</v>
      </c>
      <c r="G39" s="119" t="s">
        <v>329</v>
      </c>
      <c r="H39" s="91"/>
      <c r="I39" s="91"/>
      <c r="J39" s="244"/>
      <c r="K39" s="148"/>
      <c r="L39" s="3"/>
      <c r="M39" s="3"/>
    </row>
    <row x14ac:dyDescent="0.25" r="40" customHeight="1" ht="17.25">
      <c r="A40" s="23"/>
      <c r="B40" s="23"/>
      <c r="C40" s="23"/>
      <c r="D40" s="23"/>
      <c r="E40" s="74"/>
      <c r="F40" s="28" t="s">
        <v>330</v>
      </c>
      <c r="G40" s="135" t="s">
        <v>331</v>
      </c>
      <c r="H40" s="25">
        <v>1230</v>
      </c>
      <c r="I40" s="25">
        <v>1470</v>
      </c>
      <c r="J40" s="25"/>
      <c r="K40" s="25"/>
      <c r="L40" s="25"/>
      <c r="M40" s="25"/>
    </row>
    <row x14ac:dyDescent="0.25" r="41" customHeight="1" ht="17.25">
      <c r="A41" s="23"/>
      <c r="B41" s="23"/>
      <c r="C41" s="23"/>
      <c r="D41" s="23"/>
      <c r="E41" s="74"/>
      <c r="F41" s="74"/>
      <c r="G41" s="74"/>
      <c r="H41" s="34"/>
      <c r="I41" s="34"/>
      <c r="J41" s="82"/>
      <c r="K41" s="3"/>
      <c r="L41" s="3"/>
      <c r="M41" s="3"/>
    </row>
    <row x14ac:dyDescent="0.25" r="42" customHeight="1" ht="17.25">
      <c r="A42" s="23"/>
      <c r="B42" s="23"/>
      <c r="C42" s="23"/>
      <c r="D42" s="23"/>
      <c r="E42" s="74"/>
      <c r="F42" s="74"/>
      <c r="G42" s="74"/>
      <c r="H42" s="34"/>
      <c r="I42" s="34"/>
      <c r="J42" s="82"/>
      <c r="K42" s="3"/>
      <c r="L42" s="3"/>
      <c r="M42" s="3"/>
    </row>
    <row x14ac:dyDescent="0.25" r="43" customHeight="1" ht="17.25">
      <c r="A43" s="23"/>
      <c r="B43" s="23"/>
      <c r="C43" s="23"/>
      <c r="D43" s="23"/>
      <c r="E43" s="74"/>
      <c r="F43" s="74"/>
      <c r="G43" s="74"/>
      <c r="H43" s="34"/>
      <c r="I43" s="34"/>
      <c r="J43" s="82"/>
      <c r="K43" s="3"/>
      <c r="L43" s="3"/>
      <c r="M43" s="3"/>
    </row>
    <row x14ac:dyDescent="0.25" r="44" customHeight="1" ht="17.25">
      <c r="A44" s="23"/>
      <c r="B44" s="23"/>
      <c r="C44" s="23"/>
      <c r="D44" s="23"/>
      <c r="E44" s="74"/>
      <c r="F44" s="74"/>
      <c r="G44" s="3"/>
      <c r="H44" s="82"/>
      <c r="I44" s="82"/>
      <c r="J44" s="82"/>
      <c r="K44" s="3"/>
      <c r="L44" s="3"/>
      <c r="M44" s="3"/>
    </row>
    <row x14ac:dyDescent="0.25" r="45" customHeight="1" ht="17.25">
      <c r="A45" s="23"/>
      <c r="B45" s="23"/>
      <c r="C45" s="23"/>
      <c r="D45" s="23"/>
      <c r="E45" s="138" t="s">
        <v>332</v>
      </c>
      <c r="F45" s="203"/>
      <c r="G45" s="3"/>
      <c r="H45" s="82"/>
      <c r="I45" s="82"/>
      <c r="J45" s="82"/>
      <c r="K45" s="3"/>
      <c r="L45" s="3"/>
      <c r="M45" s="3"/>
    </row>
    <row x14ac:dyDescent="0.25" r="46" customHeight="1" ht="17.25">
      <c r="A46" s="23"/>
      <c r="B46" s="23"/>
      <c r="C46" s="23"/>
      <c r="D46" s="23"/>
      <c r="E46" s="108"/>
      <c r="F46" s="243"/>
      <c r="G46" s="3"/>
      <c r="H46" s="82"/>
      <c r="I46" s="82"/>
      <c r="J46" s="82"/>
      <c r="K46" s="3"/>
      <c r="L46" s="3"/>
      <c r="M46" s="3"/>
    </row>
    <row x14ac:dyDescent="0.25" r="47" customHeight="1" ht="17.25">
      <c r="A47" s="23"/>
      <c r="B47" s="23"/>
      <c r="C47" s="23"/>
      <c r="D47" s="23"/>
      <c r="E47" s="3"/>
      <c r="F47" s="3"/>
      <c r="G47" s="3"/>
      <c r="H47" s="82"/>
      <c r="I47" s="82"/>
      <c r="J47" s="82"/>
      <c r="K47" s="3"/>
      <c r="L47" s="3"/>
      <c r="M47" s="3"/>
    </row>
    <row x14ac:dyDescent="0.25" r="48" customHeight="1" ht="17.25">
      <c r="A48" s="23"/>
      <c r="B48" s="23"/>
      <c r="C48" s="23"/>
      <c r="D48" s="23"/>
      <c r="E48" s="139" t="s">
        <v>280</v>
      </c>
      <c r="F48" s="139"/>
      <c r="G48" s="140"/>
      <c r="H48" s="141"/>
      <c r="I48" s="37"/>
      <c r="J48" s="37">
        <v>380</v>
      </c>
      <c r="K48" s="3"/>
      <c r="L48" s="3"/>
      <c r="M48" s="3"/>
    </row>
    <row x14ac:dyDescent="0.25" r="49" customHeight="1" ht="17.25">
      <c r="A49" s="23"/>
      <c r="B49" s="23"/>
      <c r="C49" s="23"/>
      <c r="D49" s="23"/>
      <c r="E49" s="108"/>
      <c r="F49" s="108"/>
      <c r="G49" s="3"/>
      <c r="H49" s="82"/>
      <c r="I49" s="82"/>
      <c r="J49" s="82"/>
      <c r="K49" s="3"/>
      <c r="L49" s="3"/>
      <c r="M49" s="3"/>
    </row>
    <row x14ac:dyDescent="0.25" r="50" customHeight="1" ht="17.25">
      <c r="A50" s="23"/>
      <c r="B50" s="23"/>
      <c r="C50" s="23"/>
      <c r="D50" s="23"/>
      <c r="E50" s="108"/>
      <c r="F50" s="108"/>
      <c r="G50" s="3"/>
      <c r="H50" s="82"/>
      <c r="I50" s="82"/>
      <c r="J50" s="82"/>
      <c r="K50" s="3"/>
      <c r="L50" s="3"/>
      <c r="M50" s="3"/>
    </row>
    <row x14ac:dyDescent="0.25" r="51" customHeight="1" ht="17.25">
      <c r="A51" s="23"/>
      <c r="B51" s="23"/>
      <c r="C51" s="23"/>
      <c r="D51" s="23"/>
      <c r="E51" s="3"/>
      <c r="F51" s="3"/>
      <c r="G51" s="3"/>
      <c r="H51" s="82"/>
      <c r="I51" s="82"/>
      <c r="J51" s="82"/>
      <c r="K51" s="3"/>
      <c r="L51" s="3"/>
      <c r="M51" s="3"/>
    </row>
    <row x14ac:dyDescent="0.25" r="52" customHeight="1" ht="17.25">
      <c r="A52" s="23"/>
      <c r="B52" s="23"/>
      <c r="C52" s="23"/>
      <c r="D52" s="23"/>
      <c r="E52" s="28"/>
      <c r="F52" s="28"/>
      <c r="G52" s="3"/>
      <c r="H52" s="82"/>
      <c r="I52" s="25"/>
      <c r="J52" s="25"/>
      <c r="K52" s="3"/>
      <c r="L52" s="3"/>
      <c r="M52" s="3"/>
    </row>
    <row x14ac:dyDescent="0.25" r="53" customHeight="1" ht="17.25">
      <c r="A53" s="23"/>
      <c r="B53" s="23"/>
      <c r="C53" s="23"/>
      <c r="D53" s="23"/>
      <c r="E53" s="28"/>
      <c r="F53" s="28"/>
      <c r="G53" s="3"/>
      <c r="H53" s="82"/>
      <c r="I53" s="25"/>
      <c r="J53" s="82"/>
      <c r="K53" s="3"/>
      <c r="L53" s="3"/>
      <c r="M53" s="3"/>
    </row>
    <row x14ac:dyDescent="0.25" r="54" customHeight="1" ht="17.25">
      <c r="A54" s="23"/>
      <c r="B54" s="23"/>
      <c r="C54" s="23"/>
      <c r="D54" s="23"/>
      <c r="E54" s="3"/>
      <c r="F54" s="3"/>
      <c r="G54" s="3"/>
      <c r="H54" s="82"/>
      <c r="I54" s="82"/>
      <c r="J54" s="82"/>
      <c r="K54" s="3"/>
      <c r="L54" s="3"/>
      <c r="M54" s="3"/>
    </row>
    <row x14ac:dyDescent="0.25" r="55" customHeight="1" ht="43.35">
      <c r="A55" s="126"/>
      <c r="B55" s="245" t="s">
        <v>333</v>
      </c>
      <c r="C55" s="245"/>
      <c r="D55" s="246"/>
      <c r="E55" s="247"/>
      <c r="F55" s="248"/>
      <c r="G55" s="126"/>
      <c r="H55" s="249"/>
      <c r="I55" s="250"/>
      <c r="J55" s="250"/>
      <c r="K55" s="247"/>
      <c r="L55" s="247"/>
      <c r="M55" s="3"/>
    </row>
    <row x14ac:dyDescent="0.25" r="56" customHeight="1" ht="27">
      <c r="A56" s="15"/>
      <c r="B56" s="15" t="s">
        <v>318</v>
      </c>
      <c r="C56" s="15"/>
      <c r="D56" s="15"/>
      <c r="E56" s="112" t="s">
        <v>58</v>
      </c>
      <c r="F56" s="237" t="s">
        <v>319</v>
      </c>
      <c r="G56" s="217"/>
      <c r="H56" s="251" t="s">
        <v>320</v>
      </c>
      <c r="I56" s="52" t="s">
        <v>334</v>
      </c>
      <c r="J56" s="238"/>
      <c r="K56" s="51"/>
      <c r="L56" s="51"/>
      <c r="M56" s="51"/>
    </row>
    <row x14ac:dyDescent="0.25" r="57" customHeight="1" ht="17.25">
      <c r="A57" s="114"/>
      <c r="B57" s="114"/>
      <c r="C57" s="114"/>
      <c r="D57" s="114"/>
      <c r="E57" s="252"/>
      <c r="F57" s="185" t="s">
        <v>72</v>
      </c>
      <c r="G57" s="185" t="s">
        <v>335</v>
      </c>
      <c r="H57" s="101"/>
      <c r="I57" s="101"/>
      <c r="J57" s="82"/>
      <c r="K57" s="253"/>
      <c r="L57" s="253" t="s">
        <v>336</v>
      </c>
      <c r="M57" s="3"/>
    </row>
    <row x14ac:dyDescent="0.25" r="58" customHeight="1" ht="17.25">
      <c r="A58" s="114"/>
      <c r="B58" s="114"/>
      <c r="C58" s="114"/>
      <c r="D58" s="114"/>
      <c r="E58" s="252" t="s">
        <v>11</v>
      </c>
      <c r="F58" s="28" t="s">
        <v>337</v>
      </c>
      <c r="G58" s="135" t="s">
        <v>338</v>
      </c>
      <c r="H58" s="62">
        <v>1110</v>
      </c>
      <c r="I58" s="62">
        <v>1340</v>
      </c>
      <c r="J58" s="62"/>
      <c r="K58" s="62"/>
      <c r="L58" s="62"/>
      <c r="M58" s="62"/>
    </row>
    <row x14ac:dyDescent="0.25" r="59" customHeight="1" ht="17.25">
      <c r="A59" s="114"/>
      <c r="B59" s="114"/>
      <c r="C59" s="114"/>
      <c r="D59" s="114"/>
      <c r="E59" s="252" t="s">
        <v>15</v>
      </c>
      <c r="F59" s="28" t="s">
        <v>339</v>
      </c>
      <c r="G59" s="254" t="s">
        <v>324</v>
      </c>
      <c r="H59" s="62">
        <v>1230</v>
      </c>
      <c r="I59" s="62">
        <v>1470</v>
      </c>
      <c r="J59" s="62"/>
      <c r="K59" s="62"/>
      <c r="L59" s="62"/>
      <c r="M59" s="62"/>
    </row>
    <row x14ac:dyDescent="0.25" r="60" customHeight="1" ht="17.25">
      <c r="A60" s="114"/>
      <c r="B60" s="114"/>
      <c r="C60" s="114"/>
      <c r="D60" s="114"/>
      <c r="E60" s="252"/>
      <c r="F60" s="252"/>
      <c r="G60" s="63"/>
      <c r="H60" s="63"/>
      <c r="I60" s="172"/>
      <c r="J60" s="82"/>
      <c r="K60" s="3"/>
      <c r="L60" s="3"/>
      <c r="M60" s="3"/>
    </row>
    <row x14ac:dyDescent="0.25" r="61" customHeight="1" ht="17.25">
      <c r="A61" s="114"/>
      <c r="B61" s="114"/>
      <c r="C61" s="114"/>
      <c r="D61" s="114"/>
      <c r="E61" s="252"/>
      <c r="F61" s="28"/>
      <c r="G61" s="135"/>
      <c r="H61" s="63"/>
      <c r="I61" s="172"/>
      <c r="J61" s="82"/>
      <c r="K61" s="3"/>
      <c r="L61" s="3"/>
      <c r="M61" s="3"/>
    </row>
    <row x14ac:dyDescent="0.25" r="62" customHeight="1" ht="17.25">
      <c r="A62" s="114"/>
      <c r="B62" s="114"/>
      <c r="C62" s="114"/>
      <c r="D62" s="114"/>
      <c r="E62" s="138" t="s">
        <v>325</v>
      </c>
      <c r="F62" s="204"/>
      <c r="G62" s="204"/>
      <c r="H62" s="255"/>
      <c r="I62" s="255"/>
      <c r="J62" s="82"/>
      <c r="K62" s="3"/>
      <c r="L62" s="3"/>
      <c r="M62" s="3"/>
    </row>
    <row x14ac:dyDescent="0.25" r="63" customHeight="1" ht="17.25">
      <c r="A63" s="114"/>
      <c r="B63" s="114"/>
      <c r="C63" s="114"/>
      <c r="D63" s="114"/>
      <c r="E63" s="108"/>
      <c r="F63" s="243"/>
      <c r="G63" s="243"/>
      <c r="H63" s="256"/>
      <c r="I63" s="256"/>
      <c r="J63" s="82"/>
      <c r="K63" s="3"/>
      <c r="L63" s="3"/>
      <c r="M63" s="3"/>
    </row>
    <row x14ac:dyDescent="0.25" r="64" customHeight="1" ht="17.25">
      <c r="A64" s="114"/>
      <c r="B64" s="114"/>
      <c r="C64" s="114"/>
      <c r="D64" s="114"/>
      <c r="E64" s="114"/>
      <c r="F64" s="4"/>
      <c r="G64" s="114"/>
      <c r="H64" s="172"/>
      <c r="I64" s="172"/>
      <c r="J64" s="82"/>
      <c r="K64" s="3"/>
      <c r="L64" s="3"/>
      <c r="M64" s="3"/>
    </row>
    <row x14ac:dyDescent="0.25" r="65" customHeight="1" ht="17.25">
      <c r="A65" s="114"/>
      <c r="B65" s="114"/>
      <c r="C65" s="114"/>
      <c r="D65" s="114"/>
      <c r="E65" s="257" t="s">
        <v>280</v>
      </c>
      <c r="F65" s="257"/>
      <c r="G65" s="257"/>
      <c r="H65" s="258"/>
      <c r="I65" s="188"/>
      <c r="J65" s="37">
        <v>380</v>
      </c>
      <c r="K65" s="3"/>
      <c r="L65" s="3"/>
      <c r="M65" s="3"/>
    </row>
    <row x14ac:dyDescent="0.25" r="66" customHeight="1" ht="17.25">
      <c r="A66" s="114"/>
      <c r="B66" s="114"/>
      <c r="C66" s="114"/>
      <c r="D66" s="114"/>
      <c r="E66" s="108"/>
      <c r="F66" s="108"/>
      <c r="G66" s="108"/>
      <c r="H66" s="259"/>
      <c r="I66" s="259"/>
      <c r="J66" s="82"/>
      <c r="K66" s="3"/>
      <c r="L66" s="3"/>
      <c r="M66" s="3"/>
    </row>
    <row x14ac:dyDescent="0.25" r="67" customHeight="1" ht="17.25">
      <c r="A67" s="114"/>
      <c r="B67" s="114"/>
      <c r="C67" s="114"/>
      <c r="D67" s="114"/>
      <c r="E67" s="108"/>
      <c r="F67" s="108"/>
      <c r="G67" s="108"/>
      <c r="H67" s="259"/>
      <c r="I67" s="259"/>
      <c r="J67" s="82"/>
      <c r="K67" s="3"/>
      <c r="L67" s="3"/>
      <c r="M67" s="3"/>
    </row>
    <row x14ac:dyDescent="0.25" r="68" customHeight="1" ht="17.25">
      <c r="A68" s="114"/>
      <c r="B68" s="114"/>
      <c r="C68" s="114"/>
      <c r="D68" s="114"/>
      <c r="E68" s="3"/>
      <c r="F68" s="3"/>
      <c r="G68" s="3"/>
      <c r="H68" s="82"/>
      <c r="I68" s="82"/>
      <c r="J68" s="82"/>
      <c r="K68" s="3"/>
      <c r="L68" s="3"/>
      <c r="M68" s="3"/>
    </row>
    <row x14ac:dyDescent="0.25" r="69" customHeight="1" ht="17.25">
      <c r="A69" s="114"/>
      <c r="B69" s="114"/>
      <c r="C69" s="114"/>
      <c r="D69" s="114"/>
      <c r="E69" s="3"/>
      <c r="F69" s="3"/>
      <c r="G69" s="3"/>
      <c r="H69" s="82"/>
      <c r="I69" s="82"/>
      <c r="J69" s="82"/>
      <c r="K69" s="3"/>
      <c r="L69" s="3"/>
      <c r="M69" s="3"/>
    </row>
    <row x14ac:dyDescent="0.25" r="70" customHeight="1" ht="17.25">
      <c r="A70" s="114"/>
      <c r="B70" s="114"/>
      <c r="C70" s="114"/>
      <c r="D70" s="114"/>
      <c r="E70" s="3"/>
      <c r="F70" s="3"/>
      <c r="G70" s="3"/>
      <c r="H70" s="82"/>
      <c r="I70" s="82"/>
      <c r="J70" s="82"/>
      <c r="K70" s="3"/>
      <c r="L70" s="3"/>
      <c r="M70" s="3"/>
    </row>
  </sheetData>
  <mergeCells count="15">
    <mergeCell ref="A1:M1"/>
    <mergeCell ref="F4:G4"/>
    <mergeCell ref="I4:M4"/>
    <mergeCell ref="F21:G21"/>
    <mergeCell ref="I21:M21"/>
    <mergeCell ref="I23:M23"/>
    <mergeCell ref="F38:G38"/>
    <mergeCell ref="I38:M38"/>
    <mergeCell ref="I40:M40"/>
    <mergeCell ref="B55:C55"/>
    <mergeCell ref="B56:C56"/>
    <mergeCell ref="F56:G56"/>
    <mergeCell ref="I56:M56"/>
    <mergeCell ref="I58:M58"/>
    <mergeCell ref="I59:M5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0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8.576428571428572" customWidth="1" bestFit="1"/>
    <col min="3" max="3" style="76" width="20.576428571428572" customWidth="1" bestFit="1"/>
    <col min="4" max="4" style="76" width="24.576428571428572" customWidth="1" bestFit="1"/>
    <col min="5" max="5" style="76" width="26.576428571428572" customWidth="1" bestFit="1"/>
    <col min="6" max="6" style="76" width="26.14785714285714" customWidth="1" bestFit="1"/>
    <col min="7" max="7" style="76" width="24.14785714285714" customWidth="1" bestFit="1"/>
    <col min="8" max="8" style="100" width="23.576428571428572" customWidth="1" bestFit="1"/>
    <col min="9" max="9" style="100" width="23.576428571428572" customWidth="1" bestFit="1"/>
    <col min="10" max="10" style="100" width="21.005" customWidth="1" bestFit="1"/>
    <col min="11" max="11" style="76" width="11.005" customWidth="1" bestFit="1"/>
  </cols>
  <sheetData>
    <row x14ac:dyDescent="0.25" r="1" customHeight="1" ht="17.25">
      <c r="A1" s="1" t="s">
        <v>191</v>
      </c>
      <c r="B1" s="1"/>
      <c r="C1" s="1"/>
      <c r="D1" s="1"/>
      <c r="E1" s="1"/>
      <c r="F1" s="1"/>
      <c r="G1" s="1"/>
      <c r="H1" s="81"/>
      <c r="I1" s="81"/>
      <c r="J1" s="81"/>
      <c r="K1" s="3"/>
    </row>
    <row x14ac:dyDescent="0.25" r="2" customHeight="1" ht="17.25">
      <c r="A2" s="3"/>
      <c r="B2" s="163"/>
      <c r="C2" s="163"/>
      <c r="D2" s="163"/>
      <c r="E2" s="163"/>
      <c r="F2" s="163"/>
      <c r="G2" s="163"/>
      <c r="H2" s="197"/>
      <c r="I2" s="197"/>
      <c r="J2" s="82"/>
      <c r="K2" s="3"/>
    </row>
    <row x14ac:dyDescent="0.25" r="3" customHeight="1" ht="17.25">
      <c r="A3" s="8"/>
      <c r="B3" s="96" t="s">
        <v>192</v>
      </c>
      <c r="C3" s="9"/>
      <c r="D3" s="198"/>
      <c r="E3" s="198"/>
      <c r="F3" s="198"/>
      <c r="G3" s="198"/>
      <c r="H3" s="199"/>
      <c r="I3" s="199"/>
      <c r="J3" s="199"/>
      <c r="K3" s="3"/>
    </row>
    <row x14ac:dyDescent="0.25" r="4" customHeight="1" ht="17.25">
      <c r="A4" s="200"/>
      <c r="B4" s="201"/>
      <c r="C4" s="113"/>
      <c r="D4" s="112" t="s">
        <v>193</v>
      </c>
      <c r="E4" s="112" t="s">
        <v>194</v>
      </c>
      <c r="F4" s="112" t="s">
        <v>195</v>
      </c>
      <c r="G4" s="112" t="s">
        <v>196</v>
      </c>
      <c r="H4" s="131" t="s">
        <v>197</v>
      </c>
      <c r="I4" s="18" t="s">
        <v>198</v>
      </c>
      <c r="J4" s="18" t="s">
        <v>199</v>
      </c>
      <c r="K4" s="3"/>
    </row>
    <row x14ac:dyDescent="0.25" r="5" customHeight="1" ht="28.350000000000005">
      <c r="A5" s="114"/>
      <c r="B5" s="132"/>
      <c r="C5" s="114"/>
      <c r="D5" s="4" t="s">
        <v>203</v>
      </c>
      <c r="E5" s="74" t="s">
        <v>204</v>
      </c>
      <c r="F5" s="74" t="s">
        <v>205</v>
      </c>
      <c r="G5" s="4" t="s">
        <v>205</v>
      </c>
      <c r="H5" s="62">
        <f>ROUNDUP((('Exchange rate'!Eur_per_GBP*('UK-R-Seating'!H5/(1+'Exchange rate'!UK_vat_rate))*1.25*0.9165)+1)/10,0)*10</f>
      </c>
      <c r="I5" s="62">
        <f>ROUNDUP((('Exchange rate'!Eur_per_GBP*('UK-R-Seating'!I5/(1+'Exchange rate'!UK_vat_rate))*1.25*0.9165)+1)/10,0)*10</f>
      </c>
      <c r="J5" s="62">
        <f>ROUNDUP((('Exchange rate'!Eur_per_GBP*('UK-R-Seating'!J5/(1+'Exchange rate'!UK_vat_rate))*1.25*0.9165)+1)/10,0)*10</f>
      </c>
      <c r="K5" s="3"/>
    </row>
    <row x14ac:dyDescent="0.25" r="6" customHeight="1" ht="28.350000000000005">
      <c r="A6" s="114"/>
      <c r="B6" s="132"/>
      <c r="C6" s="114"/>
      <c r="D6" s="114"/>
      <c r="E6" s="28"/>
      <c r="F6" s="28"/>
      <c r="G6" s="114"/>
      <c r="H6" s="62"/>
      <c r="I6" s="202"/>
      <c r="J6" s="82"/>
      <c r="K6" s="3"/>
    </row>
    <row x14ac:dyDescent="0.25" r="7" customHeight="1" ht="28.350000000000005">
      <c r="A7" s="114"/>
      <c r="B7" s="132"/>
      <c r="C7" s="114"/>
      <c r="D7" s="114"/>
      <c r="E7" s="187" t="s">
        <v>167</v>
      </c>
      <c r="F7" s="28"/>
      <c r="G7" s="114"/>
      <c r="H7" s="62"/>
      <c r="I7" s="202"/>
      <c r="J7" s="82"/>
      <c r="K7" s="3"/>
    </row>
    <row x14ac:dyDescent="0.25" r="8" customHeight="1" ht="28.350000000000005">
      <c r="A8" s="114"/>
      <c r="B8" s="132"/>
      <c r="C8" s="114"/>
      <c r="D8" s="114"/>
      <c r="E8" s="203" t="s">
        <v>206</v>
      </c>
      <c r="F8" s="28"/>
      <c r="G8" s="114"/>
      <c r="H8" s="62"/>
      <c r="I8" s="202"/>
      <c r="J8" s="82"/>
      <c r="K8" s="3"/>
    </row>
    <row x14ac:dyDescent="0.25" r="9" customHeight="1" ht="28.350000000000005">
      <c r="A9" s="114"/>
      <c r="B9" s="132"/>
      <c r="C9" s="114"/>
      <c r="D9" s="114"/>
      <c r="E9" s="203"/>
      <c r="F9" s="28"/>
      <c r="G9" s="114"/>
      <c r="H9" s="62"/>
      <c r="I9" s="202"/>
      <c r="J9" s="82"/>
      <c r="K9" s="3"/>
    </row>
    <row x14ac:dyDescent="0.25" r="10" customHeight="1" ht="28.350000000000005">
      <c r="A10" s="114"/>
      <c r="B10" s="132"/>
      <c r="C10" s="114"/>
      <c r="D10" s="114"/>
      <c r="E10" s="204" t="s">
        <v>207</v>
      </c>
      <c r="F10" s="28"/>
      <c r="G10" s="114"/>
      <c r="H10" s="62"/>
      <c r="I10" s="202"/>
      <c r="J10" s="82"/>
      <c r="K10" s="3"/>
    </row>
    <row x14ac:dyDescent="0.25" r="11" customHeight="1" ht="28.350000000000005">
      <c r="A11" s="114"/>
      <c r="B11" s="132"/>
      <c r="C11" s="114"/>
      <c r="D11" s="114"/>
      <c r="E11" s="145"/>
      <c r="F11" s="28"/>
      <c r="G11" s="114"/>
      <c r="H11" s="62"/>
      <c r="I11" s="202"/>
      <c r="J11" s="82"/>
      <c r="K11" s="3"/>
    </row>
    <row x14ac:dyDescent="0.25" r="12" customHeight="1" ht="28.350000000000005">
      <c r="A12" s="114"/>
      <c r="B12" s="132"/>
      <c r="C12" s="114"/>
      <c r="D12" s="114"/>
      <c r="E12" s="139" t="s">
        <v>90</v>
      </c>
      <c r="F12" s="190"/>
      <c r="G12" s="190"/>
      <c r="H12" s="188">
        <f>ROUNDUP((('Exchange rate'!Eur_per_GBP*('UK-R-Seating'!H12/(1+'Exchange rate'!UK_vat_rate))*1.25*0.9165)+1)/10,0)*10</f>
      </c>
      <c r="I12" s="202"/>
      <c r="J12" s="82"/>
      <c r="K12" s="3"/>
    </row>
    <row x14ac:dyDescent="0.25" r="13" customHeight="1" ht="21.75">
      <c r="A13" s="114"/>
      <c r="B13" s="132"/>
      <c r="C13" s="114"/>
      <c r="D13" s="4"/>
      <c r="E13" s="28"/>
      <c r="F13" s="28"/>
      <c r="G13" s="114"/>
      <c r="H13" s="62"/>
      <c r="I13" s="101"/>
      <c r="J13" s="82"/>
      <c r="K13" s="3"/>
    </row>
    <row x14ac:dyDescent="0.25" r="14" customHeight="1" ht="21.75">
      <c r="A14" s="114"/>
      <c r="B14" s="132"/>
      <c r="C14" s="114"/>
      <c r="D14" s="4"/>
      <c r="E14" s="74"/>
      <c r="F14" s="74"/>
      <c r="G14" s="4"/>
      <c r="H14" s="101"/>
      <c r="I14" s="101"/>
      <c r="J14" s="82"/>
      <c r="K14" s="3"/>
    </row>
    <row x14ac:dyDescent="0.25" r="15" customHeight="1" ht="21.75">
      <c r="A15" s="114"/>
      <c r="B15" s="132"/>
      <c r="C15" s="114"/>
      <c r="D15" s="4"/>
      <c r="E15" s="74"/>
      <c r="F15" s="74"/>
      <c r="G15" s="4"/>
      <c r="H15" s="101"/>
      <c r="I15" s="101"/>
      <c r="J15" s="82"/>
      <c r="K15" s="3"/>
    </row>
    <row x14ac:dyDescent="0.25" r="16" customHeight="1" ht="17.25">
      <c r="A16" s="8"/>
      <c r="B16" s="96" t="s">
        <v>208</v>
      </c>
      <c r="C16" s="9"/>
      <c r="D16" s="198"/>
      <c r="E16" s="198"/>
      <c r="F16" s="198"/>
      <c r="G16" s="198"/>
      <c r="H16" s="199"/>
      <c r="I16" s="199"/>
      <c r="J16" s="199"/>
      <c r="K16" s="3"/>
    </row>
    <row x14ac:dyDescent="0.25" r="17" customHeight="1" ht="17.25">
      <c r="A17" s="200"/>
      <c r="B17" s="201"/>
      <c r="C17" s="113"/>
      <c r="D17" s="112" t="s">
        <v>193</v>
      </c>
      <c r="E17" s="112" t="s">
        <v>194</v>
      </c>
      <c r="F17" s="112" t="s">
        <v>195</v>
      </c>
      <c r="G17" s="112" t="s">
        <v>196</v>
      </c>
      <c r="H17" s="131" t="s">
        <v>197</v>
      </c>
      <c r="I17" s="18" t="s">
        <v>198</v>
      </c>
      <c r="J17" s="18" t="s">
        <v>199</v>
      </c>
      <c r="K17" s="3"/>
    </row>
    <row x14ac:dyDescent="0.25" r="18" customHeight="1" ht="28.350000000000005">
      <c r="A18" s="114"/>
      <c r="B18" s="132"/>
      <c r="C18" s="114"/>
      <c r="D18" s="4" t="s">
        <v>212</v>
      </c>
      <c r="E18" s="74" t="s">
        <v>204</v>
      </c>
      <c r="F18" s="74" t="s">
        <v>213</v>
      </c>
      <c r="G18" s="4" t="s">
        <v>214</v>
      </c>
      <c r="H18" s="62">
        <f>ROUNDUP((('Exchange rate'!Eur_per_GBP*('UK-R-Seating'!H18/(1+'Exchange rate'!UK_vat_rate))*1.25*0.9165)+1)/10,0)*10</f>
      </c>
      <c r="I18" s="62">
        <f>ROUNDUP((('Exchange rate'!Eur_per_GBP*('UK-R-Seating'!I18/(1+'Exchange rate'!UK_vat_rate))*1.25*0.9165)+1)/10,0)*10</f>
      </c>
      <c r="J18" s="62">
        <f>ROUNDUP((('Exchange rate'!Eur_per_GBP*('UK-R-Seating'!J18/(1+'Exchange rate'!UK_vat_rate))*1.25*0.9165)+1)/10,0)*10</f>
      </c>
      <c r="K18" s="3"/>
    </row>
    <row x14ac:dyDescent="0.25" r="19" customHeight="1" ht="21.75">
      <c r="A19" s="114"/>
      <c r="B19" s="132"/>
      <c r="C19" s="114"/>
      <c r="D19" s="4"/>
      <c r="E19" s="74"/>
      <c r="F19" s="74"/>
      <c r="G19" s="4"/>
      <c r="H19" s="62"/>
      <c r="I19" s="101"/>
      <c r="J19" s="82"/>
      <c r="K19" s="3"/>
    </row>
    <row x14ac:dyDescent="0.25" r="20" customHeight="1" ht="28.350000000000005">
      <c r="A20" s="114"/>
      <c r="B20" s="132"/>
      <c r="C20" s="114"/>
      <c r="D20" s="114"/>
      <c r="E20" s="187" t="s">
        <v>167</v>
      </c>
      <c r="F20" s="3"/>
      <c r="G20" s="3"/>
      <c r="H20" s="62"/>
      <c r="I20" s="202"/>
      <c r="J20" s="82"/>
      <c r="K20" s="3"/>
    </row>
    <row x14ac:dyDescent="0.25" r="21" customHeight="1" ht="28.350000000000005">
      <c r="A21" s="114"/>
      <c r="B21" s="132"/>
      <c r="C21" s="114"/>
      <c r="D21" s="114"/>
      <c r="E21" s="203" t="s">
        <v>215</v>
      </c>
      <c r="F21" s="28"/>
      <c r="G21" s="114"/>
      <c r="H21" s="62"/>
      <c r="I21" s="202"/>
      <c r="J21" s="82"/>
      <c r="K21" s="3"/>
    </row>
    <row x14ac:dyDescent="0.25" r="22" customHeight="1" ht="28.350000000000005">
      <c r="A22" s="114"/>
      <c r="B22" s="132"/>
      <c r="C22" s="114"/>
      <c r="D22" s="114"/>
      <c r="E22" s="138"/>
      <c r="F22" s="28"/>
      <c r="G22" s="114"/>
      <c r="H22" s="62"/>
      <c r="I22" s="202"/>
      <c r="J22" s="82"/>
      <c r="K22" s="3"/>
    </row>
    <row x14ac:dyDescent="0.25" r="23" customHeight="1" ht="28.350000000000005">
      <c r="A23" s="114"/>
      <c r="B23" s="132"/>
      <c r="C23" s="114"/>
      <c r="D23" s="114"/>
      <c r="E23" s="204" t="s">
        <v>207</v>
      </c>
      <c r="F23" s="28"/>
      <c r="G23" s="114"/>
      <c r="H23" s="62"/>
      <c r="I23" s="202"/>
      <c r="J23" s="82"/>
      <c r="K23" s="3"/>
    </row>
    <row x14ac:dyDescent="0.25" r="24" customHeight="1" ht="28.350000000000005">
      <c r="A24" s="114"/>
      <c r="B24" s="132"/>
      <c r="C24" s="114"/>
      <c r="D24" s="114"/>
      <c r="E24" s="145"/>
      <c r="F24" s="28"/>
      <c r="G24" s="114"/>
      <c r="H24" s="62"/>
      <c r="I24" s="202"/>
      <c r="J24" s="82"/>
      <c r="K24" s="3"/>
    </row>
    <row x14ac:dyDescent="0.25" r="25" customHeight="1" ht="21.75">
      <c r="A25" s="114"/>
      <c r="B25" s="132"/>
      <c r="C25" s="114"/>
      <c r="D25" s="4"/>
      <c r="E25" s="139" t="s">
        <v>90</v>
      </c>
      <c r="F25" s="190"/>
      <c r="G25" s="190"/>
      <c r="H25" s="188">
        <f>ROUNDUP((('Exchange rate'!Eur_per_GBP*('UK-R-Seating'!H25/(1+'Exchange rate'!UK_vat_rate))*1.25*0.9165)+1)/10,0)*10</f>
      </c>
      <c r="I25" s="101"/>
      <c r="J25" s="82"/>
      <c r="K25" s="3"/>
    </row>
    <row x14ac:dyDescent="0.25" r="26" customHeight="1" ht="28.350000000000005">
      <c r="A26" s="114"/>
      <c r="B26" s="132"/>
      <c r="C26" s="114"/>
      <c r="D26" s="114"/>
      <c r="E26" s="114"/>
      <c r="F26" s="114"/>
      <c r="G26" s="114"/>
      <c r="H26" s="62"/>
      <c r="I26" s="202"/>
      <c r="J26" s="82"/>
      <c r="K26" s="3"/>
    </row>
    <row x14ac:dyDescent="0.25" r="27" customHeight="1" ht="21.75">
      <c r="A27" s="114"/>
      <c r="B27" s="132"/>
      <c r="C27" s="114"/>
      <c r="D27" s="4"/>
      <c r="E27" s="74"/>
      <c r="F27" s="74"/>
      <c r="G27" s="4"/>
      <c r="H27" s="101"/>
      <c r="I27" s="101"/>
      <c r="J27" s="82"/>
      <c r="K27" s="3"/>
    </row>
    <row x14ac:dyDescent="0.25" r="28" customHeight="1" ht="31.5">
      <c r="A28" s="3"/>
      <c r="B28" s="205"/>
      <c r="C28" s="54"/>
      <c r="D28" s="206"/>
      <c r="E28" s="207"/>
      <c r="F28" s="207"/>
      <c r="G28" s="3"/>
      <c r="H28" s="82"/>
      <c r="I28" s="82"/>
      <c r="J28" s="82"/>
      <c r="K28" s="3"/>
    </row>
    <row x14ac:dyDescent="0.25" r="29" customHeight="1" ht="17.25">
      <c r="A29" s="8"/>
      <c r="B29" s="96" t="s">
        <v>216</v>
      </c>
      <c r="C29" s="9"/>
      <c r="D29" s="198"/>
      <c r="E29" s="198"/>
      <c r="F29" s="198"/>
      <c r="G29" s="198"/>
      <c r="H29" s="199"/>
      <c r="I29" s="199"/>
      <c r="J29" s="199"/>
      <c r="K29" s="3"/>
    </row>
    <row x14ac:dyDescent="0.25" r="30" customHeight="1" ht="17.25">
      <c r="A30" s="200"/>
      <c r="B30" s="201"/>
      <c r="C30" s="113"/>
      <c r="D30" s="112" t="s">
        <v>193</v>
      </c>
      <c r="E30" s="112" t="s">
        <v>194</v>
      </c>
      <c r="F30" s="112" t="s">
        <v>195</v>
      </c>
      <c r="G30" s="112" t="s">
        <v>196</v>
      </c>
      <c r="H30" s="131" t="s">
        <v>197</v>
      </c>
      <c r="I30" s="18" t="s">
        <v>198</v>
      </c>
      <c r="J30" s="18" t="s">
        <v>199</v>
      </c>
      <c r="K30" s="3"/>
    </row>
    <row x14ac:dyDescent="0.25" r="31" customHeight="1" ht="28.350000000000005">
      <c r="A31" s="114"/>
      <c r="B31" s="132"/>
      <c r="C31" s="114"/>
      <c r="D31" s="4" t="s">
        <v>219</v>
      </c>
      <c r="E31" s="74" t="s">
        <v>204</v>
      </c>
      <c r="F31" s="74" t="s">
        <v>220</v>
      </c>
      <c r="G31" s="4" t="s">
        <v>221</v>
      </c>
      <c r="H31" s="62">
        <f>ROUNDUP((('Exchange rate'!Eur_per_GBP*('UK-R-Seating'!H30/(1+'Exchange rate'!UK_vat_rate))*1.25*0.9165)+1)/10,0)*10</f>
      </c>
      <c r="I31" s="62">
        <f>ROUNDUP((('Exchange rate'!Eur_per_GBP*('UK-R-Seating'!I30/(1+'Exchange rate'!UK_vat_rate))*1.25*0.9165)+1)/10,0)*10</f>
      </c>
      <c r="J31" s="62">
        <f>ROUNDUP((('Exchange rate'!Eur_per_GBP*('UK-R-Seating'!J30/(1+'Exchange rate'!UK_vat_rate))*1.25*0.9165)+1)/10,0)*10</f>
      </c>
      <c r="K31" s="3"/>
    </row>
    <row x14ac:dyDescent="0.25" r="32" customHeight="1" ht="21.75">
      <c r="A32" s="114"/>
      <c r="B32" s="132"/>
      <c r="C32" s="114"/>
      <c r="D32" s="4"/>
      <c r="E32" s="74"/>
      <c r="F32" s="74"/>
      <c r="G32" s="4"/>
      <c r="H32" s="101"/>
      <c r="I32" s="101"/>
      <c r="J32" s="82"/>
      <c r="K32" s="3"/>
    </row>
    <row x14ac:dyDescent="0.25" r="33" customHeight="1" ht="28.350000000000005">
      <c r="A33" s="114"/>
      <c r="B33" s="132"/>
      <c r="C33" s="114"/>
      <c r="D33" s="114"/>
      <c r="E33" s="187" t="s">
        <v>167</v>
      </c>
      <c r="F33" s="3"/>
      <c r="G33" s="3"/>
      <c r="H33" s="82"/>
      <c r="I33" s="202"/>
      <c r="J33" s="82"/>
      <c r="K33" s="3"/>
    </row>
    <row x14ac:dyDescent="0.25" r="34" customHeight="1" ht="28.350000000000005">
      <c r="A34" s="114"/>
      <c r="B34" s="132"/>
      <c r="C34" s="114"/>
      <c r="D34" s="114"/>
      <c r="E34" s="28" t="s">
        <v>222</v>
      </c>
      <c r="F34" s="28"/>
      <c r="G34" s="114"/>
      <c r="H34" s="202"/>
      <c r="I34" s="202"/>
      <c r="J34" s="82"/>
      <c r="K34" s="3"/>
    </row>
    <row x14ac:dyDescent="0.25" r="35" customHeight="1" ht="28.350000000000005">
      <c r="A35" s="114"/>
      <c r="B35" s="132"/>
      <c r="C35" s="114"/>
      <c r="D35" s="114"/>
      <c r="E35" s="122"/>
      <c r="F35" s="28"/>
      <c r="G35" s="114"/>
      <c r="H35" s="202"/>
      <c r="I35" s="202"/>
      <c r="J35" s="82"/>
      <c r="K35" s="3"/>
    </row>
    <row x14ac:dyDescent="0.25" r="36" customHeight="1" ht="28.350000000000005">
      <c r="A36" s="114"/>
      <c r="B36" s="132"/>
      <c r="C36" s="114"/>
      <c r="D36" s="114"/>
      <c r="E36" s="204" t="s">
        <v>223</v>
      </c>
      <c r="F36" s="28"/>
      <c r="G36" s="114"/>
      <c r="H36" s="202"/>
      <c r="I36" s="202"/>
      <c r="J36" s="82"/>
      <c r="K36" s="3"/>
    </row>
    <row x14ac:dyDescent="0.25" r="37" customHeight="1" ht="28.350000000000005">
      <c r="A37" s="114"/>
      <c r="B37" s="132"/>
      <c r="C37" s="114"/>
      <c r="D37" s="114"/>
      <c r="E37" s="145"/>
      <c r="F37" s="28"/>
      <c r="G37" s="114"/>
      <c r="H37" s="202"/>
      <c r="I37" s="202"/>
      <c r="J37" s="82"/>
      <c r="K37" s="3"/>
    </row>
    <row x14ac:dyDescent="0.25" r="38" customHeight="1" ht="21.75">
      <c r="A38" s="114"/>
      <c r="B38" s="132"/>
      <c r="C38" s="114"/>
      <c r="D38" s="4"/>
      <c r="E38" s="139" t="s">
        <v>90</v>
      </c>
      <c r="F38" s="143"/>
      <c r="G38" s="140"/>
      <c r="H38" s="188">
        <f>ROUNDUP((('Exchange rate'!Eur_per_GBP*('UK-R-Seating'!H40/(1+'Exchange rate'!UK_vat_rate))*1.25*0.9165)+1)/10,0)*10</f>
      </c>
      <c r="I38" s="101"/>
      <c r="J38" s="82"/>
      <c r="K38" s="3"/>
    </row>
    <row x14ac:dyDescent="0.25" r="39" customHeight="1" ht="28.350000000000005">
      <c r="A39" s="114"/>
      <c r="B39" s="132"/>
      <c r="C39" s="114"/>
      <c r="D39" s="114"/>
      <c r="E39" s="114"/>
      <c r="F39" s="114"/>
      <c r="G39" s="114"/>
      <c r="H39" s="62"/>
      <c r="I39" s="202"/>
      <c r="J39" s="82"/>
      <c r="K39" s="3"/>
    </row>
    <row x14ac:dyDescent="0.25" r="40" customHeight="1" ht="21.75">
      <c r="A40" s="114"/>
      <c r="B40" s="132"/>
      <c r="C40" s="114"/>
      <c r="D40" s="4"/>
      <c r="E40" s="74"/>
      <c r="F40" s="74"/>
      <c r="G40" s="4"/>
      <c r="H40" s="101"/>
      <c r="I40" s="101"/>
      <c r="J40" s="82"/>
      <c r="K40" s="3"/>
    </row>
    <row x14ac:dyDescent="0.25" r="41" customHeight="1" ht="31.5">
      <c r="A41" s="3"/>
      <c r="B41" s="205"/>
      <c r="C41" s="54"/>
      <c r="D41" s="206"/>
      <c r="E41" s="207"/>
      <c r="F41" s="207"/>
      <c r="G41" s="3"/>
      <c r="H41" s="82"/>
      <c r="I41" s="82"/>
      <c r="J41" s="82"/>
      <c r="K41" s="3"/>
    </row>
    <row x14ac:dyDescent="0.25" r="42" customHeight="1" ht="17.25">
      <c r="A42" s="8"/>
      <c r="B42" s="96" t="s">
        <v>224</v>
      </c>
      <c r="C42" s="9"/>
      <c r="D42" s="198"/>
      <c r="E42" s="198"/>
      <c r="F42" s="198"/>
      <c r="G42" s="198"/>
      <c r="H42" s="199"/>
      <c r="I42" s="199"/>
      <c r="J42" s="199"/>
      <c r="K42" s="3"/>
    </row>
    <row x14ac:dyDescent="0.25" r="43" customHeight="1" ht="17.25" customFormat="1" s="208">
      <c r="A43" s="209"/>
      <c r="B43" s="210"/>
      <c r="C43" s="51"/>
      <c r="D43" s="51" t="s">
        <v>193</v>
      </c>
      <c r="E43" s="117" t="s">
        <v>194</v>
      </c>
      <c r="F43" s="130" t="s">
        <v>195</v>
      </c>
      <c r="G43" s="130" t="s">
        <v>196</v>
      </c>
      <c r="H43" s="73" t="s">
        <v>197</v>
      </c>
      <c r="I43" s="52" t="s">
        <v>198</v>
      </c>
      <c r="J43" s="52"/>
      <c r="K43" s="211"/>
    </row>
    <row x14ac:dyDescent="0.25" r="44" customHeight="1" ht="17.25">
      <c r="A44" s="114"/>
      <c r="B44" s="132"/>
      <c r="C44" s="114"/>
      <c r="D44" s="4" t="s">
        <v>226</v>
      </c>
      <c r="E44" s="74" t="s">
        <v>204</v>
      </c>
      <c r="F44" s="74" t="s">
        <v>213</v>
      </c>
      <c r="G44" s="4" t="s">
        <v>213</v>
      </c>
      <c r="H44" s="62">
        <f>ROUNDUP((('Exchange rate'!Eur_per_GBP*('UK-R-Seating'!H47/(1+'Exchange rate'!UK_vat_rate))*1.25*0.9165)+1)/10,0)*10</f>
      </c>
      <c r="I44" s="62">
        <f>ROUNDUP((('Exchange rate'!Eur_per_GBP*('UK-R-Seating'!I47/(1+'Exchange rate'!UK_vat_rate))*1.25*0.9165)+1)/10,0)*10</f>
      </c>
      <c r="J44" s="62"/>
      <c r="K44" s="3"/>
    </row>
    <row x14ac:dyDescent="0.25" r="45" customHeight="1" ht="21.75">
      <c r="A45" s="114"/>
      <c r="B45" s="132"/>
      <c r="C45" s="114"/>
      <c r="D45" s="4"/>
      <c r="E45" s="74"/>
      <c r="F45" s="74"/>
      <c r="G45" s="4"/>
      <c r="H45" s="62"/>
      <c r="I45" s="101"/>
      <c r="J45" s="82"/>
      <c r="K45" s="3"/>
    </row>
    <row x14ac:dyDescent="0.25" r="46" customHeight="1" ht="21.75">
      <c r="A46" s="114"/>
      <c r="B46" s="132"/>
      <c r="C46" s="114"/>
      <c r="D46" s="4"/>
      <c r="E46" s="3"/>
      <c r="F46" s="3"/>
      <c r="G46" s="3"/>
      <c r="H46" s="62"/>
      <c r="I46" s="101"/>
      <c r="J46" s="82"/>
      <c r="K46" s="3"/>
    </row>
    <row x14ac:dyDescent="0.25" r="47" customHeight="1" ht="21.75">
      <c r="A47" s="114"/>
      <c r="B47" s="132"/>
      <c r="C47" s="114"/>
      <c r="D47" s="4"/>
      <c r="E47" s="187" t="s">
        <v>167</v>
      </c>
      <c r="F47" s="3"/>
      <c r="G47" s="3"/>
      <c r="H47" s="62"/>
      <c r="I47" s="101"/>
      <c r="J47" s="82"/>
      <c r="K47" s="3"/>
    </row>
    <row x14ac:dyDescent="0.25" r="48" customHeight="1" ht="21.75">
      <c r="A48" s="114"/>
      <c r="B48" s="132"/>
      <c r="C48" s="114"/>
      <c r="D48" s="4"/>
      <c r="E48" s="28" t="s">
        <v>227</v>
      </c>
      <c r="F48" s="74"/>
      <c r="G48" s="4"/>
      <c r="H48" s="62"/>
      <c r="I48" s="101"/>
      <c r="J48" s="82"/>
      <c r="K48" s="3"/>
    </row>
    <row x14ac:dyDescent="0.25" r="49" customHeight="1" ht="21.75">
      <c r="A49" s="114"/>
      <c r="B49" s="132"/>
      <c r="C49" s="114"/>
      <c r="D49" s="4"/>
      <c r="E49" s="3"/>
      <c r="F49" s="74"/>
      <c r="G49" s="4"/>
      <c r="H49" s="62"/>
      <c r="I49" s="101"/>
      <c r="J49" s="82"/>
      <c r="K49" s="3"/>
    </row>
    <row x14ac:dyDescent="0.25" r="50" customHeight="1" ht="17.25">
      <c r="A50" s="150"/>
      <c r="B50" s="212"/>
      <c r="C50" s="150"/>
      <c r="D50" s="150"/>
      <c r="E50" s="204" t="s">
        <v>207</v>
      </c>
      <c r="F50" s="74"/>
      <c r="G50" s="4"/>
      <c r="H50" s="62"/>
      <c r="I50" s="213"/>
      <c r="J50" s="82"/>
      <c r="K50" s="3"/>
    </row>
    <row x14ac:dyDescent="0.25" r="51" customHeight="1" ht="21.75">
      <c r="A51" s="114"/>
      <c r="B51" s="132"/>
      <c r="C51" s="114"/>
      <c r="D51" s="4"/>
      <c r="E51" s="145"/>
      <c r="F51" s="133"/>
      <c r="G51" s="150"/>
      <c r="H51" s="62"/>
      <c r="I51" s="101"/>
      <c r="J51" s="82"/>
      <c r="K51" s="3"/>
    </row>
    <row x14ac:dyDescent="0.25" r="52" customHeight="1" ht="21.75">
      <c r="A52" s="114"/>
      <c r="B52" s="132"/>
      <c r="C52" s="114"/>
      <c r="D52" s="4"/>
      <c r="E52" s="139" t="s">
        <v>90</v>
      </c>
      <c r="F52" s="190"/>
      <c r="G52" s="190"/>
      <c r="H52" s="188">
        <f>ROUNDUP((('Exchange rate'!Eur_per_GBP*('UK-R-Seating'!H55/(1+'Exchange rate'!UK_vat_rate))*1.25*0.9165)+1)/10,0)*10</f>
      </c>
      <c r="I52" s="101"/>
      <c r="J52" s="82"/>
      <c r="K52" s="3"/>
    </row>
    <row x14ac:dyDescent="0.25" r="53" customHeight="1" ht="21.75">
      <c r="A53" s="114"/>
      <c r="B53" s="132"/>
      <c r="C53" s="114"/>
      <c r="D53" s="4"/>
      <c r="E53" s="74"/>
      <c r="F53" s="74"/>
      <c r="G53" s="4"/>
      <c r="H53" s="101"/>
      <c r="I53" s="101"/>
      <c r="J53" s="82"/>
      <c r="K53" s="3"/>
    </row>
    <row x14ac:dyDescent="0.25" r="54" customHeight="1" ht="21.75">
      <c r="A54" s="114"/>
      <c r="B54" s="132"/>
      <c r="C54" s="114"/>
      <c r="D54" s="4"/>
      <c r="E54" s="74"/>
      <c r="F54" s="74"/>
      <c r="G54" s="4"/>
      <c r="H54" s="101"/>
      <c r="I54" s="101"/>
      <c r="J54" s="82"/>
      <c r="K54" s="3"/>
    </row>
    <row x14ac:dyDescent="0.25" r="55" customHeight="1" ht="21.75">
      <c r="A55" s="114"/>
      <c r="B55" s="132"/>
      <c r="C55" s="114"/>
      <c r="D55" s="4"/>
      <c r="E55" s="74"/>
      <c r="F55" s="74"/>
      <c r="G55" s="4"/>
      <c r="H55" s="101"/>
      <c r="I55" s="101"/>
      <c r="J55" s="82"/>
      <c r="K55" s="3"/>
    </row>
    <row x14ac:dyDescent="0.25" r="56" customHeight="1" ht="21">
      <c r="A56" s="114"/>
      <c r="B56" s="132"/>
      <c r="C56" s="114"/>
      <c r="D56" s="4"/>
      <c r="E56" s="74"/>
      <c r="F56" s="74"/>
      <c r="G56" s="4"/>
      <c r="H56" s="101"/>
      <c r="I56" s="101"/>
      <c r="J56" s="82"/>
      <c r="K56" s="3"/>
    </row>
    <row x14ac:dyDescent="0.25" r="57" customHeight="1" ht="21.75">
      <c r="A57" s="3"/>
      <c r="B57" s="205"/>
      <c r="C57" s="54"/>
      <c r="D57" s="206"/>
      <c r="E57" s="207"/>
      <c r="F57" s="207"/>
      <c r="G57" s="3"/>
      <c r="H57" s="82"/>
      <c r="I57" s="82"/>
      <c r="J57" s="82"/>
      <c r="K57" s="3"/>
    </row>
    <row x14ac:dyDescent="0.25" r="58" customHeight="1" ht="17.25">
      <c r="A58" s="8"/>
      <c r="B58" s="96" t="s">
        <v>228</v>
      </c>
      <c r="C58" s="9"/>
      <c r="D58" s="198"/>
      <c r="E58" s="198"/>
      <c r="F58" s="198"/>
      <c r="G58" s="198"/>
      <c r="H58" s="199"/>
      <c r="I58" s="199"/>
      <c r="J58" s="199"/>
      <c r="K58" s="3"/>
    </row>
    <row x14ac:dyDescent="0.25" r="59" customHeight="1" ht="17.25" customFormat="1" s="208">
      <c r="A59" s="209"/>
      <c r="B59" s="210"/>
      <c r="C59" s="51"/>
      <c r="D59" s="117" t="s">
        <v>193</v>
      </c>
      <c r="E59" s="117" t="s">
        <v>194</v>
      </c>
      <c r="F59" s="117" t="s">
        <v>195</v>
      </c>
      <c r="G59" s="117" t="s">
        <v>196</v>
      </c>
      <c r="H59" s="73" t="s">
        <v>197</v>
      </c>
      <c r="I59" s="52" t="s">
        <v>198</v>
      </c>
      <c r="J59" s="52" t="s">
        <v>199</v>
      </c>
      <c r="K59" s="211"/>
    </row>
    <row x14ac:dyDescent="0.25" r="60" customHeight="1" ht="28.350000000000005">
      <c r="A60" s="114"/>
      <c r="B60" s="132"/>
      <c r="C60" s="114"/>
      <c r="D60" s="4" t="s">
        <v>232</v>
      </c>
      <c r="E60" s="74" t="s">
        <v>204</v>
      </c>
      <c r="F60" s="74" t="s">
        <v>233</v>
      </c>
      <c r="G60" s="4" t="s">
        <v>234</v>
      </c>
      <c r="H60" s="62">
        <f>ROUNDUP((('Exchange rate'!Eur_per_GBP*('UK-R-Seating'!H63/(1+'Exchange rate'!UK_vat_rate))*1.25*0.9165)+1)/10,0)*10</f>
      </c>
      <c r="I60" s="62">
        <f>ROUNDUP((('Exchange rate'!Eur_per_GBP*('UK-R-Seating'!I63/(1+'Exchange rate'!UK_vat_rate))*1.25*0.9165)+1)/10,0)*10</f>
      </c>
      <c r="J60" s="62">
        <f>ROUNDUP((('Exchange rate'!Eur_per_GBP*('UK-R-Seating'!J63/(1+'Exchange rate'!UK_vat_rate))*1.25*0.9165)+1)/10,0)*10</f>
      </c>
      <c r="K60" s="3"/>
    </row>
    <row x14ac:dyDescent="0.25" r="61" customHeight="1" ht="21.75">
      <c r="A61" s="114"/>
      <c r="B61" s="132"/>
      <c r="C61" s="114"/>
      <c r="D61" s="4"/>
      <c r="E61" s="74"/>
      <c r="F61" s="74"/>
      <c r="G61" s="4"/>
      <c r="H61" s="101"/>
      <c r="I61" s="101"/>
      <c r="J61" s="82"/>
      <c r="K61" s="3"/>
    </row>
    <row x14ac:dyDescent="0.25" r="62" customHeight="1" ht="21.75">
      <c r="A62" s="114"/>
      <c r="B62" s="132"/>
      <c r="C62" s="114"/>
      <c r="D62" s="4"/>
      <c r="E62" s="187" t="s">
        <v>167</v>
      </c>
      <c r="F62" s="3"/>
      <c r="G62" s="3"/>
      <c r="H62" s="82"/>
      <c r="I62" s="101"/>
      <c r="J62" s="82"/>
      <c r="K62" s="3"/>
    </row>
    <row x14ac:dyDescent="0.25" r="63" customHeight="1" ht="21.75">
      <c r="A63" s="114"/>
      <c r="B63" s="132"/>
      <c r="C63" s="114"/>
      <c r="D63" s="4"/>
      <c r="E63" s="28" t="s">
        <v>222</v>
      </c>
      <c r="F63" s="74"/>
      <c r="G63" s="4"/>
      <c r="H63" s="101"/>
      <c r="I63" s="101"/>
      <c r="J63" s="82"/>
      <c r="K63" s="3"/>
    </row>
    <row x14ac:dyDescent="0.25" r="64" customHeight="1" ht="21.75">
      <c r="A64" s="114"/>
      <c r="B64" s="132"/>
      <c r="C64" s="114"/>
      <c r="D64" s="4"/>
      <c r="E64" s="3"/>
      <c r="F64" s="3"/>
      <c r="G64" s="3"/>
      <c r="H64" s="82"/>
      <c r="I64" s="101"/>
      <c r="J64" s="82"/>
      <c r="K64" s="3"/>
    </row>
    <row x14ac:dyDescent="0.25" r="65" customHeight="1" ht="17.25">
      <c r="A65" s="114"/>
      <c r="B65" s="132"/>
      <c r="C65" s="114"/>
      <c r="D65" s="4"/>
      <c r="E65" s="204" t="s">
        <v>207</v>
      </c>
      <c r="F65" s="74"/>
      <c r="G65" s="4"/>
      <c r="H65" s="101"/>
      <c r="I65" s="82"/>
      <c r="J65" s="82"/>
      <c r="K65" s="3"/>
    </row>
    <row x14ac:dyDescent="0.25" r="66" customHeight="1" ht="21.75">
      <c r="A66" s="114"/>
      <c r="B66" s="132"/>
      <c r="C66" s="114"/>
      <c r="D66" s="4"/>
      <c r="E66" s="145"/>
      <c r="F66" s="74"/>
      <c r="G66" s="4"/>
      <c r="H66" s="101"/>
      <c r="I66" s="63"/>
      <c r="J66" s="82"/>
      <c r="K66" s="3"/>
    </row>
    <row x14ac:dyDescent="0.25" r="67" customHeight="1" ht="21.75">
      <c r="A67" s="114"/>
      <c r="B67" s="132"/>
      <c r="C67" s="114"/>
      <c r="D67" s="4"/>
      <c r="E67" s="3"/>
      <c r="F67" s="3"/>
      <c r="G67" s="3"/>
      <c r="H67" s="82"/>
      <c r="I67" s="101"/>
      <c r="J67" s="82"/>
      <c r="K67" s="3"/>
    </row>
    <row x14ac:dyDescent="0.25" r="68" customHeight="1" ht="21.75">
      <c r="A68" s="114"/>
      <c r="B68" s="132"/>
      <c r="C68" s="114"/>
      <c r="D68" s="4"/>
      <c r="E68" s="139" t="s">
        <v>90</v>
      </c>
      <c r="F68" s="143"/>
      <c r="G68" s="140"/>
      <c r="H68" s="188">
        <f>ROUNDUP((('Exchange rate'!Eur_per_GBP*('UK-R-Seating'!H71/(1+'Exchange rate'!UK_vat_rate))*1.25*0.9165)+1)/10,0)*10</f>
      </c>
      <c r="I68" s="101"/>
      <c r="J68" s="82"/>
      <c r="K68" s="3"/>
    </row>
    <row x14ac:dyDescent="0.25" r="69" customHeight="1" ht="21.75">
      <c r="A69" s="114"/>
      <c r="B69" s="132"/>
      <c r="C69" s="114"/>
      <c r="D69" s="4"/>
      <c r="E69" s="108"/>
      <c r="F69" s="74"/>
      <c r="G69" s="4"/>
      <c r="H69" s="101"/>
      <c r="I69" s="101"/>
      <c r="J69" s="82"/>
      <c r="K69" s="3"/>
    </row>
    <row x14ac:dyDescent="0.25" r="70" customHeight="1" ht="21.75">
      <c r="A70" s="114"/>
      <c r="B70" s="132"/>
      <c r="C70" s="114"/>
      <c r="D70" s="4"/>
      <c r="E70" s="108"/>
      <c r="F70" s="74"/>
      <c r="G70" s="4"/>
      <c r="H70" s="101"/>
      <c r="I70" s="101"/>
      <c r="J70" s="82"/>
      <c r="K70" s="3"/>
    </row>
    <row x14ac:dyDescent="0.25" r="71" customHeight="1" ht="21.75">
      <c r="A71" s="114"/>
      <c r="B71" s="132"/>
      <c r="C71" s="114"/>
      <c r="D71" s="4"/>
      <c r="E71" s="108"/>
      <c r="F71" s="74"/>
      <c r="G71" s="4"/>
      <c r="H71" s="101"/>
      <c r="I71" s="101"/>
      <c r="J71" s="82"/>
      <c r="K71" s="3"/>
    </row>
    <row x14ac:dyDescent="0.25" r="72" customHeight="1" ht="21.75">
      <c r="A72" s="114"/>
      <c r="B72" s="132"/>
      <c r="C72" s="114"/>
      <c r="D72" s="4"/>
      <c r="E72" s="108"/>
      <c r="F72" s="74"/>
      <c r="G72" s="4"/>
      <c r="H72" s="101"/>
      <c r="I72" s="101"/>
      <c r="J72" s="82"/>
      <c r="K72" s="3"/>
    </row>
    <row x14ac:dyDescent="0.25" r="73" customHeight="1" ht="45.75">
      <c r="A73" s="3"/>
      <c r="B73" s="205"/>
      <c r="C73" s="54"/>
      <c r="D73" s="206"/>
      <c r="E73" s="207"/>
      <c r="F73" s="207"/>
      <c r="G73" s="3"/>
      <c r="H73" s="82"/>
      <c r="I73" s="82"/>
      <c r="J73" s="82"/>
      <c r="K73" s="3"/>
    </row>
    <row x14ac:dyDescent="0.25" r="74" customHeight="1" ht="17.25">
      <c r="A74" s="8"/>
      <c r="B74" s="96" t="s">
        <v>235</v>
      </c>
      <c r="C74" s="9"/>
      <c r="D74" s="198"/>
      <c r="E74" s="198"/>
      <c r="F74" s="198"/>
      <c r="G74" s="198"/>
      <c r="H74" s="199"/>
      <c r="I74" s="199"/>
      <c r="J74" s="199"/>
      <c r="K74" s="3"/>
    </row>
    <row x14ac:dyDescent="0.25" r="75" customHeight="1" ht="17.25">
      <c r="A75" s="209"/>
      <c r="B75" s="210"/>
      <c r="C75" s="112" t="s">
        <v>193</v>
      </c>
      <c r="D75" s="112" t="s">
        <v>236</v>
      </c>
      <c r="E75" s="112" t="s">
        <v>194</v>
      </c>
      <c r="F75" s="112" t="s">
        <v>195</v>
      </c>
      <c r="G75" s="112" t="s">
        <v>196</v>
      </c>
      <c r="H75" s="73" t="s">
        <v>197</v>
      </c>
      <c r="I75" s="18" t="s">
        <v>198</v>
      </c>
      <c r="J75" s="18" t="s">
        <v>199</v>
      </c>
      <c r="K75" s="3"/>
    </row>
    <row x14ac:dyDescent="0.25" r="76" customHeight="1" ht="32.1" customFormat="1" s="208">
      <c r="A76" s="214"/>
      <c r="B76" s="215"/>
      <c r="C76" s="214" t="s">
        <v>306</v>
      </c>
      <c r="D76" s="75" t="s">
        <v>240</v>
      </c>
      <c r="E76" s="222" t="s">
        <v>241</v>
      </c>
      <c r="F76" s="222" t="s">
        <v>242</v>
      </c>
      <c r="G76" s="75" t="s">
        <v>243</v>
      </c>
      <c r="H76" s="219">
        <f>ROUNDUP((('Exchange rate'!Eur_per_GBP*('UK-R-Seating'!H80/(1+'Exchange rate'!UK_vat_rate))*1.25*0.9165)+1)/10,0)*10</f>
      </c>
      <c r="I76" s="219">
        <f>ROUNDUP((('Exchange rate'!Eur_per_GBP*('UK-R-Seating'!I80/(1+'Exchange rate'!UK_vat_rate))*1.25*0.9165)+1)/10,0)*10</f>
      </c>
      <c r="J76" s="219">
        <f>ROUNDUP((('Exchange rate'!Eur_per_GBP*('UK-R-Seating'!J80/(1+'Exchange rate'!UK_vat_rate))*1.25*0.9165)+1)/10,0)*10</f>
      </c>
      <c r="K76" s="211"/>
    </row>
    <row x14ac:dyDescent="0.25" r="77" customHeight="1" ht="28.350000000000005">
      <c r="A77" s="114"/>
      <c r="B77" s="132"/>
      <c r="C77" s="114" t="s">
        <v>307</v>
      </c>
      <c r="D77" s="4" t="s">
        <v>247</v>
      </c>
      <c r="E77" s="74" t="s">
        <v>241</v>
      </c>
      <c r="F77" s="74" t="s">
        <v>242</v>
      </c>
      <c r="G77" s="4" t="s">
        <v>248</v>
      </c>
      <c r="H77" s="62"/>
      <c r="I77" s="177"/>
      <c r="J77" s="177"/>
      <c r="K77" s="3"/>
    </row>
    <row x14ac:dyDescent="0.25" r="78" customHeight="1" ht="28.350000000000005">
      <c r="A78" s="114"/>
      <c r="B78" s="132"/>
      <c r="C78" s="114"/>
      <c r="D78" s="114"/>
      <c r="E78" s="74"/>
      <c r="F78" s="74"/>
      <c r="G78" s="4"/>
      <c r="H78" s="62"/>
      <c r="I78" s="62"/>
      <c r="J78" s="82"/>
      <c r="K78" s="3"/>
    </row>
    <row x14ac:dyDescent="0.25" r="79" customHeight="1" ht="21.75">
      <c r="A79" s="114"/>
      <c r="B79" s="132"/>
      <c r="C79" s="114"/>
      <c r="D79" s="4"/>
      <c r="E79" s="187" t="s">
        <v>167</v>
      </c>
      <c r="F79" s="74"/>
      <c r="G79" s="4"/>
      <c r="H79" s="62"/>
      <c r="I79" s="101"/>
      <c r="J79" s="82"/>
      <c r="K79" s="3"/>
    </row>
    <row x14ac:dyDescent="0.25" r="80" customHeight="1" ht="21.75">
      <c r="A80" s="114"/>
      <c r="B80" s="132"/>
      <c r="C80" s="114"/>
      <c r="D80" s="4"/>
      <c r="E80" s="28" t="s">
        <v>249</v>
      </c>
      <c r="F80" s="74"/>
      <c r="G80" s="4"/>
      <c r="H80" s="62"/>
      <c r="I80" s="101"/>
      <c r="J80" s="82"/>
      <c r="K80" s="3"/>
    </row>
    <row x14ac:dyDescent="0.25" r="81" customHeight="1" ht="21.75">
      <c r="A81" s="114"/>
      <c r="B81" s="132"/>
      <c r="C81" s="114"/>
      <c r="D81" s="4"/>
      <c r="E81" s="3"/>
      <c r="F81" s="74"/>
      <c r="G81" s="4"/>
      <c r="H81" s="62"/>
      <c r="I81" s="101"/>
      <c r="J81" s="82"/>
      <c r="K81" s="3"/>
    </row>
    <row x14ac:dyDescent="0.25" r="82" customHeight="1" ht="17.25">
      <c r="A82" s="114"/>
      <c r="B82" s="132"/>
      <c r="C82" s="114"/>
      <c r="D82" s="4"/>
      <c r="E82" s="204" t="s">
        <v>207</v>
      </c>
      <c r="F82" s="74"/>
      <c r="G82" s="4"/>
      <c r="H82" s="62"/>
      <c r="I82" s="101"/>
      <c r="J82" s="82"/>
      <c r="K82" s="3"/>
    </row>
    <row x14ac:dyDescent="0.25" r="83" customHeight="1" ht="21.75">
      <c r="A83" s="114"/>
      <c r="B83" s="132"/>
      <c r="C83" s="114"/>
      <c r="D83" s="4"/>
      <c r="E83" s="145"/>
      <c r="F83" s="74"/>
      <c r="G83" s="4"/>
      <c r="H83" s="62"/>
      <c r="I83" s="101"/>
      <c r="J83" s="82"/>
      <c r="K83" s="3"/>
    </row>
    <row x14ac:dyDescent="0.25" r="84" customHeight="1" ht="21.75">
      <c r="A84" s="114"/>
      <c r="B84" s="132"/>
      <c r="C84" s="114"/>
      <c r="D84" s="4"/>
      <c r="E84" s="139" t="s">
        <v>90</v>
      </c>
      <c r="F84" s="190"/>
      <c r="G84" s="190"/>
      <c r="H84" s="188">
        <f>ROUNDUP((('Exchange rate'!Eur_per_GBP*('UK-R-Seating'!H88/(1+'Exchange rate'!UK_vat_rate))*1.25*0.9165)+1)/10,0)*10</f>
      </c>
      <c r="I84" s="101"/>
      <c r="J84" s="82"/>
      <c r="K84" s="3"/>
    </row>
    <row x14ac:dyDescent="0.25" r="85" customHeight="1" ht="21.75">
      <c r="A85" s="114"/>
      <c r="B85" s="132"/>
      <c r="C85" s="114"/>
      <c r="D85" s="4"/>
      <c r="E85" s="74"/>
      <c r="F85" s="74"/>
      <c r="G85" s="4"/>
      <c r="H85" s="101"/>
      <c r="I85" s="101"/>
      <c r="J85" s="82"/>
      <c r="K85" s="3"/>
    </row>
    <row x14ac:dyDescent="0.25" r="86" customHeight="1" ht="21.75">
      <c r="A86" s="114"/>
      <c r="B86" s="132"/>
      <c r="C86" s="114"/>
      <c r="D86" s="4"/>
      <c r="E86" s="74"/>
      <c r="F86" s="74"/>
      <c r="G86" s="4"/>
      <c r="H86" s="101"/>
      <c r="I86" s="101"/>
      <c r="J86" s="82"/>
      <c r="K86" s="3"/>
    </row>
    <row x14ac:dyDescent="0.25" r="87" customHeight="1" ht="21.75">
      <c r="A87" s="114"/>
      <c r="B87" s="132"/>
      <c r="C87" s="114"/>
      <c r="D87" s="4"/>
      <c r="E87" s="74"/>
      <c r="F87" s="74"/>
      <c r="G87" s="4"/>
      <c r="H87" s="101"/>
      <c r="I87" s="101"/>
      <c r="J87" s="82"/>
      <c r="K87" s="3"/>
    </row>
    <row x14ac:dyDescent="0.25" r="88" customHeight="1" ht="54">
      <c r="A88" s="114"/>
      <c r="B88" s="132"/>
      <c r="C88" s="114"/>
      <c r="D88" s="4"/>
      <c r="E88" s="74"/>
      <c r="F88" s="74"/>
      <c r="G88" s="4"/>
      <c r="H88" s="101"/>
      <c r="I88" s="101"/>
      <c r="J88" s="82"/>
      <c r="K88" s="3"/>
    </row>
    <row x14ac:dyDescent="0.25" r="89" customHeight="1" ht="21.75">
      <c r="A89" s="114"/>
      <c r="B89" s="132"/>
      <c r="C89" s="114"/>
      <c r="D89" s="4"/>
      <c r="E89" s="74"/>
      <c r="F89" s="74"/>
      <c r="G89" s="4"/>
      <c r="H89" s="101"/>
      <c r="I89" s="101"/>
      <c r="J89" s="82"/>
      <c r="K89" s="3"/>
    </row>
    <row x14ac:dyDescent="0.25" r="90" customHeight="1" ht="17.25">
      <c r="A90" s="8"/>
      <c r="B90" s="96" t="s">
        <v>250</v>
      </c>
      <c r="C90" s="9"/>
      <c r="D90" s="198"/>
      <c r="E90" s="198"/>
      <c r="F90" s="198"/>
      <c r="G90" s="198"/>
      <c r="H90" s="199"/>
      <c r="I90" s="199"/>
      <c r="J90" s="199"/>
      <c r="K90" s="3"/>
    </row>
    <row x14ac:dyDescent="0.25" r="91" customHeight="1" ht="17.25">
      <c r="A91" s="200"/>
      <c r="B91" s="201"/>
      <c r="C91" s="113"/>
      <c r="D91" s="112" t="s">
        <v>193</v>
      </c>
      <c r="E91" s="112" t="s">
        <v>194</v>
      </c>
      <c r="F91" s="112" t="s">
        <v>195</v>
      </c>
      <c r="G91" s="112" t="s">
        <v>196</v>
      </c>
      <c r="H91" s="131" t="s">
        <v>197</v>
      </c>
      <c r="I91" s="18" t="s">
        <v>198</v>
      </c>
      <c r="J91" s="18" t="s">
        <v>199</v>
      </c>
      <c r="K91" s="3"/>
    </row>
    <row x14ac:dyDescent="0.25" r="92" customHeight="1" ht="17.25">
      <c r="A92" s="114"/>
      <c r="B92" s="132"/>
      <c r="C92" s="114"/>
      <c r="D92" s="4" t="s">
        <v>203</v>
      </c>
      <c r="E92" s="74" t="s">
        <v>241</v>
      </c>
      <c r="F92" s="74" t="s">
        <v>242</v>
      </c>
      <c r="G92" s="4" t="s">
        <v>243</v>
      </c>
      <c r="H92" s="62">
        <f>ROUNDUP((('Exchange rate'!Eur_per_GBP*('UK-R-Seating'!H96/(1+'Exchange rate'!UK_vat_rate))*1.25*0.9165)+1)/10,0)*10</f>
      </c>
      <c r="I92" s="62">
        <f>ROUNDUP((('Exchange rate'!Eur_per_GBP*('UK-R-Seating'!I96/(1+'Exchange rate'!UK_vat_rate))*1.25*0.9165)+1)/10,0)*10</f>
      </c>
      <c r="J92" s="62">
        <f>ROUNDUP((('Exchange rate'!Eur_per_GBP*('UK-R-Seating'!J96/(1+'Exchange rate'!UK_vat_rate))*1.25*0.9165)+1)/10,0)*10</f>
      </c>
      <c r="K92" s="3"/>
    </row>
    <row x14ac:dyDescent="0.25" r="93" customHeight="1" ht="17.25">
      <c r="A93" s="114"/>
      <c r="B93" s="132"/>
      <c r="C93" s="114"/>
      <c r="D93" s="4"/>
      <c r="E93" s="74"/>
      <c r="F93" s="74"/>
      <c r="G93" s="4"/>
      <c r="H93" s="62"/>
      <c r="I93" s="101"/>
      <c r="J93" s="82"/>
      <c r="K93" s="114"/>
    </row>
    <row x14ac:dyDescent="0.25" r="94" customHeight="1" ht="17.25">
      <c r="A94" s="114"/>
      <c r="B94" s="132"/>
      <c r="C94" s="114"/>
      <c r="D94" s="4"/>
      <c r="E94" s="187" t="s">
        <v>167</v>
      </c>
      <c r="F94" s="74"/>
      <c r="G94" s="4"/>
      <c r="H94" s="62"/>
      <c r="I94" s="101"/>
      <c r="J94" s="82"/>
      <c r="K94" s="114"/>
    </row>
    <row x14ac:dyDescent="0.25" r="95" customHeight="1" ht="17.25">
      <c r="A95" s="114"/>
      <c r="B95" s="132"/>
      <c r="C95" s="114"/>
      <c r="D95" s="4"/>
      <c r="E95" s="28" t="s">
        <v>251</v>
      </c>
      <c r="F95" s="74"/>
      <c r="G95" s="4"/>
      <c r="H95" s="62"/>
      <c r="I95" s="101"/>
      <c r="J95" s="82"/>
      <c r="K95" s="3"/>
    </row>
    <row x14ac:dyDescent="0.25" r="96" customHeight="1" ht="17.25">
      <c r="A96" s="114"/>
      <c r="B96" s="132"/>
      <c r="C96" s="114"/>
      <c r="D96" s="4"/>
      <c r="E96" s="3"/>
      <c r="F96" s="74"/>
      <c r="G96" s="4"/>
      <c r="H96" s="62"/>
      <c r="I96" s="101"/>
      <c r="J96" s="82"/>
      <c r="K96" s="3"/>
    </row>
    <row x14ac:dyDescent="0.25" r="97" customHeight="1" ht="17.25">
      <c r="A97" s="114"/>
      <c r="B97" s="132"/>
      <c r="C97" s="114"/>
      <c r="D97" s="4"/>
      <c r="E97" s="204" t="s">
        <v>207</v>
      </c>
      <c r="F97" s="74"/>
      <c r="G97" s="4"/>
      <c r="H97" s="62"/>
      <c r="I97" s="101"/>
      <c r="J97" s="82"/>
      <c r="K97" s="3"/>
    </row>
    <row x14ac:dyDescent="0.25" r="98" customHeight="1" ht="17.25">
      <c r="A98" s="114"/>
      <c r="B98" s="132"/>
      <c r="C98" s="114"/>
      <c r="D98" s="4"/>
      <c r="E98" s="145"/>
      <c r="F98" s="74"/>
      <c r="G98" s="4"/>
      <c r="H98" s="62"/>
      <c r="I98" s="101"/>
      <c r="J98" s="82"/>
      <c r="K98" s="3"/>
    </row>
    <row x14ac:dyDescent="0.25" r="99" customHeight="1" ht="17.25">
      <c r="A99" s="114"/>
      <c r="B99" s="132"/>
      <c r="C99" s="114"/>
      <c r="D99" s="4"/>
      <c r="E99" s="139" t="s">
        <v>90</v>
      </c>
      <c r="F99" s="190"/>
      <c r="G99" s="190"/>
      <c r="H99" s="188">
        <f>ROUNDUP((('Exchange rate'!Eur_per_GBP*('UK-R-Seating'!H103/(1+'Exchange rate'!UK_vat_rate))*1.25*0.9165)+1)/10,0)*10</f>
      </c>
      <c r="I99" s="101"/>
      <c r="J99" s="82"/>
      <c r="K99" s="3"/>
    </row>
    <row x14ac:dyDescent="0.25" r="100" customHeight="1" ht="17.25">
      <c r="A100" s="114"/>
      <c r="B100" s="132"/>
      <c r="C100" s="114"/>
      <c r="D100" s="4"/>
      <c r="E100" s="74"/>
      <c r="F100" s="74"/>
      <c r="G100" s="4"/>
      <c r="H100" s="101"/>
      <c r="I100" s="101"/>
      <c r="J100" s="82"/>
      <c r="K100" s="3"/>
    </row>
    <row x14ac:dyDescent="0.25" r="101" customHeight="1" ht="50.1">
      <c r="A101" s="8"/>
      <c r="B101" s="96" t="s">
        <v>252</v>
      </c>
      <c r="C101" s="9"/>
      <c r="D101" s="198"/>
      <c r="E101" s="198"/>
      <c r="F101" s="198"/>
      <c r="G101" s="198"/>
      <c r="H101" s="199"/>
      <c r="I101" s="199"/>
      <c r="J101" s="199"/>
      <c r="K101" s="3"/>
    </row>
    <row x14ac:dyDescent="0.25" r="102" customHeight="1" ht="17.25">
      <c r="A102" s="200"/>
      <c r="B102" s="201"/>
      <c r="C102" s="113"/>
      <c r="D102" s="217"/>
      <c r="E102" s="112" t="s">
        <v>194</v>
      </c>
      <c r="F102" s="112" t="s">
        <v>195</v>
      </c>
      <c r="G102" s="112" t="s">
        <v>196</v>
      </c>
      <c r="H102" s="131" t="s">
        <v>4</v>
      </c>
      <c r="I102" s="18"/>
      <c r="J102" s="146"/>
      <c r="K102" s="3"/>
    </row>
    <row x14ac:dyDescent="0.25" r="103" customHeight="1" ht="17.25">
      <c r="A103" s="114"/>
      <c r="B103" s="132"/>
      <c r="C103" s="114"/>
      <c r="D103" s="4"/>
      <c r="E103" s="74" t="s">
        <v>205</v>
      </c>
      <c r="F103" s="74" t="s">
        <v>277</v>
      </c>
      <c r="G103" s="4" t="s">
        <v>312</v>
      </c>
      <c r="H103" s="62">
        <f>ROUNDUP((('Exchange rate'!Eur_per_GBP*('UK-R-Seating'!H108/(1+'Exchange rate'!UK_vat_rate))*1.25*0.9165)+1)/10,0)*10</f>
      </c>
      <c r="I103" s="62"/>
      <c r="J103" s="82"/>
      <c r="K103" s="3"/>
    </row>
    <row x14ac:dyDescent="0.25" r="104" customHeight="1" ht="17.25">
      <c r="A104" s="114"/>
      <c r="B104" s="132"/>
      <c r="C104" s="114"/>
      <c r="D104" s="4"/>
      <c r="E104" s="74" t="s">
        <v>205</v>
      </c>
      <c r="F104" s="74" t="s">
        <v>277</v>
      </c>
      <c r="G104" s="4" t="s">
        <v>313</v>
      </c>
      <c r="H104" s="62">
        <f>ROUNDUP((('Exchange rate'!Eur_per_GBP*('UK-R-Seating'!H109/(1+'Exchange rate'!UK_vat_rate))*1.25*0.9165)+1)/10,0)*10</f>
      </c>
      <c r="I104" s="101"/>
      <c r="J104" s="82"/>
      <c r="K104" s="3"/>
    </row>
    <row x14ac:dyDescent="0.25" r="105" customHeight="1" ht="17.25">
      <c r="A105" s="114"/>
      <c r="B105" s="132"/>
      <c r="C105" s="114"/>
      <c r="D105" s="114"/>
      <c r="E105" s="74"/>
      <c r="F105" s="74"/>
      <c r="G105" s="4"/>
      <c r="H105" s="62"/>
      <c r="I105" s="202"/>
      <c r="J105" s="82"/>
      <c r="K105" s="3"/>
    </row>
    <row x14ac:dyDescent="0.25" r="106" customHeight="1" ht="17.25">
      <c r="A106" s="114"/>
      <c r="B106" s="132"/>
      <c r="C106" s="114"/>
      <c r="D106" s="114"/>
      <c r="E106" s="74"/>
      <c r="F106" s="74"/>
      <c r="G106" s="4"/>
      <c r="H106" s="62"/>
      <c r="I106" s="202"/>
      <c r="J106" s="82"/>
      <c r="K106" s="3"/>
    </row>
    <row x14ac:dyDescent="0.25" r="107" customHeight="1" ht="17.25">
      <c r="A107" s="114"/>
      <c r="B107" s="132"/>
      <c r="C107" s="114"/>
      <c r="D107" s="114"/>
      <c r="E107" s="3"/>
      <c r="F107" s="28"/>
      <c r="G107" s="114"/>
      <c r="H107" s="202"/>
      <c r="I107" s="202"/>
      <c r="J107" s="82"/>
      <c r="K107" s="3"/>
    </row>
    <row x14ac:dyDescent="0.25" r="108" customHeight="1" ht="28.350000000000005">
      <c r="A108" s="114"/>
      <c r="B108" s="132"/>
      <c r="C108" s="114"/>
      <c r="D108" s="114"/>
      <c r="E108" s="145"/>
      <c r="F108" s="28"/>
      <c r="G108" s="114"/>
      <c r="H108" s="202"/>
      <c r="I108" s="202"/>
      <c r="J108" s="82"/>
      <c r="K108" s="3"/>
    </row>
    <row x14ac:dyDescent="0.25" r="109" customHeight="1" ht="27.75">
      <c r="A109" s="114"/>
      <c r="B109" s="132"/>
      <c r="C109" s="114"/>
      <c r="D109" s="4"/>
      <c r="E109" s="218" t="s">
        <v>257</v>
      </c>
      <c r="F109" s="115"/>
      <c r="G109" s="115"/>
      <c r="H109" s="176"/>
      <c r="I109" s="101"/>
      <c r="J109" s="82"/>
      <c r="K109" s="3"/>
    </row>
    <row x14ac:dyDescent="0.25" r="110" customHeight="1" ht="28.5">
      <c r="A110" s="114"/>
      <c r="B110" s="132"/>
      <c r="C110" s="114"/>
      <c r="D110" s="4"/>
      <c r="E110" s="28"/>
      <c r="F110" s="28"/>
      <c r="G110" s="114"/>
      <c r="H110" s="62"/>
      <c r="I110" s="101"/>
      <c r="J110" s="82"/>
      <c r="K110" s="3"/>
    </row>
    <row x14ac:dyDescent="0.25" r="111" customHeight="1" ht="33">
      <c r="A111" s="114"/>
      <c r="B111" s="132"/>
      <c r="C111" s="114"/>
      <c r="D111" s="4"/>
      <c r="E111" s="28" t="s">
        <v>258</v>
      </c>
      <c r="F111" s="74"/>
      <c r="G111" s="4"/>
      <c r="H111" s="101"/>
      <c r="I111" s="101"/>
      <c r="J111" s="82"/>
      <c r="K111" s="3"/>
    </row>
    <row x14ac:dyDescent="0.25" r="112" customHeight="1" ht="48">
      <c r="A112" s="114"/>
      <c r="B112" s="132"/>
      <c r="C112" s="114"/>
      <c r="D112" s="4"/>
      <c r="E112" s="74"/>
      <c r="F112" s="74"/>
      <c r="G112" s="4"/>
      <c r="H112" s="101"/>
      <c r="I112" s="101"/>
      <c r="J112" s="82"/>
      <c r="K112" s="3"/>
    </row>
    <row x14ac:dyDescent="0.25" r="113" customHeight="1" ht="17.25">
      <c r="A113" s="3"/>
      <c r="B113" s="205"/>
      <c r="C113" s="54"/>
      <c r="D113" s="206"/>
      <c r="E113" s="207"/>
      <c r="F113" s="207"/>
      <c r="G113" s="3"/>
      <c r="H113" s="82"/>
      <c r="I113" s="82"/>
      <c r="J113" s="82"/>
      <c r="K113" s="3"/>
    </row>
    <row x14ac:dyDescent="0.25" r="114" customHeight="1" ht="17.25">
      <c r="A114" s="3"/>
      <c r="B114" s="205"/>
      <c r="C114" s="54"/>
      <c r="D114" s="206"/>
      <c r="E114" s="207"/>
      <c r="F114" s="207"/>
      <c r="G114" s="3"/>
      <c r="H114" s="82"/>
      <c r="I114" s="82"/>
      <c r="J114" s="82"/>
      <c r="K114" s="3"/>
    </row>
    <row x14ac:dyDescent="0.25" r="115" customHeight="1" ht="17.25">
      <c r="A115" s="3"/>
      <c r="B115" s="205"/>
      <c r="C115" s="54"/>
      <c r="D115" s="206"/>
      <c r="E115" s="207"/>
      <c r="F115" s="207"/>
      <c r="G115" s="3"/>
      <c r="H115" s="82"/>
      <c r="I115" s="82"/>
      <c r="J115" s="82"/>
      <c r="K115" s="3"/>
    </row>
    <row x14ac:dyDescent="0.25" r="116" customHeight="1" ht="50.1">
      <c r="A116" s="8"/>
      <c r="B116" s="96" t="s">
        <v>259</v>
      </c>
      <c r="C116" s="9"/>
      <c r="D116" s="198"/>
      <c r="E116" s="198"/>
      <c r="F116" s="198"/>
      <c r="G116" s="198"/>
      <c r="H116" s="199"/>
      <c r="I116" s="199"/>
      <c r="J116" s="199"/>
      <c r="K116" s="3"/>
    </row>
    <row x14ac:dyDescent="0.25" r="117" customHeight="1" ht="17.25">
      <c r="A117" s="200"/>
      <c r="B117" s="201"/>
      <c r="C117" s="113"/>
      <c r="D117" s="217"/>
      <c r="E117" s="112" t="s">
        <v>194</v>
      </c>
      <c r="F117" s="112" t="s">
        <v>195</v>
      </c>
      <c r="G117" s="112" t="s">
        <v>196</v>
      </c>
      <c r="H117" s="131" t="s">
        <v>4</v>
      </c>
      <c r="I117" s="18"/>
      <c r="J117" s="146"/>
      <c r="K117" s="3"/>
    </row>
    <row x14ac:dyDescent="0.25" r="118" customHeight="1" ht="17.25">
      <c r="A118" s="114"/>
      <c r="B118" s="132"/>
      <c r="C118" s="114"/>
      <c r="D118" s="4"/>
      <c r="E118" s="74" t="s">
        <v>205</v>
      </c>
      <c r="F118" s="74" t="s">
        <v>277</v>
      </c>
      <c r="G118" s="4" t="s">
        <v>312</v>
      </c>
      <c r="H118" s="62">
        <f>ROUNDUP((('Exchange rate'!Eur_per_GBP*('UK-R-Seating'!H121/(1+'Exchange rate'!UK_vat_rate))*1.25*0.9165)+1)/10,0)*10</f>
      </c>
      <c r="I118" s="62"/>
      <c r="J118" s="82"/>
      <c r="K118" s="3"/>
    </row>
    <row x14ac:dyDescent="0.25" r="119" customHeight="1" ht="17.25">
      <c r="A119" s="114"/>
      <c r="B119" s="132"/>
      <c r="C119" s="114"/>
      <c r="D119" s="4"/>
      <c r="E119" s="74" t="s">
        <v>205</v>
      </c>
      <c r="F119" s="74" t="s">
        <v>277</v>
      </c>
      <c r="G119" s="4" t="s">
        <v>313</v>
      </c>
      <c r="H119" s="62">
        <f>ROUNDUP((('Exchange rate'!Eur_per_GBP*('UK-R-Seating'!H122/(1+'Exchange rate'!UK_vat_rate))*1.25*0.9165)+1)/10,0)*10</f>
      </c>
      <c r="I119" s="101"/>
      <c r="J119" s="82"/>
      <c r="K119" s="3"/>
    </row>
    <row x14ac:dyDescent="0.25" r="120" customHeight="1" ht="17.25">
      <c r="A120" s="114"/>
      <c r="B120" s="132"/>
      <c r="C120" s="114"/>
      <c r="D120" s="114"/>
      <c r="E120" s="74" t="s">
        <v>205</v>
      </c>
      <c r="F120" s="74" t="s">
        <v>277</v>
      </c>
      <c r="G120" s="4" t="s">
        <v>314</v>
      </c>
      <c r="H120" s="62">
        <f>ROUNDUP((('Exchange rate'!Eur_per_GBP*('UK-R-Seating'!H123/(1+'Exchange rate'!UK_vat_rate))*1.25*0.9165)+1)/10,0)*10</f>
      </c>
      <c r="I120" s="202"/>
      <c r="J120" s="82"/>
      <c r="K120" s="3"/>
    </row>
    <row x14ac:dyDescent="0.25" r="121" customHeight="1" ht="17.25">
      <c r="A121" s="114"/>
      <c r="B121" s="132"/>
      <c r="C121" s="114"/>
      <c r="D121" s="114"/>
      <c r="E121" s="74" t="s">
        <v>205</v>
      </c>
      <c r="F121" s="74" t="s">
        <v>277</v>
      </c>
      <c r="G121" s="4" t="s">
        <v>315</v>
      </c>
      <c r="H121" s="62">
        <f>ROUNDUP((('Exchange rate'!Eur_per_GBP*('UK-R-Seating'!H124/(1+'Exchange rate'!UK_vat_rate))*1.25*0.9165)+1)/10,0)*10</f>
      </c>
      <c r="I121" s="202"/>
      <c r="J121" s="82"/>
      <c r="K121" s="3"/>
    </row>
    <row x14ac:dyDescent="0.25" r="122" customHeight="1" ht="17.25">
      <c r="A122" s="114"/>
      <c r="B122" s="132"/>
      <c r="C122" s="114"/>
      <c r="D122" s="114"/>
      <c r="E122" s="3"/>
      <c r="F122" s="28"/>
      <c r="G122" s="114"/>
      <c r="H122" s="202"/>
      <c r="I122" s="202"/>
      <c r="J122" s="82"/>
      <c r="K122" s="3"/>
    </row>
    <row x14ac:dyDescent="0.25" r="123" customHeight="1" ht="28.350000000000005">
      <c r="A123" s="114"/>
      <c r="B123" s="132"/>
      <c r="C123" s="114"/>
      <c r="D123" s="114"/>
      <c r="E123" s="145"/>
      <c r="F123" s="28"/>
      <c r="G123" s="114"/>
      <c r="H123" s="202"/>
      <c r="I123" s="202"/>
      <c r="J123" s="82"/>
      <c r="K123" s="3"/>
    </row>
    <row x14ac:dyDescent="0.25" r="124" customHeight="1" ht="17.25">
      <c r="A124" s="114"/>
      <c r="B124" s="132"/>
      <c r="C124" s="114"/>
      <c r="D124" s="4"/>
      <c r="E124" s="218" t="s">
        <v>262</v>
      </c>
      <c r="F124" s="115"/>
      <c r="G124" s="115"/>
      <c r="H124" s="176"/>
      <c r="I124" s="101"/>
      <c r="J124" s="82"/>
      <c r="K124" s="3"/>
    </row>
    <row x14ac:dyDescent="0.25" r="125" customHeight="1" ht="21.75">
      <c r="A125" s="114"/>
      <c r="B125" s="132"/>
      <c r="C125" s="114"/>
      <c r="D125" s="4"/>
      <c r="E125" s="28"/>
      <c r="F125" s="28"/>
      <c r="G125" s="114"/>
      <c r="H125" s="62"/>
      <c r="I125" s="101"/>
      <c r="J125" s="82"/>
      <c r="K125" s="3"/>
    </row>
    <row x14ac:dyDescent="0.25" r="126" customHeight="1" ht="33">
      <c r="A126" s="114"/>
      <c r="B126" s="132"/>
      <c r="C126" s="114"/>
      <c r="D126" s="4"/>
      <c r="E126" s="74"/>
      <c r="F126" s="74"/>
      <c r="G126" s="4"/>
      <c r="H126" s="101"/>
      <c r="I126" s="101"/>
      <c r="J126" s="82"/>
      <c r="K126" s="3"/>
    </row>
    <row x14ac:dyDescent="0.25" r="127" customHeight="1" ht="48">
      <c r="A127" s="114"/>
      <c r="B127" s="132"/>
      <c r="C127" s="114"/>
      <c r="D127" s="4"/>
      <c r="E127" s="74"/>
      <c r="F127" s="74"/>
      <c r="G127" s="4"/>
      <c r="H127" s="101"/>
      <c r="I127" s="101"/>
      <c r="J127" s="82"/>
      <c r="K127" s="3"/>
    </row>
    <row x14ac:dyDescent="0.25" r="128" customHeight="1" ht="50.1">
      <c r="A128" s="8"/>
      <c r="B128" s="96" t="s">
        <v>263</v>
      </c>
      <c r="C128" s="9"/>
      <c r="D128" s="198"/>
      <c r="E128" s="198"/>
      <c r="F128" s="198"/>
      <c r="G128" s="198"/>
      <c r="H128" s="199"/>
      <c r="I128" s="199"/>
      <c r="J128" s="199"/>
      <c r="K128" s="3"/>
    </row>
    <row x14ac:dyDescent="0.25" r="129" customHeight="1" ht="17.25">
      <c r="A129" s="200"/>
      <c r="B129" s="201"/>
      <c r="C129" s="113"/>
      <c r="D129" s="112" t="s">
        <v>193</v>
      </c>
      <c r="E129" s="112" t="s">
        <v>194</v>
      </c>
      <c r="F129" s="112" t="s">
        <v>195</v>
      </c>
      <c r="G129" s="112" t="s">
        <v>196</v>
      </c>
      <c r="H129" s="131" t="s">
        <v>264</v>
      </c>
      <c r="I129" s="131" t="s">
        <v>265</v>
      </c>
      <c r="J129" s="146"/>
      <c r="K129" s="3"/>
    </row>
    <row x14ac:dyDescent="0.25" r="130" customHeight="1" ht="28.350000000000005">
      <c r="A130" s="114"/>
      <c r="B130" s="132"/>
      <c r="C130" s="114"/>
      <c r="D130" s="4" t="s">
        <v>269</v>
      </c>
      <c r="E130" s="74" t="s">
        <v>234</v>
      </c>
      <c r="F130" s="74" t="s">
        <v>270</v>
      </c>
      <c r="G130" s="4" t="s">
        <v>271</v>
      </c>
      <c r="H130" s="62">
        <f>ROUNDUP((('Exchange rate'!Eur_per_GBP*('UK-R-Seating'!H133/(1+'Exchange rate'!UK_vat_rate))*1.25*0.9165)+1)/10,0)*10</f>
      </c>
      <c r="I130" s="62">
        <f>ROUNDUP((('Exchange rate'!Eur_per_GBP*('UK-R-Seating'!I133/(1+'Exchange rate'!UK_vat_rate))*1.25*0.9165)+1)/10,0)*10</f>
      </c>
      <c r="J130" s="82"/>
      <c r="K130" s="3"/>
    </row>
    <row x14ac:dyDescent="0.25" r="131" customHeight="1" ht="21">
      <c r="A131" s="114"/>
      <c r="B131" s="132"/>
      <c r="C131" s="114"/>
      <c r="D131" s="4"/>
      <c r="E131" s="74"/>
      <c r="F131" s="74"/>
      <c r="G131" s="4"/>
      <c r="H131" s="62"/>
      <c r="I131" s="101"/>
      <c r="J131" s="82"/>
      <c r="K131" s="3"/>
    </row>
    <row x14ac:dyDescent="0.25" r="132" customHeight="1" ht="28.350000000000005">
      <c r="A132" s="114"/>
      <c r="B132" s="132"/>
      <c r="C132" s="114"/>
      <c r="D132" s="114"/>
      <c r="E132" s="3"/>
      <c r="F132" s="3"/>
      <c r="G132" s="3"/>
      <c r="H132" s="62"/>
      <c r="I132" s="202"/>
      <c r="J132" s="82"/>
      <c r="K132" s="3"/>
    </row>
    <row x14ac:dyDescent="0.25" r="133" customHeight="1" ht="28.350000000000005">
      <c r="A133" s="114"/>
      <c r="B133" s="132"/>
      <c r="C133" s="114"/>
      <c r="D133" s="114"/>
      <c r="E133" s="203"/>
      <c r="F133" s="28"/>
      <c r="G133" s="114"/>
      <c r="H133" s="62"/>
      <c r="I133" s="202"/>
      <c r="J133" s="82"/>
      <c r="K133" s="3"/>
    </row>
    <row x14ac:dyDescent="0.25" r="134" customHeight="1" ht="28.350000000000005">
      <c r="A134" s="114"/>
      <c r="B134" s="132"/>
      <c r="C134" s="114"/>
      <c r="D134" s="114"/>
      <c r="E134" s="204" t="s">
        <v>207</v>
      </c>
      <c r="F134" s="28"/>
      <c r="G134" s="114"/>
      <c r="H134" s="62"/>
      <c r="I134" s="202"/>
      <c r="J134" s="82"/>
      <c r="K134" s="3"/>
    </row>
    <row x14ac:dyDescent="0.25" r="135" customHeight="1" ht="28.350000000000005">
      <c r="A135" s="114"/>
      <c r="B135" s="132"/>
      <c r="C135" s="114"/>
      <c r="D135" s="114"/>
      <c r="E135" s="145"/>
      <c r="F135" s="28"/>
      <c r="G135" s="114"/>
      <c r="H135" s="62"/>
      <c r="I135" s="202"/>
      <c r="J135" s="82"/>
      <c r="K135" s="3"/>
    </row>
    <row x14ac:dyDescent="0.25" r="136" customHeight="1" ht="21">
      <c r="A136" s="114"/>
      <c r="B136" s="132"/>
      <c r="C136" s="114"/>
      <c r="D136" s="4"/>
      <c r="E136" s="110" t="s">
        <v>90</v>
      </c>
      <c r="F136" s="190"/>
      <c r="G136" s="190"/>
      <c r="H136" s="188">
        <f>ROUNDUP((('Exchange rate'!Eur_per_GBP*('UK-R-Seating'!H139/(1+'Exchange rate'!UK_vat_rate))*1.25*0.9165)+1)/10,0)*10</f>
      </c>
      <c r="I136" s="101"/>
      <c r="J136" s="82"/>
      <c r="K136" s="3"/>
    </row>
    <row x14ac:dyDescent="0.25" r="137" customHeight="1" ht="21.75">
      <c r="A137" s="114"/>
      <c r="B137" s="132"/>
      <c r="C137" s="114"/>
      <c r="D137" s="4"/>
      <c r="E137" s="28"/>
      <c r="F137" s="28"/>
      <c r="G137" s="114"/>
      <c r="H137" s="62"/>
      <c r="I137" s="101"/>
      <c r="J137" s="82"/>
      <c r="K137" s="3"/>
    </row>
    <row x14ac:dyDescent="0.25" r="138" customHeight="1" ht="33">
      <c r="A138" s="114"/>
      <c r="B138" s="132"/>
      <c r="C138" s="114"/>
      <c r="D138" s="4"/>
      <c r="E138" s="74"/>
      <c r="F138" s="74"/>
      <c r="G138" s="4"/>
      <c r="H138" s="101"/>
      <c r="I138" s="101"/>
      <c r="J138" s="82"/>
      <c r="K138" s="3"/>
    </row>
    <row x14ac:dyDescent="0.25" r="139" customHeight="1" ht="33">
      <c r="A139" s="114"/>
      <c r="B139" s="132"/>
      <c r="C139" s="114"/>
      <c r="D139" s="4"/>
      <c r="E139" s="74"/>
      <c r="F139" s="74"/>
      <c r="G139" s="4"/>
      <c r="H139" s="101"/>
      <c r="I139" s="101"/>
      <c r="J139" s="82"/>
      <c r="K139" s="3"/>
    </row>
    <row x14ac:dyDescent="0.25" r="140" customHeight="1" ht="33">
      <c r="A140" s="114"/>
      <c r="B140" s="132"/>
      <c r="C140" s="114"/>
      <c r="D140" s="4"/>
      <c r="E140" s="74"/>
      <c r="F140" s="74"/>
      <c r="G140" s="4"/>
      <c r="H140" s="101"/>
      <c r="I140" s="101"/>
      <c r="J140" s="82"/>
      <c r="K140" s="3"/>
    </row>
    <row x14ac:dyDescent="0.25" r="141" customHeight="1" ht="33">
      <c r="A141" s="114"/>
      <c r="B141" s="132"/>
      <c r="C141" s="114"/>
      <c r="D141" s="4"/>
      <c r="E141" s="74"/>
      <c r="F141" s="74"/>
      <c r="G141" s="4"/>
      <c r="H141" s="101"/>
      <c r="I141" s="101"/>
      <c r="J141" s="82"/>
      <c r="K141" s="3"/>
    </row>
    <row x14ac:dyDescent="0.25" r="142" customHeight="1" ht="50.1">
      <c r="A142" s="8"/>
      <c r="B142" s="96" t="s">
        <v>272</v>
      </c>
      <c r="C142" s="9"/>
      <c r="D142" s="198"/>
      <c r="E142" s="198"/>
      <c r="F142" s="198"/>
      <c r="G142" s="198"/>
      <c r="H142" s="199"/>
      <c r="I142" s="199"/>
      <c r="J142" s="199"/>
      <c r="K142" s="3"/>
    </row>
    <row x14ac:dyDescent="0.25" r="143" customHeight="1" ht="17.25" customFormat="1" s="208">
      <c r="A143" s="209"/>
      <c r="B143" s="210"/>
      <c r="C143" s="51"/>
      <c r="D143" s="51"/>
      <c r="E143" s="117" t="s">
        <v>194</v>
      </c>
      <c r="F143" s="130" t="s">
        <v>195</v>
      </c>
      <c r="G143" s="130" t="s">
        <v>196</v>
      </c>
      <c r="H143" s="73" t="s">
        <v>197</v>
      </c>
      <c r="I143" s="52" t="s">
        <v>198</v>
      </c>
      <c r="J143" s="52" t="s">
        <v>273</v>
      </c>
      <c r="K143" s="211"/>
    </row>
    <row x14ac:dyDescent="0.25" r="144" customHeight="1" ht="17.25">
      <c r="A144" s="114"/>
      <c r="B144" s="132"/>
      <c r="C144" s="114"/>
      <c r="D144" s="4"/>
      <c r="E144" s="74" t="s">
        <v>276</v>
      </c>
      <c r="F144" s="74" t="s">
        <v>277</v>
      </c>
      <c r="G144" s="4" t="s">
        <v>277</v>
      </c>
      <c r="H144" s="62">
        <f>ROUNDUP((('Exchange rate'!Eur_per_GBP*('UK-R-Seating'!H155/(1+'Exchange rate'!UK_vat_rate))*1.25*0.9165)+1)/10,0)*10</f>
      </c>
      <c r="I144" s="62">
        <f>ROUNDUP((('Exchange rate'!Eur_per_GBP*('UK-R-Seating'!I155/(1+'Exchange rate'!UK_vat_rate))*1.25*0.9165)+1)/10,0)*10</f>
      </c>
      <c r="J144" s="62">
        <f>ROUNDUP((('Exchange rate'!Eur_per_GBP*('UK-R-Seating'!J155/(1+'Exchange rate'!UK_vat_rate))*1.25*0.9165)+1)/10,0)*10</f>
      </c>
      <c r="K144" s="3"/>
    </row>
    <row x14ac:dyDescent="0.25" r="145" customHeight="1" ht="21.75">
      <c r="A145" s="114"/>
      <c r="B145" s="132"/>
      <c r="C145" s="114"/>
      <c r="D145" s="4"/>
      <c r="E145" s="74"/>
      <c r="F145" s="74"/>
      <c r="G145" s="4"/>
      <c r="H145" s="101"/>
      <c r="I145" s="101"/>
      <c r="J145" s="82"/>
      <c r="K145" s="3"/>
    </row>
    <row x14ac:dyDescent="0.25" r="146" customHeight="1" ht="21.75">
      <c r="A146" s="114"/>
      <c r="B146" s="132"/>
      <c r="C146" s="114"/>
      <c r="D146" s="4"/>
      <c r="E146" s="3"/>
      <c r="F146" s="3"/>
      <c r="G146" s="3"/>
      <c r="H146" s="82"/>
      <c r="I146" s="101"/>
      <c r="J146" s="82"/>
      <c r="K146" s="3"/>
    </row>
    <row x14ac:dyDescent="0.25" r="147" customHeight="1" ht="21.75">
      <c r="A147" s="114"/>
      <c r="B147" s="132"/>
      <c r="C147" s="114"/>
      <c r="D147" s="4"/>
      <c r="E147" s="187"/>
      <c r="F147" s="3"/>
      <c r="G147" s="3"/>
      <c r="H147" s="82"/>
      <c r="I147" s="101"/>
      <c r="J147" s="82"/>
      <c r="K147" s="3"/>
    </row>
    <row x14ac:dyDescent="0.25" r="148" customHeight="1" ht="21.75">
      <c r="A148" s="114"/>
      <c r="B148" s="132"/>
      <c r="C148" s="114"/>
      <c r="D148" s="4"/>
      <c r="E148" s="28" t="s">
        <v>278</v>
      </c>
      <c r="F148" s="74"/>
      <c r="G148" s="4"/>
      <c r="H148" s="101"/>
      <c r="I148" s="101"/>
      <c r="J148" s="82"/>
      <c r="K148" s="3"/>
    </row>
    <row x14ac:dyDescent="0.25" r="149" customHeight="1" ht="21.75">
      <c r="A149" s="114"/>
      <c r="B149" s="132"/>
      <c r="C149" s="114"/>
      <c r="D149" s="4"/>
      <c r="E149" s="114" t="s">
        <v>279</v>
      </c>
      <c r="F149" s="74"/>
      <c r="G149" s="4"/>
      <c r="H149" s="101"/>
      <c r="I149" s="101"/>
      <c r="J149" s="82"/>
      <c r="K149" s="3"/>
    </row>
    <row x14ac:dyDescent="0.25" r="150" customHeight="1" ht="21.75">
      <c r="A150" s="150"/>
      <c r="B150" s="212"/>
      <c r="C150" s="150"/>
      <c r="D150" s="150"/>
      <c r="E150" s="3"/>
      <c r="F150" s="74"/>
      <c r="G150" s="4"/>
      <c r="H150" s="101"/>
      <c r="I150" s="213"/>
      <c r="J150" s="82"/>
      <c r="K150" s="3"/>
    </row>
    <row x14ac:dyDescent="0.25" r="151" customHeight="1" ht="17.25">
      <c r="A151" s="114"/>
      <c r="B151" s="132"/>
      <c r="C151" s="114"/>
      <c r="D151" s="4"/>
      <c r="E151" s="204" t="s">
        <v>207</v>
      </c>
      <c r="F151" s="133"/>
      <c r="G151" s="150"/>
      <c r="H151" s="213"/>
      <c r="I151" s="101"/>
      <c r="J151" s="82"/>
      <c r="K151" s="3"/>
    </row>
    <row x14ac:dyDescent="0.25" r="152" customHeight="1" ht="21">
      <c r="A152" s="114"/>
      <c r="B152" s="132"/>
      <c r="C152" s="114"/>
      <c r="D152" s="4"/>
      <c r="E152" s="74"/>
      <c r="F152" s="74"/>
      <c r="G152" s="4"/>
      <c r="H152" s="101"/>
      <c r="I152" s="101"/>
      <c r="J152" s="82"/>
      <c r="K152" s="3"/>
    </row>
    <row x14ac:dyDescent="0.25" r="153" customHeight="1" ht="21.75">
      <c r="A153" s="114"/>
      <c r="B153" s="132"/>
      <c r="C153" s="114"/>
      <c r="D153" s="4"/>
      <c r="E153" s="74"/>
      <c r="F153" s="74"/>
      <c r="G153" s="4"/>
      <c r="H153" s="101"/>
      <c r="I153" s="101"/>
      <c r="J153" s="82"/>
      <c r="K153" s="3"/>
    </row>
    <row x14ac:dyDescent="0.25" r="154" customHeight="1" ht="21.75">
      <c r="A154" s="114"/>
      <c r="B154" s="132"/>
      <c r="C154" s="114"/>
      <c r="D154" s="4"/>
      <c r="E154" s="139" t="s">
        <v>280</v>
      </c>
      <c r="F154" s="140"/>
      <c r="G154" s="110"/>
      <c r="H154" s="188">
        <f>ROUNDUP((('Exchange rate'!Eur_per_GBP*('UK-R-Seating'!H165/(1+'Exchange rate'!UK_vat_rate))*1.25*0.9165)+1)/10,0)*10</f>
      </c>
      <c r="I154" s="101"/>
      <c r="J154" s="82"/>
      <c r="K154" s="3"/>
    </row>
    <row x14ac:dyDescent="0.25" r="155" customHeight="1" ht="21.75">
      <c r="A155" s="114"/>
      <c r="B155" s="132"/>
      <c r="C155" s="114"/>
      <c r="D155" s="4"/>
      <c r="E155" s="74"/>
      <c r="F155" s="74"/>
      <c r="G155" s="4"/>
      <c r="H155" s="101"/>
      <c r="I155" s="101"/>
      <c r="J155" s="82"/>
      <c r="K155" s="3"/>
    </row>
    <row x14ac:dyDescent="0.25" r="156" customHeight="1" ht="30">
      <c r="A156" s="114"/>
      <c r="B156" s="132"/>
      <c r="C156" s="114"/>
      <c r="D156" s="4"/>
      <c r="E156" s="74"/>
      <c r="F156" s="74"/>
      <c r="G156" s="4"/>
      <c r="H156" s="101"/>
      <c r="I156" s="101"/>
      <c r="J156" s="82"/>
      <c r="K156" s="3"/>
    </row>
    <row x14ac:dyDescent="0.25" r="157" customHeight="1" ht="50.1">
      <c r="A157" s="8"/>
      <c r="B157" s="96" t="s">
        <v>281</v>
      </c>
      <c r="C157" s="9"/>
      <c r="D157" s="198"/>
      <c r="E157" s="198"/>
      <c r="F157" s="198"/>
      <c r="G157" s="198"/>
      <c r="H157" s="199"/>
      <c r="I157" s="199"/>
      <c r="J157" s="199"/>
      <c r="K157" s="3"/>
    </row>
    <row x14ac:dyDescent="0.25" r="158" customHeight="1" ht="17.25">
      <c r="A158" s="200"/>
      <c r="B158" s="201"/>
      <c r="C158" s="113"/>
      <c r="D158" s="217"/>
      <c r="E158" s="112" t="s">
        <v>194</v>
      </c>
      <c r="F158" s="112" t="s">
        <v>195</v>
      </c>
      <c r="G158" s="112" t="s">
        <v>196</v>
      </c>
      <c r="H158" s="131" t="s">
        <v>4</v>
      </c>
      <c r="I158" s="18"/>
      <c r="J158" s="146"/>
      <c r="K158" s="3"/>
    </row>
    <row x14ac:dyDescent="0.25" r="159" customHeight="1" ht="17.25">
      <c r="A159" s="114"/>
      <c r="B159" s="132"/>
      <c r="C159" s="114"/>
      <c r="D159" s="4"/>
      <c r="E159" s="74" t="s">
        <v>205</v>
      </c>
      <c r="F159" s="74" t="s">
        <v>277</v>
      </c>
      <c r="G159" s="4" t="s">
        <v>282</v>
      </c>
      <c r="H159" s="62">
        <f>ROUNDUP((('Exchange rate'!Eur_per_GBP*('UK-R-Seating'!H171/(1+'Exchange rate'!UK_vat_rate))*1.25*0.9165)+1)/10,0)*10</f>
      </c>
      <c r="I159" s="62"/>
      <c r="J159" s="82"/>
      <c r="K159" s="3"/>
    </row>
    <row x14ac:dyDescent="0.25" r="160" customHeight="1" ht="17.25">
      <c r="A160" s="114"/>
      <c r="B160" s="132"/>
      <c r="C160" s="114"/>
      <c r="D160" s="4"/>
      <c r="E160" s="74"/>
      <c r="F160" s="74"/>
      <c r="G160" s="4"/>
      <c r="H160" s="62"/>
      <c r="I160" s="101"/>
      <c r="J160" s="82"/>
      <c r="K160" s="3"/>
    </row>
    <row x14ac:dyDescent="0.25" r="161" customHeight="1" ht="17.25">
      <c r="A161" s="114"/>
      <c r="B161" s="132"/>
      <c r="C161" s="114"/>
      <c r="D161" s="114"/>
      <c r="E161" s="74"/>
      <c r="F161" s="74"/>
      <c r="G161" s="4"/>
      <c r="H161" s="62"/>
      <c r="I161" s="202"/>
      <c r="J161" s="82"/>
      <c r="K161" s="3"/>
    </row>
    <row x14ac:dyDescent="0.25" r="162" customHeight="1" ht="17.25">
      <c r="A162" s="114"/>
      <c r="B162" s="132"/>
      <c r="C162" s="114"/>
      <c r="D162" s="114"/>
      <c r="E162" s="74"/>
      <c r="F162" s="74"/>
      <c r="G162" s="4"/>
      <c r="H162" s="62"/>
      <c r="I162" s="202"/>
      <c r="J162" s="82"/>
      <c r="K162" s="3"/>
    </row>
    <row x14ac:dyDescent="0.25" r="163" customHeight="1" ht="17.25">
      <c r="A163" s="114"/>
      <c r="B163" s="132"/>
      <c r="C163" s="114"/>
      <c r="D163" s="114"/>
      <c r="E163" s="3"/>
      <c r="F163" s="28"/>
      <c r="G163" s="114"/>
      <c r="H163" s="202"/>
      <c r="I163" s="202"/>
      <c r="J163" s="82"/>
      <c r="K163" s="3"/>
    </row>
    <row x14ac:dyDescent="0.25" r="164" customHeight="1" ht="28.350000000000005">
      <c r="A164" s="114"/>
      <c r="B164" s="132"/>
      <c r="C164" s="114"/>
      <c r="D164" s="114"/>
      <c r="E164" s="145"/>
      <c r="F164" s="28"/>
      <c r="G164" s="114"/>
      <c r="H164" s="202"/>
      <c r="I164" s="202"/>
      <c r="J164" s="82"/>
      <c r="K164" s="3"/>
    </row>
    <row x14ac:dyDescent="0.25" r="165" customHeight="1" ht="27.75">
      <c r="A165" s="114"/>
      <c r="B165" s="132"/>
      <c r="C165" s="114"/>
      <c r="D165" s="4"/>
      <c r="E165" s="204" t="s">
        <v>257</v>
      </c>
      <c r="F165" s="115"/>
      <c r="G165" s="115"/>
      <c r="H165" s="176"/>
      <c r="I165" s="101"/>
      <c r="J165" s="82"/>
      <c r="K165" s="3"/>
    </row>
    <row x14ac:dyDescent="0.25" r="166" customHeight="1" ht="28.5">
      <c r="A166" s="114"/>
      <c r="B166" s="132"/>
      <c r="C166" s="114"/>
      <c r="D166" s="4"/>
      <c r="E166" s="28"/>
      <c r="F166" s="28"/>
      <c r="G166" s="114"/>
      <c r="H166" s="62"/>
      <c r="I166" s="101"/>
      <c r="J166" s="82"/>
      <c r="K166" s="3"/>
    </row>
    <row x14ac:dyDescent="0.25" r="167" customHeight="1" ht="33">
      <c r="A167" s="114"/>
      <c r="B167" s="132"/>
      <c r="C167" s="114"/>
      <c r="D167" s="4"/>
      <c r="E167" s="28" t="s">
        <v>258</v>
      </c>
      <c r="F167" s="74"/>
      <c r="G167" s="4"/>
      <c r="H167" s="101"/>
      <c r="I167" s="101"/>
      <c r="J167" s="82"/>
      <c r="K167" s="3"/>
    </row>
    <row x14ac:dyDescent="0.25" r="168" customHeight="1" ht="48">
      <c r="A168" s="114"/>
      <c r="B168" s="132"/>
      <c r="C168" s="114"/>
      <c r="D168" s="4"/>
      <c r="E168" s="74"/>
      <c r="F168" s="74"/>
      <c r="G168" s="4"/>
      <c r="H168" s="101"/>
      <c r="I168" s="101"/>
      <c r="J168" s="82"/>
      <c r="K168" s="3"/>
    </row>
    <row x14ac:dyDescent="0.25" r="169" customHeight="1" ht="17.25">
      <c r="A169" s="3"/>
      <c r="B169" s="205"/>
      <c r="C169" s="54"/>
      <c r="D169" s="206"/>
      <c r="E169" s="207"/>
      <c r="F169" s="207"/>
      <c r="G169" s="3"/>
      <c r="H169" s="82"/>
      <c r="I169" s="82"/>
      <c r="J169" s="82"/>
      <c r="K169" s="3"/>
    </row>
    <row x14ac:dyDescent="0.25" r="170" customHeight="1" ht="50.1">
      <c r="A170" s="8"/>
      <c r="B170" s="96" t="s">
        <v>283</v>
      </c>
      <c r="C170" s="9"/>
      <c r="D170" s="198"/>
      <c r="E170" s="198"/>
      <c r="F170" s="198"/>
      <c r="G170" s="198"/>
      <c r="H170" s="199"/>
      <c r="I170" s="199"/>
      <c r="J170" s="199"/>
      <c r="K170" s="3"/>
    </row>
    <row x14ac:dyDescent="0.25" r="171" customHeight="1" ht="17.25" customFormat="1" s="208">
      <c r="A171" s="209"/>
      <c r="B171" s="210"/>
      <c r="C171" s="51"/>
      <c r="D171" s="51"/>
      <c r="E171" s="117" t="s">
        <v>194</v>
      </c>
      <c r="F171" s="130" t="s">
        <v>195</v>
      </c>
      <c r="G171" s="130" t="s">
        <v>196</v>
      </c>
      <c r="H171" s="73" t="s">
        <v>197</v>
      </c>
      <c r="I171" s="52" t="s">
        <v>198</v>
      </c>
      <c r="J171" s="52" t="s">
        <v>273</v>
      </c>
      <c r="K171" s="211"/>
    </row>
    <row x14ac:dyDescent="0.25" r="172" customHeight="1" ht="17.25">
      <c r="A172" s="114"/>
      <c r="B172" s="132"/>
      <c r="C172" s="114"/>
      <c r="D172" s="4"/>
      <c r="E172" s="74" t="s">
        <v>276</v>
      </c>
      <c r="F172" s="74" t="s">
        <v>277</v>
      </c>
      <c r="G172" s="4" t="s">
        <v>277</v>
      </c>
      <c r="H172" s="62">
        <f>ROUNDUP((('Exchange rate'!Eur_per_GBP*('UK-R-Seating'!H185/(1+'Exchange rate'!UK_vat_rate))*1.25*0.9165)+1)/10,0)*10</f>
      </c>
      <c r="I172" s="62">
        <f>ROUNDUP((('Exchange rate'!Eur_per_GBP*('UK-R-Seating'!I185/(1+'Exchange rate'!UK_vat_rate))*1.25*0.9165)+1)/10,0)*10</f>
      </c>
      <c r="J172" s="62">
        <f>ROUNDUP((('Exchange rate'!Eur_per_GBP*('UK-R-Seating'!J185/(1+'Exchange rate'!UK_vat_rate))*1.25*0.9165)+1)/10,0)*10</f>
      </c>
      <c r="K172" s="3"/>
    </row>
    <row x14ac:dyDescent="0.25" r="173" customHeight="1" ht="21.75">
      <c r="A173" s="114"/>
      <c r="B173" s="132"/>
      <c r="C173" s="114"/>
      <c r="D173" s="4"/>
      <c r="E173" s="74"/>
      <c r="F173" s="74"/>
      <c r="G173" s="4"/>
      <c r="H173" s="101"/>
      <c r="I173" s="101"/>
      <c r="J173" s="82"/>
      <c r="K173" s="3"/>
    </row>
    <row x14ac:dyDescent="0.25" r="174" customHeight="1" ht="21.75">
      <c r="A174" s="114"/>
      <c r="B174" s="132"/>
      <c r="C174" s="114"/>
      <c r="D174" s="4"/>
      <c r="E174" s="3"/>
      <c r="F174" s="3"/>
      <c r="G174" s="3"/>
      <c r="H174" s="82"/>
      <c r="I174" s="101"/>
      <c r="J174" s="82"/>
      <c r="K174" s="3"/>
    </row>
    <row x14ac:dyDescent="0.25" r="175" customHeight="1" ht="21.75">
      <c r="A175" s="114"/>
      <c r="B175" s="132"/>
      <c r="C175" s="114"/>
      <c r="D175" s="4"/>
      <c r="E175" s="28" t="s">
        <v>278</v>
      </c>
      <c r="F175" s="3"/>
      <c r="G175" s="3"/>
      <c r="H175" s="82"/>
      <c r="I175" s="101"/>
      <c r="J175" s="82"/>
      <c r="K175" s="3"/>
    </row>
    <row x14ac:dyDescent="0.25" r="176" customHeight="1" ht="21.75">
      <c r="A176" s="114"/>
      <c r="B176" s="132"/>
      <c r="C176" s="114"/>
      <c r="D176" s="4"/>
      <c r="E176" s="114" t="s">
        <v>279</v>
      </c>
      <c r="F176" s="74"/>
      <c r="G176" s="4"/>
      <c r="H176" s="101"/>
      <c r="I176" s="101"/>
      <c r="J176" s="82"/>
      <c r="K176" s="3"/>
    </row>
    <row x14ac:dyDescent="0.25" r="177" customHeight="1" ht="21.75">
      <c r="A177" s="114"/>
      <c r="B177" s="132"/>
      <c r="C177" s="114"/>
      <c r="D177" s="4"/>
      <c r="E177" s="3"/>
      <c r="F177" s="74"/>
      <c r="G177" s="4"/>
      <c r="H177" s="101"/>
      <c r="I177" s="101"/>
      <c r="J177" s="82"/>
      <c r="K177" s="3"/>
    </row>
    <row x14ac:dyDescent="0.25" r="178" customHeight="1" ht="17.25">
      <c r="A178" s="150"/>
      <c r="B178" s="212"/>
      <c r="C178" s="150"/>
      <c r="D178" s="150"/>
      <c r="E178" s="204" t="s">
        <v>207</v>
      </c>
      <c r="F178" s="74"/>
      <c r="G178" s="4"/>
      <c r="H178" s="101"/>
      <c r="I178" s="213"/>
      <c r="J178" s="82"/>
      <c r="K178" s="3"/>
    </row>
    <row x14ac:dyDescent="0.25" r="179" customHeight="1" ht="21.75">
      <c r="A179" s="114"/>
      <c r="B179" s="132"/>
      <c r="C179" s="114"/>
      <c r="D179" s="4"/>
      <c r="E179" s="145"/>
      <c r="F179" s="133"/>
      <c r="G179" s="150"/>
      <c r="H179" s="213"/>
      <c r="I179" s="101"/>
      <c r="J179" s="82"/>
      <c r="K179" s="3"/>
    </row>
    <row x14ac:dyDescent="0.25" r="180" customHeight="1" ht="21.75">
      <c r="A180" s="114"/>
      <c r="B180" s="132"/>
      <c r="C180" s="114"/>
      <c r="D180" s="4"/>
      <c r="E180" s="74"/>
      <c r="F180" s="74"/>
      <c r="G180" s="4"/>
      <c r="H180" s="101"/>
      <c r="I180" s="101"/>
      <c r="J180" s="82"/>
      <c r="K180" s="3"/>
    </row>
    <row x14ac:dyDescent="0.25" r="181" customHeight="1" ht="21.75">
      <c r="A181" s="114"/>
      <c r="B181" s="132"/>
      <c r="C181" s="114"/>
      <c r="D181" s="4"/>
      <c r="E181" s="139" t="s">
        <v>280</v>
      </c>
      <c r="F181" s="140"/>
      <c r="G181" s="110"/>
      <c r="H181" s="188">
        <f>ROUNDUP((('Exchange rate'!Eur_per_GBP*('UK-R-Seating'!H193/(1+'Exchange rate'!UK_vat_rate))*1.25*0.9165)+1)/10,0)*10</f>
      </c>
      <c r="I181" s="101"/>
      <c r="J181" s="82"/>
      <c r="K181" s="3"/>
    </row>
    <row x14ac:dyDescent="0.25" r="182" customHeight="1" ht="156.75">
      <c r="A182" s="114"/>
      <c r="B182" s="132"/>
      <c r="C182" s="114"/>
      <c r="D182" s="4"/>
      <c r="E182" s="74"/>
      <c r="F182" s="74"/>
      <c r="G182" s="4"/>
      <c r="H182" s="101"/>
      <c r="I182" s="101"/>
      <c r="J182" s="82"/>
      <c r="K182" s="3"/>
    </row>
    <row x14ac:dyDescent="0.25" r="183" customHeight="1" ht="21.75">
      <c r="A183" s="114"/>
      <c r="B183" s="132"/>
      <c r="C183" s="114"/>
      <c r="D183" s="4"/>
      <c r="E183" s="74"/>
      <c r="F183" s="74"/>
      <c r="G183" s="4"/>
      <c r="H183" s="101"/>
      <c r="I183" s="101"/>
      <c r="J183" s="82"/>
      <c r="K183" s="3"/>
    </row>
    <row x14ac:dyDescent="0.25" r="184" customHeight="1" ht="36">
      <c r="A184" s="8"/>
      <c r="B184" s="96" t="s">
        <v>284</v>
      </c>
      <c r="C184" s="9"/>
      <c r="D184" s="198"/>
      <c r="E184" s="198"/>
      <c r="F184" s="198"/>
      <c r="G184" s="198"/>
      <c r="H184" s="199"/>
      <c r="I184" s="199"/>
      <c r="J184" s="199"/>
      <c r="K184" s="3"/>
    </row>
    <row x14ac:dyDescent="0.25" r="185" customHeight="1" ht="17.25">
      <c r="A185" s="209"/>
      <c r="B185" s="210"/>
      <c r="C185" s="51"/>
      <c r="D185" s="113"/>
      <c r="E185" s="112" t="s">
        <v>194</v>
      </c>
      <c r="F185" s="217" t="s">
        <v>195</v>
      </c>
      <c r="G185" s="217" t="s">
        <v>196</v>
      </c>
      <c r="H185" s="73" t="s">
        <v>197</v>
      </c>
      <c r="I185" s="18"/>
      <c r="J185" s="18"/>
      <c r="K185" s="3"/>
    </row>
    <row x14ac:dyDescent="0.25" r="186" customHeight="1" ht="17.25" customFormat="1" s="208">
      <c r="A186" s="214"/>
      <c r="B186" s="215"/>
      <c r="C186" s="214"/>
      <c r="D186" s="75"/>
      <c r="E186" s="222" t="s">
        <v>276</v>
      </c>
      <c r="F186" s="222" t="s">
        <v>277</v>
      </c>
      <c r="G186" s="75" t="s">
        <v>277</v>
      </c>
      <c r="H186" s="219">
        <f>ROUNDUP((('Exchange rate'!Eur_per_GBP*('UK-R-Seating'!H198/(1+'Exchange rate'!UK_vat_rate))*1.25*0.9165)+1)/10,0)*10</f>
      </c>
      <c r="I186" s="219"/>
      <c r="J186" s="219"/>
      <c r="K186" s="211"/>
    </row>
    <row x14ac:dyDescent="0.25" r="187" customHeight="1" ht="17.25">
      <c r="A187" s="114"/>
      <c r="B187" s="132"/>
      <c r="C187" s="114"/>
      <c r="D187" s="4"/>
      <c r="E187" s="74"/>
      <c r="F187" s="74"/>
      <c r="G187" s="4"/>
      <c r="H187" s="101"/>
      <c r="I187" s="101"/>
      <c r="J187" s="82"/>
      <c r="K187" s="3"/>
    </row>
    <row x14ac:dyDescent="0.25" r="188" customHeight="1" ht="21.75">
      <c r="A188" s="114"/>
      <c r="B188" s="132"/>
      <c r="C188" s="114"/>
      <c r="D188" s="4"/>
      <c r="E188" s="3"/>
      <c r="F188" s="3"/>
      <c r="G188" s="3"/>
      <c r="H188" s="82"/>
      <c r="I188" s="101"/>
      <c r="J188" s="82"/>
      <c r="K188" s="3"/>
    </row>
    <row x14ac:dyDescent="0.25" r="189" customHeight="1" ht="21.75">
      <c r="A189" s="114"/>
      <c r="B189" s="132"/>
      <c r="C189" s="114"/>
      <c r="D189" s="4"/>
      <c r="E189" s="187"/>
      <c r="F189" s="3"/>
      <c r="G189" s="3"/>
      <c r="H189" s="82"/>
      <c r="I189" s="101"/>
      <c r="J189" s="82"/>
      <c r="K189" s="3"/>
    </row>
    <row x14ac:dyDescent="0.25" r="190" customHeight="1" ht="21.75">
      <c r="A190" s="114"/>
      <c r="B190" s="132"/>
      <c r="C190" s="114"/>
      <c r="D190" s="4"/>
      <c r="E190" s="28" t="s">
        <v>278</v>
      </c>
      <c r="F190" s="74"/>
      <c r="G190" s="4"/>
      <c r="H190" s="101"/>
      <c r="I190" s="101"/>
      <c r="J190" s="82"/>
      <c r="K190" s="3"/>
    </row>
    <row x14ac:dyDescent="0.25" r="191" customHeight="1" ht="21.75">
      <c r="A191" s="114"/>
      <c r="B191" s="132"/>
      <c r="C191" s="114"/>
      <c r="D191" s="4"/>
      <c r="E191" s="114" t="s">
        <v>279</v>
      </c>
      <c r="F191" s="74"/>
      <c r="G191" s="4"/>
      <c r="H191" s="101"/>
      <c r="I191" s="101"/>
      <c r="J191" s="82"/>
      <c r="K191" s="3"/>
    </row>
    <row x14ac:dyDescent="0.25" r="192" customHeight="1" ht="21.75">
      <c r="A192" s="150"/>
      <c r="B192" s="212"/>
      <c r="C192" s="150"/>
      <c r="D192" s="150"/>
      <c r="E192" s="220"/>
      <c r="F192" s="74"/>
      <c r="G192" s="4"/>
      <c r="H192" s="101"/>
      <c r="I192" s="213"/>
      <c r="J192" s="221"/>
      <c r="K192" s="3"/>
    </row>
    <row x14ac:dyDescent="0.25" r="193" customHeight="1" ht="17.25">
      <c r="A193" s="114"/>
      <c r="B193" s="132"/>
      <c r="C193" s="114"/>
      <c r="D193" s="4"/>
      <c r="E193" s="138" t="s">
        <v>18</v>
      </c>
      <c r="F193" s="4"/>
      <c r="G193" s="4"/>
      <c r="H193" s="92"/>
      <c r="I193" s="101"/>
      <c r="J193" s="82"/>
      <c r="K193" s="3"/>
    </row>
    <row x14ac:dyDescent="0.25" r="194" customHeight="1" ht="48">
      <c r="A194" s="114"/>
      <c r="B194" s="132"/>
      <c r="C194" s="114"/>
      <c r="D194" s="4"/>
      <c r="E194" s="108"/>
      <c r="F194" s="4"/>
      <c r="G194" s="4"/>
      <c r="H194" s="92"/>
      <c r="I194" s="101"/>
      <c r="J194" s="82"/>
      <c r="K194" s="3"/>
    </row>
    <row x14ac:dyDescent="0.25" r="195" customHeight="1" ht="21.75">
      <c r="A195" s="114"/>
      <c r="B195" s="132"/>
      <c r="C195" s="114"/>
      <c r="D195" s="4"/>
      <c r="E195" s="139" t="s">
        <v>280</v>
      </c>
      <c r="F195" s="140"/>
      <c r="G195" s="140"/>
      <c r="H195" s="188">
        <f>ROUNDUP((('Exchange rate'!Eur_per_GBP*('UK-R-Seating'!H207/(1+'Exchange rate'!UK_vat_rate))*1.25*0.9165)+1)/10,0)*10</f>
      </c>
      <c r="I195" s="101"/>
      <c r="J195" s="82"/>
      <c r="K195" s="3"/>
    </row>
    <row x14ac:dyDescent="0.25" r="196" customHeight="1" ht="21.75">
      <c r="A196" s="114"/>
      <c r="B196" s="132"/>
      <c r="C196" s="114"/>
      <c r="D196" s="4"/>
      <c r="E196" s="28"/>
      <c r="F196" s="4"/>
      <c r="G196" s="4"/>
      <c r="H196" s="63"/>
      <c r="I196" s="101"/>
      <c r="J196" s="82"/>
      <c r="K196" s="3"/>
    </row>
    <row x14ac:dyDescent="0.25" r="197" customHeight="1" ht="21.75">
      <c r="A197" s="114"/>
      <c r="B197" s="132"/>
      <c r="C197" s="114"/>
      <c r="D197" s="4"/>
      <c r="E197" s="28" t="s">
        <v>285</v>
      </c>
      <c r="F197" s="4"/>
      <c r="G197" s="4"/>
      <c r="H197" s="62"/>
      <c r="I197" s="101"/>
      <c r="J197" s="82"/>
      <c r="K197" s="3"/>
    </row>
    <row x14ac:dyDescent="0.25" r="198" customHeight="1" ht="21.75">
      <c r="A198" s="114"/>
      <c r="B198" s="132"/>
      <c r="C198" s="114"/>
      <c r="D198" s="4"/>
      <c r="E198" s="139" t="s">
        <v>190</v>
      </c>
      <c r="F198" s="143"/>
      <c r="G198" s="140"/>
      <c r="H198" s="188">
        <f>ROUNDUP((('Exchange rate'!Eur_per_GBP*('UK-R-Seating'!H210/(1+'Exchange rate'!UK_vat_rate))*1.25*0.9165)+1)/10,0)*10</f>
      </c>
      <c r="I198" s="101"/>
      <c r="J198" s="82"/>
      <c r="K198" s="3"/>
    </row>
    <row x14ac:dyDescent="0.25" r="199" customHeight="1" ht="21.75">
      <c r="A199" s="114"/>
      <c r="B199" s="132"/>
      <c r="C199" s="114"/>
      <c r="D199" s="4"/>
      <c r="E199" s="28"/>
      <c r="F199" s="74"/>
      <c r="G199" s="4"/>
      <c r="H199" s="62"/>
      <c r="I199" s="101"/>
      <c r="J199" s="82"/>
      <c r="K199" s="3"/>
    </row>
    <row x14ac:dyDescent="0.25" r="200" customHeight="1" ht="21.75">
      <c r="A200" s="114"/>
      <c r="B200" s="132"/>
      <c r="C200" s="114"/>
      <c r="D200" s="4"/>
      <c r="E200" s="28"/>
      <c r="F200" s="74"/>
      <c r="G200" s="4"/>
      <c r="H200" s="62"/>
      <c r="I200" s="101"/>
      <c r="J200" s="82"/>
      <c r="K200" s="3"/>
    </row>
    <row x14ac:dyDescent="0.25" r="201" customHeight="1" ht="21.75">
      <c r="A201" s="114"/>
      <c r="B201" s="132"/>
      <c r="C201" s="114"/>
      <c r="D201" s="4"/>
      <c r="E201" s="28"/>
      <c r="F201" s="74"/>
      <c r="G201" s="4"/>
      <c r="H201" s="62"/>
      <c r="I201" s="101"/>
      <c r="J201" s="82"/>
      <c r="K201" s="3"/>
    </row>
    <row x14ac:dyDescent="0.25" r="202" customHeight="1" ht="21.75">
      <c r="A202" s="114"/>
      <c r="B202" s="132"/>
      <c r="C202" s="114"/>
      <c r="D202" s="4"/>
      <c r="E202" s="28"/>
      <c r="F202" s="74"/>
      <c r="G202" s="4"/>
      <c r="H202" s="62"/>
      <c r="I202" s="101"/>
      <c r="J202" s="82"/>
      <c r="K202" s="3"/>
    </row>
    <row x14ac:dyDescent="0.25" r="203" customHeight="1" ht="21.75">
      <c r="A203" s="114"/>
      <c r="B203" s="132"/>
      <c r="C203" s="114"/>
      <c r="D203" s="4"/>
      <c r="E203" s="28"/>
      <c r="F203" s="74"/>
      <c r="G203" s="4"/>
      <c r="H203" s="62"/>
      <c r="I203" s="101"/>
      <c r="J203" s="82"/>
      <c r="K203" s="3"/>
    </row>
    <row x14ac:dyDescent="0.25" r="204" customHeight="1" ht="21.75">
      <c r="A204" s="114"/>
      <c r="B204" s="132"/>
      <c r="C204" s="114"/>
      <c r="D204" s="4"/>
      <c r="E204" s="28"/>
      <c r="F204" s="74"/>
      <c r="G204" s="4"/>
      <c r="H204" s="62"/>
      <c r="I204" s="101"/>
      <c r="J204" s="82"/>
      <c r="K204" s="3"/>
    </row>
    <row x14ac:dyDescent="0.25" r="205" customHeight="1" ht="21.75">
      <c r="A205" s="114"/>
      <c r="B205" s="132"/>
      <c r="C205" s="114"/>
      <c r="D205" s="4"/>
      <c r="E205" s="28"/>
      <c r="F205" s="74"/>
      <c r="G205" s="4"/>
      <c r="H205" s="62"/>
      <c r="I205" s="101"/>
      <c r="J205" s="82"/>
      <c r="K205" s="3"/>
    </row>
    <row x14ac:dyDescent="0.25" r="206" customHeight="1" ht="21.75">
      <c r="A206" s="114"/>
      <c r="B206" s="132"/>
      <c r="C206" s="114"/>
      <c r="D206" s="4"/>
      <c r="E206" s="28"/>
      <c r="F206" s="74"/>
      <c r="G206" s="4"/>
      <c r="H206" s="62"/>
      <c r="I206" s="101"/>
      <c r="J206" s="82"/>
      <c r="K206" s="3"/>
    </row>
    <row x14ac:dyDescent="0.25" r="207" customHeight="1" ht="21.75">
      <c r="A207" s="114"/>
      <c r="B207" s="132"/>
      <c r="C207" s="114"/>
      <c r="D207" s="4"/>
      <c r="E207" s="28"/>
      <c r="F207" s="74"/>
      <c r="G207" s="4"/>
      <c r="H207" s="62"/>
      <c r="I207" s="101"/>
      <c r="J207" s="82"/>
      <c r="K207" s="3"/>
    </row>
    <row x14ac:dyDescent="0.25" r="208" customHeight="1" ht="21.75">
      <c r="A208" s="114"/>
      <c r="B208" s="132"/>
      <c r="C208" s="114"/>
      <c r="D208" s="4"/>
      <c r="E208" s="28"/>
      <c r="F208" s="74"/>
      <c r="G208" s="4"/>
      <c r="H208" s="62"/>
      <c r="I208" s="101"/>
      <c r="J208" s="82"/>
      <c r="K208" s="3"/>
    </row>
    <row x14ac:dyDescent="0.25" r="209" customHeight="1" ht="21.75">
      <c r="A209" s="114"/>
      <c r="B209" s="132"/>
      <c r="C209" s="114"/>
      <c r="D209" s="4"/>
      <c r="E209" s="28"/>
      <c r="F209" s="74"/>
      <c r="G209" s="4"/>
      <c r="H209" s="62"/>
      <c r="I209" s="101"/>
      <c r="J209" s="82"/>
      <c r="K209" s="3"/>
    </row>
    <row x14ac:dyDescent="0.25" r="210" customHeight="1" ht="39">
      <c r="A210" s="114"/>
      <c r="B210" s="132"/>
      <c r="C210" s="114"/>
      <c r="D210" s="4"/>
      <c r="E210" s="74"/>
      <c r="F210" s="74"/>
      <c r="G210" s="4"/>
      <c r="H210" s="101"/>
      <c r="I210" s="101"/>
      <c r="J210" s="82"/>
      <c r="K210" s="3"/>
    </row>
    <row x14ac:dyDescent="0.25" r="211" customHeight="1" ht="17.25">
      <c r="A211" s="8"/>
      <c r="B211" s="96" t="s">
        <v>286</v>
      </c>
      <c r="C211" s="9"/>
      <c r="D211" s="198"/>
      <c r="E211" s="198"/>
      <c r="F211" s="198"/>
      <c r="G211" s="198"/>
      <c r="H211" s="199"/>
      <c r="I211" s="199"/>
      <c r="J211" s="199"/>
      <c r="K211" s="3"/>
    </row>
    <row x14ac:dyDescent="0.25" r="212" customHeight="1" ht="17.25">
      <c r="A212" s="209"/>
      <c r="B212" s="210"/>
      <c r="C212" s="51"/>
      <c r="D212" s="113"/>
      <c r="E212" s="112" t="s">
        <v>194</v>
      </c>
      <c r="F212" s="217" t="s">
        <v>195</v>
      </c>
      <c r="G212" s="217" t="s">
        <v>196</v>
      </c>
      <c r="H212" s="73" t="s">
        <v>197</v>
      </c>
      <c r="I212" s="18" t="s">
        <v>198</v>
      </c>
      <c r="J212" s="18" t="s">
        <v>199</v>
      </c>
      <c r="K212" s="3"/>
    </row>
    <row x14ac:dyDescent="0.25" r="213" customHeight="1" ht="17.25">
      <c r="A213" s="114"/>
      <c r="B213" s="132"/>
      <c r="C213" s="114"/>
      <c r="D213" s="4"/>
      <c r="E213" s="74" t="s">
        <v>289</v>
      </c>
      <c r="F213" s="74" t="s">
        <v>290</v>
      </c>
      <c r="G213" s="4" t="s">
        <v>291</v>
      </c>
      <c r="H213" s="62">
        <f>ROUNDUP((('Exchange rate'!Eur_per_GBP*('UK-R-Seating'!H231/(1+'Exchange rate'!UK_vat_rate))*1.25*0.9165)+1)/10,0)*10</f>
      </c>
      <c r="I213" s="62">
        <f>ROUNDUP((('Exchange rate'!Eur_per_GBP*('UK-R-Seating'!I231/(1+'Exchange rate'!UK_vat_rate))*1.25*0.9165)+1)/10,0)*10</f>
      </c>
      <c r="J213" s="62">
        <f>ROUNDUP((('Exchange rate'!Eur_per_GBP*('UK-R-Seating'!J231/(1+'Exchange rate'!UK_vat_rate))*1.25*0.9165)+1)/10,0)*10</f>
      </c>
      <c r="K213" s="3"/>
    </row>
    <row x14ac:dyDescent="0.25" r="214" customHeight="1" ht="32.1" customFormat="1" s="208">
      <c r="A214" s="214"/>
      <c r="B214" s="215"/>
      <c r="C214" s="214"/>
      <c r="D214" s="75"/>
      <c r="E214" s="222"/>
      <c r="F214" s="222"/>
      <c r="G214" s="75"/>
      <c r="H214" s="225"/>
      <c r="I214" s="225"/>
      <c r="J214" s="226"/>
      <c r="K214" s="211"/>
    </row>
    <row x14ac:dyDescent="0.25" r="215" customHeight="1" ht="32.1" customFormat="1" s="208">
      <c r="A215" s="214"/>
      <c r="B215" s="215"/>
      <c r="C215" s="214"/>
      <c r="D215" s="75"/>
      <c r="E215" s="223"/>
      <c r="F215" s="211"/>
      <c r="G215" s="223"/>
      <c r="H215" s="224"/>
      <c r="I215" s="225"/>
      <c r="J215" s="226"/>
      <c r="K215" s="211"/>
    </row>
    <row x14ac:dyDescent="0.25" r="216" customHeight="1" ht="28.350000000000005">
      <c r="A216" s="114"/>
      <c r="B216" s="132"/>
      <c r="C216" s="114"/>
      <c r="D216" s="4"/>
      <c r="E216" s="187" t="s">
        <v>167</v>
      </c>
      <c r="F216" s="3"/>
      <c r="G216" s="3"/>
      <c r="H216" s="82"/>
      <c r="I216" s="101"/>
      <c r="J216" s="82"/>
      <c r="K216" s="3"/>
    </row>
    <row x14ac:dyDescent="0.25" r="217" customHeight="1" ht="21.75">
      <c r="A217" s="114"/>
      <c r="B217" s="132"/>
      <c r="C217" s="114"/>
      <c r="D217" s="4"/>
      <c r="E217" s="28" t="s">
        <v>292</v>
      </c>
      <c r="F217" s="74"/>
      <c r="G217" s="4"/>
      <c r="H217" s="101"/>
      <c r="I217" s="101"/>
      <c r="J217" s="82"/>
      <c r="K217" s="3"/>
    </row>
    <row x14ac:dyDescent="0.25" r="218" customHeight="1" ht="21.75">
      <c r="A218" s="114"/>
      <c r="B218" s="132"/>
      <c r="C218" s="114"/>
      <c r="D218" s="4"/>
      <c r="E218" s="3"/>
      <c r="F218" s="74"/>
      <c r="G218" s="4"/>
      <c r="H218" s="101"/>
      <c r="I218" s="101"/>
      <c r="J218" s="82"/>
      <c r="K218" s="3"/>
    </row>
    <row x14ac:dyDescent="0.25" r="219" customHeight="1" ht="21.75">
      <c r="A219" s="150"/>
      <c r="B219" s="212"/>
      <c r="C219" s="150"/>
      <c r="D219" s="150"/>
      <c r="E219" s="204" t="s">
        <v>207</v>
      </c>
      <c r="F219" s="74"/>
      <c r="G219" s="4"/>
      <c r="H219" s="101"/>
      <c r="I219" s="213"/>
      <c r="J219" s="221"/>
      <c r="K219" s="3"/>
    </row>
    <row x14ac:dyDescent="0.25" r="220" customHeight="1" ht="17.25">
      <c r="A220" s="114"/>
      <c r="B220" s="132"/>
      <c r="C220" s="114"/>
      <c r="D220" s="4"/>
      <c r="E220" s="145"/>
      <c r="F220" s="133"/>
      <c r="G220" s="150"/>
      <c r="H220" s="213"/>
      <c r="I220" s="101"/>
      <c r="J220" s="82"/>
      <c r="K220" s="3"/>
    </row>
    <row x14ac:dyDescent="0.25" r="221" customHeight="1" ht="21.75">
      <c r="A221" s="114"/>
      <c r="B221" s="132"/>
      <c r="C221" s="114"/>
      <c r="D221" s="4"/>
      <c r="E221" s="74"/>
      <c r="F221" s="74"/>
      <c r="G221" s="4"/>
      <c r="H221" s="101"/>
      <c r="I221" s="101"/>
      <c r="J221" s="82"/>
      <c r="K221" s="3"/>
    </row>
    <row x14ac:dyDescent="0.25" r="222" customHeight="1" ht="21.75">
      <c r="A222" s="114"/>
      <c r="B222" s="132"/>
      <c r="C222" s="114"/>
      <c r="D222" s="4"/>
      <c r="E222" s="74"/>
      <c r="F222" s="74"/>
      <c r="G222" s="4"/>
      <c r="H222" s="101"/>
      <c r="I222" s="101"/>
      <c r="J222" s="82"/>
      <c r="K222" s="3"/>
    </row>
    <row x14ac:dyDescent="0.25" r="223" customHeight="1" ht="21.75">
      <c r="A223" s="114"/>
      <c r="B223" s="132"/>
      <c r="C223" s="114"/>
      <c r="D223" s="4"/>
      <c r="E223" s="74"/>
      <c r="F223" s="74"/>
      <c r="G223" s="4"/>
      <c r="H223" s="101"/>
      <c r="I223" s="101"/>
      <c r="J223" s="82"/>
      <c r="K223" s="3"/>
    </row>
    <row x14ac:dyDescent="0.25" r="224" customHeight="1" ht="21.75">
      <c r="A224" s="114"/>
      <c r="B224" s="132"/>
      <c r="C224" s="114"/>
      <c r="D224" s="4"/>
      <c r="E224" s="74"/>
      <c r="F224" s="74"/>
      <c r="G224" s="4"/>
      <c r="H224" s="101"/>
      <c r="I224" s="101"/>
      <c r="J224" s="82"/>
      <c r="K224" s="3"/>
    </row>
    <row x14ac:dyDescent="0.25" r="225" customHeight="1" ht="21.75">
      <c r="A225" s="114"/>
      <c r="B225" s="132"/>
      <c r="C225" s="114"/>
      <c r="D225" s="4"/>
      <c r="E225" s="74"/>
      <c r="F225" s="74"/>
      <c r="G225" s="4"/>
      <c r="H225" s="101"/>
      <c r="I225" s="101"/>
      <c r="J225" s="82"/>
      <c r="K225" s="3"/>
    </row>
    <row x14ac:dyDescent="0.25" r="226" customHeight="1" ht="21.75">
      <c r="A226" s="3"/>
      <c r="B226" s="205"/>
      <c r="C226" s="54"/>
      <c r="D226" s="206"/>
      <c r="E226" s="207"/>
      <c r="F226" s="207"/>
      <c r="G226" s="3"/>
      <c r="H226" s="82"/>
      <c r="I226" s="82"/>
      <c r="J226" s="82"/>
      <c r="K226" s="3"/>
    </row>
    <row x14ac:dyDescent="0.25" r="227" customHeight="1" ht="17.25">
      <c r="A227" s="8" t="s">
        <v>1</v>
      </c>
      <c r="B227" s="96" t="s">
        <v>293</v>
      </c>
      <c r="C227" s="10"/>
      <c r="D227" s="10"/>
      <c r="E227" s="10"/>
      <c r="F227" s="227"/>
      <c r="G227" s="198"/>
      <c r="H227" s="199"/>
      <c r="I227" s="199"/>
      <c r="J227" s="199"/>
      <c r="K227" s="3"/>
    </row>
    <row x14ac:dyDescent="0.25" r="228" customHeight="1" ht="21.75">
      <c r="A228" s="15"/>
      <c r="B228" s="113"/>
      <c r="C228" s="112" t="s">
        <v>193</v>
      </c>
      <c r="D228" s="112" t="s">
        <v>236</v>
      </c>
      <c r="E228" s="112" t="s">
        <v>194</v>
      </c>
      <c r="F228" s="112" t="s">
        <v>195</v>
      </c>
      <c r="G228" s="112" t="s">
        <v>196</v>
      </c>
      <c r="H228" s="73" t="s">
        <v>197</v>
      </c>
      <c r="I228" s="18" t="s">
        <v>198</v>
      </c>
      <c r="J228" s="18" t="s">
        <v>199</v>
      </c>
      <c r="K228" s="3"/>
    </row>
    <row x14ac:dyDescent="0.25" r="229" customHeight="1" ht="36">
      <c r="A229" s="22"/>
      <c r="B229" s="114"/>
      <c r="C229" s="114" t="s">
        <v>308</v>
      </c>
      <c r="D229" s="75" t="s">
        <v>299</v>
      </c>
      <c r="E229" s="4" t="s">
        <v>309</v>
      </c>
      <c r="F229" s="4" t="s">
        <v>242</v>
      </c>
      <c r="G229" s="4" t="s">
        <v>243</v>
      </c>
      <c r="H229" s="62">
        <f>ROUNDUP((('Exchange rate'!Eur_per_GBP*('UK-R-Seating'!H247/(1+'Exchange rate'!UK_vat_rate))*1.25*0.9165)+1)/10,0)*10</f>
      </c>
      <c r="I229" s="62">
        <f>ROUNDUP((('Exchange rate'!Eur_per_GBP*('UK-R-Seating'!I247/(1+'Exchange rate'!UK_vat_rate))*1.25*0.9165)+1)/10,0)*10</f>
      </c>
      <c r="J229" s="62">
        <f>ROUNDUP((('Exchange rate'!Eur_per_GBP*('UK-R-Seating'!J247/(1+'Exchange rate'!UK_vat_rate))*1.25*0.9165)+1)/10,0)*10</f>
      </c>
      <c r="K229" s="3"/>
    </row>
    <row x14ac:dyDescent="0.25" r="230" customHeight="1" ht="17.25">
      <c r="A230" s="22"/>
      <c r="B230" s="114"/>
      <c r="C230" s="114" t="s">
        <v>310</v>
      </c>
      <c r="D230" s="75" t="s">
        <v>311</v>
      </c>
      <c r="E230" s="4" t="s">
        <v>300</v>
      </c>
      <c r="F230" s="4" t="s">
        <v>242</v>
      </c>
      <c r="G230" s="4" t="s">
        <v>248</v>
      </c>
      <c r="H230" s="189"/>
      <c r="I230" s="189"/>
      <c r="J230" s="189"/>
      <c r="K230" s="3"/>
    </row>
    <row x14ac:dyDescent="0.25" r="231" customHeight="1" ht="17.25">
      <c r="A231" s="22"/>
      <c r="B231" s="114"/>
      <c r="C231" s="114"/>
      <c r="D231" s="114"/>
      <c r="E231" s="114"/>
      <c r="F231" s="114"/>
      <c r="G231" s="114"/>
      <c r="H231" s="172"/>
      <c r="I231" s="172"/>
      <c r="J231" s="82"/>
      <c r="K231" s="3"/>
    </row>
    <row x14ac:dyDescent="0.25" r="232" customHeight="1" ht="17.25">
      <c r="A232" s="22"/>
      <c r="B232" s="114"/>
      <c r="C232" s="114"/>
      <c r="D232" s="114"/>
      <c r="E232" s="187" t="s">
        <v>167</v>
      </c>
      <c r="F232" s="114"/>
      <c r="G232" s="114"/>
      <c r="H232" s="172"/>
      <c r="I232" s="172"/>
      <c r="J232" s="82"/>
      <c r="K232" s="3"/>
    </row>
    <row x14ac:dyDescent="0.25" r="233" customHeight="1" ht="17.25">
      <c r="A233" s="3"/>
      <c r="B233" s="114"/>
      <c r="C233" s="114"/>
      <c r="D233" s="114"/>
      <c r="E233" s="28" t="s">
        <v>249</v>
      </c>
      <c r="F233" s="4"/>
      <c r="G233" s="4"/>
      <c r="H233" s="101"/>
      <c r="I233" s="82"/>
      <c r="J233" s="82"/>
      <c r="K233" s="3"/>
    </row>
    <row x14ac:dyDescent="0.25" r="234" customHeight="1" ht="17.25">
      <c r="A234" s="3"/>
      <c r="B234" s="114"/>
      <c r="C234" s="114"/>
      <c r="D234" s="114"/>
      <c r="E234" s="28"/>
      <c r="F234" s="4"/>
      <c r="G234" s="4"/>
      <c r="H234" s="101"/>
      <c r="I234" s="82"/>
      <c r="J234" s="82"/>
      <c r="K234" s="3"/>
    </row>
    <row x14ac:dyDescent="0.25" r="235" customHeight="1" ht="17.25">
      <c r="A235" s="3"/>
      <c r="B235" s="114"/>
      <c r="C235" s="114"/>
      <c r="D235" s="114"/>
      <c r="E235" s="204" t="s">
        <v>207</v>
      </c>
      <c r="F235" s="4"/>
      <c r="G235" s="4"/>
      <c r="H235" s="101"/>
      <c r="I235" s="82"/>
      <c r="J235" s="82"/>
      <c r="K235" s="3"/>
    </row>
    <row x14ac:dyDescent="0.25" r="236" customHeight="1" ht="17.25">
      <c r="A236" s="3"/>
      <c r="B236" s="114"/>
      <c r="C236" s="114"/>
      <c r="D236" s="114"/>
      <c r="E236" s="145"/>
      <c r="F236" s="228"/>
      <c r="G236" s="228"/>
      <c r="H236" s="101"/>
      <c r="I236" s="82"/>
      <c r="J236" s="82"/>
      <c r="K236" s="3"/>
    </row>
    <row x14ac:dyDescent="0.25" r="237" customHeight="1" ht="17.25">
      <c r="A237" s="3"/>
      <c r="B237" s="114"/>
      <c r="C237" s="114"/>
      <c r="D237" s="114"/>
      <c r="E237" s="229"/>
      <c r="F237" s="228"/>
      <c r="G237" s="228"/>
      <c r="H237" s="230"/>
      <c r="I237" s="82"/>
      <c r="J237" s="82"/>
      <c r="K237" s="3"/>
    </row>
    <row x14ac:dyDescent="0.25" r="238" customHeight="1" ht="17.25">
      <c r="A238" s="3"/>
      <c r="B238" s="114"/>
      <c r="C238" s="114"/>
      <c r="D238" s="114"/>
      <c r="E238" s="229"/>
      <c r="F238" s="228"/>
      <c r="G238" s="228"/>
      <c r="H238" s="230"/>
      <c r="I238" s="82"/>
      <c r="J238" s="82"/>
      <c r="K238" s="3"/>
    </row>
    <row x14ac:dyDescent="0.25" r="239" customHeight="1" ht="17.25">
      <c r="A239" s="3"/>
      <c r="B239" s="114"/>
      <c r="C239" s="114"/>
      <c r="D239" s="114"/>
      <c r="E239" s="229"/>
      <c r="F239" s="228"/>
      <c r="G239" s="228"/>
      <c r="H239" s="230"/>
      <c r="I239" s="82"/>
      <c r="J239" s="82"/>
      <c r="K239" s="3"/>
    </row>
    <row x14ac:dyDescent="0.25" r="240" customHeight="1" ht="17.25">
      <c r="A240" s="3"/>
      <c r="B240" s="114"/>
      <c r="C240" s="114"/>
      <c r="D240" s="114"/>
      <c r="E240" s="229"/>
      <c r="F240" s="228"/>
      <c r="G240" s="228"/>
      <c r="H240" s="230"/>
      <c r="I240" s="82"/>
      <c r="J240" s="82"/>
      <c r="K240" s="3"/>
    </row>
    <row x14ac:dyDescent="0.25" r="241" customHeight="1" ht="17.25">
      <c r="A241" s="3"/>
      <c r="B241" s="114"/>
      <c r="C241" s="114"/>
      <c r="D241" s="114"/>
      <c r="E241" s="229"/>
      <c r="F241" s="228"/>
      <c r="G241" s="228"/>
      <c r="H241" s="230"/>
      <c r="I241" s="82"/>
      <c r="J241" s="82"/>
      <c r="K241" s="3"/>
    </row>
    <row x14ac:dyDescent="0.25" r="242" customHeight="1" ht="17.25">
      <c r="A242" s="3"/>
      <c r="B242" s="3"/>
      <c r="C242" s="3"/>
      <c r="D242" s="3"/>
      <c r="E242" s="122" t="s">
        <v>304</v>
      </c>
      <c r="F242" s="3"/>
      <c r="G242" s="3"/>
      <c r="H242" s="82"/>
      <c r="I242" s="82"/>
      <c r="J242" s="82"/>
      <c r="K242" s="3"/>
    </row>
    <row x14ac:dyDescent="0.25" r="243" customHeight="1" ht="17.25">
      <c r="A243" s="3"/>
      <c r="B243" s="3"/>
      <c r="C243" s="3"/>
      <c r="D243" s="3"/>
      <c r="E243" s="3"/>
      <c r="F243" s="3"/>
      <c r="G243" s="3"/>
      <c r="H243" s="82"/>
      <c r="I243" s="82"/>
      <c r="J243" s="82"/>
      <c r="K243" s="3"/>
    </row>
    <row x14ac:dyDescent="0.25" r="244" customHeight="1" ht="17.25">
      <c r="A244" s="3"/>
      <c r="B244" s="205"/>
      <c r="C244" s="54"/>
      <c r="D244" s="206"/>
      <c r="E244" s="207"/>
      <c r="F244" s="207"/>
      <c r="G244" s="3"/>
      <c r="H244" s="82"/>
      <c r="I244" s="82"/>
      <c r="J244" s="82"/>
      <c r="K244" s="3"/>
    </row>
    <row x14ac:dyDescent="0.25" r="245" customHeight="1" ht="17.25">
      <c r="A245" s="3"/>
      <c r="B245" s="3"/>
      <c r="C245" s="3"/>
      <c r="D245" s="3"/>
      <c r="E245" s="3"/>
      <c r="F245" s="3"/>
      <c r="G245" s="3"/>
      <c r="H245" s="82"/>
      <c r="I245" s="82"/>
      <c r="J245" s="82"/>
      <c r="K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82"/>
      <c r="I246" s="82"/>
      <c r="J246" s="92"/>
      <c r="K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82"/>
      <c r="I247" s="82"/>
      <c r="J247" s="82"/>
      <c r="K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82"/>
      <c r="I248" s="82"/>
      <c r="J248" s="82"/>
      <c r="K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82"/>
      <c r="I249" s="82"/>
      <c r="J249" s="82"/>
      <c r="K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82"/>
      <c r="I250" s="82"/>
      <c r="J250" s="82"/>
      <c r="K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82"/>
      <c r="I251" s="82"/>
      <c r="J251" s="82"/>
      <c r="K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82"/>
      <c r="I252" s="82"/>
      <c r="J252" s="82"/>
      <c r="K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82"/>
      <c r="I253" s="82"/>
      <c r="J253" s="82"/>
      <c r="K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82"/>
      <c r="I254" s="82"/>
      <c r="J254" s="82"/>
      <c r="K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82"/>
      <c r="I255" s="82"/>
      <c r="J255" s="82"/>
      <c r="K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82"/>
      <c r="I256" s="82"/>
      <c r="J256" s="82"/>
      <c r="K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82"/>
      <c r="I257" s="82"/>
      <c r="J257" s="82"/>
      <c r="K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82"/>
      <c r="I258" s="82"/>
      <c r="J258" s="82"/>
      <c r="K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82"/>
      <c r="I259" s="82"/>
      <c r="J259" s="82"/>
      <c r="K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82"/>
      <c r="I260" s="82"/>
      <c r="J260" s="82"/>
      <c r="K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82"/>
      <c r="I261" s="82"/>
      <c r="J261" s="82"/>
      <c r="K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82"/>
      <c r="I262" s="82"/>
      <c r="J262" s="82"/>
      <c r="K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82"/>
      <c r="I263" s="82"/>
      <c r="J263" s="82"/>
      <c r="K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82"/>
      <c r="I264" s="82"/>
      <c r="J264" s="82"/>
      <c r="K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82"/>
      <c r="I265" s="82"/>
      <c r="J265" s="82"/>
      <c r="K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82"/>
      <c r="I266" s="82"/>
      <c r="J266" s="82"/>
      <c r="K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82"/>
      <c r="I267" s="82"/>
      <c r="J267" s="82"/>
      <c r="K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82"/>
      <c r="I268" s="82"/>
      <c r="J268" s="82"/>
      <c r="K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82"/>
      <c r="I269" s="82"/>
      <c r="J269" s="82"/>
      <c r="K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82"/>
      <c r="I270" s="82"/>
      <c r="J270" s="82"/>
      <c r="K270" s="3"/>
    </row>
  </sheetData>
  <mergeCells count="1">
    <mergeCell ref="A1: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3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8.576428571428572" customWidth="1" bestFit="1"/>
    <col min="3" max="3" style="76" width="20.576428571428572" customWidth="1" bestFit="1"/>
    <col min="4" max="4" style="76" width="24.576428571428572" customWidth="1" bestFit="1"/>
    <col min="5" max="5" style="76" width="26.576428571428572" customWidth="1" bestFit="1"/>
    <col min="6" max="6" style="76" width="26.14785714285714" customWidth="1" bestFit="1"/>
    <col min="7" max="7" style="76" width="24.14785714285714" customWidth="1" bestFit="1"/>
    <col min="8" max="8" style="100" width="23.576428571428572" customWidth="1" bestFit="1"/>
    <col min="9" max="9" style="100" width="23.576428571428572" customWidth="1" bestFit="1"/>
    <col min="10" max="10" style="100" width="21.005" customWidth="1" bestFit="1"/>
    <col min="11" max="11" style="76" width="11.005" customWidth="1" bestFit="1"/>
  </cols>
  <sheetData>
    <row x14ac:dyDescent="0.25" r="1" customHeight="1" ht="17.25">
      <c r="A1" s="1" t="s">
        <v>191</v>
      </c>
      <c r="B1" s="1"/>
      <c r="C1" s="1"/>
      <c r="D1" s="1"/>
      <c r="E1" s="1"/>
      <c r="F1" s="1"/>
      <c r="G1" s="1"/>
      <c r="H1" s="81"/>
      <c r="I1" s="81"/>
      <c r="J1" s="81"/>
      <c r="K1" s="3"/>
    </row>
    <row x14ac:dyDescent="0.25" r="2" customHeight="1" ht="17.25">
      <c r="A2" s="3"/>
      <c r="B2" s="163"/>
      <c r="C2" s="163"/>
      <c r="D2" s="163"/>
      <c r="E2" s="163"/>
      <c r="F2" s="163"/>
      <c r="G2" s="163"/>
      <c r="H2" s="197"/>
      <c r="I2" s="197"/>
      <c r="J2" s="82"/>
      <c r="K2" s="3"/>
    </row>
    <row x14ac:dyDescent="0.25" r="3" customHeight="1" ht="17.25">
      <c r="A3" s="8"/>
      <c r="B3" s="96" t="s">
        <v>192</v>
      </c>
      <c r="C3" s="9"/>
      <c r="D3" s="198"/>
      <c r="E3" s="198"/>
      <c r="F3" s="198"/>
      <c r="G3" s="198"/>
      <c r="H3" s="199"/>
      <c r="I3" s="199"/>
      <c r="J3" s="199"/>
      <c r="K3" s="3"/>
    </row>
    <row x14ac:dyDescent="0.25" r="4" customHeight="1" ht="17.25">
      <c r="A4" s="200"/>
      <c r="B4" s="201"/>
      <c r="C4" s="113"/>
      <c r="D4" s="112" t="s">
        <v>193</v>
      </c>
      <c r="E4" s="112" t="s">
        <v>194</v>
      </c>
      <c r="F4" s="112" t="s">
        <v>195</v>
      </c>
      <c r="G4" s="112" t="s">
        <v>196</v>
      </c>
      <c r="H4" s="131" t="s">
        <v>197</v>
      </c>
      <c r="I4" s="18" t="s">
        <v>198</v>
      </c>
      <c r="J4" s="18" t="s">
        <v>199</v>
      </c>
      <c r="K4" s="3"/>
    </row>
    <row x14ac:dyDescent="0.25" r="5" customHeight="1" ht="28.350000000000005">
      <c r="A5" s="114"/>
      <c r="B5" s="132"/>
      <c r="C5" s="114"/>
      <c r="D5" s="4" t="s">
        <v>200</v>
      </c>
      <c r="E5" s="4" t="s">
        <v>201</v>
      </c>
      <c r="F5" s="4" t="s">
        <v>202</v>
      </c>
      <c r="G5" s="4" t="s">
        <v>202</v>
      </c>
      <c r="H5" s="62">
        <f>ROUNDUP(((USD_per_GBP*('UK-R-Seating'!H5/(1+'Exchange rate'!UK_vat_rate)))+1)/10,0)*10</f>
      </c>
      <c r="I5" s="62">
        <f>ROUNDUP(((USD_per_GBP*('UK-R-Seating'!I5/(1+'Exchange rate'!UK_vat_rate)))+1)/10,0)*10</f>
      </c>
      <c r="J5" s="62">
        <f>ROUNDUP(((USD_per_GBP*('UK-R-Seating'!J5/(1+'Exchange rate'!UK_vat_rate)))+1)/10,0)*10</f>
      </c>
      <c r="K5" s="3"/>
    </row>
    <row x14ac:dyDescent="0.25" r="6" customHeight="1" ht="28.350000000000005">
      <c r="A6" s="114"/>
      <c r="B6" s="132"/>
      <c r="C6" s="114"/>
      <c r="D6" s="4" t="s">
        <v>203</v>
      </c>
      <c r="E6" s="74" t="s">
        <v>204</v>
      </c>
      <c r="F6" s="74" t="s">
        <v>205</v>
      </c>
      <c r="G6" s="4" t="s">
        <v>205</v>
      </c>
      <c r="H6" s="62"/>
      <c r="I6" s="202"/>
      <c r="J6" s="82"/>
      <c r="K6" s="3"/>
    </row>
    <row x14ac:dyDescent="0.25" r="7" customHeight="1" ht="28.350000000000005">
      <c r="A7" s="114"/>
      <c r="B7" s="132"/>
      <c r="C7" s="114"/>
      <c r="D7" s="114"/>
      <c r="E7" s="187" t="s">
        <v>167</v>
      </c>
      <c r="F7" s="28"/>
      <c r="G7" s="114"/>
      <c r="H7" s="62"/>
      <c r="I7" s="202"/>
      <c r="J7" s="82"/>
      <c r="K7" s="3"/>
    </row>
    <row x14ac:dyDescent="0.25" r="8" customHeight="1" ht="28.350000000000005">
      <c r="A8" s="114"/>
      <c r="B8" s="132"/>
      <c r="C8" s="114"/>
      <c r="D8" s="114"/>
      <c r="E8" s="203" t="s">
        <v>206</v>
      </c>
      <c r="F8" s="28"/>
      <c r="G8" s="114"/>
      <c r="H8" s="62"/>
      <c r="I8" s="202"/>
      <c r="J8" s="82"/>
      <c r="K8" s="3"/>
    </row>
    <row x14ac:dyDescent="0.25" r="9" customHeight="1" ht="28.350000000000005">
      <c r="A9" s="114"/>
      <c r="B9" s="132"/>
      <c r="C9" s="114"/>
      <c r="D9" s="114"/>
      <c r="E9" s="203"/>
      <c r="F9" s="28"/>
      <c r="G9" s="114"/>
      <c r="H9" s="62"/>
      <c r="I9" s="202"/>
      <c r="J9" s="82"/>
      <c r="K9" s="3"/>
    </row>
    <row x14ac:dyDescent="0.25" r="10" customHeight="1" ht="28.350000000000005">
      <c r="A10" s="114"/>
      <c r="B10" s="132"/>
      <c r="C10" s="114"/>
      <c r="D10" s="114"/>
      <c r="E10" s="204" t="s">
        <v>207</v>
      </c>
      <c r="F10" s="28"/>
      <c r="G10" s="114"/>
      <c r="H10" s="62"/>
      <c r="I10" s="202"/>
      <c r="J10" s="82"/>
      <c r="K10" s="3"/>
    </row>
    <row x14ac:dyDescent="0.25" r="11" customHeight="1" ht="28.350000000000005">
      <c r="A11" s="114"/>
      <c r="B11" s="132"/>
      <c r="C11" s="114"/>
      <c r="D11" s="114"/>
      <c r="E11" s="145"/>
      <c r="F11" s="28"/>
      <c r="G11" s="114"/>
      <c r="H11" s="62"/>
      <c r="I11" s="202"/>
      <c r="J11" s="82"/>
      <c r="K11" s="3"/>
    </row>
    <row x14ac:dyDescent="0.25" r="12" customHeight="1" ht="28.350000000000005">
      <c r="A12" s="114"/>
      <c r="B12" s="132"/>
      <c r="C12" s="114"/>
      <c r="D12" s="114"/>
      <c r="E12" s="139" t="s">
        <v>90</v>
      </c>
      <c r="F12" s="190"/>
      <c r="G12" s="190"/>
      <c r="H12" s="188">
        <f>ROUNDUP(((USD_per_GBP*('UK-R-Seating'!H12/(1+'Exchange rate'!UK_vat_rate)))+1)/10,0)*10</f>
      </c>
      <c r="I12" s="202"/>
      <c r="J12" s="82"/>
      <c r="K12" s="3"/>
    </row>
    <row x14ac:dyDescent="0.25" r="13" customHeight="1" ht="21.75">
      <c r="A13" s="114"/>
      <c r="B13" s="132"/>
      <c r="C13" s="114"/>
      <c r="D13" s="4"/>
      <c r="E13" s="28"/>
      <c r="F13" s="28"/>
      <c r="G13" s="114"/>
      <c r="H13" s="62"/>
      <c r="I13" s="101"/>
      <c r="J13" s="82"/>
      <c r="K13" s="3"/>
    </row>
    <row x14ac:dyDescent="0.25" r="14" customHeight="1" ht="21.75">
      <c r="A14" s="114"/>
      <c r="B14" s="132"/>
      <c r="C14" s="114"/>
      <c r="D14" s="4"/>
      <c r="E14" s="74"/>
      <c r="F14" s="74"/>
      <c r="G14" s="4"/>
      <c r="H14" s="101"/>
      <c r="I14" s="101"/>
      <c r="J14" s="82"/>
      <c r="K14" s="3"/>
    </row>
    <row x14ac:dyDescent="0.25" r="15" customHeight="1" ht="21.75">
      <c r="A15" s="114"/>
      <c r="B15" s="132"/>
      <c r="C15" s="114"/>
      <c r="D15" s="4"/>
      <c r="E15" s="74"/>
      <c r="F15" s="74"/>
      <c r="G15" s="4"/>
      <c r="H15" s="101"/>
      <c r="I15" s="101"/>
      <c r="J15" s="82"/>
      <c r="K15" s="3"/>
    </row>
    <row x14ac:dyDescent="0.25" r="16" customHeight="1" ht="17.25">
      <c r="A16" s="8"/>
      <c r="B16" s="96" t="s">
        <v>208</v>
      </c>
      <c r="C16" s="9"/>
      <c r="D16" s="198"/>
      <c r="E16" s="198"/>
      <c r="F16" s="198"/>
      <c r="G16" s="198"/>
      <c r="H16" s="199"/>
      <c r="I16" s="199"/>
      <c r="J16" s="199"/>
      <c r="K16" s="3"/>
    </row>
    <row x14ac:dyDescent="0.25" r="17" customHeight="1" ht="17.25">
      <c r="A17" s="200"/>
      <c r="B17" s="201"/>
      <c r="C17" s="113"/>
      <c r="D17" s="112" t="s">
        <v>193</v>
      </c>
      <c r="E17" s="112" t="s">
        <v>194</v>
      </c>
      <c r="F17" s="112" t="s">
        <v>195</v>
      </c>
      <c r="G17" s="112" t="s">
        <v>196</v>
      </c>
      <c r="H17" s="131" t="s">
        <v>197</v>
      </c>
      <c r="I17" s="18" t="s">
        <v>198</v>
      </c>
      <c r="J17" s="18" t="s">
        <v>199</v>
      </c>
      <c r="K17" s="3"/>
    </row>
    <row x14ac:dyDescent="0.25" r="18" customHeight="1" ht="28.350000000000005">
      <c r="A18" s="114"/>
      <c r="B18" s="132"/>
      <c r="C18" s="114"/>
      <c r="D18" s="4" t="s">
        <v>209</v>
      </c>
      <c r="E18" s="4" t="s">
        <v>201</v>
      </c>
      <c r="F18" s="74" t="s">
        <v>210</v>
      </c>
      <c r="G18" s="4" t="s">
        <v>211</v>
      </c>
      <c r="H18" s="62">
        <f>ROUNDUP(((USD_per_GBP*('UK-R-Seating'!H18/(1+'Exchange rate'!UK_vat_rate)))+1)/10,0)*10</f>
      </c>
      <c r="I18" s="62">
        <f>ROUNDUP(((USD_per_GBP*('UK-R-Seating'!I18/(1+'Exchange rate'!UK_vat_rate)))+1)/10,0)*10</f>
      </c>
      <c r="J18" s="62">
        <f>ROUNDUP(((USD_per_GBP*('UK-R-Seating'!J18/(1+'Exchange rate'!UK_vat_rate)))+1)/10,0)*10</f>
      </c>
      <c r="K18" s="3"/>
    </row>
    <row x14ac:dyDescent="0.25" r="19" customHeight="1" ht="21.75">
      <c r="A19" s="114"/>
      <c r="B19" s="132"/>
      <c r="C19" s="114"/>
      <c r="D19" s="4" t="s">
        <v>212</v>
      </c>
      <c r="E19" s="74" t="s">
        <v>204</v>
      </c>
      <c r="F19" s="74" t="s">
        <v>213</v>
      </c>
      <c r="G19" s="4" t="s">
        <v>214</v>
      </c>
      <c r="H19" s="62"/>
      <c r="I19" s="101"/>
      <c r="J19" s="82"/>
      <c r="K19" s="3"/>
    </row>
    <row x14ac:dyDescent="0.25" r="20" customHeight="1" ht="28.350000000000005">
      <c r="A20" s="114"/>
      <c r="B20" s="132"/>
      <c r="C20" s="114"/>
      <c r="D20" s="114"/>
      <c r="E20" s="187" t="s">
        <v>167</v>
      </c>
      <c r="F20" s="3"/>
      <c r="G20" s="3"/>
      <c r="H20" s="62"/>
      <c r="I20" s="202"/>
      <c r="J20" s="82"/>
      <c r="K20" s="3"/>
    </row>
    <row x14ac:dyDescent="0.25" r="21" customHeight="1" ht="28.350000000000005">
      <c r="A21" s="114"/>
      <c r="B21" s="132"/>
      <c r="C21" s="114"/>
      <c r="D21" s="114"/>
      <c r="E21" s="203" t="s">
        <v>215</v>
      </c>
      <c r="F21" s="28"/>
      <c r="G21" s="114"/>
      <c r="H21" s="62"/>
      <c r="I21" s="202"/>
      <c r="J21" s="82"/>
      <c r="K21" s="3"/>
    </row>
    <row x14ac:dyDescent="0.25" r="22" customHeight="1" ht="28.350000000000005">
      <c r="A22" s="114"/>
      <c r="B22" s="132"/>
      <c r="C22" s="114"/>
      <c r="D22" s="114"/>
      <c r="E22" s="138"/>
      <c r="F22" s="28"/>
      <c r="G22" s="114"/>
      <c r="H22" s="62"/>
      <c r="I22" s="202"/>
      <c r="J22" s="82"/>
      <c r="K22" s="3"/>
    </row>
    <row x14ac:dyDescent="0.25" r="23" customHeight="1" ht="28.350000000000005">
      <c r="A23" s="114"/>
      <c r="B23" s="132"/>
      <c r="C23" s="114"/>
      <c r="D23" s="114"/>
      <c r="E23" s="204" t="s">
        <v>207</v>
      </c>
      <c r="F23" s="28"/>
      <c r="G23" s="114"/>
      <c r="H23" s="62"/>
      <c r="I23" s="202"/>
      <c r="J23" s="82"/>
      <c r="K23" s="3"/>
    </row>
    <row x14ac:dyDescent="0.25" r="24" customHeight="1" ht="28.350000000000005">
      <c r="A24" s="114"/>
      <c r="B24" s="132"/>
      <c r="C24" s="114"/>
      <c r="D24" s="114"/>
      <c r="E24" s="145"/>
      <c r="F24" s="28"/>
      <c r="G24" s="114"/>
      <c r="H24" s="62"/>
      <c r="I24" s="202"/>
      <c r="J24" s="82"/>
      <c r="K24" s="3"/>
    </row>
    <row x14ac:dyDescent="0.25" r="25" customHeight="1" ht="21.75">
      <c r="A25" s="114"/>
      <c r="B25" s="132"/>
      <c r="C25" s="114"/>
      <c r="D25" s="4"/>
      <c r="E25" s="139" t="s">
        <v>90</v>
      </c>
      <c r="F25" s="190"/>
      <c r="G25" s="190"/>
      <c r="H25" s="188">
        <f>ROUNDUP(((USD_per_GBP*('UK-R-Seating'!H25/(1+'Exchange rate'!UK_vat_rate)))+1)/10,0)*10</f>
      </c>
      <c r="I25" s="101"/>
      <c r="J25" s="82"/>
      <c r="K25" s="3"/>
    </row>
    <row x14ac:dyDescent="0.25" r="26" customHeight="1" ht="28.350000000000005">
      <c r="A26" s="114"/>
      <c r="B26" s="132"/>
      <c r="C26" s="114"/>
      <c r="D26" s="114"/>
      <c r="E26" s="114"/>
      <c r="F26" s="114"/>
      <c r="G26" s="114"/>
      <c r="H26" s="62"/>
      <c r="I26" s="202"/>
      <c r="J26" s="82"/>
      <c r="K26" s="3"/>
    </row>
    <row x14ac:dyDescent="0.25" r="27" customHeight="1" ht="21.75">
      <c r="A27" s="114"/>
      <c r="B27" s="132"/>
      <c r="C27" s="114"/>
      <c r="D27" s="4"/>
      <c r="E27" s="74"/>
      <c r="F27" s="74"/>
      <c r="G27" s="4"/>
      <c r="H27" s="101"/>
      <c r="I27" s="101"/>
      <c r="J27" s="82"/>
      <c r="K27" s="3"/>
    </row>
    <row x14ac:dyDescent="0.25" r="28" customHeight="1" ht="31.5">
      <c r="A28" s="3"/>
      <c r="B28" s="205"/>
      <c r="C28" s="54"/>
      <c r="D28" s="206"/>
      <c r="E28" s="207"/>
      <c r="F28" s="207"/>
      <c r="G28" s="3"/>
      <c r="H28" s="82"/>
      <c r="I28" s="82"/>
      <c r="J28" s="82"/>
      <c r="K28" s="3"/>
    </row>
    <row x14ac:dyDescent="0.25" r="29" customHeight="1" ht="17.25">
      <c r="A29" s="8"/>
      <c r="B29" s="96" t="s">
        <v>216</v>
      </c>
      <c r="C29" s="9"/>
      <c r="D29" s="198"/>
      <c r="E29" s="198"/>
      <c r="F29" s="198"/>
      <c r="G29" s="198"/>
      <c r="H29" s="199"/>
      <c r="I29" s="199"/>
      <c r="J29" s="199"/>
      <c r="K29" s="3"/>
    </row>
    <row x14ac:dyDescent="0.25" r="30" customHeight="1" ht="17.25">
      <c r="A30" s="200"/>
      <c r="B30" s="201"/>
      <c r="C30" s="113"/>
      <c r="D30" s="112" t="s">
        <v>193</v>
      </c>
      <c r="E30" s="112" t="s">
        <v>194</v>
      </c>
      <c r="F30" s="112" t="s">
        <v>195</v>
      </c>
      <c r="G30" s="112" t="s">
        <v>196</v>
      </c>
      <c r="H30" s="131" t="s">
        <v>197</v>
      </c>
      <c r="I30" s="18" t="s">
        <v>198</v>
      </c>
      <c r="J30" s="18" t="s">
        <v>199</v>
      </c>
      <c r="K30" s="3"/>
    </row>
    <row x14ac:dyDescent="0.25" r="31" customHeight="1" ht="28.350000000000005">
      <c r="A31" s="114"/>
      <c r="B31" s="132"/>
      <c r="C31" s="114"/>
      <c r="D31" s="4" t="s">
        <v>217</v>
      </c>
      <c r="E31" s="4" t="s">
        <v>201</v>
      </c>
      <c r="F31" s="74" t="s">
        <v>218</v>
      </c>
      <c r="G31" s="4" t="s">
        <v>210</v>
      </c>
      <c r="H31" s="62">
        <f>ROUNDUP(((USD_per_GBP*('UK-R-Seating'!H30/(1+'Exchange rate'!UK_vat_rate)))+1)/10,0)*10</f>
      </c>
      <c r="I31" s="62">
        <f>ROUNDUP(((USD_per_GBP*('UK-R-Seating'!I30/(1+'Exchange rate'!UK_vat_rate)))+1)/10,0)*10</f>
      </c>
      <c r="J31" s="62">
        <f>ROUNDUP(((USD_per_GBP*('UK-R-Seating'!J30/(1+'Exchange rate'!UK_vat_rate)))+1)/10,0)*10</f>
      </c>
      <c r="K31" s="3"/>
    </row>
    <row x14ac:dyDescent="0.25" r="32" customHeight="1" ht="21.75">
      <c r="A32" s="114"/>
      <c r="B32" s="132"/>
      <c r="C32" s="114"/>
      <c r="D32" s="4" t="s">
        <v>219</v>
      </c>
      <c r="E32" s="74" t="s">
        <v>204</v>
      </c>
      <c r="F32" s="74" t="s">
        <v>220</v>
      </c>
      <c r="G32" s="4" t="s">
        <v>221</v>
      </c>
      <c r="H32" s="101"/>
      <c r="I32" s="101"/>
      <c r="J32" s="82"/>
      <c r="K32" s="3"/>
    </row>
    <row x14ac:dyDescent="0.25" r="33" customHeight="1" ht="28.350000000000005">
      <c r="A33" s="114"/>
      <c r="B33" s="132"/>
      <c r="C33" s="114"/>
      <c r="D33" s="114"/>
      <c r="E33" s="187" t="s">
        <v>167</v>
      </c>
      <c r="F33" s="3"/>
      <c r="G33" s="3"/>
      <c r="H33" s="82"/>
      <c r="I33" s="202"/>
      <c r="J33" s="82"/>
      <c r="K33" s="3"/>
    </row>
    <row x14ac:dyDescent="0.25" r="34" customHeight="1" ht="28.350000000000005">
      <c r="A34" s="114"/>
      <c r="B34" s="132"/>
      <c r="C34" s="114"/>
      <c r="D34" s="114"/>
      <c r="E34" s="28" t="s">
        <v>222</v>
      </c>
      <c r="F34" s="28"/>
      <c r="G34" s="114"/>
      <c r="H34" s="202"/>
      <c r="I34" s="202"/>
      <c r="J34" s="82"/>
      <c r="K34" s="3"/>
    </row>
    <row x14ac:dyDescent="0.25" r="35" customHeight="1" ht="28.350000000000005">
      <c r="A35" s="114"/>
      <c r="B35" s="132"/>
      <c r="C35" s="114"/>
      <c r="D35" s="114"/>
      <c r="E35" s="138"/>
      <c r="F35" s="28"/>
      <c r="G35" s="114"/>
      <c r="H35" s="202"/>
      <c r="I35" s="202"/>
      <c r="J35" s="82"/>
      <c r="K35" s="3"/>
    </row>
    <row x14ac:dyDescent="0.25" r="36" customHeight="1" ht="28.350000000000005">
      <c r="A36" s="114"/>
      <c r="B36" s="132"/>
      <c r="C36" s="114"/>
      <c r="D36" s="114"/>
      <c r="E36" s="204" t="s">
        <v>223</v>
      </c>
      <c r="F36" s="28"/>
      <c r="G36" s="114"/>
      <c r="H36" s="202"/>
      <c r="I36" s="202"/>
      <c r="J36" s="82"/>
      <c r="K36" s="3"/>
    </row>
    <row x14ac:dyDescent="0.25" r="37" customHeight="1" ht="28.350000000000005">
      <c r="A37" s="114"/>
      <c r="B37" s="132"/>
      <c r="C37" s="114"/>
      <c r="D37" s="114"/>
      <c r="E37" s="145"/>
      <c r="F37" s="28"/>
      <c r="G37" s="114"/>
      <c r="H37" s="202"/>
      <c r="I37" s="202"/>
      <c r="J37" s="82"/>
      <c r="K37" s="3"/>
    </row>
    <row x14ac:dyDescent="0.25" r="38" customHeight="1" ht="21.75">
      <c r="A38" s="114"/>
      <c r="B38" s="132"/>
      <c r="C38" s="114"/>
      <c r="D38" s="4"/>
      <c r="E38" s="139" t="s">
        <v>90</v>
      </c>
      <c r="F38" s="143"/>
      <c r="G38" s="140"/>
      <c r="H38" s="188">
        <f>ROUNDUP(((USD_per_GBP*('UK-R-Seating'!H40/(1+'Exchange rate'!UK_vat_rate)))+1)/10,0)*10</f>
      </c>
      <c r="I38" s="101"/>
      <c r="J38" s="82"/>
      <c r="K38" s="3"/>
    </row>
    <row x14ac:dyDescent="0.25" r="39" customHeight="1" ht="28.350000000000005">
      <c r="A39" s="114"/>
      <c r="B39" s="132"/>
      <c r="C39" s="114"/>
      <c r="D39" s="114"/>
      <c r="E39" s="114"/>
      <c r="F39" s="114"/>
      <c r="G39" s="114"/>
      <c r="H39" s="62"/>
      <c r="I39" s="202"/>
      <c r="J39" s="82"/>
      <c r="K39" s="3"/>
    </row>
    <row x14ac:dyDescent="0.25" r="40" customHeight="1" ht="21.75">
      <c r="A40" s="114"/>
      <c r="B40" s="132"/>
      <c r="C40" s="114"/>
      <c r="D40" s="4"/>
      <c r="E40" s="74"/>
      <c r="F40" s="74"/>
      <c r="G40" s="4"/>
      <c r="H40" s="101"/>
      <c r="I40" s="101"/>
      <c r="J40" s="82"/>
      <c r="K40" s="3"/>
    </row>
    <row x14ac:dyDescent="0.25" r="41" customHeight="1" ht="31.5">
      <c r="A41" s="3"/>
      <c r="B41" s="205"/>
      <c r="C41" s="54"/>
      <c r="D41" s="206"/>
      <c r="E41" s="207"/>
      <c r="F41" s="207"/>
      <c r="G41" s="3"/>
      <c r="H41" s="82"/>
      <c r="I41" s="82"/>
      <c r="J41" s="82"/>
      <c r="K41" s="3"/>
    </row>
    <row x14ac:dyDescent="0.25" r="42" customHeight="1" ht="17.25">
      <c r="A42" s="8"/>
      <c r="B42" s="96" t="s">
        <v>224</v>
      </c>
      <c r="C42" s="9"/>
      <c r="D42" s="198"/>
      <c r="E42" s="198"/>
      <c r="F42" s="198"/>
      <c r="G42" s="198"/>
      <c r="H42" s="199"/>
      <c r="I42" s="199"/>
      <c r="J42" s="199"/>
      <c r="K42" s="3"/>
    </row>
    <row x14ac:dyDescent="0.25" r="43" customHeight="1" ht="17.25" customFormat="1" s="208">
      <c r="A43" s="209"/>
      <c r="B43" s="210"/>
      <c r="C43" s="51"/>
      <c r="D43" s="51" t="s">
        <v>193</v>
      </c>
      <c r="E43" s="117" t="s">
        <v>194</v>
      </c>
      <c r="F43" s="130" t="s">
        <v>195</v>
      </c>
      <c r="G43" s="130" t="s">
        <v>196</v>
      </c>
      <c r="H43" s="73" t="s">
        <v>197</v>
      </c>
      <c r="I43" s="52" t="s">
        <v>198</v>
      </c>
      <c r="J43" s="52"/>
      <c r="K43" s="211"/>
    </row>
    <row x14ac:dyDescent="0.25" r="44" customHeight="1" ht="17.25">
      <c r="A44" s="114"/>
      <c r="B44" s="132"/>
      <c r="C44" s="114"/>
      <c r="D44" s="4" t="s">
        <v>225</v>
      </c>
      <c r="E44" s="4" t="s">
        <v>201</v>
      </c>
      <c r="F44" s="74" t="s">
        <v>210</v>
      </c>
      <c r="G44" s="74" t="s">
        <v>210</v>
      </c>
      <c r="H44" s="62">
        <f>ROUNDUP(((USD_per_GBP*('UK-R-Seating'!H47/(1+'Exchange rate'!UK_vat_rate)))+1)/10,0)*10</f>
      </c>
      <c r="I44" s="62">
        <f>ROUNDUP(((USD_per_GBP*('UK-R-Seating'!I47/(1+'Exchange rate'!UK_vat_rate)))+1)/10,0)*10</f>
      </c>
      <c r="J44" s="62"/>
      <c r="K44" s="3"/>
    </row>
    <row x14ac:dyDescent="0.25" r="45" customHeight="1" ht="21.75">
      <c r="A45" s="114"/>
      <c r="B45" s="132"/>
      <c r="C45" s="114"/>
      <c r="D45" s="4" t="s">
        <v>226</v>
      </c>
      <c r="E45" s="74" t="s">
        <v>204</v>
      </c>
      <c r="F45" s="74" t="s">
        <v>213</v>
      </c>
      <c r="G45" s="4" t="s">
        <v>213</v>
      </c>
      <c r="H45" s="62"/>
      <c r="I45" s="101"/>
      <c r="J45" s="82"/>
      <c r="K45" s="3"/>
    </row>
    <row x14ac:dyDescent="0.25" r="46" customHeight="1" ht="21.75">
      <c r="A46" s="114"/>
      <c r="B46" s="132"/>
      <c r="C46" s="114"/>
      <c r="D46" s="4"/>
      <c r="E46" s="3"/>
      <c r="F46" s="3"/>
      <c r="G46" s="3"/>
      <c r="H46" s="62"/>
      <c r="I46" s="101"/>
      <c r="J46" s="82"/>
      <c r="K46" s="3"/>
    </row>
    <row x14ac:dyDescent="0.25" r="47" customHeight="1" ht="21.75">
      <c r="A47" s="114"/>
      <c r="B47" s="132"/>
      <c r="C47" s="114"/>
      <c r="D47" s="4"/>
      <c r="E47" s="187" t="s">
        <v>167</v>
      </c>
      <c r="F47" s="3"/>
      <c r="G47" s="3"/>
      <c r="H47" s="62"/>
      <c r="I47" s="101"/>
      <c r="J47" s="82"/>
      <c r="K47" s="3"/>
    </row>
    <row x14ac:dyDescent="0.25" r="48" customHeight="1" ht="21.75">
      <c r="A48" s="114"/>
      <c r="B48" s="132"/>
      <c r="C48" s="114"/>
      <c r="D48" s="4"/>
      <c r="E48" s="28" t="s">
        <v>227</v>
      </c>
      <c r="F48" s="74"/>
      <c r="G48" s="4"/>
      <c r="H48" s="62"/>
      <c r="I48" s="101"/>
      <c r="J48" s="82"/>
      <c r="K48" s="3"/>
    </row>
    <row x14ac:dyDescent="0.25" r="49" customHeight="1" ht="21.75">
      <c r="A49" s="114"/>
      <c r="B49" s="132"/>
      <c r="C49" s="114"/>
      <c r="D49" s="4"/>
      <c r="E49" s="3"/>
      <c r="F49" s="74"/>
      <c r="G49" s="4"/>
      <c r="H49" s="62"/>
      <c r="I49" s="101"/>
      <c r="J49" s="82"/>
      <c r="K49" s="3"/>
    </row>
    <row x14ac:dyDescent="0.25" r="50" customHeight="1" ht="17.25">
      <c r="A50" s="150"/>
      <c r="B50" s="212"/>
      <c r="C50" s="150"/>
      <c r="D50" s="150"/>
      <c r="E50" s="204" t="s">
        <v>207</v>
      </c>
      <c r="F50" s="74"/>
      <c r="G50" s="4"/>
      <c r="H50" s="62"/>
      <c r="I50" s="213"/>
      <c r="J50" s="82"/>
      <c r="K50" s="3"/>
    </row>
    <row x14ac:dyDescent="0.25" r="51" customHeight="1" ht="21.75">
      <c r="A51" s="114"/>
      <c r="B51" s="132"/>
      <c r="C51" s="114"/>
      <c r="D51" s="4"/>
      <c r="E51" s="145"/>
      <c r="F51" s="133"/>
      <c r="G51" s="150"/>
      <c r="H51" s="62"/>
      <c r="I51" s="101"/>
      <c r="J51" s="82"/>
      <c r="K51" s="3"/>
    </row>
    <row x14ac:dyDescent="0.25" r="52" customHeight="1" ht="21.75">
      <c r="A52" s="114"/>
      <c r="B52" s="132"/>
      <c r="C52" s="114"/>
      <c r="D52" s="4"/>
      <c r="E52" s="139" t="s">
        <v>90</v>
      </c>
      <c r="F52" s="190"/>
      <c r="G52" s="190"/>
      <c r="H52" s="188">
        <f>ROUNDUP(((USD_per_GBP*('UK-R-Seating'!H55/(1+'Exchange rate'!UK_vat_rate)))+1)/10,0)*10</f>
      </c>
      <c r="I52" s="101"/>
      <c r="J52" s="82"/>
      <c r="K52" s="3"/>
    </row>
    <row x14ac:dyDescent="0.25" r="53" customHeight="1" ht="21.75">
      <c r="A53" s="114"/>
      <c r="B53" s="132"/>
      <c r="C53" s="114"/>
      <c r="D53" s="4"/>
      <c r="E53" s="74"/>
      <c r="F53" s="74"/>
      <c r="G53" s="4"/>
      <c r="H53" s="101"/>
      <c r="I53" s="101"/>
      <c r="J53" s="82"/>
      <c r="K53" s="3"/>
    </row>
    <row x14ac:dyDescent="0.25" r="54" customHeight="1" ht="21.75">
      <c r="A54" s="114"/>
      <c r="B54" s="132"/>
      <c r="C54" s="114"/>
      <c r="D54" s="4"/>
      <c r="E54" s="74"/>
      <c r="F54" s="74"/>
      <c r="G54" s="4"/>
      <c r="H54" s="101"/>
      <c r="I54" s="101"/>
      <c r="J54" s="82"/>
      <c r="K54" s="3"/>
    </row>
    <row x14ac:dyDescent="0.25" r="55" customHeight="1" ht="21.75">
      <c r="A55" s="114"/>
      <c r="B55" s="132"/>
      <c r="C55" s="114"/>
      <c r="D55" s="4"/>
      <c r="E55" s="74"/>
      <c r="F55" s="74"/>
      <c r="G55" s="4"/>
      <c r="H55" s="101"/>
      <c r="I55" s="101"/>
      <c r="J55" s="82"/>
      <c r="K55" s="3"/>
    </row>
    <row x14ac:dyDescent="0.25" r="56" customHeight="1" ht="21">
      <c r="A56" s="114"/>
      <c r="B56" s="132"/>
      <c r="C56" s="114"/>
      <c r="D56" s="4"/>
      <c r="E56" s="74"/>
      <c r="F56" s="74"/>
      <c r="G56" s="4"/>
      <c r="H56" s="101"/>
      <c r="I56" s="101"/>
      <c r="J56" s="82"/>
      <c r="K56" s="3"/>
    </row>
    <row x14ac:dyDescent="0.25" r="57" customHeight="1" ht="21.75">
      <c r="A57" s="3"/>
      <c r="B57" s="205"/>
      <c r="C57" s="54"/>
      <c r="D57" s="206"/>
      <c r="E57" s="207"/>
      <c r="F57" s="207"/>
      <c r="G57" s="3"/>
      <c r="H57" s="82"/>
      <c r="I57" s="82"/>
      <c r="J57" s="82"/>
      <c r="K57" s="3"/>
    </row>
    <row x14ac:dyDescent="0.25" r="58" customHeight="1" ht="17.25">
      <c r="A58" s="8"/>
      <c r="B58" s="96" t="s">
        <v>228</v>
      </c>
      <c r="C58" s="9"/>
      <c r="D58" s="198"/>
      <c r="E58" s="198"/>
      <c r="F58" s="198"/>
      <c r="G58" s="198"/>
      <c r="H58" s="199"/>
      <c r="I58" s="199"/>
      <c r="J58" s="199"/>
      <c r="K58" s="3"/>
    </row>
    <row x14ac:dyDescent="0.25" r="59" customHeight="1" ht="17.25" customFormat="1" s="208">
      <c r="A59" s="209"/>
      <c r="B59" s="210"/>
      <c r="C59" s="51"/>
      <c r="D59" s="117" t="s">
        <v>193</v>
      </c>
      <c r="E59" s="117" t="s">
        <v>194</v>
      </c>
      <c r="F59" s="117" t="s">
        <v>195</v>
      </c>
      <c r="G59" s="117" t="s">
        <v>196</v>
      </c>
      <c r="H59" s="73" t="s">
        <v>197</v>
      </c>
      <c r="I59" s="52" t="s">
        <v>198</v>
      </c>
      <c r="J59" s="52" t="s">
        <v>199</v>
      </c>
      <c r="K59" s="211"/>
    </row>
    <row x14ac:dyDescent="0.25" r="60" customHeight="1" ht="28.350000000000005">
      <c r="A60" s="114"/>
      <c r="B60" s="132"/>
      <c r="C60" s="114"/>
      <c r="D60" s="4" t="s">
        <v>229</v>
      </c>
      <c r="E60" s="4" t="s">
        <v>201</v>
      </c>
      <c r="F60" s="74" t="s">
        <v>230</v>
      </c>
      <c r="G60" s="4" t="s">
        <v>231</v>
      </c>
      <c r="H60" s="62">
        <f>ROUNDUP(((USD_per_GBP*('UK-R-Seating'!H63/(1+'Exchange rate'!UK_vat_rate)))+1)/10,0)*10</f>
      </c>
      <c r="I60" s="62">
        <f>ROUNDUP(((USD_per_GBP*('UK-R-Seating'!I63/(1+'Exchange rate'!UK_vat_rate)))+1)/10,0)*10</f>
      </c>
      <c r="J60" s="62">
        <f>ROUNDUP(((USD_per_GBP*('UK-R-Seating'!J63/(1+'Exchange rate'!UK_vat_rate)))+1)/10,0)*10</f>
      </c>
      <c r="K60" s="3"/>
    </row>
    <row x14ac:dyDescent="0.25" r="61" customHeight="1" ht="33">
      <c r="A61" s="114"/>
      <c r="B61" s="132"/>
      <c r="C61" s="114"/>
      <c r="D61" s="4" t="s">
        <v>232</v>
      </c>
      <c r="E61" s="74" t="s">
        <v>204</v>
      </c>
      <c r="F61" s="74" t="s">
        <v>233</v>
      </c>
      <c r="G61" s="4" t="s">
        <v>234</v>
      </c>
      <c r="H61" s="101"/>
      <c r="I61" s="101"/>
      <c r="J61" s="82"/>
      <c r="K61" s="3"/>
    </row>
    <row x14ac:dyDescent="0.25" r="62" customHeight="1" ht="21.75">
      <c r="A62" s="114"/>
      <c r="B62" s="132"/>
      <c r="C62" s="114"/>
      <c r="D62" s="4"/>
      <c r="E62" s="187" t="s">
        <v>167</v>
      </c>
      <c r="F62" s="3"/>
      <c r="G62" s="3"/>
      <c r="H62" s="82"/>
      <c r="I62" s="101"/>
      <c r="J62" s="82"/>
      <c r="K62" s="3"/>
    </row>
    <row x14ac:dyDescent="0.25" r="63" customHeight="1" ht="21.75">
      <c r="A63" s="114"/>
      <c r="B63" s="132"/>
      <c r="C63" s="114"/>
      <c r="D63" s="4"/>
      <c r="E63" s="28" t="s">
        <v>222</v>
      </c>
      <c r="F63" s="74"/>
      <c r="G63" s="4"/>
      <c r="H63" s="101"/>
      <c r="I63" s="101"/>
      <c r="J63" s="82"/>
      <c r="K63" s="3"/>
    </row>
    <row x14ac:dyDescent="0.25" r="64" customHeight="1" ht="21.75">
      <c r="A64" s="114"/>
      <c r="B64" s="132"/>
      <c r="C64" s="114"/>
      <c r="D64" s="4"/>
      <c r="E64" s="3"/>
      <c r="F64" s="3"/>
      <c r="G64" s="3"/>
      <c r="H64" s="82"/>
      <c r="I64" s="101"/>
      <c r="J64" s="82"/>
      <c r="K64" s="3"/>
    </row>
    <row x14ac:dyDescent="0.25" r="65" customHeight="1" ht="17.25">
      <c r="A65" s="114"/>
      <c r="B65" s="132"/>
      <c r="C65" s="114"/>
      <c r="D65" s="4"/>
      <c r="E65" s="204" t="s">
        <v>207</v>
      </c>
      <c r="F65" s="74"/>
      <c r="G65" s="4"/>
      <c r="H65" s="101"/>
      <c r="I65" s="82"/>
      <c r="J65" s="82"/>
      <c r="K65" s="3"/>
    </row>
    <row x14ac:dyDescent="0.25" r="66" customHeight="1" ht="21.75">
      <c r="A66" s="114"/>
      <c r="B66" s="132"/>
      <c r="C66" s="114"/>
      <c r="D66" s="4"/>
      <c r="E66" s="145"/>
      <c r="F66" s="74"/>
      <c r="G66" s="4"/>
      <c r="H66" s="101"/>
      <c r="I66" s="63"/>
      <c r="J66" s="82"/>
      <c r="K66" s="3"/>
    </row>
    <row x14ac:dyDescent="0.25" r="67" customHeight="1" ht="21.75">
      <c r="A67" s="114"/>
      <c r="B67" s="132"/>
      <c r="C67" s="114"/>
      <c r="D67" s="4"/>
      <c r="E67" s="3"/>
      <c r="F67" s="3"/>
      <c r="G67" s="3"/>
      <c r="H67" s="82"/>
      <c r="I67" s="101"/>
      <c r="J67" s="82"/>
      <c r="K67" s="3"/>
    </row>
    <row x14ac:dyDescent="0.25" r="68" customHeight="1" ht="21.75">
      <c r="A68" s="114"/>
      <c r="B68" s="132"/>
      <c r="C68" s="114"/>
      <c r="D68" s="4"/>
      <c r="E68" s="139" t="s">
        <v>90</v>
      </c>
      <c r="F68" s="143"/>
      <c r="G68" s="140"/>
      <c r="H68" s="188">
        <f>ROUNDUP(((USD_per_GBP*('UK-R-Seating'!H71/(1+'Exchange rate'!UK_vat_rate)))+1)/10,0)*10</f>
      </c>
      <c r="I68" s="101"/>
      <c r="J68" s="82"/>
      <c r="K68" s="3"/>
    </row>
    <row x14ac:dyDescent="0.25" r="69" customHeight="1" ht="21.75">
      <c r="A69" s="114"/>
      <c r="B69" s="132"/>
      <c r="C69" s="114"/>
      <c r="D69" s="4"/>
      <c r="E69" s="108"/>
      <c r="F69" s="74"/>
      <c r="G69" s="4"/>
      <c r="H69" s="101"/>
      <c r="I69" s="101"/>
      <c r="J69" s="82"/>
      <c r="K69" s="3"/>
    </row>
    <row x14ac:dyDescent="0.25" r="70" customHeight="1" ht="21.75">
      <c r="A70" s="114"/>
      <c r="B70" s="132"/>
      <c r="C70" s="114"/>
      <c r="D70" s="4"/>
      <c r="E70" s="108"/>
      <c r="F70" s="74"/>
      <c r="G70" s="4"/>
      <c r="H70" s="101"/>
      <c r="I70" s="101"/>
      <c r="J70" s="82"/>
      <c r="K70" s="3"/>
    </row>
    <row x14ac:dyDescent="0.25" r="71" customHeight="1" ht="21.75">
      <c r="A71" s="114"/>
      <c r="B71" s="132"/>
      <c r="C71" s="114"/>
      <c r="D71" s="4"/>
      <c r="E71" s="108"/>
      <c r="F71" s="74"/>
      <c r="G71" s="4"/>
      <c r="H71" s="101"/>
      <c r="I71" s="101"/>
      <c r="J71" s="82"/>
      <c r="K71" s="3"/>
    </row>
    <row x14ac:dyDescent="0.25" r="72" customHeight="1" ht="21.75">
      <c r="A72" s="114"/>
      <c r="B72" s="132"/>
      <c r="C72" s="114"/>
      <c r="D72" s="4"/>
      <c r="E72" s="108"/>
      <c r="F72" s="74"/>
      <c r="G72" s="4"/>
      <c r="H72" s="101"/>
      <c r="I72" s="101"/>
      <c r="J72" s="82"/>
      <c r="K72" s="3"/>
    </row>
    <row x14ac:dyDescent="0.25" r="73" customHeight="1" ht="45.75">
      <c r="A73" s="3"/>
      <c r="B73" s="205"/>
      <c r="C73" s="54"/>
      <c r="D73" s="206"/>
      <c r="E73" s="207"/>
      <c r="F73" s="207"/>
      <c r="G73" s="3"/>
      <c r="H73" s="82"/>
      <c r="I73" s="82"/>
      <c r="J73" s="82"/>
      <c r="K73" s="3"/>
    </row>
    <row x14ac:dyDescent="0.25" r="74" customHeight="1" ht="17.25">
      <c r="A74" s="8"/>
      <c r="B74" s="96" t="s">
        <v>235</v>
      </c>
      <c r="C74" s="9"/>
      <c r="D74" s="198"/>
      <c r="E74" s="198"/>
      <c r="F74" s="198"/>
      <c r="G74" s="198"/>
      <c r="H74" s="199"/>
      <c r="I74" s="199"/>
      <c r="J74" s="199"/>
      <c r="K74" s="3"/>
    </row>
    <row x14ac:dyDescent="0.25" r="75" customHeight="1" ht="17.25">
      <c r="A75" s="209"/>
      <c r="B75" s="210"/>
      <c r="C75" s="112" t="s">
        <v>193</v>
      </c>
      <c r="D75" s="112" t="s">
        <v>236</v>
      </c>
      <c r="E75" s="112" t="s">
        <v>194</v>
      </c>
      <c r="F75" s="112" t="s">
        <v>195</v>
      </c>
      <c r="G75" s="112" t="s">
        <v>196</v>
      </c>
      <c r="H75" s="73" t="s">
        <v>197</v>
      </c>
      <c r="I75" s="18" t="s">
        <v>198</v>
      </c>
      <c r="J75" s="18" t="s">
        <v>199</v>
      </c>
      <c r="K75" s="3"/>
    </row>
    <row x14ac:dyDescent="0.25" r="76" customHeight="1" ht="32.1" customFormat="1" s="208">
      <c r="A76" s="214"/>
      <c r="B76" s="215"/>
      <c r="C76" s="75" t="s">
        <v>237</v>
      </c>
      <c r="D76" s="75" t="s">
        <v>238</v>
      </c>
      <c r="E76" s="75" t="s">
        <v>211</v>
      </c>
      <c r="F76" s="75" t="s">
        <v>230</v>
      </c>
      <c r="G76" s="75" t="s">
        <v>211</v>
      </c>
      <c r="H76" s="219">
        <f>ROUNDUP(((USD_per_GBP*('UK-R-Seating'!H80/(1+'Exchange rate'!UK_vat_rate)))+1)/10,0)*10</f>
      </c>
      <c r="I76" s="219">
        <f>ROUNDUP(((USD_per_GBP*('UK-R-Seating'!I80/(1+'Exchange rate'!UK_vat_rate)))+1)/10,0)*10</f>
      </c>
      <c r="J76" s="219">
        <f>ROUNDUP(((USD_per_GBP*('UK-R-Seating'!J80/(1+'Exchange rate'!UK_vat_rate)))+1)/10,0)*10</f>
      </c>
      <c r="K76" s="211"/>
    </row>
    <row x14ac:dyDescent="0.25" r="77" customHeight="1" ht="28.350000000000005">
      <c r="A77" s="114"/>
      <c r="B77" s="132"/>
      <c r="C77" s="4" t="s">
        <v>239</v>
      </c>
      <c r="D77" s="4" t="s">
        <v>240</v>
      </c>
      <c r="E77" s="74" t="s">
        <v>241</v>
      </c>
      <c r="F77" s="74" t="s">
        <v>242</v>
      </c>
      <c r="G77" s="4" t="s">
        <v>243</v>
      </c>
      <c r="H77" s="62"/>
      <c r="I77" s="177"/>
      <c r="J77" s="177"/>
      <c r="K77" s="3"/>
    </row>
    <row x14ac:dyDescent="0.25" r="78" customHeight="1" ht="28.350000000000005">
      <c r="A78" s="114"/>
      <c r="B78" s="132"/>
      <c r="C78" s="4" t="s">
        <v>244</v>
      </c>
      <c r="D78" s="4" t="s">
        <v>245</v>
      </c>
      <c r="E78" s="4" t="s">
        <v>211</v>
      </c>
      <c r="F78" s="75" t="s">
        <v>230</v>
      </c>
      <c r="G78" s="75" t="s">
        <v>246</v>
      </c>
      <c r="H78" s="62"/>
      <c r="I78" s="62"/>
      <c r="J78" s="62"/>
      <c r="K78" s="3"/>
    </row>
    <row x14ac:dyDescent="0.25" r="79" customHeight="1" ht="28.350000000000005">
      <c r="A79" s="114"/>
      <c r="B79" s="132"/>
      <c r="C79" s="4" t="s">
        <v>239</v>
      </c>
      <c r="D79" s="4" t="s">
        <v>247</v>
      </c>
      <c r="E79" s="74" t="s">
        <v>241</v>
      </c>
      <c r="F79" s="74" t="s">
        <v>242</v>
      </c>
      <c r="G79" s="4" t="s">
        <v>248</v>
      </c>
      <c r="H79" s="62"/>
      <c r="I79" s="62"/>
      <c r="J79" s="62"/>
      <c r="K79" s="3"/>
    </row>
    <row x14ac:dyDescent="0.25" r="80" customHeight="1" ht="28.350000000000005">
      <c r="A80" s="114"/>
      <c r="B80" s="132"/>
      <c r="C80" s="114"/>
      <c r="D80" s="114"/>
      <c r="E80" s="74"/>
      <c r="F80" s="74"/>
      <c r="G80" s="4"/>
      <c r="H80" s="62"/>
      <c r="I80" s="62"/>
      <c r="J80" s="82"/>
      <c r="K80" s="3"/>
    </row>
    <row x14ac:dyDescent="0.25" r="81" customHeight="1" ht="21.75">
      <c r="A81" s="114"/>
      <c r="B81" s="132"/>
      <c r="C81" s="114"/>
      <c r="D81" s="4"/>
      <c r="E81" s="187" t="s">
        <v>167</v>
      </c>
      <c r="F81" s="74"/>
      <c r="G81" s="4"/>
      <c r="H81" s="62"/>
      <c r="I81" s="101"/>
      <c r="J81" s="82"/>
      <c r="K81" s="3"/>
    </row>
    <row x14ac:dyDescent="0.25" r="82" customHeight="1" ht="21.75">
      <c r="A82" s="114"/>
      <c r="B82" s="132"/>
      <c r="C82" s="114"/>
      <c r="D82" s="4"/>
      <c r="E82" s="28" t="s">
        <v>249</v>
      </c>
      <c r="F82" s="74"/>
      <c r="G82" s="4"/>
      <c r="H82" s="62"/>
      <c r="I82" s="101"/>
      <c r="J82" s="82"/>
      <c r="K82" s="3"/>
    </row>
    <row x14ac:dyDescent="0.25" r="83" customHeight="1" ht="21.75">
      <c r="A83" s="114"/>
      <c r="B83" s="132"/>
      <c r="C83" s="114"/>
      <c r="D83" s="4"/>
      <c r="E83" s="3"/>
      <c r="F83" s="74"/>
      <c r="G83" s="4"/>
      <c r="H83" s="62"/>
      <c r="I83" s="101"/>
      <c r="J83" s="82"/>
      <c r="K83" s="3"/>
    </row>
    <row x14ac:dyDescent="0.25" r="84" customHeight="1" ht="17.25">
      <c r="A84" s="114"/>
      <c r="B84" s="132"/>
      <c r="C84" s="114"/>
      <c r="D84" s="4"/>
      <c r="E84" s="204" t="s">
        <v>207</v>
      </c>
      <c r="F84" s="74"/>
      <c r="G84" s="4"/>
      <c r="H84" s="62">
        <f>ROUNDUP(((USD_per_GBP*('UK-R-Seating'!H88/(1+'Exchange rate'!UK_vat_rate)))+1)/10,0)*10</f>
      </c>
      <c r="I84" s="101"/>
      <c r="J84" s="82"/>
      <c r="K84" s="3"/>
    </row>
    <row x14ac:dyDescent="0.25" r="85" customHeight="1" ht="21.75">
      <c r="A85" s="114"/>
      <c r="B85" s="132"/>
      <c r="C85" s="114"/>
      <c r="D85" s="4"/>
      <c r="E85" s="145"/>
      <c r="F85" s="74"/>
      <c r="G85" s="4"/>
      <c r="H85" s="62"/>
      <c r="I85" s="101"/>
      <c r="J85" s="82"/>
      <c r="K85" s="3"/>
    </row>
    <row x14ac:dyDescent="0.25" r="86" customHeight="1" ht="21.75">
      <c r="A86" s="114"/>
      <c r="B86" s="132"/>
      <c r="C86" s="114"/>
      <c r="D86" s="4"/>
      <c r="E86" s="139" t="s">
        <v>90</v>
      </c>
      <c r="F86" s="143"/>
      <c r="G86" s="140"/>
      <c r="H86" s="188">
        <f>ROUNDUP(((USD_per_GBP*('UK-R-Seating'!H88/(1+'Exchange rate'!UK_vat_rate)))+1)/10,0)*10</f>
      </c>
      <c r="I86" s="101"/>
      <c r="J86" s="82"/>
      <c r="K86" s="3"/>
    </row>
    <row x14ac:dyDescent="0.25" r="87" customHeight="1" ht="21.75">
      <c r="A87" s="114"/>
      <c r="B87" s="132"/>
      <c r="C87" s="114"/>
      <c r="D87" s="4"/>
      <c r="E87" s="74"/>
      <c r="F87" s="74"/>
      <c r="G87" s="4"/>
      <c r="H87" s="101"/>
      <c r="I87" s="101"/>
      <c r="J87" s="82"/>
      <c r="K87" s="3"/>
    </row>
    <row x14ac:dyDescent="0.25" r="88" customHeight="1" ht="21.75">
      <c r="A88" s="114"/>
      <c r="B88" s="132"/>
      <c r="C88" s="114"/>
      <c r="D88" s="4"/>
      <c r="E88" s="74"/>
      <c r="F88" s="74"/>
      <c r="G88" s="4"/>
      <c r="H88" s="101"/>
      <c r="I88" s="101"/>
      <c r="J88" s="82"/>
      <c r="K88" s="3"/>
    </row>
    <row x14ac:dyDescent="0.25" r="89" customHeight="1" ht="21.75">
      <c r="A89" s="114"/>
      <c r="B89" s="132"/>
      <c r="C89" s="114"/>
      <c r="D89" s="4"/>
      <c r="E89" s="74"/>
      <c r="F89" s="74"/>
      <c r="G89" s="4"/>
      <c r="H89" s="101"/>
      <c r="I89" s="101"/>
      <c r="J89" s="82"/>
      <c r="K89" s="3"/>
    </row>
    <row x14ac:dyDescent="0.25" r="90" customHeight="1" ht="21.75">
      <c r="A90" s="114"/>
      <c r="B90" s="132"/>
      <c r="C90" s="114"/>
      <c r="D90" s="4"/>
      <c r="E90" s="74"/>
      <c r="F90" s="74"/>
      <c r="G90" s="4"/>
      <c r="H90" s="101"/>
      <c r="I90" s="101"/>
      <c r="J90" s="82"/>
      <c r="K90" s="3"/>
    </row>
    <row x14ac:dyDescent="0.25" r="91" customHeight="1" ht="17.25">
      <c r="A91" s="8"/>
      <c r="B91" s="96" t="s">
        <v>250</v>
      </c>
      <c r="C91" s="9"/>
      <c r="D91" s="198"/>
      <c r="E91" s="198"/>
      <c r="F91" s="198"/>
      <c r="G91" s="198"/>
      <c r="H91" s="199"/>
      <c r="I91" s="199"/>
      <c r="J91" s="199"/>
      <c r="K91" s="3"/>
    </row>
    <row x14ac:dyDescent="0.25" r="92" customHeight="1" ht="17.25">
      <c r="A92" s="200"/>
      <c r="B92" s="201"/>
      <c r="C92" s="113"/>
      <c r="D92" s="112" t="s">
        <v>193</v>
      </c>
      <c r="E92" s="112" t="s">
        <v>194</v>
      </c>
      <c r="F92" s="112" t="s">
        <v>195</v>
      </c>
      <c r="G92" s="112" t="s">
        <v>196</v>
      </c>
      <c r="H92" s="131" t="s">
        <v>197</v>
      </c>
      <c r="I92" s="18" t="s">
        <v>198</v>
      </c>
      <c r="J92" s="18" t="s">
        <v>199</v>
      </c>
      <c r="K92" s="3"/>
    </row>
    <row x14ac:dyDescent="0.25" r="93" customHeight="1" ht="17.25">
      <c r="A93" s="114"/>
      <c r="B93" s="132"/>
      <c r="C93" s="114"/>
      <c r="D93" s="4" t="s">
        <v>200</v>
      </c>
      <c r="E93" s="4" t="s">
        <v>211</v>
      </c>
      <c r="F93" s="75" t="s">
        <v>230</v>
      </c>
      <c r="G93" s="75" t="s">
        <v>211</v>
      </c>
      <c r="H93" s="62">
        <f>ROUNDUP(((USD_per_GBP*('UK-R-Seating'!H96/(1+'Exchange rate'!UK_vat_rate)))+1)/10,0)*10</f>
      </c>
      <c r="I93" s="62">
        <f>ROUNDUP(((USD_per_GBP*('UK-R-Seating'!I96/(1+'Exchange rate'!UK_vat_rate)))+1)/10,0)*10</f>
      </c>
      <c r="J93" s="62">
        <f>ROUNDUP(((USD_per_GBP*('UK-R-Seating'!J96/(1+'Exchange rate'!UK_vat_rate)))+1)/10,0)*10</f>
      </c>
      <c r="K93" s="3"/>
    </row>
    <row x14ac:dyDescent="0.25" r="94" customHeight="1" ht="36">
      <c r="A94" s="114"/>
      <c r="B94" s="132"/>
      <c r="C94" s="114"/>
      <c r="D94" s="4" t="s">
        <v>239</v>
      </c>
      <c r="E94" s="74" t="s">
        <v>241</v>
      </c>
      <c r="F94" s="74" t="s">
        <v>242</v>
      </c>
      <c r="G94" s="4" t="s">
        <v>243</v>
      </c>
      <c r="H94" s="62"/>
      <c r="I94" s="101"/>
      <c r="J94" s="82"/>
      <c r="K94" s="114"/>
    </row>
    <row x14ac:dyDescent="0.25" r="95" customHeight="1" ht="17.25">
      <c r="A95" s="114"/>
      <c r="B95" s="132"/>
      <c r="C95" s="114"/>
      <c r="D95" s="4"/>
      <c r="E95" s="187" t="s">
        <v>167</v>
      </c>
      <c r="F95" s="74"/>
      <c r="G95" s="4"/>
      <c r="H95" s="62"/>
      <c r="I95" s="101"/>
      <c r="J95" s="82"/>
      <c r="K95" s="114"/>
    </row>
    <row x14ac:dyDescent="0.25" r="96" customHeight="1" ht="17.25">
      <c r="A96" s="114"/>
      <c r="B96" s="132"/>
      <c r="C96" s="114"/>
      <c r="D96" s="4"/>
      <c r="E96" s="28" t="s">
        <v>251</v>
      </c>
      <c r="F96" s="74"/>
      <c r="G96" s="4"/>
      <c r="H96" s="62"/>
      <c r="I96" s="101"/>
      <c r="J96" s="82"/>
      <c r="K96" s="3"/>
    </row>
    <row x14ac:dyDescent="0.25" r="97" customHeight="1" ht="17.25">
      <c r="A97" s="114"/>
      <c r="B97" s="132"/>
      <c r="C97" s="114"/>
      <c r="D97" s="4"/>
      <c r="E97" s="3"/>
      <c r="F97" s="74"/>
      <c r="G97" s="4"/>
      <c r="H97" s="62"/>
      <c r="I97" s="101"/>
      <c r="J97" s="82"/>
      <c r="K97" s="3"/>
    </row>
    <row x14ac:dyDescent="0.25" r="98" customHeight="1" ht="17.25">
      <c r="A98" s="114"/>
      <c r="B98" s="132"/>
      <c r="C98" s="114"/>
      <c r="D98" s="4"/>
      <c r="E98" s="204" t="s">
        <v>207</v>
      </c>
      <c r="F98" s="74"/>
      <c r="G98" s="4"/>
      <c r="H98" s="62"/>
      <c r="I98" s="101"/>
      <c r="J98" s="82"/>
      <c r="K98" s="3"/>
    </row>
    <row x14ac:dyDescent="0.25" r="99" customHeight="1" ht="17.25">
      <c r="A99" s="114"/>
      <c r="B99" s="132"/>
      <c r="C99" s="114"/>
      <c r="D99" s="4"/>
      <c r="E99" s="145"/>
      <c r="F99" s="74"/>
      <c r="G99" s="4"/>
      <c r="H99" s="62"/>
      <c r="I99" s="101"/>
      <c r="J99" s="82"/>
      <c r="K99" s="3"/>
    </row>
    <row x14ac:dyDescent="0.25" r="100" customHeight="1" ht="17.25">
      <c r="A100" s="114"/>
      <c r="B100" s="132"/>
      <c r="C100" s="114"/>
      <c r="D100" s="4"/>
      <c r="E100" s="139" t="s">
        <v>90</v>
      </c>
      <c r="F100" s="190"/>
      <c r="G100" s="190"/>
      <c r="H100" s="188">
        <f>ROUNDUP(((USD_per_GBP*('UK-R-Seating'!H103/(1+'Exchange rate'!UK_vat_rate)))+1)/10,0)*10</f>
      </c>
      <c r="I100" s="101"/>
      <c r="J100" s="82"/>
      <c r="K100" s="3"/>
    </row>
    <row x14ac:dyDescent="0.25" r="101" customHeight="1" ht="17.25">
      <c r="A101" s="114"/>
      <c r="B101" s="132"/>
      <c r="C101" s="114"/>
      <c r="D101" s="4"/>
      <c r="E101" s="74"/>
      <c r="F101" s="74"/>
      <c r="G101" s="4"/>
      <c r="H101" s="101"/>
      <c r="I101" s="101"/>
      <c r="J101" s="82"/>
      <c r="K101" s="3"/>
    </row>
    <row x14ac:dyDescent="0.25" r="102" customHeight="1" ht="17.25">
      <c r="A102" s="3"/>
      <c r="B102" s="205"/>
      <c r="C102" s="54"/>
      <c r="D102" s="206"/>
      <c r="E102" s="207"/>
      <c r="F102" s="207"/>
      <c r="G102" s="3"/>
      <c r="H102" s="82"/>
      <c r="I102" s="82"/>
      <c r="J102" s="82"/>
      <c r="K102" s="3"/>
    </row>
    <row x14ac:dyDescent="0.25" r="103" customHeight="1" ht="50.1">
      <c r="A103" s="8"/>
      <c r="B103" s="96" t="s">
        <v>252</v>
      </c>
      <c r="C103" s="9"/>
      <c r="D103" s="198"/>
      <c r="E103" s="198"/>
      <c r="F103" s="198"/>
      <c r="G103" s="198"/>
      <c r="H103" s="199"/>
      <c r="I103" s="199"/>
      <c r="J103" s="199"/>
      <c r="K103" s="3"/>
    </row>
    <row x14ac:dyDescent="0.25" r="104" customHeight="1" ht="17.25">
      <c r="A104" s="200"/>
      <c r="B104" s="201"/>
      <c r="C104" s="113"/>
      <c r="D104" s="217"/>
      <c r="E104" s="112" t="s">
        <v>194</v>
      </c>
      <c r="F104" s="112" t="s">
        <v>195</v>
      </c>
      <c r="G104" s="112" t="s">
        <v>196</v>
      </c>
      <c r="H104" s="131" t="s">
        <v>4</v>
      </c>
      <c r="I104" s="18"/>
      <c r="J104" s="146"/>
      <c r="K104" s="3"/>
    </row>
    <row x14ac:dyDescent="0.25" r="105" customHeight="1" ht="17.25">
      <c r="A105" s="114"/>
      <c r="B105" s="132"/>
      <c r="C105" s="114"/>
      <c r="D105" s="4"/>
      <c r="E105" s="74" t="s">
        <v>253</v>
      </c>
      <c r="F105" s="74" t="s">
        <v>254</v>
      </c>
      <c r="G105" s="4" t="s">
        <v>255</v>
      </c>
      <c r="H105" s="62">
        <f>ROUNDUP(((USD_per_GBP*('UK-R-Seating'!H108/(1+'Exchange rate'!UK_vat_rate)))+1)/10,0)*10</f>
      </c>
      <c r="I105" s="62"/>
      <c r="J105" s="82"/>
      <c r="K105" s="3"/>
    </row>
    <row x14ac:dyDescent="0.25" r="106" customHeight="1" ht="17.25">
      <c r="A106" s="114"/>
      <c r="B106" s="132"/>
      <c r="C106" s="114"/>
      <c r="D106" s="4"/>
      <c r="E106" s="74" t="s">
        <v>253</v>
      </c>
      <c r="F106" s="74" t="s">
        <v>254</v>
      </c>
      <c r="G106" s="4" t="s">
        <v>256</v>
      </c>
      <c r="H106" s="62">
        <f>ROUNDUP(((USD_per_GBP*('UK-R-Seating'!H109/(1+'Exchange rate'!UK_vat_rate)))+1)/10,0)*10</f>
      </c>
      <c r="I106" s="101"/>
      <c r="J106" s="82"/>
      <c r="K106" s="3"/>
    </row>
    <row x14ac:dyDescent="0.25" r="107" customHeight="1" ht="17.25">
      <c r="A107" s="114"/>
      <c r="B107" s="132"/>
      <c r="C107" s="114"/>
      <c r="D107" s="114"/>
      <c r="E107" s="74"/>
      <c r="F107" s="74"/>
      <c r="G107" s="7"/>
      <c r="H107" s="62"/>
      <c r="I107" s="202"/>
      <c r="J107" s="82"/>
      <c r="K107" s="3"/>
    </row>
    <row x14ac:dyDescent="0.25" r="108" customHeight="1" ht="17.25">
      <c r="A108" s="114"/>
      <c r="B108" s="132"/>
      <c r="C108" s="114"/>
      <c r="D108" s="114"/>
      <c r="E108" s="74"/>
      <c r="F108" s="74"/>
      <c r="G108" s="4"/>
      <c r="H108" s="62"/>
      <c r="I108" s="202"/>
      <c r="J108" s="82"/>
      <c r="K108" s="3"/>
    </row>
    <row x14ac:dyDescent="0.25" r="109" customHeight="1" ht="17.25">
      <c r="A109" s="114"/>
      <c r="B109" s="132"/>
      <c r="C109" s="114"/>
      <c r="D109" s="114"/>
      <c r="E109" s="3"/>
      <c r="F109" s="28"/>
      <c r="G109" s="114"/>
      <c r="H109" s="202"/>
      <c r="I109" s="202"/>
      <c r="J109" s="82"/>
      <c r="K109" s="3"/>
    </row>
    <row x14ac:dyDescent="0.25" r="110" customHeight="1" ht="28.350000000000005">
      <c r="A110" s="114"/>
      <c r="B110" s="132"/>
      <c r="C110" s="114"/>
      <c r="D110" s="114"/>
      <c r="E110" s="145"/>
      <c r="F110" s="28"/>
      <c r="G110" s="114"/>
      <c r="H110" s="202"/>
      <c r="I110" s="202"/>
      <c r="J110" s="82"/>
      <c r="K110" s="3"/>
    </row>
    <row x14ac:dyDescent="0.25" r="111" customHeight="1" ht="17.25">
      <c r="A111" s="114"/>
      <c r="B111" s="132"/>
      <c r="C111" s="114"/>
      <c r="D111" s="4"/>
      <c r="E111" s="204" t="s">
        <v>257</v>
      </c>
      <c r="F111" s="115"/>
      <c r="G111" s="115"/>
      <c r="H111" s="176"/>
      <c r="I111" s="101"/>
      <c r="J111" s="82"/>
      <c r="K111" s="3"/>
    </row>
    <row x14ac:dyDescent="0.25" r="112" customHeight="1" ht="21.75">
      <c r="A112" s="114"/>
      <c r="B112" s="132"/>
      <c r="C112" s="114"/>
      <c r="D112" s="4"/>
      <c r="E112" s="28"/>
      <c r="F112" s="28"/>
      <c r="G112" s="114"/>
      <c r="H112" s="62"/>
      <c r="I112" s="101"/>
      <c r="J112" s="82"/>
      <c r="K112" s="3"/>
    </row>
    <row x14ac:dyDescent="0.25" r="113" customHeight="1" ht="33">
      <c r="A113" s="114"/>
      <c r="B113" s="132"/>
      <c r="C113" s="114"/>
      <c r="D113" s="4"/>
      <c r="E113" s="28" t="s">
        <v>258</v>
      </c>
      <c r="F113" s="74"/>
      <c r="G113" s="4"/>
      <c r="H113" s="101"/>
      <c r="I113" s="101"/>
      <c r="J113" s="82"/>
      <c r="K113" s="3"/>
    </row>
    <row x14ac:dyDescent="0.25" r="114" customHeight="1" ht="48">
      <c r="A114" s="114"/>
      <c r="B114" s="132"/>
      <c r="C114" s="114"/>
      <c r="D114" s="4"/>
      <c r="E114" s="74"/>
      <c r="F114" s="74"/>
      <c r="G114" s="4"/>
      <c r="H114" s="101"/>
      <c r="I114" s="101"/>
      <c r="J114" s="82"/>
      <c r="K114" s="3"/>
    </row>
    <row x14ac:dyDescent="0.25" r="115" customHeight="1" ht="17.25">
      <c r="A115" s="3"/>
      <c r="B115" s="205"/>
      <c r="C115" s="54"/>
      <c r="D115" s="206"/>
      <c r="E115" s="207"/>
      <c r="F115" s="207"/>
      <c r="G115" s="3"/>
      <c r="H115" s="82"/>
      <c r="I115" s="82"/>
      <c r="J115" s="82"/>
      <c r="K115" s="3"/>
    </row>
    <row x14ac:dyDescent="0.25" r="116" customHeight="1" ht="50.1">
      <c r="A116" s="8"/>
      <c r="B116" s="96" t="s">
        <v>259</v>
      </c>
      <c r="C116" s="9"/>
      <c r="D116" s="198"/>
      <c r="E116" s="198"/>
      <c r="F116" s="198"/>
      <c r="G116" s="198"/>
      <c r="H116" s="199"/>
      <c r="I116" s="199"/>
      <c r="J116" s="199"/>
      <c r="K116" s="3"/>
    </row>
    <row x14ac:dyDescent="0.25" r="117" customHeight="1" ht="17.25">
      <c r="A117" s="200"/>
      <c r="B117" s="201"/>
      <c r="C117" s="113"/>
      <c r="D117" s="217"/>
      <c r="E117" s="112" t="s">
        <v>194</v>
      </c>
      <c r="F117" s="112" t="s">
        <v>195</v>
      </c>
      <c r="G117" s="112" t="s">
        <v>196</v>
      </c>
      <c r="H117" s="131" t="s">
        <v>4</v>
      </c>
      <c r="I117" s="18"/>
      <c r="J117" s="146"/>
      <c r="K117" s="3"/>
    </row>
    <row x14ac:dyDescent="0.25" r="118" customHeight="1" ht="17.25">
      <c r="A118" s="114"/>
      <c r="B118" s="132"/>
      <c r="C118" s="114"/>
      <c r="D118" s="4"/>
      <c r="E118" s="74" t="s">
        <v>253</v>
      </c>
      <c r="F118" s="74" t="s">
        <v>254</v>
      </c>
      <c r="G118" s="4" t="s">
        <v>255</v>
      </c>
      <c r="H118" s="62">
        <f>ROUNDUP(((USD_per_GBP*('UK-R-Seating'!H121/(1+'Exchange rate'!UK_vat_rate)))+1)/10,0)*10</f>
      </c>
      <c r="I118" s="62"/>
      <c r="J118" s="82"/>
      <c r="K118" s="3"/>
    </row>
    <row x14ac:dyDescent="0.25" r="119" customHeight="1" ht="17.25">
      <c r="A119" s="114"/>
      <c r="B119" s="132"/>
      <c r="C119" s="114"/>
      <c r="D119" s="4"/>
      <c r="E119" s="74" t="s">
        <v>253</v>
      </c>
      <c r="F119" s="74" t="s">
        <v>254</v>
      </c>
      <c r="G119" s="4" t="s">
        <v>256</v>
      </c>
      <c r="H119" s="62">
        <f>ROUNDUP(((USD_per_GBP*('UK-R-Seating'!H122/(1+'Exchange rate'!UK_vat_rate)))+1)/10,0)*10</f>
      </c>
      <c r="I119" s="101"/>
      <c r="J119" s="82"/>
      <c r="K119" s="3"/>
    </row>
    <row x14ac:dyDescent="0.25" r="120" customHeight="1" ht="17.25">
      <c r="A120" s="114"/>
      <c r="B120" s="132"/>
      <c r="C120" s="114"/>
      <c r="D120" s="114"/>
      <c r="E120" s="74" t="s">
        <v>253</v>
      </c>
      <c r="F120" s="74" t="s">
        <v>254</v>
      </c>
      <c r="G120" s="4" t="s">
        <v>260</v>
      </c>
      <c r="H120" s="62">
        <f>ROUNDUP(((USD_per_GBP*('UK-R-Seating'!H123/(1+'Exchange rate'!UK_vat_rate)))+1)/10,0)*10</f>
      </c>
      <c r="I120" s="202"/>
      <c r="J120" s="82"/>
      <c r="K120" s="3"/>
    </row>
    <row x14ac:dyDescent="0.25" r="121" customHeight="1" ht="17.25">
      <c r="A121" s="114"/>
      <c r="B121" s="132"/>
      <c r="C121" s="114"/>
      <c r="D121" s="114"/>
      <c r="E121" s="74" t="s">
        <v>253</v>
      </c>
      <c r="F121" s="74" t="s">
        <v>254</v>
      </c>
      <c r="G121" s="4" t="s">
        <v>261</v>
      </c>
      <c r="H121" s="62">
        <f>ROUNDUP(((USD_per_GBP*('UK-R-Seating'!H124/(1+'Exchange rate'!UK_vat_rate)))+1)/10,0)*10</f>
      </c>
      <c r="I121" s="202"/>
      <c r="J121" s="82"/>
      <c r="K121" s="3"/>
    </row>
    <row x14ac:dyDescent="0.25" r="122" customHeight="1" ht="17.25">
      <c r="A122" s="114"/>
      <c r="B122" s="132"/>
      <c r="C122" s="114"/>
      <c r="D122" s="114"/>
      <c r="E122" s="3"/>
      <c r="F122" s="28"/>
      <c r="G122" s="114"/>
      <c r="H122" s="202"/>
      <c r="I122" s="202"/>
      <c r="J122" s="82"/>
      <c r="K122" s="3"/>
    </row>
    <row x14ac:dyDescent="0.25" r="123" customHeight="1" ht="28.350000000000005">
      <c r="A123" s="114"/>
      <c r="B123" s="132"/>
      <c r="C123" s="114"/>
      <c r="D123" s="114"/>
      <c r="E123" s="145"/>
      <c r="F123" s="28"/>
      <c r="G123" s="114"/>
      <c r="H123" s="202"/>
      <c r="I123" s="202"/>
      <c r="J123" s="82"/>
      <c r="K123" s="3"/>
    </row>
    <row x14ac:dyDescent="0.25" r="124" customHeight="1" ht="17.25">
      <c r="A124" s="114"/>
      <c r="B124" s="132"/>
      <c r="C124" s="114"/>
      <c r="D124" s="4"/>
      <c r="E124" s="218" t="s">
        <v>262</v>
      </c>
      <c r="F124" s="115"/>
      <c r="G124" s="115"/>
      <c r="H124" s="176"/>
      <c r="I124" s="101"/>
      <c r="J124" s="82"/>
      <c r="K124" s="3"/>
    </row>
    <row x14ac:dyDescent="0.25" r="125" customHeight="1" ht="21.75">
      <c r="A125" s="114"/>
      <c r="B125" s="132"/>
      <c r="C125" s="114"/>
      <c r="D125" s="4"/>
      <c r="E125" s="28"/>
      <c r="F125" s="28"/>
      <c r="G125" s="114"/>
      <c r="H125" s="62"/>
      <c r="I125" s="101"/>
      <c r="J125" s="82"/>
      <c r="K125" s="3"/>
    </row>
    <row x14ac:dyDescent="0.25" r="126" customHeight="1" ht="33">
      <c r="A126" s="114"/>
      <c r="B126" s="132"/>
      <c r="C126" s="114"/>
      <c r="D126" s="4"/>
      <c r="E126" s="74"/>
      <c r="F126" s="74"/>
      <c r="G126" s="4"/>
      <c r="H126" s="101"/>
      <c r="I126" s="101"/>
      <c r="J126" s="82"/>
      <c r="K126" s="3"/>
    </row>
    <row x14ac:dyDescent="0.25" r="127" customHeight="1" ht="50.1">
      <c r="A127" s="8"/>
      <c r="B127" s="96" t="s">
        <v>263</v>
      </c>
      <c r="C127" s="9"/>
      <c r="D127" s="198"/>
      <c r="E127" s="198"/>
      <c r="F127" s="198"/>
      <c r="G127" s="198"/>
      <c r="H127" s="199"/>
      <c r="I127" s="199"/>
      <c r="J127" s="199"/>
      <c r="K127" s="3"/>
    </row>
    <row x14ac:dyDescent="0.25" r="128" customHeight="1" ht="17.25">
      <c r="A128" s="200"/>
      <c r="B128" s="201"/>
      <c r="C128" s="113"/>
      <c r="D128" s="112" t="s">
        <v>193</v>
      </c>
      <c r="E128" s="112" t="s">
        <v>194</v>
      </c>
      <c r="F128" s="112" t="s">
        <v>195</v>
      </c>
      <c r="G128" s="112" t="s">
        <v>196</v>
      </c>
      <c r="H128" s="131" t="s">
        <v>264</v>
      </c>
      <c r="I128" s="131" t="s">
        <v>265</v>
      </c>
      <c r="J128" s="146"/>
      <c r="K128" s="3"/>
    </row>
    <row x14ac:dyDescent="0.25" r="129" customHeight="1" ht="28.350000000000005">
      <c r="A129" s="114"/>
      <c r="B129" s="132"/>
      <c r="C129" s="114"/>
      <c r="D129" s="4" t="s">
        <v>266</v>
      </c>
      <c r="E129" s="4" t="s">
        <v>231</v>
      </c>
      <c r="F129" s="4" t="s">
        <v>267</v>
      </c>
      <c r="G129" s="4" t="s">
        <v>268</v>
      </c>
      <c r="H129" s="62">
        <f>ROUNDUP(((USD_per_GBP*('UK-R-Seating'!H133/(1+'Exchange rate'!UK_vat_rate)))+1)/10,0)*10</f>
      </c>
      <c r="I129" s="62">
        <f>ROUNDUP(((USD_per_GBP*('UK-R-Seating'!I133/(1+'Exchange rate'!UK_vat_rate)))+1)/10,0)*10</f>
      </c>
      <c r="J129" s="82"/>
      <c r="K129" s="3"/>
    </row>
    <row x14ac:dyDescent="0.25" r="130" customHeight="1" ht="21">
      <c r="A130" s="114"/>
      <c r="B130" s="132"/>
      <c r="C130" s="114"/>
      <c r="D130" s="4" t="s">
        <v>269</v>
      </c>
      <c r="E130" s="74" t="s">
        <v>234</v>
      </c>
      <c r="F130" s="74" t="s">
        <v>270</v>
      </c>
      <c r="G130" s="4" t="s">
        <v>271</v>
      </c>
      <c r="H130" s="62"/>
      <c r="I130" s="101"/>
      <c r="J130" s="82"/>
      <c r="K130" s="3"/>
    </row>
    <row x14ac:dyDescent="0.25" r="131" customHeight="1" ht="28.350000000000005">
      <c r="A131" s="114"/>
      <c r="B131" s="132"/>
      <c r="C131" s="114"/>
      <c r="D131" s="114"/>
      <c r="E131" s="3"/>
      <c r="F131" s="3"/>
      <c r="G131" s="3"/>
      <c r="H131" s="62"/>
      <c r="I131" s="202"/>
      <c r="J131" s="82"/>
      <c r="K131" s="3"/>
    </row>
    <row x14ac:dyDescent="0.25" r="132" customHeight="1" ht="28.350000000000005">
      <c r="A132" s="114"/>
      <c r="B132" s="132"/>
      <c r="C132" s="114"/>
      <c r="D132" s="114"/>
      <c r="E132" s="203"/>
      <c r="F132" s="28"/>
      <c r="G132" s="114"/>
      <c r="H132" s="62"/>
      <c r="I132" s="202"/>
      <c r="J132" s="82"/>
      <c r="K132" s="3"/>
    </row>
    <row x14ac:dyDescent="0.25" r="133" customHeight="1" ht="28.350000000000005">
      <c r="A133" s="114"/>
      <c r="B133" s="132"/>
      <c r="C133" s="114"/>
      <c r="D133" s="114"/>
      <c r="E133" s="204" t="s">
        <v>207</v>
      </c>
      <c r="F133" s="28"/>
      <c r="G133" s="114"/>
      <c r="H133" s="62"/>
      <c r="I133" s="202"/>
      <c r="J133" s="82"/>
      <c r="K133" s="3"/>
    </row>
    <row x14ac:dyDescent="0.25" r="134" customHeight="1" ht="28.350000000000005">
      <c r="A134" s="114"/>
      <c r="B134" s="132"/>
      <c r="C134" s="114"/>
      <c r="D134" s="114"/>
      <c r="E134" s="145"/>
      <c r="F134" s="28"/>
      <c r="G134" s="114"/>
      <c r="H134" s="62"/>
      <c r="I134" s="202"/>
      <c r="J134" s="82"/>
      <c r="K134" s="3"/>
    </row>
    <row x14ac:dyDescent="0.25" r="135" customHeight="1" ht="21">
      <c r="A135" s="114"/>
      <c r="B135" s="132"/>
      <c r="C135" s="114"/>
      <c r="D135" s="4"/>
      <c r="E135" s="139" t="s">
        <v>90</v>
      </c>
      <c r="F135" s="190"/>
      <c r="G135" s="190"/>
      <c r="H135" s="188">
        <f>ROUNDUP(((USD_per_GBP*('UK-R-Seating'!H139/(1+'Exchange rate'!UK_vat_rate)))+1)/10,0)*10</f>
      </c>
      <c r="I135" s="101"/>
      <c r="J135" s="82"/>
      <c r="K135" s="3"/>
    </row>
    <row x14ac:dyDescent="0.25" r="136" customHeight="1" ht="21.75">
      <c r="A136" s="114"/>
      <c r="B136" s="132"/>
      <c r="C136" s="114"/>
      <c r="D136" s="4"/>
      <c r="E136" s="28"/>
      <c r="F136" s="28"/>
      <c r="G136" s="114"/>
      <c r="H136" s="62"/>
      <c r="I136" s="101"/>
      <c r="J136" s="82"/>
      <c r="K136" s="3"/>
    </row>
    <row x14ac:dyDescent="0.25" r="137" customHeight="1" ht="33">
      <c r="A137" s="114"/>
      <c r="B137" s="132"/>
      <c r="C137" s="114"/>
      <c r="D137" s="4"/>
      <c r="E137" s="74"/>
      <c r="F137" s="74"/>
      <c r="G137" s="4"/>
      <c r="H137" s="101"/>
      <c r="I137" s="101"/>
      <c r="J137" s="82"/>
      <c r="K137" s="3"/>
    </row>
    <row x14ac:dyDescent="0.25" r="138" customHeight="1" ht="33">
      <c r="A138" s="114"/>
      <c r="B138" s="132"/>
      <c r="C138" s="114"/>
      <c r="D138" s="4"/>
      <c r="E138" s="74"/>
      <c r="F138" s="74"/>
      <c r="G138" s="4"/>
      <c r="H138" s="101"/>
      <c r="I138" s="101"/>
      <c r="J138" s="82"/>
      <c r="K138" s="3"/>
    </row>
    <row x14ac:dyDescent="0.25" r="139" customHeight="1" ht="33">
      <c r="A139" s="114"/>
      <c r="B139" s="132"/>
      <c r="C139" s="114"/>
      <c r="D139" s="4"/>
      <c r="E139" s="74"/>
      <c r="F139" s="74"/>
      <c r="G139" s="4"/>
      <c r="H139" s="101"/>
      <c r="I139" s="101"/>
      <c r="J139" s="82"/>
      <c r="K139" s="3"/>
    </row>
    <row x14ac:dyDescent="0.25" r="140" customHeight="1" ht="33">
      <c r="A140" s="114"/>
      <c r="B140" s="132"/>
      <c r="C140" s="114"/>
      <c r="D140" s="4"/>
      <c r="E140" s="74"/>
      <c r="F140" s="74"/>
      <c r="G140" s="4"/>
      <c r="H140" s="101"/>
      <c r="I140" s="101"/>
      <c r="J140" s="82"/>
      <c r="K140" s="3"/>
    </row>
    <row x14ac:dyDescent="0.25" r="141" customHeight="1" ht="33">
      <c r="A141" s="114"/>
      <c r="B141" s="132"/>
      <c r="C141" s="114"/>
      <c r="D141" s="4"/>
      <c r="E141" s="74"/>
      <c r="F141" s="74"/>
      <c r="G141" s="4"/>
      <c r="H141" s="101"/>
      <c r="I141" s="101"/>
      <c r="J141" s="82"/>
      <c r="K141" s="3"/>
    </row>
    <row x14ac:dyDescent="0.25" r="142" customHeight="1" ht="21.75">
      <c r="A142" s="3"/>
      <c r="B142" s="205"/>
      <c r="C142" s="54"/>
      <c r="D142" s="206"/>
      <c r="E142" s="207"/>
      <c r="F142" s="207"/>
      <c r="G142" s="3"/>
      <c r="H142" s="82"/>
      <c r="I142" s="82"/>
      <c r="J142" s="82"/>
      <c r="K142" s="3"/>
    </row>
    <row x14ac:dyDescent="0.25" r="143" customHeight="1" ht="50.1">
      <c r="A143" s="8"/>
      <c r="B143" s="96" t="s">
        <v>272</v>
      </c>
      <c r="C143" s="9"/>
      <c r="D143" s="198"/>
      <c r="E143" s="198"/>
      <c r="F143" s="198"/>
      <c r="G143" s="198"/>
      <c r="H143" s="199"/>
      <c r="I143" s="199"/>
      <c r="J143" s="199"/>
      <c r="K143" s="3"/>
    </row>
    <row x14ac:dyDescent="0.25" r="144" customHeight="1" ht="17.25" customFormat="1" s="208">
      <c r="A144" s="209"/>
      <c r="B144" s="210"/>
      <c r="C144" s="51"/>
      <c r="D144" s="51"/>
      <c r="E144" s="117" t="s">
        <v>194</v>
      </c>
      <c r="F144" s="130" t="s">
        <v>195</v>
      </c>
      <c r="G144" s="130" t="s">
        <v>196</v>
      </c>
      <c r="H144" s="73" t="s">
        <v>197</v>
      </c>
      <c r="I144" s="52" t="s">
        <v>198</v>
      </c>
      <c r="J144" s="52" t="s">
        <v>273</v>
      </c>
      <c r="K144" s="211"/>
    </row>
    <row x14ac:dyDescent="0.25" r="145" customHeight="1" ht="17.25">
      <c r="A145" s="114"/>
      <c r="B145" s="132"/>
      <c r="C145" s="114"/>
      <c r="D145" s="4"/>
      <c r="E145" s="4" t="s">
        <v>274</v>
      </c>
      <c r="F145" s="4" t="s">
        <v>275</v>
      </c>
      <c r="G145" s="4" t="s">
        <v>275</v>
      </c>
      <c r="H145" s="62">
        <f>ROUNDUP(((USD_per_GBP*('UK-R-Seating'!H155/(1+'Exchange rate'!UK_vat_rate)))+1)/10,0)*10</f>
      </c>
      <c r="I145" s="62">
        <f>ROUNDUP(((USD_per_GBP*('UK-R-Seating'!I155/(1+'Exchange rate'!UK_vat_rate)))+1)/10,0)*10</f>
      </c>
      <c r="J145" s="62">
        <f>ROUNDUP(((USD_per_GBP*('UK-R-Seating'!J155/(1+'Exchange rate'!UK_vat_rate)))+1)/10,0)*10</f>
      </c>
      <c r="K145" s="3"/>
    </row>
    <row x14ac:dyDescent="0.25" r="146" customHeight="1" ht="21.75">
      <c r="A146" s="114"/>
      <c r="B146" s="132"/>
      <c r="C146" s="114"/>
      <c r="D146" s="4"/>
      <c r="E146" s="74" t="s">
        <v>276</v>
      </c>
      <c r="F146" s="74" t="s">
        <v>277</v>
      </c>
      <c r="G146" s="4" t="s">
        <v>277</v>
      </c>
      <c r="H146" s="101"/>
      <c r="I146" s="101"/>
      <c r="J146" s="82"/>
      <c r="K146" s="3"/>
    </row>
    <row x14ac:dyDescent="0.25" r="147" customHeight="1" ht="21.75">
      <c r="A147" s="114"/>
      <c r="B147" s="132"/>
      <c r="C147" s="114"/>
      <c r="D147" s="4"/>
      <c r="E147" s="3"/>
      <c r="F147" s="3"/>
      <c r="G147" s="3"/>
      <c r="H147" s="82"/>
      <c r="I147" s="101"/>
      <c r="J147" s="82"/>
      <c r="K147" s="3"/>
    </row>
    <row x14ac:dyDescent="0.25" r="148" customHeight="1" ht="21.75">
      <c r="A148" s="114"/>
      <c r="B148" s="132"/>
      <c r="C148" s="114"/>
      <c r="D148" s="4"/>
      <c r="E148" s="187"/>
      <c r="F148" s="3"/>
      <c r="G148" s="3"/>
      <c r="H148" s="82"/>
      <c r="I148" s="101"/>
      <c r="J148" s="82"/>
      <c r="K148" s="3"/>
    </row>
    <row x14ac:dyDescent="0.25" r="149" customHeight="1" ht="21.75">
      <c r="A149" s="114"/>
      <c r="B149" s="132"/>
      <c r="C149" s="114"/>
      <c r="D149" s="4"/>
      <c r="E149" s="28" t="s">
        <v>278</v>
      </c>
      <c r="F149" s="74"/>
      <c r="G149" s="4"/>
      <c r="H149" s="101"/>
      <c r="I149" s="101"/>
      <c r="J149" s="82"/>
      <c r="K149" s="3"/>
    </row>
    <row x14ac:dyDescent="0.25" r="150" customHeight="1" ht="21.75">
      <c r="A150" s="114"/>
      <c r="B150" s="132"/>
      <c r="C150" s="114"/>
      <c r="D150" s="4"/>
      <c r="E150" s="114" t="s">
        <v>279</v>
      </c>
      <c r="F150" s="74"/>
      <c r="G150" s="4"/>
      <c r="H150" s="101"/>
      <c r="I150" s="101"/>
      <c r="J150" s="82"/>
      <c r="K150" s="3"/>
    </row>
    <row x14ac:dyDescent="0.25" r="151" customHeight="1" ht="21.75">
      <c r="A151" s="150"/>
      <c r="B151" s="212"/>
      <c r="C151" s="150"/>
      <c r="D151" s="150"/>
      <c r="E151" s="3"/>
      <c r="F151" s="74"/>
      <c r="G151" s="4"/>
      <c r="H151" s="101"/>
      <c r="I151" s="213"/>
      <c r="J151" s="82"/>
      <c r="K151" s="3"/>
    </row>
    <row x14ac:dyDescent="0.25" r="152" customHeight="1" ht="17.25">
      <c r="A152" s="114"/>
      <c r="B152" s="132"/>
      <c r="C152" s="114"/>
      <c r="D152" s="4"/>
      <c r="E152" s="204" t="s">
        <v>207</v>
      </c>
      <c r="F152" s="133"/>
      <c r="G152" s="150"/>
      <c r="H152" s="213"/>
      <c r="I152" s="101"/>
      <c r="J152" s="82"/>
      <c r="K152" s="3"/>
    </row>
    <row x14ac:dyDescent="0.25" r="153" customHeight="1" ht="21">
      <c r="A153" s="114"/>
      <c r="B153" s="132"/>
      <c r="C153" s="114"/>
      <c r="D153" s="4"/>
      <c r="E153" s="74"/>
      <c r="F153" s="74"/>
      <c r="G153" s="4"/>
      <c r="H153" s="101"/>
      <c r="I153" s="101"/>
      <c r="J153" s="82"/>
      <c r="K153" s="3"/>
    </row>
    <row x14ac:dyDescent="0.25" r="154" customHeight="1" ht="21.75">
      <c r="A154" s="114"/>
      <c r="B154" s="132"/>
      <c r="C154" s="114"/>
      <c r="D154" s="4"/>
      <c r="E154" s="74"/>
      <c r="F154" s="74"/>
      <c r="G154" s="4"/>
      <c r="H154" s="101"/>
      <c r="I154" s="101"/>
      <c r="J154" s="82"/>
      <c r="K154" s="3"/>
    </row>
    <row x14ac:dyDescent="0.25" r="155" customHeight="1" ht="21.75">
      <c r="A155" s="114"/>
      <c r="B155" s="132"/>
      <c r="C155" s="114"/>
      <c r="D155" s="4"/>
      <c r="E155" s="139" t="s">
        <v>280</v>
      </c>
      <c r="F155" s="140"/>
      <c r="G155" s="110"/>
      <c r="H155" s="188">
        <f>ROUNDUP(((USD_per_GBP*('UK-R-Seating'!H165/(1+'Exchange rate'!UK_vat_rate)))+1)/10,0)*10</f>
      </c>
      <c r="I155" s="101"/>
      <c r="J155" s="82"/>
      <c r="K155" s="3"/>
    </row>
    <row x14ac:dyDescent="0.25" r="156" customHeight="1" ht="21.75">
      <c r="A156" s="114"/>
      <c r="B156" s="132"/>
      <c r="C156" s="114"/>
      <c r="D156" s="4"/>
      <c r="E156" s="74"/>
      <c r="F156" s="74"/>
      <c r="G156" s="4"/>
      <c r="H156" s="101"/>
      <c r="I156" s="101"/>
      <c r="J156" s="82"/>
      <c r="K156" s="3"/>
    </row>
    <row x14ac:dyDescent="0.25" r="157" customHeight="1" ht="30">
      <c r="A157" s="114"/>
      <c r="B157" s="132"/>
      <c r="C157" s="114"/>
      <c r="D157" s="4"/>
      <c r="E157" s="74"/>
      <c r="F157" s="74"/>
      <c r="G157" s="4"/>
      <c r="H157" s="101"/>
      <c r="I157" s="101"/>
      <c r="J157" s="82"/>
      <c r="K157" s="3"/>
    </row>
    <row x14ac:dyDescent="0.25" r="158" customHeight="1" ht="50.1">
      <c r="A158" s="8"/>
      <c r="B158" s="96" t="s">
        <v>281</v>
      </c>
      <c r="C158" s="9"/>
      <c r="D158" s="198"/>
      <c r="E158" s="198"/>
      <c r="F158" s="198"/>
      <c r="G158" s="198"/>
      <c r="H158" s="199"/>
      <c r="I158" s="199"/>
      <c r="J158" s="199"/>
      <c r="K158" s="3"/>
    </row>
    <row x14ac:dyDescent="0.25" r="159" customHeight="1" ht="17.25">
      <c r="A159" s="200"/>
      <c r="B159" s="201"/>
      <c r="C159" s="113"/>
      <c r="D159" s="217"/>
      <c r="E159" s="112" t="s">
        <v>194</v>
      </c>
      <c r="F159" s="217" t="s">
        <v>195</v>
      </c>
      <c r="G159" s="217" t="s">
        <v>196</v>
      </c>
      <c r="H159" s="73" t="s">
        <v>4</v>
      </c>
      <c r="I159" s="18"/>
      <c r="J159" s="18"/>
      <c r="K159" s="3"/>
    </row>
    <row x14ac:dyDescent="0.25" r="160" customHeight="1" ht="17.25">
      <c r="A160" s="114"/>
      <c r="B160" s="132"/>
      <c r="C160" s="114"/>
      <c r="D160" s="4"/>
      <c r="E160" s="4" t="s">
        <v>202</v>
      </c>
      <c r="F160" s="4" t="s">
        <v>275</v>
      </c>
      <c r="G160" s="4" t="s">
        <v>275</v>
      </c>
      <c r="H160" s="62">
        <f>ROUNDUP(((USD_per_GBP*('UK-R-Seating'!H171/(1+'Exchange rate'!UK_vat_rate)))+1)/10,0)*10</f>
      </c>
      <c r="I160" s="62"/>
      <c r="J160" s="82"/>
      <c r="K160" s="3"/>
    </row>
    <row x14ac:dyDescent="0.25" r="161" customHeight="1" ht="17.25">
      <c r="A161" s="114"/>
      <c r="B161" s="132"/>
      <c r="C161" s="114"/>
      <c r="D161" s="4"/>
      <c r="E161" s="74" t="s">
        <v>205</v>
      </c>
      <c r="F161" s="74" t="s">
        <v>277</v>
      </c>
      <c r="G161" s="4" t="s">
        <v>282</v>
      </c>
      <c r="H161" s="62"/>
      <c r="I161" s="101"/>
      <c r="J161" s="82"/>
      <c r="K161" s="3"/>
    </row>
    <row x14ac:dyDescent="0.25" r="162" customHeight="1" ht="17.25">
      <c r="A162" s="114"/>
      <c r="B162" s="132"/>
      <c r="C162" s="114"/>
      <c r="D162" s="114"/>
      <c r="E162" s="74"/>
      <c r="F162" s="74"/>
      <c r="G162" s="4"/>
      <c r="H162" s="62"/>
      <c r="I162" s="202"/>
      <c r="J162" s="82"/>
      <c r="K162" s="3"/>
    </row>
    <row x14ac:dyDescent="0.25" r="163" customHeight="1" ht="17.25">
      <c r="A163" s="114"/>
      <c r="B163" s="132"/>
      <c r="C163" s="114"/>
      <c r="D163" s="114"/>
      <c r="E163" s="74"/>
      <c r="F163" s="74"/>
      <c r="G163" s="4"/>
      <c r="H163" s="62"/>
      <c r="I163" s="202"/>
      <c r="J163" s="82"/>
      <c r="K163" s="3"/>
    </row>
    <row x14ac:dyDescent="0.25" r="164" customHeight="1" ht="17.25">
      <c r="A164" s="114"/>
      <c r="B164" s="132"/>
      <c r="C164" s="114"/>
      <c r="D164" s="114"/>
      <c r="E164" s="3"/>
      <c r="F164" s="28"/>
      <c r="G164" s="114"/>
      <c r="H164" s="202"/>
      <c r="I164" s="202"/>
      <c r="J164" s="82"/>
      <c r="K164" s="3"/>
    </row>
    <row x14ac:dyDescent="0.25" r="165" customHeight="1" ht="28.350000000000005">
      <c r="A165" s="114"/>
      <c r="B165" s="132"/>
      <c r="C165" s="114"/>
      <c r="D165" s="114"/>
      <c r="E165" s="145"/>
      <c r="F165" s="28"/>
      <c r="G165" s="114"/>
      <c r="H165" s="202"/>
      <c r="I165" s="202"/>
      <c r="J165" s="82"/>
      <c r="K165" s="3"/>
    </row>
    <row x14ac:dyDescent="0.25" r="166" customHeight="1" ht="27.75">
      <c r="A166" s="114"/>
      <c r="B166" s="132"/>
      <c r="C166" s="114"/>
      <c r="D166" s="4"/>
      <c r="E166" s="204" t="s">
        <v>257</v>
      </c>
      <c r="F166" s="115"/>
      <c r="G166" s="115"/>
      <c r="H166" s="176"/>
      <c r="I166" s="101"/>
      <c r="J166" s="82"/>
      <c r="K166" s="3"/>
    </row>
    <row x14ac:dyDescent="0.25" r="167" customHeight="1" ht="28.5">
      <c r="A167" s="114"/>
      <c r="B167" s="132"/>
      <c r="C167" s="114"/>
      <c r="D167" s="4"/>
      <c r="E167" s="28"/>
      <c r="F167" s="28"/>
      <c r="G167" s="114"/>
      <c r="H167" s="62"/>
      <c r="I167" s="101"/>
      <c r="J167" s="82"/>
      <c r="K167" s="3"/>
    </row>
    <row x14ac:dyDescent="0.25" r="168" customHeight="1" ht="33">
      <c r="A168" s="114"/>
      <c r="B168" s="132"/>
      <c r="C168" s="114"/>
      <c r="D168" s="4"/>
      <c r="E168" s="28" t="s">
        <v>258</v>
      </c>
      <c r="F168" s="74"/>
      <c r="G168" s="4"/>
      <c r="H168" s="101"/>
      <c r="I168" s="101"/>
      <c r="J168" s="82"/>
      <c r="K168" s="3"/>
    </row>
    <row x14ac:dyDescent="0.25" r="169" customHeight="1" ht="48">
      <c r="A169" s="114"/>
      <c r="B169" s="132"/>
      <c r="C169" s="114"/>
      <c r="D169" s="4"/>
      <c r="E169" s="74"/>
      <c r="F169" s="74"/>
      <c r="G169" s="4"/>
      <c r="H169" s="101"/>
      <c r="I169" s="101"/>
      <c r="J169" s="82"/>
      <c r="K169" s="3"/>
    </row>
    <row x14ac:dyDescent="0.25" r="170" customHeight="1" ht="17.25">
      <c r="A170" s="3"/>
      <c r="B170" s="205"/>
      <c r="C170" s="54"/>
      <c r="D170" s="206"/>
      <c r="E170" s="207"/>
      <c r="F170" s="207"/>
      <c r="G170" s="3"/>
      <c r="H170" s="82"/>
      <c r="I170" s="82"/>
      <c r="J170" s="82"/>
      <c r="K170" s="3"/>
    </row>
    <row x14ac:dyDescent="0.25" r="171" customHeight="1" ht="50.1">
      <c r="A171" s="8"/>
      <c r="B171" s="96" t="s">
        <v>283</v>
      </c>
      <c r="C171" s="9"/>
      <c r="D171" s="198"/>
      <c r="E171" s="198"/>
      <c r="F171" s="198"/>
      <c r="G171" s="198"/>
      <c r="H171" s="199"/>
      <c r="I171" s="199"/>
      <c r="J171" s="199"/>
      <c r="K171" s="3"/>
    </row>
    <row x14ac:dyDescent="0.25" r="172" customHeight="1" ht="17.25" customFormat="1" s="208">
      <c r="A172" s="209"/>
      <c r="B172" s="210"/>
      <c r="C172" s="51"/>
      <c r="D172" s="51"/>
      <c r="E172" s="117" t="s">
        <v>194</v>
      </c>
      <c r="F172" s="130" t="s">
        <v>195</v>
      </c>
      <c r="G172" s="130" t="s">
        <v>196</v>
      </c>
      <c r="H172" s="73" t="s">
        <v>197</v>
      </c>
      <c r="I172" s="52" t="s">
        <v>198</v>
      </c>
      <c r="J172" s="52" t="s">
        <v>273</v>
      </c>
      <c r="K172" s="211"/>
    </row>
    <row x14ac:dyDescent="0.25" r="173" customHeight="1" ht="17.25">
      <c r="A173" s="114"/>
      <c r="B173" s="132"/>
      <c r="C173" s="114"/>
      <c r="D173" s="4"/>
      <c r="E173" s="4" t="s">
        <v>274</v>
      </c>
      <c r="F173" s="4" t="s">
        <v>275</v>
      </c>
      <c r="G173" s="4" t="s">
        <v>275</v>
      </c>
      <c r="H173" s="62">
        <f>ROUNDUP(((USD_per_GBP*('UK-R-Seating'!H185/(1+'Exchange rate'!UK_vat_rate)))+1)/10,0)*10</f>
      </c>
      <c r="I173" s="62">
        <f>ROUNDUP(((USD_per_GBP*('UK-R-Seating'!I185/(1+'Exchange rate'!UK_vat_rate)))+1)/10,0)*10</f>
      </c>
      <c r="J173" s="62">
        <f>ROUNDUP(((USD_per_GBP*('UK-R-Seating'!J185/(1+'Exchange rate'!UK_vat_rate)))+1)/10,0)*10</f>
      </c>
      <c r="K173" s="3"/>
    </row>
    <row x14ac:dyDescent="0.25" r="174" customHeight="1" ht="21.75">
      <c r="A174" s="114"/>
      <c r="B174" s="132"/>
      <c r="C174" s="114"/>
      <c r="D174" s="4"/>
      <c r="E174" s="74" t="s">
        <v>276</v>
      </c>
      <c r="F174" s="74" t="s">
        <v>277</v>
      </c>
      <c r="G174" s="4" t="s">
        <v>277</v>
      </c>
      <c r="H174" s="101"/>
      <c r="I174" s="101"/>
      <c r="J174" s="82"/>
      <c r="K174" s="3"/>
    </row>
    <row x14ac:dyDescent="0.25" r="175" customHeight="1" ht="21.75">
      <c r="A175" s="114"/>
      <c r="B175" s="132"/>
      <c r="C175" s="114"/>
      <c r="D175" s="4"/>
      <c r="E175" s="3"/>
      <c r="F175" s="3"/>
      <c r="G175" s="3"/>
      <c r="H175" s="82"/>
      <c r="I175" s="101"/>
      <c r="J175" s="82"/>
      <c r="K175" s="3"/>
    </row>
    <row x14ac:dyDescent="0.25" r="176" customHeight="1" ht="21.75">
      <c r="A176" s="114"/>
      <c r="B176" s="132"/>
      <c r="C176" s="114"/>
      <c r="D176" s="4"/>
      <c r="E176" s="28" t="s">
        <v>278</v>
      </c>
      <c r="F176" s="3"/>
      <c r="G176" s="3"/>
      <c r="H176" s="82"/>
      <c r="I176" s="101"/>
      <c r="J176" s="82"/>
      <c r="K176" s="3"/>
    </row>
    <row x14ac:dyDescent="0.25" r="177" customHeight="1" ht="21.75">
      <c r="A177" s="114"/>
      <c r="B177" s="132"/>
      <c r="C177" s="114"/>
      <c r="D177" s="4"/>
      <c r="E177" s="114" t="s">
        <v>279</v>
      </c>
      <c r="F177" s="74"/>
      <c r="G177" s="4"/>
      <c r="H177" s="101"/>
      <c r="I177" s="101"/>
      <c r="J177" s="82"/>
      <c r="K177" s="3"/>
    </row>
    <row x14ac:dyDescent="0.25" r="178" customHeight="1" ht="21.75">
      <c r="A178" s="114"/>
      <c r="B178" s="132"/>
      <c r="C178" s="114"/>
      <c r="D178" s="4"/>
      <c r="E178" s="3"/>
      <c r="F178" s="74"/>
      <c r="G178" s="4"/>
      <c r="H178" s="101"/>
      <c r="I178" s="101"/>
      <c r="J178" s="82"/>
      <c r="K178" s="3"/>
    </row>
    <row x14ac:dyDescent="0.25" r="179" customHeight="1" ht="17.25">
      <c r="A179" s="150"/>
      <c r="B179" s="212"/>
      <c r="C179" s="150"/>
      <c r="D179" s="150"/>
      <c r="E179" s="204" t="s">
        <v>207</v>
      </c>
      <c r="F179" s="74"/>
      <c r="G179" s="4"/>
      <c r="H179" s="101"/>
      <c r="I179" s="213"/>
      <c r="J179" s="82"/>
      <c r="K179" s="3"/>
    </row>
    <row x14ac:dyDescent="0.25" r="180" customHeight="1" ht="21.75">
      <c r="A180" s="114"/>
      <c r="B180" s="132"/>
      <c r="C180" s="114"/>
      <c r="D180" s="4"/>
      <c r="E180" s="145"/>
      <c r="F180" s="133"/>
      <c r="G180" s="150"/>
      <c r="H180" s="213"/>
      <c r="I180" s="101"/>
      <c r="J180" s="82"/>
      <c r="K180" s="3"/>
    </row>
    <row x14ac:dyDescent="0.25" r="181" customHeight="1" ht="21.75">
      <c r="A181" s="114"/>
      <c r="B181" s="132"/>
      <c r="C181" s="114"/>
      <c r="D181" s="4"/>
      <c r="E181" s="74"/>
      <c r="F181" s="74"/>
      <c r="G181" s="4"/>
      <c r="H181" s="101"/>
      <c r="I181" s="101"/>
      <c r="J181" s="82"/>
      <c r="K181" s="3"/>
    </row>
    <row x14ac:dyDescent="0.25" r="182" customHeight="1" ht="21.75">
      <c r="A182" s="114"/>
      <c r="B182" s="132"/>
      <c r="C182" s="114"/>
      <c r="D182" s="4"/>
      <c r="E182" s="139" t="s">
        <v>280</v>
      </c>
      <c r="F182" s="140"/>
      <c r="G182" s="110"/>
      <c r="H182" s="188">
        <f>ROUNDUP(((USD_per_GBP*('UK-R-Seating'!H193/(1+'Exchange rate'!UK_vat_rate)))+1)/10,0)*10</f>
      </c>
      <c r="I182" s="101"/>
      <c r="J182" s="82"/>
      <c r="K182" s="3"/>
    </row>
    <row x14ac:dyDescent="0.25" r="183" customHeight="1" ht="156.75">
      <c r="A183" s="114"/>
      <c r="B183" s="132"/>
      <c r="C183" s="114"/>
      <c r="D183" s="4"/>
      <c r="E183" s="74"/>
      <c r="F183" s="74"/>
      <c r="G183" s="4"/>
      <c r="H183" s="101"/>
      <c r="I183" s="101"/>
      <c r="J183" s="82"/>
      <c r="K183" s="3"/>
    </row>
    <row x14ac:dyDescent="0.25" r="184" customHeight="1" ht="21.75">
      <c r="A184" s="114"/>
      <c r="B184" s="132"/>
      <c r="C184" s="114"/>
      <c r="D184" s="4"/>
      <c r="E184" s="74"/>
      <c r="F184" s="74"/>
      <c r="G184" s="4"/>
      <c r="H184" s="101"/>
      <c r="I184" s="101"/>
      <c r="J184" s="82"/>
      <c r="K184" s="3"/>
    </row>
    <row x14ac:dyDescent="0.25" r="185" customHeight="1" ht="36">
      <c r="A185" s="8"/>
      <c r="B185" s="96" t="s">
        <v>284</v>
      </c>
      <c r="C185" s="9"/>
      <c r="D185" s="198"/>
      <c r="E185" s="198"/>
      <c r="F185" s="198"/>
      <c r="G185" s="198"/>
      <c r="H185" s="199"/>
      <c r="I185" s="199"/>
      <c r="J185" s="199"/>
      <c r="K185" s="3"/>
    </row>
    <row x14ac:dyDescent="0.25" r="186" customHeight="1" ht="17.25">
      <c r="A186" s="209"/>
      <c r="B186" s="210"/>
      <c r="C186" s="51"/>
      <c r="D186" s="113"/>
      <c r="E186" s="112" t="s">
        <v>194</v>
      </c>
      <c r="F186" s="217" t="s">
        <v>195</v>
      </c>
      <c r="G186" s="217" t="s">
        <v>196</v>
      </c>
      <c r="H186" s="73" t="s">
        <v>197</v>
      </c>
      <c r="I186" s="18"/>
      <c r="J186" s="18"/>
      <c r="K186" s="3"/>
    </row>
    <row x14ac:dyDescent="0.25" r="187" customHeight="1" ht="17.25" customFormat="1" s="208">
      <c r="A187" s="214"/>
      <c r="B187" s="215"/>
      <c r="C187" s="214"/>
      <c r="D187" s="75"/>
      <c r="E187" s="75" t="s">
        <v>274</v>
      </c>
      <c r="F187" s="75" t="s">
        <v>275</v>
      </c>
      <c r="G187" s="75" t="s">
        <v>275</v>
      </c>
      <c r="H187" s="219">
        <f>ROUNDUP(((USD_per_GBP*('UK-R-Seating'!H198/(1+'Exchange rate'!UK_vat_rate)))+1)/10,0)*10</f>
      </c>
      <c r="I187" s="219"/>
      <c r="J187" s="219"/>
      <c r="K187" s="211"/>
    </row>
    <row x14ac:dyDescent="0.25" r="188" customHeight="1" ht="17.25">
      <c r="A188" s="114"/>
      <c r="B188" s="132"/>
      <c r="C188" s="114"/>
      <c r="D188" s="4"/>
      <c r="E188" s="74" t="s">
        <v>276</v>
      </c>
      <c r="F188" s="74" t="s">
        <v>277</v>
      </c>
      <c r="G188" s="4" t="s">
        <v>277</v>
      </c>
      <c r="H188" s="101"/>
      <c r="I188" s="101"/>
      <c r="J188" s="82"/>
      <c r="K188" s="3"/>
    </row>
    <row x14ac:dyDescent="0.25" r="189" customHeight="1" ht="21.75">
      <c r="A189" s="114"/>
      <c r="B189" s="132"/>
      <c r="C189" s="114"/>
      <c r="D189" s="4"/>
      <c r="E189" s="3"/>
      <c r="F189" s="3"/>
      <c r="G189" s="3"/>
      <c r="H189" s="82"/>
      <c r="I189" s="101"/>
      <c r="J189" s="82"/>
      <c r="K189" s="3"/>
    </row>
    <row x14ac:dyDescent="0.25" r="190" customHeight="1" ht="21.75">
      <c r="A190" s="114"/>
      <c r="B190" s="132"/>
      <c r="C190" s="114"/>
      <c r="D190" s="4"/>
      <c r="E190" s="187"/>
      <c r="F190" s="3"/>
      <c r="G190" s="3"/>
      <c r="H190" s="82"/>
      <c r="I190" s="101"/>
      <c r="J190" s="82"/>
      <c r="K190" s="3"/>
    </row>
    <row x14ac:dyDescent="0.25" r="191" customHeight="1" ht="21.75">
      <c r="A191" s="114"/>
      <c r="B191" s="132"/>
      <c r="C191" s="114"/>
      <c r="D191" s="4"/>
      <c r="E191" s="28" t="s">
        <v>278</v>
      </c>
      <c r="F191" s="74"/>
      <c r="G191" s="4"/>
      <c r="H191" s="101"/>
      <c r="I191" s="101"/>
      <c r="J191" s="82"/>
      <c r="K191" s="3"/>
    </row>
    <row x14ac:dyDescent="0.25" r="192" customHeight="1" ht="21.75">
      <c r="A192" s="114"/>
      <c r="B192" s="132"/>
      <c r="C192" s="114"/>
      <c r="D192" s="4"/>
      <c r="E192" s="114" t="s">
        <v>279</v>
      </c>
      <c r="F192" s="74"/>
      <c r="G192" s="4"/>
      <c r="H192" s="101"/>
      <c r="I192" s="101"/>
      <c r="J192" s="82"/>
      <c r="K192" s="3"/>
    </row>
    <row x14ac:dyDescent="0.25" r="193" customHeight="1" ht="21.75">
      <c r="A193" s="150"/>
      <c r="B193" s="212"/>
      <c r="C193" s="150"/>
      <c r="D193" s="150"/>
      <c r="E193" s="220"/>
      <c r="F193" s="74"/>
      <c r="G193" s="4"/>
      <c r="H193" s="101"/>
      <c r="I193" s="213"/>
      <c r="J193" s="221"/>
      <c r="K193" s="3"/>
    </row>
    <row x14ac:dyDescent="0.25" r="194" customHeight="1" ht="17.25">
      <c r="A194" s="114"/>
      <c r="B194" s="132"/>
      <c r="C194" s="114"/>
      <c r="D194" s="4"/>
      <c r="E194" s="138" t="s">
        <v>18</v>
      </c>
      <c r="F194" s="4"/>
      <c r="G194" s="4"/>
      <c r="H194" s="92"/>
      <c r="I194" s="101"/>
      <c r="J194" s="82"/>
      <c r="K194" s="3"/>
    </row>
    <row x14ac:dyDescent="0.25" r="195" customHeight="1" ht="48">
      <c r="A195" s="114"/>
      <c r="B195" s="132"/>
      <c r="C195" s="114"/>
      <c r="D195" s="4"/>
      <c r="E195" s="108"/>
      <c r="F195" s="4"/>
      <c r="G195" s="4"/>
      <c r="H195" s="92"/>
      <c r="I195" s="101"/>
      <c r="J195" s="82"/>
      <c r="K195" s="3"/>
    </row>
    <row x14ac:dyDescent="0.25" r="196" customHeight="1" ht="21.75">
      <c r="A196" s="114"/>
      <c r="B196" s="132"/>
      <c r="C196" s="114"/>
      <c r="D196" s="4"/>
      <c r="E196" s="139" t="s">
        <v>280</v>
      </c>
      <c r="F196" s="140"/>
      <c r="G196" s="140"/>
      <c r="H196" s="188">
        <f>ROUNDUP(((USD_per_GBP*('UK-R-Seating'!H207/(1+'Exchange rate'!UK_vat_rate)))+1)/10,0)*10</f>
      </c>
      <c r="I196" s="101"/>
      <c r="J196" s="82"/>
      <c r="K196" s="3"/>
    </row>
    <row x14ac:dyDescent="0.25" r="197" customHeight="1" ht="21.75">
      <c r="A197" s="114"/>
      <c r="B197" s="132"/>
      <c r="C197" s="114"/>
      <c r="D197" s="4"/>
      <c r="E197" s="28"/>
      <c r="F197" s="4"/>
      <c r="G197" s="4"/>
      <c r="H197" s="63"/>
      <c r="I197" s="101"/>
      <c r="J197" s="82"/>
      <c r="K197" s="3"/>
    </row>
    <row x14ac:dyDescent="0.25" r="198" customHeight="1" ht="21.75">
      <c r="A198" s="114"/>
      <c r="B198" s="132"/>
      <c r="C198" s="114"/>
      <c r="D198" s="4"/>
      <c r="E198" s="28" t="s">
        <v>285</v>
      </c>
      <c r="F198" s="4"/>
      <c r="G198" s="4"/>
      <c r="H198" s="62"/>
      <c r="I198" s="101"/>
      <c r="J198" s="82"/>
      <c r="K198" s="3"/>
    </row>
    <row x14ac:dyDescent="0.25" r="199" customHeight="1" ht="21.75">
      <c r="A199" s="114"/>
      <c r="B199" s="132"/>
      <c r="C199" s="114"/>
      <c r="D199" s="4"/>
      <c r="E199" s="139" t="s">
        <v>190</v>
      </c>
      <c r="F199" s="143"/>
      <c r="G199" s="140"/>
      <c r="H199" s="188">
        <f>ROUNDUP(((USD_per_GBP*('UK-R-Seating'!H210/(1+'Exchange rate'!UK_vat_rate)))+1)/10,0)*10</f>
      </c>
      <c r="I199" s="101"/>
      <c r="J199" s="82"/>
      <c r="K199" s="3"/>
    </row>
    <row x14ac:dyDescent="0.25" r="200" customHeight="1" ht="21.75">
      <c r="A200" s="114"/>
      <c r="B200" s="132"/>
      <c r="C200" s="114"/>
      <c r="D200" s="4"/>
      <c r="E200" s="28"/>
      <c r="F200" s="74"/>
      <c r="G200" s="4"/>
      <c r="H200" s="62"/>
      <c r="I200" s="101"/>
      <c r="J200" s="82"/>
      <c r="K200" s="3"/>
    </row>
    <row x14ac:dyDescent="0.25" r="201" customHeight="1" ht="21.75">
      <c r="A201" s="114"/>
      <c r="B201" s="132"/>
      <c r="C201" s="114"/>
      <c r="D201" s="4"/>
      <c r="E201" s="28"/>
      <c r="F201" s="74"/>
      <c r="G201" s="4"/>
      <c r="H201" s="62"/>
      <c r="I201" s="101"/>
      <c r="J201" s="82"/>
      <c r="K201" s="3"/>
    </row>
    <row x14ac:dyDescent="0.25" r="202" customHeight="1" ht="21.75">
      <c r="A202" s="114"/>
      <c r="B202" s="132"/>
      <c r="C202" s="114"/>
      <c r="D202" s="4"/>
      <c r="E202" s="28"/>
      <c r="F202" s="74"/>
      <c r="G202" s="4"/>
      <c r="H202" s="62"/>
      <c r="I202" s="101"/>
      <c r="J202" s="82"/>
      <c r="K202" s="3"/>
    </row>
    <row x14ac:dyDescent="0.25" r="203" customHeight="1" ht="21.75">
      <c r="A203" s="114"/>
      <c r="B203" s="132"/>
      <c r="C203" s="114"/>
      <c r="D203" s="4"/>
      <c r="E203" s="28"/>
      <c r="F203" s="74"/>
      <c r="G203" s="4"/>
      <c r="H203" s="62"/>
      <c r="I203" s="101"/>
      <c r="J203" s="82"/>
      <c r="K203" s="3"/>
    </row>
    <row x14ac:dyDescent="0.25" r="204" customHeight="1" ht="21.75">
      <c r="A204" s="114"/>
      <c r="B204" s="132"/>
      <c r="C204" s="114"/>
      <c r="D204" s="4"/>
      <c r="E204" s="28"/>
      <c r="F204" s="74"/>
      <c r="G204" s="4"/>
      <c r="H204" s="62"/>
      <c r="I204" s="101"/>
      <c r="J204" s="82"/>
      <c r="K204" s="3"/>
    </row>
    <row x14ac:dyDescent="0.25" r="205" customHeight="1" ht="21.75">
      <c r="A205" s="114"/>
      <c r="B205" s="132"/>
      <c r="C205" s="114"/>
      <c r="D205" s="4"/>
      <c r="E205" s="28"/>
      <c r="F205" s="74"/>
      <c r="G205" s="4"/>
      <c r="H205" s="62"/>
      <c r="I205" s="101"/>
      <c r="J205" s="82"/>
      <c r="K205" s="3"/>
    </row>
    <row x14ac:dyDescent="0.25" r="206" customHeight="1" ht="21.75">
      <c r="A206" s="114"/>
      <c r="B206" s="132"/>
      <c r="C206" s="114"/>
      <c r="D206" s="4"/>
      <c r="E206" s="28"/>
      <c r="F206" s="74"/>
      <c r="G206" s="4"/>
      <c r="H206" s="62"/>
      <c r="I206" s="101"/>
      <c r="J206" s="82"/>
      <c r="K206" s="3"/>
    </row>
    <row x14ac:dyDescent="0.25" r="207" customHeight="1" ht="21.75">
      <c r="A207" s="114"/>
      <c r="B207" s="132"/>
      <c r="C207" s="114"/>
      <c r="D207" s="4"/>
      <c r="E207" s="28"/>
      <c r="F207" s="74"/>
      <c r="G207" s="4"/>
      <c r="H207" s="62"/>
      <c r="I207" s="101"/>
      <c r="J207" s="82"/>
      <c r="K207" s="3"/>
    </row>
    <row x14ac:dyDescent="0.25" r="208" customHeight="1" ht="21.75">
      <c r="A208" s="114"/>
      <c r="B208" s="132"/>
      <c r="C208" s="114"/>
      <c r="D208" s="4"/>
      <c r="E208" s="28"/>
      <c r="F208" s="74"/>
      <c r="G208" s="4"/>
      <c r="H208" s="62"/>
      <c r="I208" s="101"/>
      <c r="J208" s="82"/>
      <c r="K208" s="3"/>
    </row>
    <row x14ac:dyDescent="0.25" r="209" customHeight="1" ht="21.75">
      <c r="A209" s="114"/>
      <c r="B209" s="132"/>
      <c r="C209" s="114"/>
      <c r="D209" s="4"/>
      <c r="E209" s="28"/>
      <c r="F209" s="74"/>
      <c r="G209" s="4"/>
      <c r="H209" s="62"/>
      <c r="I209" s="101"/>
      <c r="J209" s="82"/>
      <c r="K209" s="3"/>
    </row>
    <row x14ac:dyDescent="0.25" r="210" customHeight="1" ht="21.75">
      <c r="A210" s="114"/>
      <c r="B210" s="132"/>
      <c r="C210" s="114"/>
      <c r="D210" s="4"/>
      <c r="E210" s="28"/>
      <c r="F210" s="74"/>
      <c r="G210" s="4"/>
      <c r="H210" s="62"/>
      <c r="I210" s="101"/>
      <c r="J210" s="82"/>
      <c r="K210" s="3"/>
    </row>
    <row x14ac:dyDescent="0.25" r="211" customHeight="1" ht="39">
      <c r="A211" s="114"/>
      <c r="B211" s="132"/>
      <c r="C211" s="114"/>
      <c r="D211" s="4"/>
      <c r="E211" s="74"/>
      <c r="F211" s="74"/>
      <c r="G211" s="4"/>
      <c r="H211" s="101"/>
      <c r="I211" s="101"/>
      <c r="J211" s="82"/>
      <c r="K211" s="3"/>
    </row>
    <row x14ac:dyDescent="0.25" r="212" customHeight="1" ht="17.25">
      <c r="A212" s="8"/>
      <c r="B212" s="96" t="s">
        <v>286</v>
      </c>
      <c r="C212" s="9"/>
      <c r="D212" s="198"/>
      <c r="E212" s="198"/>
      <c r="F212" s="198"/>
      <c r="G212" s="198"/>
      <c r="H212" s="199"/>
      <c r="I212" s="199"/>
      <c r="J212" s="199"/>
      <c r="K212" s="3"/>
    </row>
    <row x14ac:dyDescent="0.25" r="213" customHeight="1" ht="17.25">
      <c r="A213" s="209"/>
      <c r="B213" s="210"/>
      <c r="C213" s="51"/>
      <c r="D213" s="113"/>
      <c r="E213" s="112" t="s">
        <v>194</v>
      </c>
      <c r="F213" s="217" t="s">
        <v>195</v>
      </c>
      <c r="G213" s="217" t="s">
        <v>196</v>
      </c>
      <c r="H213" s="73" t="s">
        <v>197</v>
      </c>
      <c r="I213" s="18" t="s">
        <v>198</v>
      </c>
      <c r="J213" s="18" t="s">
        <v>199</v>
      </c>
      <c r="K213" s="3"/>
    </row>
    <row x14ac:dyDescent="0.25" r="214" customHeight="1" ht="17.25">
      <c r="A214" s="114"/>
      <c r="B214" s="132"/>
      <c r="C214" s="114"/>
      <c r="D214" s="4"/>
      <c r="E214" s="4" t="s">
        <v>287</v>
      </c>
      <c r="F214" s="74" t="s">
        <v>288</v>
      </c>
      <c r="G214" s="4" t="s">
        <v>288</v>
      </c>
      <c r="H214" s="62">
        <f>ROUNDUP(((USD_per_GBP*('UK-R-Seating'!H231/(1+'Exchange rate'!UK_vat_rate)))+1)/10,0)*10</f>
      </c>
      <c r="I214" s="62">
        <f>ROUNDUP(((USD_per_GBP*('UK-R-Seating'!I231/(1+'Exchange rate'!UK_vat_rate)))+1)/10,0)*10</f>
      </c>
      <c r="J214" s="62">
        <f>ROUNDUP(((USD_per_GBP*('UK-R-Seating'!J231/(1+'Exchange rate'!UK_vat_rate)))+1)/10,0)*10</f>
      </c>
      <c r="K214" s="3"/>
    </row>
    <row x14ac:dyDescent="0.25" r="215" customHeight="1" ht="32.1" customFormat="1" s="208">
      <c r="A215" s="214"/>
      <c r="B215" s="215"/>
      <c r="C215" s="214"/>
      <c r="D215" s="75"/>
      <c r="E215" s="222" t="s">
        <v>289</v>
      </c>
      <c r="F215" s="222" t="s">
        <v>290</v>
      </c>
      <c r="G215" s="75" t="s">
        <v>291</v>
      </c>
      <c r="H215" s="225"/>
      <c r="I215" s="225"/>
      <c r="J215" s="226"/>
      <c r="K215" s="211"/>
    </row>
    <row x14ac:dyDescent="0.25" r="216" customHeight="1" ht="32.1" customFormat="1" s="208">
      <c r="A216" s="214"/>
      <c r="B216" s="215"/>
      <c r="C216" s="214"/>
      <c r="D216" s="75"/>
      <c r="E216" s="223"/>
      <c r="F216" s="211"/>
      <c r="G216" s="223"/>
      <c r="H216" s="224"/>
      <c r="I216" s="225"/>
      <c r="J216" s="226"/>
      <c r="K216" s="211"/>
    </row>
    <row x14ac:dyDescent="0.25" r="217" customHeight="1" ht="28.350000000000005">
      <c r="A217" s="114"/>
      <c r="B217" s="132"/>
      <c r="C217" s="114"/>
      <c r="D217" s="4"/>
      <c r="E217" s="187" t="s">
        <v>167</v>
      </c>
      <c r="F217" s="3"/>
      <c r="G217" s="3"/>
      <c r="H217" s="82"/>
      <c r="I217" s="101"/>
      <c r="J217" s="82"/>
      <c r="K217" s="3"/>
    </row>
    <row x14ac:dyDescent="0.25" r="218" customHeight="1" ht="21.75">
      <c r="A218" s="114"/>
      <c r="B218" s="132"/>
      <c r="C218" s="114"/>
      <c r="D218" s="4"/>
      <c r="E218" s="28" t="s">
        <v>292</v>
      </c>
      <c r="F218" s="74"/>
      <c r="G218" s="4"/>
      <c r="H218" s="101"/>
      <c r="I218" s="101"/>
      <c r="J218" s="82"/>
      <c r="K218" s="3"/>
    </row>
    <row x14ac:dyDescent="0.25" r="219" customHeight="1" ht="21.75">
      <c r="A219" s="114"/>
      <c r="B219" s="132"/>
      <c r="C219" s="114"/>
      <c r="D219" s="4"/>
      <c r="E219" s="3"/>
      <c r="F219" s="74"/>
      <c r="G219" s="4"/>
      <c r="H219" s="101"/>
      <c r="I219" s="101"/>
      <c r="J219" s="82"/>
      <c r="K219" s="3"/>
    </row>
    <row x14ac:dyDescent="0.25" r="220" customHeight="1" ht="21.75">
      <c r="A220" s="150"/>
      <c r="B220" s="212"/>
      <c r="C220" s="150"/>
      <c r="D220" s="150"/>
      <c r="E220" s="204" t="s">
        <v>207</v>
      </c>
      <c r="F220" s="74"/>
      <c r="G220" s="4"/>
      <c r="H220" s="101"/>
      <c r="I220" s="213"/>
      <c r="J220" s="221"/>
      <c r="K220" s="3"/>
    </row>
    <row x14ac:dyDescent="0.25" r="221" customHeight="1" ht="17.25">
      <c r="A221" s="114"/>
      <c r="B221" s="132"/>
      <c r="C221" s="114"/>
      <c r="D221" s="4"/>
      <c r="E221" s="145"/>
      <c r="F221" s="133"/>
      <c r="G221" s="150"/>
      <c r="H221" s="213"/>
      <c r="I221" s="101"/>
      <c r="J221" s="82"/>
      <c r="K221" s="3"/>
    </row>
    <row x14ac:dyDescent="0.25" r="222" customHeight="1" ht="21.75">
      <c r="A222" s="114"/>
      <c r="B222" s="132"/>
      <c r="C222" s="114"/>
      <c r="D222" s="4"/>
      <c r="E222" s="74"/>
      <c r="F222" s="74"/>
      <c r="G222" s="4"/>
      <c r="H222" s="101"/>
      <c r="I222" s="101"/>
      <c r="J222" s="82"/>
      <c r="K222" s="3"/>
    </row>
    <row x14ac:dyDescent="0.25" r="223" customHeight="1" ht="21.75">
      <c r="A223" s="114"/>
      <c r="B223" s="132"/>
      <c r="C223" s="114"/>
      <c r="D223" s="4"/>
      <c r="E223" s="74"/>
      <c r="F223" s="74"/>
      <c r="G223" s="4"/>
      <c r="H223" s="101"/>
      <c r="I223" s="101"/>
      <c r="J223" s="82"/>
      <c r="K223" s="3"/>
    </row>
    <row x14ac:dyDescent="0.25" r="224" customHeight="1" ht="21.75">
      <c r="A224" s="114"/>
      <c r="B224" s="132"/>
      <c r="C224" s="114"/>
      <c r="D224" s="4"/>
      <c r="E224" s="74"/>
      <c r="F224" s="74"/>
      <c r="G224" s="4"/>
      <c r="H224" s="101"/>
      <c r="I224" s="101"/>
      <c r="J224" s="82"/>
      <c r="K224" s="3"/>
    </row>
    <row x14ac:dyDescent="0.25" r="225" customHeight="1" ht="21.75">
      <c r="A225" s="114"/>
      <c r="B225" s="132"/>
      <c r="C225" s="114"/>
      <c r="D225" s="4"/>
      <c r="E225" s="74"/>
      <c r="F225" s="74"/>
      <c r="G225" s="4"/>
      <c r="H225" s="101"/>
      <c r="I225" s="101"/>
      <c r="J225" s="82"/>
      <c r="K225" s="3"/>
    </row>
    <row x14ac:dyDescent="0.25" r="226" customHeight="1" ht="21.75">
      <c r="A226" s="114"/>
      <c r="B226" s="132"/>
      <c r="C226" s="114"/>
      <c r="D226" s="4"/>
      <c r="E226" s="74"/>
      <c r="F226" s="74"/>
      <c r="G226" s="4"/>
      <c r="H226" s="101"/>
      <c r="I226" s="101"/>
      <c r="J226" s="82"/>
      <c r="K226" s="3"/>
    </row>
    <row x14ac:dyDescent="0.25" r="227" customHeight="1" ht="21.75">
      <c r="A227" s="3"/>
      <c r="B227" s="205"/>
      <c r="C227" s="54"/>
      <c r="D227" s="206"/>
      <c r="E227" s="207"/>
      <c r="F227" s="207"/>
      <c r="G227" s="3"/>
      <c r="H227" s="82"/>
      <c r="I227" s="82"/>
      <c r="J227" s="82"/>
      <c r="K227" s="3"/>
    </row>
    <row x14ac:dyDescent="0.25" r="228" customHeight="1" ht="17.25">
      <c r="A228" s="8" t="s">
        <v>1</v>
      </c>
      <c r="B228" s="96" t="s">
        <v>293</v>
      </c>
      <c r="C228" s="10"/>
      <c r="D228" s="10"/>
      <c r="E228" s="10"/>
      <c r="F228" s="227"/>
      <c r="G228" s="198"/>
      <c r="H228" s="199"/>
      <c r="I228" s="199"/>
      <c r="J228" s="199"/>
      <c r="K228" s="3"/>
    </row>
    <row x14ac:dyDescent="0.25" r="229" customHeight="1" ht="21.75">
      <c r="A229" s="15"/>
      <c r="B229" s="113"/>
      <c r="C229" s="112" t="s">
        <v>193</v>
      </c>
      <c r="D229" s="112" t="s">
        <v>236</v>
      </c>
      <c r="E229" s="112" t="s">
        <v>194</v>
      </c>
      <c r="F229" s="112" t="s">
        <v>195</v>
      </c>
      <c r="G229" s="112" t="s">
        <v>196</v>
      </c>
      <c r="H229" s="73" t="s">
        <v>197</v>
      </c>
      <c r="I229" s="18" t="s">
        <v>198</v>
      </c>
      <c r="J229" s="18" t="s">
        <v>199</v>
      </c>
      <c r="K229" s="3"/>
    </row>
    <row x14ac:dyDescent="0.25" r="230" customHeight="1" ht="36">
      <c r="A230" s="22"/>
      <c r="B230" s="114"/>
      <c r="C230" s="114" t="s">
        <v>294</v>
      </c>
      <c r="D230" s="75" t="s">
        <v>238</v>
      </c>
      <c r="E230" s="4" t="s">
        <v>295</v>
      </c>
      <c r="F230" s="75" t="s">
        <v>296</v>
      </c>
      <c r="G230" s="75" t="s">
        <v>297</v>
      </c>
      <c r="H230" s="62">
        <f>ROUNDUP(((USD_per_GBP*('UK-R-Seating'!H247/(1+'Exchange rate'!UK_vat_rate)))+1)/10,0)*10</f>
      </c>
      <c r="I230" s="62">
        <f>ROUNDUP(((USD_per_GBP*('UK-R-Seating'!I247/(1+'Exchange rate'!UK_vat_rate)))+1)/10,0)*10</f>
      </c>
      <c r="J230" s="62">
        <f>ROUNDUP(((USD_per_GBP*('UK-R-Seating'!J247/(1+'Exchange rate'!UK_vat_rate)))+1)/10,0)*10</f>
      </c>
      <c r="K230" s="3"/>
    </row>
    <row x14ac:dyDescent="0.25" r="231" customHeight="1" ht="17.25">
      <c r="A231" s="22"/>
      <c r="B231" s="114"/>
      <c r="C231" s="114" t="s">
        <v>298</v>
      </c>
      <c r="D231" s="75" t="s">
        <v>299</v>
      </c>
      <c r="E231" s="4" t="s">
        <v>300</v>
      </c>
      <c r="F231" s="4" t="s">
        <v>242</v>
      </c>
      <c r="G231" s="4" t="s">
        <v>214</v>
      </c>
      <c r="H231" s="189"/>
      <c r="I231" s="189"/>
      <c r="J231" s="189"/>
      <c r="K231" s="3"/>
    </row>
    <row x14ac:dyDescent="0.25" r="232" customHeight="1" ht="17.25">
      <c r="A232" s="22"/>
      <c r="B232" s="114"/>
      <c r="C232" s="114" t="s">
        <v>301</v>
      </c>
      <c r="D232" s="4" t="s">
        <v>245</v>
      </c>
      <c r="E232" s="4" t="s">
        <v>295</v>
      </c>
      <c r="F232" s="75" t="s">
        <v>296</v>
      </c>
      <c r="G232" s="75" t="s">
        <v>302</v>
      </c>
      <c r="H232" s="63"/>
      <c r="I232" s="63"/>
      <c r="J232" s="63"/>
      <c r="K232" s="3"/>
    </row>
    <row x14ac:dyDescent="0.25" r="233" customHeight="1" ht="17.25">
      <c r="A233" s="22"/>
      <c r="B233" s="114"/>
      <c r="C233" s="114" t="s">
        <v>303</v>
      </c>
      <c r="D233" s="75" t="s">
        <v>247</v>
      </c>
      <c r="E233" s="4" t="s">
        <v>300</v>
      </c>
      <c r="F233" s="4" t="s">
        <v>242</v>
      </c>
      <c r="G233" s="4" t="s">
        <v>248</v>
      </c>
      <c r="H233" s="63"/>
      <c r="I233" s="63"/>
      <c r="J233" s="63"/>
      <c r="K233" s="3"/>
    </row>
    <row x14ac:dyDescent="0.25" r="234" customHeight="1" ht="17.25">
      <c r="A234" s="22"/>
      <c r="B234" s="114"/>
      <c r="C234" s="114"/>
      <c r="D234" s="114"/>
      <c r="E234" s="114"/>
      <c r="F234" s="114"/>
      <c r="G234" s="114"/>
      <c r="H234" s="172"/>
      <c r="I234" s="172"/>
      <c r="J234" s="82"/>
      <c r="K234" s="3"/>
    </row>
    <row x14ac:dyDescent="0.25" r="235" customHeight="1" ht="17.25">
      <c r="A235" s="22"/>
      <c r="B235" s="114"/>
      <c r="C235" s="114"/>
      <c r="D235" s="114"/>
      <c r="E235" s="187" t="s">
        <v>167</v>
      </c>
      <c r="F235" s="114"/>
      <c r="G235" s="114"/>
      <c r="H235" s="172"/>
      <c r="I235" s="172"/>
      <c r="J235" s="82"/>
      <c r="K235" s="3"/>
    </row>
    <row x14ac:dyDescent="0.25" r="236" customHeight="1" ht="17.25">
      <c r="A236" s="3"/>
      <c r="B236" s="114"/>
      <c r="C236" s="114"/>
      <c r="D236" s="114"/>
      <c r="E236" s="28" t="s">
        <v>249</v>
      </c>
      <c r="F236" s="4"/>
      <c r="G236" s="4"/>
      <c r="H236" s="101"/>
      <c r="I236" s="82"/>
      <c r="J236" s="82"/>
      <c r="K236" s="3"/>
    </row>
    <row x14ac:dyDescent="0.25" r="237" customHeight="1" ht="17.25">
      <c r="A237" s="3"/>
      <c r="B237" s="114"/>
      <c r="C237" s="114"/>
      <c r="D237" s="114"/>
      <c r="E237" s="28"/>
      <c r="F237" s="4"/>
      <c r="G237" s="4"/>
      <c r="H237" s="101"/>
      <c r="I237" s="82"/>
      <c r="J237" s="82"/>
      <c r="K237" s="3"/>
    </row>
    <row x14ac:dyDescent="0.25" r="238" customHeight="1" ht="17.25">
      <c r="A238" s="3"/>
      <c r="B238" s="114"/>
      <c r="C238" s="114"/>
      <c r="D238" s="114"/>
      <c r="E238" s="204" t="s">
        <v>207</v>
      </c>
      <c r="F238" s="4"/>
      <c r="G238" s="4"/>
      <c r="H238" s="101"/>
      <c r="I238" s="82"/>
      <c r="J238" s="82"/>
      <c r="K238" s="3"/>
    </row>
    <row x14ac:dyDescent="0.25" r="239" customHeight="1" ht="17.25">
      <c r="A239" s="3"/>
      <c r="B239" s="114"/>
      <c r="C239" s="114"/>
      <c r="D239" s="114"/>
      <c r="E239" s="145"/>
      <c r="F239" s="228"/>
      <c r="G239" s="228"/>
      <c r="H239" s="101"/>
      <c r="I239" s="82"/>
      <c r="J239" s="82"/>
      <c r="K239" s="3"/>
    </row>
    <row x14ac:dyDescent="0.25" r="240" customHeight="1" ht="17.25">
      <c r="A240" s="3"/>
      <c r="B240" s="114"/>
      <c r="C240" s="114"/>
      <c r="D240" s="114"/>
      <c r="E240" s="229"/>
      <c r="F240" s="228"/>
      <c r="G240" s="228"/>
      <c r="H240" s="230"/>
      <c r="I240" s="82"/>
      <c r="J240" s="82"/>
      <c r="K240" s="3"/>
    </row>
    <row x14ac:dyDescent="0.25" r="241" customHeight="1" ht="17.25">
      <c r="A241" s="3"/>
      <c r="B241" s="114"/>
      <c r="C241" s="114"/>
      <c r="D241" s="114"/>
      <c r="E241" s="229"/>
      <c r="F241" s="228"/>
      <c r="G241" s="228"/>
      <c r="H241" s="230"/>
      <c r="I241" s="82"/>
      <c r="J241" s="82"/>
      <c r="K241" s="3"/>
    </row>
    <row x14ac:dyDescent="0.25" r="242" customHeight="1" ht="17.25">
      <c r="A242" s="3"/>
      <c r="B242" s="114"/>
      <c r="C242" s="114"/>
      <c r="D242" s="114"/>
      <c r="E242" s="229"/>
      <c r="F242" s="228"/>
      <c r="G242" s="228"/>
      <c r="H242" s="230"/>
      <c r="I242" s="82"/>
      <c r="J242" s="82"/>
      <c r="K242" s="3"/>
    </row>
    <row x14ac:dyDescent="0.25" r="243" customHeight="1" ht="17.25">
      <c r="A243" s="3"/>
      <c r="B243" s="114"/>
      <c r="C243" s="114"/>
      <c r="D243" s="114"/>
      <c r="E243" s="229"/>
      <c r="F243" s="228"/>
      <c r="G243" s="228"/>
      <c r="H243" s="230"/>
      <c r="I243" s="82"/>
      <c r="J243" s="82"/>
      <c r="K243" s="3"/>
    </row>
    <row x14ac:dyDescent="0.25" r="244" customHeight="1" ht="17.25">
      <c r="A244" s="3"/>
      <c r="B244" s="114"/>
      <c r="C244" s="114"/>
      <c r="D244" s="114"/>
      <c r="E244" s="229"/>
      <c r="F244" s="228"/>
      <c r="G244" s="228"/>
      <c r="H244" s="230"/>
      <c r="I244" s="82"/>
      <c r="J244" s="82"/>
      <c r="K244" s="3"/>
    </row>
    <row x14ac:dyDescent="0.25" r="245" customHeight="1" ht="17.25">
      <c r="A245" s="3"/>
      <c r="B245" s="3"/>
      <c r="C245" s="3"/>
      <c r="D245" s="3"/>
      <c r="E245" s="122" t="s">
        <v>304</v>
      </c>
      <c r="F245" s="3"/>
      <c r="G245" s="3"/>
      <c r="H245" s="82"/>
      <c r="I245" s="82"/>
      <c r="J245" s="82"/>
      <c r="K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82"/>
      <c r="I246" s="82"/>
      <c r="J246" s="82"/>
      <c r="K246" s="3"/>
    </row>
    <row x14ac:dyDescent="0.25" r="247" customHeight="1" ht="17.25">
      <c r="A247" s="3"/>
      <c r="B247" s="205"/>
      <c r="C247" s="54"/>
      <c r="D247" s="206"/>
      <c r="E247" s="207"/>
      <c r="F247" s="207"/>
      <c r="G247" s="3"/>
      <c r="H247" s="82"/>
      <c r="I247" s="82"/>
      <c r="J247" s="82"/>
      <c r="K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82"/>
      <c r="I248" s="82"/>
      <c r="J248" s="82"/>
      <c r="K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82"/>
      <c r="I249" s="82"/>
      <c r="J249" s="92"/>
      <c r="K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82"/>
      <c r="I250" s="82"/>
      <c r="J250" s="82"/>
      <c r="K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82"/>
      <c r="I251" s="82"/>
      <c r="J251" s="82"/>
      <c r="K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82"/>
      <c r="I252" s="82"/>
      <c r="J252" s="82"/>
      <c r="K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82"/>
      <c r="I253" s="82"/>
      <c r="J253" s="82"/>
      <c r="K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82"/>
      <c r="I254" s="82"/>
      <c r="J254" s="82"/>
      <c r="K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82"/>
      <c r="I255" s="82"/>
      <c r="J255" s="82"/>
      <c r="K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82"/>
      <c r="I256" s="82"/>
      <c r="J256" s="82"/>
      <c r="K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82"/>
      <c r="I257" s="82"/>
      <c r="J257" s="82"/>
      <c r="K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82"/>
      <c r="I258" s="82"/>
      <c r="J258" s="82"/>
      <c r="K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82"/>
      <c r="I259" s="82"/>
      <c r="J259" s="82"/>
      <c r="K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82"/>
      <c r="I260" s="82"/>
      <c r="J260" s="82"/>
      <c r="K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82"/>
      <c r="I261" s="82"/>
      <c r="J261" s="82"/>
      <c r="K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82"/>
      <c r="I262" s="82"/>
      <c r="J262" s="82"/>
      <c r="K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82"/>
      <c r="I263" s="82"/>
      <c r="J263" s="82"/>
      <c r="K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82"/>
      <c r="I264" s="82"/>
      <c r="J264" s="82"/>
      <c r="K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82"/>
      <c r="I265" s="82"/>
      <c r="J265" s="82"/>
      <c r="K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82"/>
      <c r="I266" s="82"/>
      <c r="J266" s="82"/>
      <c r="K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82"/>
      <c r="I267" s="82"/>
      <c r="J267" s="82"/>
      <c r="K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82"/>
      <c r="I268" s="82"/>
      <c r="J268" s="82"/>
      <c r="K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82"/>
      <c r="I269" s="82"/>
      <c r="J269" s="82"/>
      <c r="K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82"/>
      <c r="I270" s="82"/>
      <c r="J270" s="82"/>
      <c r="K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82"/>
      <c r="I271" s="82"/>
      <c r="J271" s="82"/>
      <c r="K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82"/>
      <c r="I272" s="82"/>
      <c r="J272" s="82"/>
      <c r="K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82"/>
      <c r="I273" s="82"/>
      <c r="J273" s="82"/>
      <c r="K273" s="3"/>
    </row>
  </sheetData>
  <mergeCells count="1">
    <mergeCell ref="A1:J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1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8.576428571428572" customWidth="1" bestFit="1"/>
    <col min="3" max="3" style="76" width="20.576428571428572" customWidth="1" bestFit="1"/>
    <col min="4" max="4" style="76" width="24.576428571428572" customWidth="1" bestFit="1"/>
    <col min="5" max="5" style="76" width="26.576428571428572" customWidth="1" bestFit="1"/>
    <col min="6" max="6" style="76" width="26.14785714285714" customWidth="1" bestFit="1"/>
    <col min="7" max="7" style="78" width="24.14785714285714" customWidth="1" bestFit="1"/>
    <col min="8" max="8" style="100" width="23.576428571428572" customWidth="1" bestFit="1"/>
    <col min="9" max="9" style="100" width="23.576428571428572" customWidth="1" bestFit="1"/>
    <col min="10" max="10" style="100" width="21.005" customWidth="1" bestFit="1"/>
    <col min="11" max="11" style="76" width="11.005" customWidth="1" bestFit="1"/>
  </cols>
  <sheetData>
    <row x14ac:dyDescent="0.25" r="1" customHeight="1" ht="17.25">
      <c r="A1" s="1" t="s">
        <v>191</v>
      </c>
      <c r="B1" s="1"/>
      <c r="C1" s="1"/>
      <c r="D1" s="1"/>
      <c r="E1" s="1"/>
      <c r="F1" s="1"/>
      <c r="G1" s="2"/>
      <c r="H1" s="81"/>
      <c r="I1" s="81"/>
      <c r="J1" s="81"/>
      <c r="K1" s="3"/>
    </row>
    <row x14ac:dyDescent="0.25" r="2" customHeight="1" ht="17.25">
      <c r="A2" s="3"/>
      <c r="B2" s="163"/>
      <c r="C2" s="163"/>
      <c r="D2" s="163"/>
      <c r="E2" s="163"/>
      <c r="F2" s="163"/>
      <c r="G2" s="231"/>
      <c r="H2" s="197"/>
      <c r="I2" s="197"/>
      <c r="J2" s="82"/>
      <c r="K2" s="3"/>
    </row>
    <row x14ac:dyDescent="0.25" r="3" customHeight="1" ht="17.25">
      <c r="A3" s="8"/>
      <c r="B3" s="96" t="s">
        <v>192</v>
      </c>
      <c r="C3" s="9"/>
      <c r="D3" s="198"/>
      <c r="E3" s="198"/>
      <c r="F3" s="198"/>
      <c r="G3" s="232"/>
      <c r="H3" s="199"/>
      <c r="I3" s="199"/>
      <c r="J3" s="199"/>
      <c r="K3" s="3"/>
    </row>
    <row x14ac:dyDescent="0.25" r="4" customHeight="1" ht="17.25">
      <c r="A4" s="200"/>
      <c r="B4" s="201"/>
      <c r="C4" s="113"/>
      <c r="D4" s="112" t="s">
        <v>193</v>
      </c>
      <c r="E4" s="112" t="s">
        <v>194</v>
      </c>
      <c r="F4" s="112" t="s">
        <v>195</v>
      </c>
      <c r="G4" s="159" t="s">
        <v>196</v>
      </c>
      <c r="H4" s="131" t="s">
        <v>197</v>
      </c>
      <c r="I4" s="18" t="s">
        <v>198</v>
      </c>
      <c r="J4" s="18" t="s">
        <v>199</v>
      </c>
      <c r="K4" s="3"/>
    </row>
    <row x14ac:dyDescent="0.25" r="5" customHeight="1" ht="28.350000000000005">
      <c r="A5" s="114"/>
      <c r="B5" s="132"/>
      <c r="C5" s="114"/>
      <c r="D5" s="4" t="s">
        <v>203</v>
      </c>
      <c r="E5" s="74" t="s">
        <v>204</v>
      </c>
      <c r="F5" s="74" t="s">
        <v>205</v>
      </c>
      <c r="G5" s="7" t="s">
        <v>205</v>
      </c>
      <c r="H5" s="62">
        <f>ROUNDUP((((('Exchange rate'!Eur_per_GBP*('UK-R-Seating'!H5/(1+'Exchange rate'!UK_vat_rate))*1.25)-('Exchange rate'!Eur_per_GBP*('UK-R-Seating'!H5/(1+'Exchange rate'!UK_vat_rate))*1.25)*0.25)+1)*0.9165)/10,0)*10</f>
      </c>
      <c r="I5" s="62">
        <f>ROUNDUP((((('Exchange rate'!Eur_per_GBP*('UK-R-Seating'!I5/(1+'Exchange rate'!UK_vat_rate))*1.25)-('Exchange rate'!Eur_per_GBP*('UK-R-Seating'!I5/(1+'Exchange rate'!UK_vat_rate))*1.25)*0.25)+1)*0.9165)/10,0)*10</f>
      </c>
      <c r="J5" s="62">
        <f>ROUNDUP((((('Exchange rate'!Eur_per_GBP*('UK-R-Seating'!J5/(1+'Exchange rate'!UK_vat_rate))*1.25)-('Exchange rate'!Eur_per_GBP*('UK-R-Seating'!J5/(1+'Exchange rate'!UK_vat_rate))*1.25)*0.25)+1)*0.9165)/10,0)*10</f>
      </c>
      <c r="K5" s="3"/>
    </row>
    <row x14ac:dyDescent="0.25" r="6" customHeight="1" ht="28.350000000000005">
      <c r="A6" s="114"/>
      <c r="B6" s="132"/>
      <c r="C6" s="114"/>
      <c r="D6" s="114"/>
      <c r="E6" s="28"/>
      <c r="F6" s="28"/>
      <c r="G6" s="26"/>
      <c r="H6" s="62"/>
      <c r="I6" s="202"/>
      <c r="J6" s="82"/>
      <c r="K6" s="3"/>
    </row>
    <row x14ac:dyDescent="0.25" r="7" customHeight="1" ht="28.350000000000005">
      <c r="A7" s="114"/>
      <c r="B7" s="132"/>
      <c r="C7" s="114"/>
      <c r="D7" s="114"/>
      <c r="E7" s="187" t="s">
        <v>167</v>
      </c>
      <c r="F7" s="28"/>
      <c r="G7" s="26"/>
      <c r="H7" s="62"/>
      <c r="I7" s="202"/>
      <c r="J7" s="82"/>
      <c r="K7" s="3"/>
    </row>
    <row x14ac:dyDescent="0.25" r="8" customHeight="1" ht="28.350000000000005">
      <c r="A8" s="114"/>
      <c r="B8" s="132"/>
      <c r="C8" s="114"/>
      <c r="D8" s="114"/>
      <c r="E8" s="203" t="s">
        <v>206</v>
      </c>
      <c r="F8" s="28"/>
      <c r="G8" s="26"/>
      <c r="H8" s="62"/>
      <c r="I8" s="202"/>
      <c r="J8" s="82"/>
      <c r="K8" s="3"/>
    </row>
    <row x14ac:dyDescent="0.25" r="9" customHeight="1" ht="28.350000000000005">
      <c r="A9" s="114"/>
      <c r="B9" s="132"/>
      <c r="C9" s="114"/>
      <c r="D9" s="114"/>
      <c r="E9" s="203"/>
      <c r="F9" s="28"/>
      <c r="G9" s="26"/>
      <c r="H9" s="62"/>
      <c r="I9" s="202"/>
      <c r="J9" s="82"/>
      <c r="K9" s="3"/>
    </row>
    <row x14ac:dyDescent="0.25" r="10" customHeight="1" ht="28.350000000000005">
      <c r="A10" s="114"/>
      <c r="B10" s="132"/>
      <c r="C10" s="114"/>
      <c r="D10" s="114"/>
      <c r="E10" s="204" t="s">
        <v>207</v>
      </c>
      <c r="F10" s="28"/>
      <c r="G10" s="26"/>
      <c r="H10" s="62"/>
      <c r="I10" s="202"/>
      <c r="J10" s="82"/>
      <c r="K10" s="3"/>
    </row>
    <row x14ac:dyDescent="0.25" r="11" customHeight="1" ht="28.350000000000005">
      <c r="A11" s="114"/>
      <c r="B11" s="132"/>
      <c r="C11" s="114"/>
      <c r="D11" s="114"/>
      <c r="E11" s="145"/>
      <c r="F11" s="28"/>
      <c r="G11" s="26"/>
      <c r="H11" s="62"/>
      <c r="I11" s="202"/>
      <c r="J11" s="82"/>
      <c r="K11" s="3"/>
    </row>
    <row x14ac:dyDescent="0.25" r="12" customHeight="1" ht="28.350000000000005">
      <c r="A12" s="114"/>
      <c r="B12" s="132"/>
      <c r="C12" s="114"/>
      <c r="D12" s="114"/>
      <c r="E12" s="139" t="s">
        <v>90</v>
      </c>
      <c r="F12" s="190"/>
      <c r="G12" s="36"/>
      <c r="H12" s="188">
        <f>ROUNDUP((((('Exchange rate'!Eur_per_GBP*('UK-R-Seating'!H12/(1+'Exchange rate'!UK_vat_rate))*1.25)-('Exchange rate'!Eur_per_GBP*('UK-R-Seating'!H12/(1+'Exchange rate'!UK_vat_rate))*1.25)*0.25)+1)*0.9165)/10,0)*10</f>
      </c>
      <c r="I12" s="202"/>
      <c r="J12" s="82"/>
      <c r="K12" s="3"/>
    </row>
    <row x14ac:dyDescent="0.25" r="13" customHeight="1" ht="21.75">
      <c r="A13" s="114"/>
      <c r="B13" s="132"/>
      <c r="C13" s="114"/>
      <c r="D13" s="4"/>
      <c r="E13" s="28"/>
      <c r="F13" s="28"/>
      <c r="G13" s="26"/>
      <c r="H13" s="62"/>
      <c r="I13" s="101"/>
      <c r="J13" s="82"/>
      <c r="K13" s="3"/>
    </row>
    <row x14ac:dyDescent="0.25" r="14" customHeight="1" ht="21.75">
      <c r="A14" s="114"/>
      <c r="B14" s="132"/>
      <c r="C14" s="114"/>
      <c r="D14" s="4"/>
      <c r="E14" s="74"/>
      <c r="F14" s="74"/>
      <c r="G14" s="7"/>
      <c r="H14" s="101"/>
      <c r="I14" s="101"/>
      <c r="J14" s="82"/>
      <c r="K14" s="3"/>
    </row>
    <row x14ac:dyDescent="0.25" r="15" customHeight="1" ht="21.75">
      <c r="A15" s="114"/>
      <c r="B15" s="132"/>
      <c r="C15" s="114"/>
      <c r="D15" s="4"/>
      <c r="E15" s="74"/>
      <c r="F15" s="74"/>
      <c r="G15" s="7"/>
      <c r="H15" s="101"/>
      <c r="I15" s="101"/>
      <c r="J15" s="82"/>
      <c r="K15" s="3"/>
    </row>
    <row x14ac:dyDescent="0.25" r="16" customHeight="1" ht="17.25">
      <c r="A16" s="8"/>
      <c r="B16" s="96" t="s">
        <v>208</v>
      </c>
      <c r="C16" s="9"/>
      <c r="D16" s="198"/>
      <c r="E16" s="198"/>
      <c r="F16" s="198"/>
      <c r="G16" s="232"/>
      <c r="H16" s="199"/>
      <c r="I16" s="199"/>
      <c r="J16" s="199"/>
      <c r="K16" s="3"/>
    </row>
    <row x14ac:dyDescent="0.25" r="17" customHeight="1" ht="17.25">
      <c r="A17" s="200"/>
      <c r="B17" s="201"/>
      <c r="C17" s="113"/>
      <c r="D17" s="112" t="s">
        <v>193</v>
      </c>
      <c r="E17" s="112" t="s">
        <v>194</v>
      </c>
      <c r="F17" s="112" t="s">
        <v>195</v>
      </c>
      <c r="G17" s="159" t="s">
        <v>196</v>
      </c>
      <c r="H17" s="131" t="s">
        <v>197</v>
      </c>
      <c r="I17" s="18" t="s">
        <v>198</v>
      </c>
      <c r="J17" s="18" t="s">
        <v>199</v>
      </c>
      <c r="K17" s="3"/>
    </row>
    <row x14ac:dyDescent="0.25" r="18" customHeight="1" ht="28.350000000000005">
      <c r="A18" s="114"/>
      <c r="B18" s="132"/>
      <c r="C18" s="114"/>
      <c r="D18" s="4" t="s">
        <v>212</v>
      </c>
      <c r="E18" s="74" t="s">
        <v>204</v>
      </c>
      <c r="F18" s="74" t="s">
        <v>213</v>
      </c>
      <c r="G18" s="7" t="s">
        <v>214</v>
      </c>
      <c r="H18" s="62">
        <f>ROUNDUP((((('Exchange rate'!Eur_per_GBP*('UK-R-Seating'!H18/(1+'Exchange rate'!UK_vat_rate))*1.25)-('Exchange rate'!Eur_per_GBP*('UK-R-Seating'!H18/(1+'Exchange rate'!UK_vat_rate))*1.25)*0.25)+1)*0.9165)/10,0)*10</f>
      </c>
      <c r="I18" s="62">
        <f>ROUNDUP((((('Exchange rate'!Eur_per_GBP*('UK-R-Seating'!I18/(1+'Exchange rate'!UK_vat_rate))*1.25)-('Exchange rate'!Eur_per_GBP*('UK-R-Seating'!I18/(1+'Exchange rate'!UK_vat_rate))*1.25)*0.25)+1)*0.9165)/10,0)*10</f>
      </c>
      <c r="J18" s="62">
        <f>ROUNDUP((((('Exchange rate'!Eur_per_GBP*('UK-R-Seating'!J18/(1+'Exchange rate'!UK_vat_rate))*1.25)-('Exchange rate'!Eur_per_GBP*('UK-R-Seating'!J18/(1+'Exchange rate'!UK_vat_rate))*1.25)*0.25)+1)*0.9165)/10,0)*10</f>
      </c>
      <c r="K18" s="3"/>
    </row>
    <row x14ac:dyDescent="0.25" r="19" customHeight="1" ht="21.75">
      <c r="A19" s="114"/>
      <c r="B19" s="132"/>
      <c r="C19" s="114"/>
      <c r="D19" s="4"/>
      <c r="E19" s="74"/>
      <c r="F19" s="74"/>
      <c r="G19" s="7"/>
      <c r="H19" s="62"/>
      <c r="I19" s="101"/>
      <c r="J19" s="82"/>
      <c r="K19" s="3"/>
    </row>
    <row x14ac:dyDescent="0.25" r="20" customHeight="1" ht="28.350000000000005">
      <c r="A20" s="114"/>
      <c r="B20" s="132"/>
      <c r="C20" s="114"/>
      <c r="D20" s="114"/>
      <c r="E20" s="187" t="s">
        <v>167</v>
      </c>
      <c r="F20" s="3"/>
      <c r="G20" s="5"/>
      <c r="H20" s="62"/>
      <c r="I20" s="202"/>
      <c r="J20" s="82"/>
      <c r="K20" s="3"/>
    </row>
    <row x14ac:dyDescent="0.25" r="21" customHeight="1" ht="28.350000000000005">
      <c r="A21" s="114"/>
      <c r="B21" s="132"/>
      <c r="C21" s="114"/>
      <c r="D21" s="114"/>
      <c r="E21" s="203" t="s">
        <v>215</v>
      </c>
      <c r="F21" s="28"/>
      <c r="G21" s="26"/>
      <c r="H21" s="62"/>
      <c r="I21" s="202"/>
      <c r="J21" s="82"/>
      <c r="K21" s="3"/>
    </row>
    <row x14ac:dyDescent="0.25" r="22" customHeight="1" ht="28.350000000000005">
      <c r="A22" s="114"/>
      <c r="B22" s="132"/>
      <c r="C22" s="114"/>
      <c r="D22" s="114"/>
      <c r="E22" s="138"/>
      <c r="F22" s="28"/>
      <c r="G22" s="26"/>
      <c r="H22" s="62"/>
      <c r="I22" s="202"/>
      <c r="J22" s="82"/>
      <c r="K22" s="3"/>
    </row>
    <row x14ac:dyDescent="0.25" r="23" customHeight="1" ht="28.350000000000005">
      <c r="A23" s="114"/>
      <c r="B23" s="132"/>
      <c r="C23" s="114"/>
      <c r="D23" s="114"/>
      <c r="E23" s="204" t="s">
        <v>207</v>
      </c>
      <c r="F23" s="28"/>
      <c r="G23" s="26"/>
      <c r="H23" s="62"/>
      <c r="I23" s="202"/>
      <c r="J23" s="82"/>
      <c r="K23" s="3"/>
    </row>
    <row x14ac:dyDescent="0.25" r="24" customHeight="1" ht="28.350000000000005">
      <c r="A24" s="114"/>
      <c r="B24" s="132"/>
      <c r="C24" s="114"/>
      <c r="D24" s="114"/>
      <c r="E24" s="145"/>
      <c r="F24" s="28"/>
      <c r="G24" s="26"/>
      <c r="H24" s="62"/>
      <c r="I24" s="202"/>
      <c r="J24" s="82"/>
      <c r="K24" s="3"/>
    </row>
    <row x14ac:dyDescent="0.25" r="25" customHeight="1" ht="21.75">
      <c r="A25" s="114"/>
      <c r="B25" s="132"/>
      <c r="C25" s="114"/>
      <c r="D25" s="4"/>
      <c r="E25" s="139" t="s">
        <v>90</v>
      </c>
      <c r="F25" s="190"/>
      <c r="G25" s="36"/>
      <c r="H25" s="188">
        <f>ROUNDUP((((('Exchange rate'!Eur_per_GBP*('UK-R-Seating'!H25/(1+'Exchange rate'!UK_vat_rate))*1.25)-('Exchange rate'!Eur_per_GBP*('UK-R-Seating'!H25/(1+'Exchange rate'!UK_vat_rate))*1.25)*0.25)+1)*0.9165)/10,0)*10</f>
      </c>
      <c r="I25" s="101"/>
      <c r="J25" s="82"/>
      <c r="K25" s="3"/>
    </row>
    <row x14ac:dyDescent="0.25" r="26" customHeight="1" ht="28.350000000000005">
      <c r="A26" s="114"/>
      <c r="B26" s="132"/>
      <c r="C26" s="114"/>
      <c r="D26" s="114"/>
      <c r="E26" s="114"/>
      <c r="F26" s="114"/>
      <c r="G26" s="26"/>
      <c r="H26" s="62"/>
      <c r="I26" s="202"/>
      <c r="J26" s="82"/>
      <c r="K26" s="3"/>
    </row>
    <row x14ac:dyDescent="0.25" r="27" customHeight="1" ht="21.75">
      <c r="A27" s="114"/>
      <c r="B27" s="132"/>
      <c r="C27" s="114"/>
      <c r="D27" s="4"/>
      <c r="E27" s="74"/>
      <c r="F27" s="74"/>
      <c r="G27" s="7"/>
      <c r="H27" s="101"/>
      <c r="I27" s="101"/>
      <c r="J27" s="82"/>
      <c r="K27" s="3"/>
    </row>
    <row x14ac:dyDescent="0.25" r="28" customHeight="1" ht="31.5">
      <c r="A28" s="3"/>
      <c r="B28" s="205"/>
      <c r="C28" s="54"/>
      <c r="D28" s="206"/>
      <c r="E28" s="207"/>
      <c r="F28" s="207"/>
      <c r="G28" s="5"/>
      <c r="H28" s="82"/>
      <c r="I28" s="82"/>
      <c r="J28" s="82"/>
      <c r="K28" s="3"/>
    </row>
    <row x14ac:dyDescent="0.25" r="29" customHeight="1" ht="17.25">
      <c r="A29" s="8"/>
      <c r="B29" s="96" t="s">
        <v>216</v>
      </c>
      <c r="C29" s="9"/>
      <c r="D29" s="198"/>
      <c r="E29" s="198"/>
      <c r="F29" s="198"/>
      <c r="G29" s="232"/>
      <c r="H29" s="199"/>
      <c r="I29" s="199"/>
      <c r="J29" s="199"/>
      <c r="K29" s="3"/>
    </row>
    <row x14ac:dyDescent="0.25" r="30" customHeight="1" ht="17.25">
      <c r="A30" s="200"/>
      <c r="B30" s="201"/>
      <c r="C30" s="113"/>
      <c r="D30" s="112" t="s">
        <v>193</v>
      </c>
      <c r="E30" s="112" t="s">
        <v>194</v>
      </c>
      <c r="F30" s="112" t="s">
        <v>195</v>
      </c>
      <c r="G30" s="159" t="s">
        <v>196</v>
      </c>
      <c r="H30" s="131" t="s">
        <v>197</v>
      </c>
      <c r="I30" s="18" t="s">
        <v>198</v>
      </c>
      <c r="J30" s="18" t="s">
        <v>199</v>
      </c>
      <c r="K30" s="3"/>
    </row>
    <row x14ac:dyDescent="0.25" r="31" customHeight="1" ht="28.350000000000005">
      <c r="A31" s="114"/>
      <c r="B31" s="132"/>
      <c r="C31" s="114"/>
      <c r="D31" s="4" t="s">
        <v>219</v>
      </c>
      <c r="E31" s="74" t="s">
        <v>204</v>
      </c>
      <c r="F31" s="74" t="s">
        <v>220</v>
      </c>
      <c r="G31" s="7" t="s">
        <v>221</v>
      </c>
      <c r="H31" s="62">
        <f>ROUNDUP((((('Exchange rate'!Eur_per_GBP*('UK-R-Seating'!H30/(1+'Exchange rate'!UK_vat_rate))*1.25)-('Exchange rate'!Eur_per_GBP*('UK-R-Seating'!H30/(1+'Exchange rate'!UK_vat_rate))*1.25)*0.25)+1)*0.9165)/10,0)*10</f>
      </c>
      <c r="I31" s="62">
        <f>ROUNDUP((((('Exchange rate'!Eur_per_GBP*('UK-R-Seating'!I30/(1+'Exchange rate'!UK_vat_rate))*1.25)-('Exchange rate'!Eur_per_GBP*('UK-R-Seating'!I30/(1+'Exchange rate'!UK_vat_rate))*1.25)*0.25)+1)*0.9165)/10,0)*10</f>
      </c>
      <c r="J31" s="62">
        <f>ROUNDUP((((('Exchange rate'!Eur_per_GBP*('UK-R-Seating'!J30/(1+'Exchange rate'!UK_vat_rate))*1.25)-('Exchange rate'!Eur_per_GBP*('UK-R-Seating'!J30/(1+'Exchange rate'!UK_vat_rate))*1.25)*0.25)+1)*0.9165)/10,0)*10</f>
      </c>
      <c r="K31" s="3"/>
    </row>
    <row x14ac:dyDescent="0.25" r="32" customHeight="1" ht="21.75">
      <c r="A32" s="114"/>
      <c r="B32" s="132"/>
      <c r="C32" s="114"/>
      <c r="D32" s="4"/>
      <c r="E32" s="74"/>
      <c r="F32" s="74"/>
      <c r="G32" s="7"/>
      <c r="H32" s="62"/>
      <c r="I32" s="101"/>
      <c r="J32" s="82"/>
      <c r="K32" s="3"/>
    </row>
    <row x14ac:dyDescent="0.25" r="33" customHeight="1" ht="28.350000000000005">
      <c r="A33" s="114"/>
      <c r="B33" s="132"/>
      <c r="C33" s="114"/>
      <c r="D33" s="114"/>
      <c r="E33" s="187" t="s">
        <v>167</v>
      </c>
      <c r="F33" s="3"/>
      <c r="G33" s="5"/>
      <c r="H33" s="62"/>
      <c r="I33" s="202"/>
      <c r="J33" s="82"/>
      <c r="K33" s="3"/>
    </row>
    <row x14ac:dyDescent="0.25" r="34" customHeight="1" ht="28.350000000000005">
      <c r="A34" s="114"/>
      <c r="B34" s="132"/>
      <c r="C34" s="114"/>
      <c r="D34" s="114"/>
      <c r="E34" s="28" t="s">
        <v>222</v>
      </c>
      <c r="F34" s="28"/>
      <c r="G34" s="26"/>
      <c r="H34" s="62"/>
      <c r="I34" s="202"/>
      <c r="J34" s="82"/>
      <c r="K34" s="3"/>
    </row>
    <row x14ac:dyDescent="0.25" r="35" customHeight="1" ht="28.350000000000005">
      <c r="A35" s="114"/>
      <c r="B35" s="132"/>
      <c r="C35" s="114"/>
      <c r="D35" s="114"/>
      <c r="E35" s="122"/>
      <c r="F35" s="28"/>
      <c r="G35" s="26"/>
      <c r="H35" s="62"/>
      <c r="I35" s="202"/>
      <c r="J35" s="82"/>
      <c r="K35" s="3"/>
    </row>
    <row x14ac:dyDescent="0.25" r="36" customHeight="1" ht="28.350000000000005">
      <c r="A36" s="114"/>
      <c r="B36" s="132"/>
      <c r="C36" s="114"/>
      <c r="D36" s="114"/>
      <c r="E36" s="204" t="s">
        <v>223</v>
      </c>
      <c r="F36" s="28"/>
      <c r="G36" s="26"/>
      <c r="H36" s="62"/>
      <c r="I36" s="202"/>
      <c r="J36" s="82"/>
      <c r="K36" s="3"/>
    </row>
    <row x14ac:dyDescent="0.25" r="37" customHeight="1" ht="28.350000000000005">
      <c r="A37" s="114"/>
      <c r="B37" s="132"/>
      <c r="C37" s="114"/>
      <c r="D37" s="114"/>
      <c r="E37" s="145"/>
      <c r="F37" s="28"/>
      <c r="G37" s="26"/>
      <c r="H37" s="62"/>
      <c r="I37" s="202"/>
      <c r="J37" s="82"/>
      <c r="K37" s="3"/>
    </row>
    <row x14ac:dyDescent="0.25" r="38" customHeight="1" ht="21.75">
      <c r="A38" s="114"/>
      <c r="B38" s="132"/>
      <c r="C38" s="114"/>
      <c r="D38" s="4"/>
      <c r="E38" s="139" t="s">
        <v>90</v>
      </c>
      <c r="F38" s="143"/>
      <c r="G38" s="161"/>
      <c r="H38" s="188">
        <f>ROUNDUP((((('Exchange rate'!Eur_per_GBP*('UK-R-Seating'!H40/(1+'Exchange rate'!UK_vat_rate))*1.25)-('Exchange rate'!Eur_per_GBP*('UK-R-Seating'!H40/(1+'Exchange rate'!UK_vat_rate))*1.25)*0.25)+1)*0.9165)/10,0)*10</f>
      </c>
      <c r="I38" s="101"/>
      <c r="J38" s="82"/>
      <c r="K38" s="3"/>
    </row>
    <row x14ac:dyDescent="0.25" r="39" customHeight="1" ht="28.350000000000005">
      <c r="A39" s="114"/>
      <c r="B39" s="132"/>
      <c r="C39" s="114"/>
      <c r="D39" s="114"/>
      <c r="E39" s="114"/>
      <c r="F39" s="114"/>
      <c r="G39" s="26"/>
      <c r="H39" s="62"/>
      <c r="I39" s="202"/>
      <c r="J39" s="82"/>
      <c r="K39" s="3"/>
    </row>
    <row x14ac:dyDescent="0.25" r="40" customHeight="1" ht="21.75">
      <c r="A40" s="114"/>
      <c r="B40" s="132"/>
      <c r="C40" s="114"/>
      <c r="D40" s="4"/>
      <c r="E40" s="74"/>
      <c r="F40" s="74"/>
      <c r="G40" s="7"/>
      <c r="H40" s="101"/>
      <c r="I40" s="101"/>
      <c r="J40" s="82"/>
      <c r="K40" s="3"/>
    </row>
    <row x14ac:dyDescent="0.25" r="41" customHeight="1" ht="31.5">
      <c r="A41" s="3"/>
      <c r="B41" s="205"/>
      <c r="C41" s="54"/>
      <c r="D41" s="206"/>
      <c r="E41" s="207"/>
      <c r="F41" s="207"/>
      <c r="G41" s="5"/>
      <c r="H41" s="82"/>
      <c r="I41" s="82"/>
      <c r="J41" s="82"/>
      <c r="K41" s="3"/>
    </row>
    <row x14ac:dyDescent="0.25" r="42" customHeight="1" ht="17.25">
      <c r="A42" s="8"/>
      <c r="B42" s="96" t="s">
        <v>224</v>
      </c>
      <c r="C42" s="9"/>
      <c r="D42" s="198"/>
      <c r="E42" s="198"/>
      <c r="F42" s="198"/>
      <c r="G42" s="232"/>
      <c r="H42" s="199"/>
      <c r="I42" s="199"/>
      <c r="J42" s="199"/>
      <c r="K42" s="3"/>
    </row>
    <row x14ac:dyDescent="0.25" r="43" customHeight="1" ht="17.25" customFormat="1" s="208">
      <c r="A43" s="209"/>
      <c r="B43" s="210"/>
      <c r="C43" s="51"/>
      <c r="D43" s="51" t="s">
        <v>193</v>
      </c>
      <c r="E43" s="117" t="s">
        <v>194</v>
      </c>
      <c r="F43" s="130" t="s">
        <v>195</v>
      </c>
      <c r="G43" s="58" t="s">
        <v>196</v>
      </c>
      <c r="H43" s="73" t="s">
        <v>197</v>
      </c>
      <c r="I43" s="52" t="s">
        <v>198</v>
      </c>
      <c r="J43" s="52"/>
      <c r="K43" s="211"/>
    </row>
    <row x14ac:dyDescent="0.25" r="44" customHeight="1" ht="17.25">
      <c r="A44" s="114"/>
      <c r="B44" s="132"/>
      <c r="C44" s="114"/>
      <c r="D44" s="4" t="s">
        <v>226</v>
      </c>
      <c r="E44" s="74" t="s">
        <v>204</v>
      </c>
      <c r="F44" s="74" t="s">
        <v>213</v>
      </c>
      <c r="G44" s="7" t="s">
        <v>213</v>
      </c>
      <c r="H44" s="62">
        <f>ROUNDUP((((('Exchange rate'!Eur_per_GBP*('UK-R-Seating'!H47/(1+'Exchange rate'!UK_vat_rate))*1.25)-('Exchange rate'!Eur_per_GBP*('UK-R-Seating'!H47/(1+'Exchange rate'!UK_vat_rate))*1.25)*0.25)+1)*0.9165)/10,0)*10</f>
      </c>
      <c r="I44" s="62">
        <f>ROUNDUP((((('Exchange rate'!Eur_per_GBP*('UK-R-Seating'!I47/(1+'Exchange rate'!UK_vat_rate))*1.25)-('Exchange rate'!Eur_per_GBP*('UK-R-Seating'!I47/(1+'Exchange rate'!UK_vat_rate))*1.25)*0.25)+1)*0.9165)/10,0)*10</f>
      </c>
      <c r="J44" s="62"/>
      <c r="K44" s="3"/>
    </row>
    <row x14ac:dyDescent="0.25" r="45" customHeight="1" ht="21.75">
      <c r="A45" s="114"/>
      <c r="B45" s="132"/>
      <c r="C45" s="114"/>
      <c r="D45" s="4"/>
      <c r="E45" s="74"/>
      <c r="F45" s="74"/>
      <c r="G45" s="7"/>
      <c r="H45" s="62"/>
      <c r="I45" s="101"/>
      <c r="J45" s="82"/>
      <c r="K45" s="3"/>
    </row>
    <row x14ac:dyDescent="0.25" r="46" customHeight="1" ht="21.75">
      <c r="A46" s="114"/>
      <c r="B46" s="132"/>
      <c r="C46" s="114"/>
      <c r="D46" s="4"/>
      <c r="E46" s="3"/>
      <c r="F46" s="3"/>
      <c r="G46" s="5"/>
      <c r="H46" s="62"/>
      <c r="I46" s="101"/>
      <c r="J46" s="82"/>
      <c r="K46" s="3"/>
    </row>
    <row x14ac:dyDescent="0.25" r="47" customHeight="1" ht="21.75">
      <c r="A47" s="114"/>
      <c r="B47" s="132"/>
      <c r="C47" s="114"/>
      <c r="D47" s="4"/>
      <c r="E47" s="187" t="s">
        <v>167</v>
      </c>
      <c r="F47" s="3"/>
      <c r="G47" s="5"/>
      <c r="H47" s="62"/>
      <c r="I47" s="101"/>
      <c r="J47" s="82"/>
      <c r="K47" s="3"/>
    </row>
    <row x14ac:dyDescent="0.25" r="48" customHeight="1" ht="21.75">
      <c r="A48" s="114"/>
      <c r="B48" s="132"/>
      <c r="C48" s="114"/>
      <c r="D48" s="4"/>
      <c r="E48" s="28" t="s">
        <v>227</v>
      </c>
      <c r="F48" s="74"/>
      <c r="G48" s="7"/>
      <c r="H48" s="62"/>
      <c r="I48" s="101"/>
      <c r="J48" s="82"/>
      <c r="K48" s="3"/>
    </row>
    <row x14ac:dyDescent="0.25" r="49" customHeight="1" ht="21.75">
      <c r="A49" s="114"/>
      <c r="B49" s="132"/>
      <c r="C49" s="114"/>
      <c r="D49" s="4"/>
      <c r="E49" s="3"/>
      <c r="F49" s="74"/>
      <c r="G49" s="7"/>
      <c r="H49" s="62"/>
      <c r="I49" s="101"/>
      <c r="J49" s="82"/>
      <c r="K49" s="3"/>
    </row>
    <row x14ac:dyDescent="0.25" r="50" customHeight="1" ht="17.25">
      <c r="A50" s="150"/>
      <c r="B50" s="212"/>
      <c r="C50" s="150"/>
      <c r="D50" s="150"/>
      <c r="E50" s="204" t="s">
        <v>207</v>
      </c>
      <c r="F50" s="74"/>
      <c r="G50" s="7"/>
      <c r="H50" s="62"/>
      <c r="I50" s="213"/>
      <c r="J50" s="82"/>
      <c r="K50" s="3"/>
    </row>
    <row x14ac:dyDescent="0.25" r="51" customHeight="1" ht="21.75">
      <c r="A51" s="114"/>
      <c r="B51" s="132"/>
      <c r="C51" s="114"/>
      <c r="D51" s="4"/>
      <c r="E51" s="145"/>
      <c r="F51" s="133"/>
      <c r="G51" s="233"/>
      <c r="H51" s="62"/>
      <c r="I51" s="101"/>
      <c r="J51" s="82"/>
      <c r="K51" s="3"/>
    </row>
    <row x14ac:dyDescent="0.25" r="52" customHeight="1" ht="21.75">
      <c r="A52" s="114"/>
      <c r="B52" s="132"/>
      <c r="C52" s="114"/>
      <c r="D52" s="4"/>
      <c r="E52" s="139" t="s">
        <v>90</v>
      </c>
      <c r="F52" s="190"/>
      <c r="G52" s="36"/>
      <c r="H52" s="188">
        <f>ROUNDUP((((('Exchange rate'!Eur_per_GBP*('UK-R-Seating'!H55/(1+'Exchange rate'!UK_vat_rate))*1.25)-('Exchange rate'!Eur_per_GBP*('UK-R-Seating'!H55/(1+'Exchange rate'!UK_vat_rate))*1.25)*0.25)+1)*0.9165)/10,0)*10</f>
      </c>
      <c r="I52" s="101"/>
      <c r="J52" s="82"/>
      <c r="K52" s="3"/>
    </row>
    <row x14ac:dyDescent="0.25" r="53" customHeight="1" ht="21.75">
      <c r="A53" s="114"/>
      <c r="B53" s="132"/>
      <c r="C53" s="114"/>
      <c r="D53" s="4"/>
      <c r="E53" s="74"/>
      <c r="F53" s="74"/>
      <c r="G53" s="7"/>
      <c r="H53" s="101"/>
      <c r="I53" s="101"/>
      <c r="J53" s="82"/>
      <c r="K53" s="3"/>
    </row>
    <row x14ac:dyDescent="0.25" r="54" customHeight="1" ht="21.75">
      <c r="A54" s="114"/>
      <c r="B54" s="132"/>
      <c r="C54" s="114"/>
      <c r="D54" s="4"/>
      <c r="E54" s="74"/>
      <c r="F54" s="74"/>
      <c r="G54" s="7"/>
      <c r="H54" s="101"/>
      <c r="I54" s="101"/>
      <c r="J54" s="82"/>
      <c r="K54" s="3"/>
    </row>
    <row x14ac:dyDescent="0.25" r="55" customHeight="1" ht="21.75">
      <c r="A55" s="114"/>
      <c r="B55" s="132"/>
      <c r="C55" s="114"/>
      <c r="D55" s="4"/>
      <c r="E55" s="74"/>
      <c r="F55" s="74"/>
      <c r="G55" s="7"/>
      <c r="H55" s="101"/>
      <c r="I55" s="101"/>
      <c r="J55" s="82"/>
      <c r="K55" s="3"/>
    </row>
    <row x14ac:dyDescent="0.25" r="56" customHeight="1" ht="21">
      <c r="A56" s="114"/>
      <c r="B56" s="132"/>
      <c r="C56" s="114"/>
      <c r="D56" s="4"/>
      <c r="E56" s="74"/>
      <c r="F56" s="74"/>
      <c r="G56" s="7"/>
      <c r="H56" s="101"/>
      <c r="I56" s="101"/>
      <c r="J56" s="82"/>
      <c r="K56" s="3"/>
    </row>
    <row x14ac:dyDescent="0.25" r="57" customHeight="1" ht="21.75">
      <c r="A57" s="3"/>
      <c r="B57" s="205"/>
      <c r="C57" s="54"/>
      <c r="D57" s="206"/>
      <c r="E57" s="207"/>
      <c r="F57" s="207"/>
      <c r="G57" s="5"/>
      <c r="H57" s="82"/>
      <c r="I57" s="82"/>
      <c r="J57" s="82"/>
      <c r="K57" s="3"/>
    </row>
    <row x14ac:dyDescent="0.25" r="58" customHeight="1" ht="17.25">
      <c r="A58" s="8"/>
      <c r="B58" s="96" t="s">
        <v>228</v>
      </c>
      <c r="C58" s="9"/>
      <c r="D58" s="198"/>
      <c r="E58" s="198"/>
      <c r="F58" s="198"/>
      <c r="G58" s="232"/>
      <c r="H58" s="199"/>
      <c r="I58" s="199"/>
      <c r="J58" s="199"/>
      <c r="K58" s="3"/>
    </row>
    <row x14ac:dyDescent="0.25" r="59" customHeight="1" ht="17.25" customFormat="1" s="208">
      <c r="A59" s="209"/>
      <c r="B59" s="210"/>
      <c r="C59" s="51"/>
      <c r="D59" s="117" t="s">
        <v>193</v>
      </c>
      <c r="E59" s="117" t="s">
        <v>194</v>
      </c>
      <c r="F59" s="117" t="s">
        <v>195</v>
      </c>
      <c r="G59" s="60" t="s">
        <v>196</v>
      </c>
      <c r="H59" s="73" t="s">
        <v>197</v>
      </c>
      <c r="I59" s="52" t="s">
        <v>198</v>
      </c>
      <c r="J59" s="52" t="s">
        <v>199</v>
      </c>
      <c r="K59" s="211"/>
    </row>
    <row x14ac:dyDescent="0.25" r="60" customHeight="1" ht="28.350000000000005">
      <c r="A60" s="114"/>
      <c r="B60" s="132"/>
      <c r="C60" s="114"/>
      <c r="D60" s="4" t="s">
        <v>232</v>
      </c>
      <c r="E60" s="74" t="s">
        <v>204</v>
      </c>
      <c r="F60" s="74" t="s">
        <v>233</v>
      </c>
      <c r="G60" s="7" t="s">
        <v>234</v>
      </c>
      <c r="H60" s="62">
        <f>ROUNDUP((((('Exchange rate'!Eur_per_GBP*('UK-R-Seating'!H63/(1+'Exchange rate'!UK_vat_rate))*1.25)-('Exchange rate'!Eur_per_GBP*('UK-R-Seating'!H63/(1+'Exchange rate'!UK_vat_rate))*1.25)*0.25)+1)*0.9165)/10,0)*10</f>
      </c>
      <c r="I60" s="62">
        <f>ROUNDUP((((('Exchange rate'!Eur_per_GBP*('UK-R-Seating'!I63/(1+'Exchange rate'!UK_vat_rate))*1.25)-('Exchange rate'!Eur_per_GBP*('UK-R-Seating'!I63/(1+'Exchange rate'!UK_vat_rate))*1.25)*0.25)+1)*0.9165)/10,0)*10</f>
      </c>
      <c r="J60" s="62">
        <f>ROUNDUP((((('Exchange rate'!Eur_per_GBP*('UK-R-Seating'!J63/(1+'Exchange rate'!UK_vat_rate))*1.25)-('Exchange rate'!Eur_per_GBP*('UK-R-Seating'!J63/(1+'Exchange rate'!UK_vat_rate))*1.25)*0.25)+1)*0.9165)/10,0)*10</f>
      </c>
      <c r="K60" s="3"/>
    </row>
    <row x14ac:dyDescent="0.25" r="61" customHeight="1" ht="21.75">
      <c r="A61" s="114"/>
      <c r="B61" s="132"/>
      <c r="C61" s="114"/>
      <c r="D61" s="4"/>
      <c r="E61" s="74"/>
      <c r="F61" s="74"/>
      <c r="G61" s="7"/>
      <c r="H61" s="62"/>
      <c r="I61" s="101"/>
      <c r="J61" s="82"/>
      <c r="K61" s="3"/>
    </row>
    <row x14ac:dyDescent="0.25" r="62" customHeight="1" ht="21.75">
      <c r="A62" s="114"/>
      <c r="B62" s="132"/>
      <c r="C62" s="114"/>
      <c r="D62" s="4"/>
      <c r="E62" s="187" t="s">
        <v>167</v>
      </c>
      <c r="F62" s="3"/>
      <c r="G62" s="5"/>
      <c r="H62" s="62"/>
      <c r="I62" s="101"/>
      <c r="J62" s="82"/>
      <c r="K62" s="3"/>
    </row>
    <row x14ac:dyDescent="0.25" r="63" customHeight="1" ht="21.75">
      <c r="A63" s="114"/>
      <c r="B63" s="132"/>
      <c r="C63" s="114"/>
      <c r="D63" s="4"/>
      <c r="E63" s="28" t="s">
        <v>222</v>
      </c>
      <c r="F63" s="74"/>
      <c r="G63" s="7"/>
      <c r="H63" s="62"/>
      <c r="I63" s="101"/>
      <c r="J63" s="82"/>
      <c r="K63" s="3"/>
    </row>
    <row x14ac:dyDescent="0.25" r="64" customHeight="1" ht="21.75">
      <c r="A64" s="114"/>
      <c r="B64" s="132"/>
      <c r="C64" s="114"/>
      <c r="D64" s="4"/>
      <c r="E64" s="3"/>
      <c r="F64" s="3"/>
      <c r="G64" s="5"/>
      <c r="H64" s="62"/>
      <c r="I64" s="101"/>
      <c r="J64" s="82"/>
      <c r="K64" s="3"/>
    </row>
    <row x14ac:dyDescent="0.25" r="65" customHeight="1" ht="17.25">
      <c r="A65" s="114"/>
      <c r="B65" s="132"/>
      <c r="C65" s="114"/>
      <c r="D65" s="4"/>
      <c r="E65" s="204" t="s">
        <v>207</v>
      </c>
      <c r="F65" s="74"/>
      <c r="G65" s="7"/>
      <c r="H65" s="62"/>
      <c r="I65" s="82"/>
      <c r="J65" s="82"/>
      <c r="K65" s="3"/>
    </row>
    <row x14ac:dyDescent="0.25" r="66" customHeight="1" ht="21.75">
      <c r="A66" s="114"/>
      <c r="B66" s="132"/>
      <c r="C66" s="114"/>
      <c r="D66" s="4"/>
      <c r="E66" s="145"/>
      <c r="F66" s="74"/>
      <c r="G66" s="7"/>
      <c r="H66" s="62"/>
      <c r="I66" s="63"/>
      <c r="J66" s="82"/>
      <c r="K66" s="3"/>
    </row>
    <row x14ac:dyDescent="0.25" r="67" customHeight="1" ht="21.75">
      <c r="A67" s="114"/>
      <c r="B67" s="132"/>
      <c r="C67" s="114"/>
      <c r="D67" s="4"/>
      <c r="E67" s="3"/>
      <c r="F67" s="3"/>
      <c r="G67" s="5"/>
      <c r="H67" s="62"/>
      <c r="I67" s="101"/>
      <c r="J67" s="82"/>
      <c r="K67" s="3"/>
    </row>
    <row x14ac:dyDescent="0.25" r="68" customHeight="1" ht="21.75">
      <c r="A68" s="114"/>
      <c r="B68" s="132"/>
      <c r="C68" s="114"/>
      <c r="D68" s="4"/>
      <c r="E68" s="139" t="s">
        <v>90</v>
      </c>
      <c r="F68" s="143"/>
      <c r="G68" s="161"/>
      <c r="H68" s="188">
        <f>ROUNDUP((((('Exchange rate'!Eur_per_GBP*('UK-R-Seating'!H71/(1+'Exchange rate'!UK_vat_rate))*1.25)-('Exchange rate'!Eur_per_GBP*('UK-R-Seating'!H71/(1+'Exchange rate'!UK_vat_rate))*1.25)*0.25)+1)*0.9165)/10,0)*10</f>
      </c>
      <c r="I68" s="101"/>
      <c r="J68" s="82"/>
      <c r="K68" s="3"/>
    </row>
    <row x14ac:dyDescent="0.25" r="69" customHeight="1" ht="21.75">
      <c r="A69" s="114"/>
      <c r="B69" s="132"/>
      <c r="C69" s="114"/>
      <c r="D69" s="4"/>
      <c r="E69" s="108"/>
      <c r="F69" s="74"/>
      <c r="G69" s="7"/>
      <c r="H69" s="101"/>
      <c r="I69" s="101"/>
      <c r="J69" s="82"/>
      <c r="K69" s="3"/>
    </row>
    <row x14ac:dyDescent="0.25" r="70" customHeight="1" ht="21.75">
      <c r="A70" s="114"/>
      <c r="B70" s="132"/>
      <c r="C70" s="114"/>
      <c r="D70" s="4"/>
      <c r="E70" s="108"/>
      <c r="F70" s="74"/>
      <c r="G70" s="7"/>
      <c r="H70" s="101"/>
      <c r="I70" s="101"/>
      <c r="J70" s="82"/>
      <c r="K70" s="3"/>
    </row>
    <row x14ac:dyDescent="0.25" r="71" customHeight="1" ht="21.75">
      <c r="A71" s="114"/>
      <c r="B71" s="132"/>
      <c r="C71" s="114"/>
      <c r="D71" s="4"/>
      <c r="E71" s="108"/>
      <c r="F71" s="74"/>
      <c r="G71" s="7"/>
      <c r="H71" s="101"/>
      <c r="I71" s="101"/>
      <c r="J71" s="82"/>
      <c r="K71" s="3"/>
    </row>
    <row x14ac:dyDescent="0.25" r="72" customHeight="1" ht="21.75">
      <c r="A72" s="114"/>
      <c r="B72" s="132"/>
      <c r="C72" s="114"/>
      <c r="D72" s="4"/>
      <c r="E72" s="108"/>
      <c r="F72" s="74"/>
      <c r="G72" s="7"/>
      <c r="H72" s="101"/>
      <c r="I72" s="101"/>
      <c r="J72" s="82"/>
      <c r="K72" s="3"/>
    </row>
    <row x14ac:dyDescent="0.25" r="73" customHeight="1" ht="45.75">
      <c r="A73" s="3"/>
      <c r="B73" s="205"/>
      <c r="C73" s="54"/>
      <c r="D73" s="206"/>
      <c r="E73" s="207"/>
      <c r="F73" s="207"/>
      <c r="G73" s="5"/>
      <c r="H73" s="82"/>
      <c r="I73" s="82"/>
      <c r="J73" s="82"/>
      <c r="K73" s="3"/>
    </row>
    <row x14ac:dyDescent="0.25" r="74" customHeight="1" ht="17.25">
      <c r="A74" s="8"/>
      <c r="B74" s="96" t="s">
        <v>235</v>
      </c>
      <c r="C74" s="9"/>
      <c r="D74" s="198"/>
      <c r="E74" s="198"/>
      <c r="F74" s="198"/>
      <c r="G74" s="232"/>
      <c r="H74" s="199"/>
      <c r="I74" s="199"/>
      <c r="J74" s="199"/>
      <c r="K74" s="3"/>
    </row>
    <row x14ac:dyDescent="0.25" r="75" customHeight="1" ht="17.25">
      <c r="A75" s="209"/>
      <c r="B75" s="210"/>
      <c r="C75" s="112" t="s">
        <v>193</v>
      </c>
      <c r="D75" s="112" t="s">
        <v>236</v>
      </c>
      <c r="E75" s="112" t="s">
        <v>194</v>
      </c>
      <c r="F75" s="112" t="s">
        <v>195</v>
      </c>
      <c r="G75" s="159" t="s">
        <v>196</v>
      </c>
      <c r="H75" s="73" t="s">
        <v>197</v>
      </c>
      <c r="I75" s="18" t="s">
        <v>198</v>
      </c>
      <c r="J75" s="18" t="s">
        <v>199</v>
      </c>
      <c r="K75" s="3"/>
    </row>
    <row x14ac:dyDescent="0.25" r="76" customHeight="1" ht="32.1" customFormat="1" s="208">
      <c r="A76" s="214"/>
      <c r="B76" s="215"/>
      <c r="C76" s="214" t="s">
        <v>306</v>
      </c>
      <c r="D76" s="75" t="s">
        <v>240</v>
      </c>
      <c r="E76" s="222" t="s">
        <v>241</v>
      </c>
      <c r="F76" s="222" t="s">
        <v>242</v>
      </c>
      <c r="G76" s="69" t="s">
        <v>243</v>
      </c>
      <c r="H76" s="219">
        <f>ROUNDUP((((('Exchange rate'!Eur_per_GBP*('UK-R-Seating'!H80/(1+'Exchange rate'!UK_vat_rate))*1.25)-('Exchange rate'!Eur_per_GBP*('UK-R-Seating'!H80/(1+'Exchange rate'!UK_vat_rate))*1.25)*0.25)+1)*0.9165)/10,0)*10</f>
      </c>
      <c r="I76" s="219">
        <f>ROUNDUP((((('Exchange rate'!Eur_per_GBP*('UK-R-Seating'!I80/(1+'Exchange rate'!UK_vat_rate))*1.25)-('Exchange rate'!Eur_per_GBP*('UK-R-Seating'!I80/(1+'Exchange rate'!UK_vat_rate))*1.25)*0.25)+1)*0.9165)/10,0)*10</f>
      </c>
      <c r="J76" s="219">
        <f>ROUNDUP((((('Exchange rate'!Eur_per_GBP*('UK-R-Seating'!J80/(1+'Exchange rate'!UK_vat_rate))*1.25)-('Exchange rate'!Eur_per_GBP*('UK-R-Seating'!J80/(1+'Exchange rate'!UK_vat_rate))*1.25)*0.25)+1)*0.9165)/10,0)*10</f>
      </c>
      <c r="K76" s="211"/>
    </row>
    <row x14ac:dyDescent="0.25" r="77" customHeight="1" ht="28.350000000000005">
      <c r="A77" s="114"/>
      <c r="B77" s="132"/>
      <c r="C77" s="114" t="s">
        <v>307</v>
      </c>
      <c r="D77" s="4" t="s">
        <v>247</v>
      </c>
      <c r="E77" s="74" t="s">
        <v>241</v>
      </c>
      <c r="F77" s="74" t="s">
        <v>242</v>
      </c>
      <c r="G77" s="7" t="s">
        <v>248</v>
      </c>
      <c r="H77" s="62"/>
      <c r="I77" s="177"/>
      <c r="J77" s="177"/>
      <c r="K77" s="3"/>
    </row>
    <row x14ac:dyDescent="0.25" r="78" customHeight="1" ht="28.350000000000005">
      <c r="A78" s="114"/>
      <c r="B78" s="132"/>
      <c r="C78" s="114"/>
      <c r="D78" s="114"/>
      <c r="E78" s="74"/>
      <c r="F78" s="74"/>
      <c r="G78" s="7"/>
      <c r="H78" s="62"/>
      <c r="I78" s="62"/>
      <c r="J78" s="82"/>
      <c r="K78" s="3"/>
    </row>
    <row x14ac:dyDescent="0.25" r="79" customHeight="1" ht="21.75">
      <c r="A79" s="114"/>
      <c r="B79" s="132"/>
      <c r="C79" s="114"/>
      <c r="D79" s="4"/>
      <c r="E79" s="187" t="s">
        <v>167</v>
      </c>
      <c r="F79" s="74"/>
      <c r="G79" s="7"/>
      <c r="H79" s="62"/>
      <c r="I79" s="101"/>
      <c r="J79" s="82"/>
      <c r="K79" s="3"/>
    </row>
    <row x14ac:dyDescent="0.25" r="80" customHeight="1" ht="21.75">
      <c r="A80" s="114"/>
      <c r="B80" s="132"/>
      <c r="C80" s="114"/>
      <c r="D80" s="4"/>
      <c r="E80" s="28" t="s">
        <v>249</v>
      </c>
      <c r="F80" s="74"/>
      <c r="G80" s="7"/>
      <c r="H80" s="62"/>
      <c r="I80" s="101"/>
      <c r="J80" s="82"/>
      <c r="K80" s="3"/>
    </row>
    <row x14ac:dyDescent="0.25" r="81" customHeight="1" ht="21.75">
      <c r="A81" s="114"/>
      <c r="B81" s="132"/>
      <c r="C81" s="114"/>
      <c r="D81" s="4"/>
      <c r="E81" s="3"/>
      <c r="F81" s="74"/>
      <c r="G81" s="7"/>
      <c r="H81" s="62"/>
      <c r="I81" s="101"/>
      <c r="J81" s="82"/>
      <c r="K81" s="3"/>
    </row>
    <row x14ac:dyDescent="0.25" r="82" customHeight="1" ht="17.25">
      <c r="A82" s="114"/>
      <c r="B82" s="132"/>
      <c r="C82" s="114"/>
      <c r="D82" s="4"/>
      <c r="E82" s="204" t="s">
        <v>207</v>
      </c>
      <c r="F82" s="74"/>
      <c r="G82" s="7"/>
      <c r="H82" s="62"/>
      <c r="I82" s="101"/>
      <c r="J82" s="82"/>
      <c r="K82" s="3"/>
    </row>
    <row x14ac:dyDescent="0.25" r="83" customHeight="1" ht="21.75">
      <c r="A83" s="114"/>
      <c r="B83" s="132"/>
      <c r="C83" s="114"/>
      <c r="D83" s="4"/>
      <c r="E83" s="145"/>
      <c r="F83" s="74"/>
      <c r="G83" s="7"/>
      <c r="H83" s="62"/>
      <c r="I83" s="101"/>
      <c r="J83" s="82"/>
      <c r="K83" s="3"/>
    </row>
    <row x14ac:dyDescent="0.25" r="84" customHeight="1" ht="21.75">
      <c r="A84" s="114"/>
      <c r="B84" s="132"/>
      <c r="C84" s="114"/>
      <c r="D84" s="4"/>
      <c r="E84" s="139" t="s">
        <v>90</v>
      </c>
      <c r="F84" s="190"/>
      <c r="G84" s="36"/>
      <c r="H84" s="188">
        <f>ROUNDUP((((('Exchange rate'!Eur_per_GBP*('UK-R-Seating'!H88/(1+'Exchange rate'!UK_vat_rate))*1.25)-('Exchange rate'!Eur_per_GBP*('UK-R-Seating'!H88/(1+'Exchange rate'!UK_vat_rate))*1.25)*0.25)+1)*0.9165)/10,0)*10</f>
      </c>
      <c r="I84" s="101"/>
      <c r="J84" s="82"/>
      <c r="K84" s="3"/>
    </row>
    <row x14ac:dyDescent="0.25" r="85" customHeight="1" ht="21.75">
      <c r="A85" s="114"/>
      <c r="B85" s="132"/>
      <c r="C85" s="114"/>
      <c r="D85" s="4"/>
      <c r="E85" s="74"/>
      <c r="F85" s="74"/>
      <c r="G85" s="7"/>
      <c r="H85" s="101"/>
      <c r="I85" s="101"/>
      <c r="J85" s="82"/>
      <c r="K85" s="3"/>
    </row>
    <row x14ac:dyDescent="0.25" r="86" customHeight="1" ht="21.75">
      <c r="A86" s="114"/>
      <c r="B86" s="132"/>
      <c r="C86" s="114"/>
      <c r="D86" s="4"/>
      <c r="E86" s="74"/>
      <c r="F86" s="74"/>
      <c r="G86" s="7"/>
      <c r="H86" s="101"/>
      <c r="I86" s="101"/>
      <c r="J86" s="82"/>
      <c r="K86" s="3"/>
    </row>
    <row x14ac:dyDescent="0.25" r="87" customHeight="1" ht="21.75">
      <c r="A87" s="114"/>
      <c r="B87" s="132"/>
      <c r="C87" s="114"/>
      <c r="D87" s="4"/>
      <c r="E87" s="74"/>
      <c r="F87" s="74"/>
      <c r="G87" s="7"/>
      <c r="H87" s="101"/>
      <c r="I87" s="101"/>
      <c r="J87" s="82"/>
      <c r="K87" s="3"/>
    </row>
    <row x14ac:dyDescent="0.25" r="88" customHeight="1" ht="54">
      <c r="A88" s="114"/>
      <c r="B88" s="132"/>
      <c r="C88" s="114"/>
      <c r="D88" s="4"/>
      <c r="E88" s="74"/>
      <c r="F88" s="74"/>
      <c r="G88" s="7"/>
      <c r="H88" s="101"/>
      <c r="I88" s="101"/>
      <c r="J88" s="82"/>
      <c r="K88" s="3"/>
    </row>
    <row x14ac:dyDescent="0.25" r="89" customHeight="1" ht="21.75">
      <c r="A89" s="114"/>
      <c r="B89" s="132"/>
      <c r="C89" s="114"/>
      <c r="D89" s="4"/>
      <c r="E89" s="74"/>
      <c r="F89" s="74"/>
      <c r="G89" s="7"/>
      <c r="H89" s="101"/>
      <c r="I89" s="101"/>
      <c r="J89" s="82"/>
      <c r="K89" s="3"/>
    </row>
    <row x14ac:dyDescent="0.25" r="90" customHeight="1" ht="17.25">
      <c r="A90" s="8"/>
      <c r="B90" s="96" t="s">
        <v>250</v>
      </c>
      <c r="C90" s="9"/>
      <c r="D90" s="198"/>
      <c r="E90" s="198"/>
      <c r="F90" s="198"/>
      <c r="G90" s="232"/>
      <c r="H90" s="199"/>
      <c r="I90" s="199"/>
      <c r="J90" s="199"/>
      <c r="K90" s="3"/>
    </row>
    <row x14ac:dyDescent="0.25" r="91" customHeight="1" ht="17.25">
      <c r="A91" s="200"/>
      <c r="B91" s="201"/>
      <c r="C91" s="113"/>
      <c r="D91" s="112" t="s">
        <v>193</v>
      </c>
      <c r="E91" s="112" t="s">
        <v>194</v>
      </c>
      <c r="F91" s="112" t="s">
        <v>195</v>
      </c>
      <c r="G91" s="159" t="s">
        <v>196</v>
      </c>
      <c r="H91" s="131" t="s">
        <v>197</v>
      </c>
      <c r="I91" s="18" t="s">
        <v>198</v>
      </c>
      <c r="J91" s="18" t="s">
        <v>199</v>
      </c>
      <c r="K91" s="3"/>
    </row>
    <row x14ac:dyDescent="0.25" r="92" customHeight="1" ht="17.25">
      <c r="A92" s="114"/>
      <c r="B92" s="132"/>
      <c r="C92" s="114"/>
      <c r="D92" s="4" t="s">
        <v>203</v>
      </c>
      <c r="E92" s="74" t="s">
        <v>241</v>
      </c>
      <c r="F92" s="74" t="s">
        <v>242</v>
      </c>
      <c r="G92" s="7" t="s">
        <v>243</v>
      </c>
      <c r="H92" s="62">
        <f>ROUNDUP((((('Exchange rate'!Eur_per_GBP*('UK-R-Seating'!H96/(1+'Exchange rate'!UK_vat_rate))*1.25)-('Exchange rate'!Eur_per_GBP*('UK-R-Seating'!H96/(1+'Exchange rate'!UK_vat_rate))*1.25)*0.25)+1)*0.9165)/10,0)*10</f>
      </c>
      <c r="I92" s="62">
        <f>ROUNDUP((((('Exchange rate'!Eur_per_GBP*('UK-R-Seating'!I96/(1+'Exchange rate'!UK_vat_rate))*1.25)-('Exchange rate'!Eur_per_GBP*('UK-R-Seating'!I96/(1+'Exchange rate'!UK_vat_rate))*1.25)*0.25)+1)*0.9165)/10,0)*10</f>
      </c>
      <c r="J92" s="62">
        <f>ROUNDUP((((('Exchange rate'!Eur_per_GBP*('UK-R-Seating'!J96/(1+'Exchange rate'!UK_vat_rate))*1.25)-('Exchange rate'!Eur_per_GBP*('UK-R-Seating'!J96/(1+'Exchange rate'!UK_vat_rate))*1.25)*0.25)+1)*0.9165)/10,0)*10</f>
      </c>
      <c r="K92" s="3"/>
    </row>
    <row x14ac:dyDescent="0.25" r="93" customHeight="1" ht="17.25">
      <c r="A93" s="114"/>
      <c r="B93" s="132"/>
      <c r="C93" s="114"/>
      <c r="D93" s="4"/>
      <c r="E93" s="74"/>
      <c r="F93" s="74"/>
      <c r="G93" s="7"/>
      <c r="H93" s="62"/>
      <c r="I93" s="101"/>
      <c r="J93" s="82"/>
      <c r="K93" s="114"/>
    </row>
    <row x14ac:dyDescent="0.25" r="94" customHeight="1" ht="17.25">
      <c r="A94" s="114"/>
      <c r="B94" s="132"/>
      <c r="C94" s="114"/>
      <c r="D94" s="4"/>
      <c r="E94" s="187" t="s">
        <v>167</v>
      </c>
      <c r="F94" s="74"/>
      <c r="G94" s="7"/>
      <c r="H94" s="62"/>
      <c r="I94" s="101"/>
      <c r="J94" s="82"/>
      <c r="K94" s="114"/>
    </row>
    <row x14ac:dyDescent="0.25" r="95" customHeight="1" ht="17.25">
      <c r="A95" s="114"/>
      <c r="B95" s="132"/>
      <c r="C95" s="114"/>
      <c r="D95" s="4"/>
      <c r="E95" s="28" t="s">
        <v>251</v>
      </c>
      <c r="F95" s="74"/>
      <c r="G95" s="7"/>
      <c r="H95" s="62"/>
      <c r="I95" s="101"/>
      <c r="J95" s="82"/>
      <c r="K95" s="3"/>
    </row>
    <row x14ac:dyDescent="0.25" r="96" customHeight="1" ht="17.25">
      <c r="A96" s="114"/>
      <c r="B96" s="132"/>
      <c r="C96" s="114"/>
      <c r="D96" s="4"/>
      <c r="E96" s="3"/>
      <c r="F96" s="74"/>
      <c r="G96" s="7"/>
      <c r="H96" s="62"/>
      <c r="I96" s="101"/>
      <c r="J96" s="82"/>
      <c r="K96" s="3"/>
    </row>
    <row x14ac:dyDescent="0.25" r="97" customHeight="1" ht="17.25">
      <c r="A97" s="114"/>
      <c r="B97" s="132"/>
      <c r="C97" s="114"/>
      <c r="D97" s="4"/>
      <c r="E97" s="204" t="s">
        <v>207</v>
      </c>
      <c r="F97" s="74"/>
      <c r="G97" s="7"/>
      <c r="H97" s="62"/>
      <c r="I97" s="101"/>
      <c r="J97" s="82"/>
      <c r="K97" s="3"/>
    </row>
    <row x14ac:dyDescent="0.25" r="98" customHeight="1" ht="17.25">
      <c r="A98" s="114"/>
      <c r="B98" s="132"/>
      <c r="C98" s="114"/>
      <c r="D98" s="4"/>
      <c r="E98" s="145"/>
      <c r="F98" s="74"/>
      <c r="G98" s="7"/>
      <c r="H98" s="62"/>
      <c r="I98" s="101"/>
      <c r="J98" s="82"/>
      <c r="K98" s="3"/>
    </row>
    <row x14ac:dyDescent="0.25" r="99" customHeight="1" ht="17.25">
      <c r="A99" s="114"/>
      <c r="B99" s="132"/>
      <c r="C99" s="114"/>
      <c r="D99" s="4"/>
      <c r="E99" s="139" t="s">
        <v>90</v>
      </c>
      <c r="F99" s="143"/>
      <c r="G99" s="161"/>
      <c r="H99" s="188">
        <f>ROUNDUP((((('Exchange rate'!Eur_per_GBP*('UK-R-Seating'!H103/(1+'Exchange rate'!UK_vat_rate))*1.25)-('Exchange rate'!Eur_per_GBP*('UK-R-Seating'!H103/(1+'Exchange rate'!UK_vat_rate))*1.25)*0.25)+1)*0.9165)/10,0)*10</f>
      </c>
      <c r="I99" s="101"/>
      <c r="J99" s="82"/>
      <c r="K99" s="3"/>
    </row>
    <row x14ac:dyDescent="0.25" r="100" customHeight="1" ht="17.25">
      <c r="A100" s="114"/>
      <c r="B100" s="132"/>
      <c r="C100" s="114"/>
      <c r="D100" s="4"/>
      <c r="E100" s="74"/>
      <c r="F100" s="74"/>
      <c r="G100" s="7"/>
      <c r="H100" s="101"/>
      <c r="I100" s="101"/>
      <c r="J100" s="82"/>
      <c r="K100" s="3"/>
    </row>
    <row x14ac:dyDescent="0.25" r="101" customHeight="1" ht="50.1">
      <c r="A101" s="8"/>
      <c r="B101" s="96" t="s">
        <v>252</v>
      </c>
      <c r="C101" s="9"/>
      <c r="D101" s="198"/>
      <c r="E101" s="198"/>
      <c r="F101" s="198"/>
      <c r="G101" s="232"/>
      <c r="H101" s="199"/>
      <c r="I101" s="199"/>
      <c r="J101" s="199"/>
      <c r="K101" s="3"/>
    </row>
    <row x14ac:dyDescent="0.25" r="102" customHeight="1" ht="17.25">
      <c r="A102" s="200"/>
      <c r="B102" s="201"/>
      <c r="C102" s="113"/>
      <c r="D102" s="217"/>
      <c r="E102" s="112" t="s">
        <v>194</v>
      </c>
      <c r="F102" s="112" t="s">
        <v>195</v>
      </c>
      <c r="G102" s="159" t="s">
        <v>196</v>
      </c>
      <c r="H102" s="131" t="s">
        <v>4</v>
      </c>
      <c r="I102" s="18"/>
      <c r="J102" s="146"/>
      <c r="K102" s="3"/>
    </row>
    <row x14ac:dyDescent="0.25" r="103" customHeight="1" ht="17.25">
      <c r="A103" s="114"/>
      <c r="B103" s="132"/>
      <c r="C103" s="114"/>
      <c r="D103" s="4"/>
      <c r="E103" s="74" t="s">
        <v>205</v>
      </c>
      <c r="F103" s="74" t="s">
        <v>277</v>
      </c>
      <c r="G103" s="7">
        <v>150</v>
      </c>
      <c r="H103" s="62">
        <f>ROUNDUP((((('Exchange rate'!Eur_per_GBP*('UK-R-Seating'!H108/(1+'Exchange rate'!UK_vat_rate))*1.25)-('Exchange rate'!Eur_per_GBP*('UK-R-Seating'!H108/(1+'Exchange rate'!UK_vat_rate))*1.25)*0.25)+1)*0.9165)/10,0)*10</f>
      </c>
      <c r="I103" s="62"/>
      <c r="J103" s="82"/>
      <c r="K103" s="3"/>
    </row>
    <row x14ac:dyDescent="0.25" r="104" customHeight="1" ht="17.25">
      <c r="A104" s="114"/>
      <c r="B104" s="132"/>
      <c r="C104" s="114"/>
      <c r="D104" s="4"/>
      <c r="E104" s="74" t="s">
        <v>205</v>
      </c>
      <c r="F104" s="74" t="s">
        <v>277</v>
      </c>
      <c r="G104" s="7">
        <v>180</v>
      </c>
      <c r="H104" s="62">
        <f>ROUNDUP((((('Exchange rate'!Eur_per_GBP*('UK-R-Seating'!H109/(1+'Exchange rate'!UK_vat_rate))*1.25)-('Exchange rate'!Eur_per_GBP*('UK-R-Seating'!H109/(1+'Exchange rate'!UK_vat_rate))*1.25)*0.25)+1)*0.9165)/10,0)*10</f>
      </c>
      <c r="I104" s="101"/>
      <c r="J104" s="82"/>
      <c r="K104" s="3"/>
    </row>
    <row x14ac:dyDescent="0.25" r="105" customHeight="1" ht="17.25">
      <c r="A105" s="114"/>
      <c r="B105" s="132"/>
      <c r="C105" s="114"/>
      <c r="D105" s="114"/>
      <c r="E105" s="74"/>
      <c r="F105" s="74"/>
      <c r="G105" s="7"/>
      <c r="H105" s="62"/>
      <c r="I105" s="202"/>
      <c r="J105" s="82"/>
      <c r="K105" s="3"/>
    </row>
    <row x14ac:dyDescent="0.25" r="106" customHeight="1" ht="17.25">
      <c r="A106" s="114"/>
      <c r="B106" s="132"/>
      <c r="C106" s="114"/>
      <c r="D106" s="114"/>
      <c r="E106" s="74"/>
      <c r="F106" s="74"/>
      <c r="G106" s="7"/>
      <c r="H106" s="62"/>
      <c r="I106" s="202"/>
      <c r="J106" s="82"/>
      <c r="K106" s="3"/>
    </row>
    <row x14ac:dyDescent="0.25" r="107" customHeight="1" ht="17.25">
      <c r="A107" s="114"/>
      <c r="B107" s="132"/>
      <c r="C107" s="114"/>
      <c r="D107" s="114"/>
      <c r="E107" s="3"/>
      <c r="F107" s="28"/>
      <c r="G107" s="26"/>
      <c r="H107" s="202"/>
      <c r="I107" s="202"/>
      <c r="J107" s="82"/>
      <c r="K107" s="3"/>
    </row>
    <row x14ac:dyDescent="0.25" r="108" customHeight="1" ht="28.350000000000005">
      <c r="A108" s="114"/>
      <c r="B108" s="132"/>
      <c r="C108" s="114"/>
      <c r="D108" s="114"/>
      <c r="E108" s="145"/>
      <c r="F108" s="28"/>
      <c r="G108" s="26"/>
      <c r="H108" s="202"/>
      <c r="I108" s="202"/>
      <c r="J108" s="82"/>
      <c r="K108" s="3"/>
    </row>
    <row x14ac:dyDescent="0.25" r="109" customHeight="1" ht="17.25">
      <c r="A109" s="114"/>
      <c r="B109" s="132"/>
      <c r="C109" s="114"/>
      <c r="D109" s="4"/>
      <c r="E109" s="218" t="s">
        <v>257</v>
      </c>
      <c r="F109" s="115"/>
      <c r="G109" s="44"/>
      <c r="H109" s="176"/>
      <c r="I109" s="101"/>
      <c r="J109" s="82"/>
      <c r="K109" s="3"/>
    </row>
    <row x14ac:dyDescent="0.25" r="110" customHeight="1" ht="21.75">
      <c r="A110" s="114"/>
      <c r="B110" s="132"/>
      <c r="C110" s="114"/>
      <c r="D110" s="4"/>
      <c r="E110" s="28"/>
      <c r="F110" s="28"/>
      <c r="G110" s="26"/>
      <c r="H110" s="62"/>
      <c r="I110" s="101"/>
      <c r="J110" s="82"/>
      <c r="K110" s="3"/>
    </row>
    <row x14ac:dyDescent="0.25" r="111" customHeight="1" ht="33">
      <c r="A111" s="114"/>
      <c r="B111" s="132"/>
      <c r="C111" s="114"/>
      <c r="D111" s="4"/>
      <c r="E111" s="28" t="s">
        <v>258</v>
      </c>
      <c r="F111" s="74"/>
      <c r="G111" s="7"/>
      <c r="H111" s="101"/>
      <c r="I111" s="101"/>
      <c r="J111" s="82"/>
      <c r="K111" s="3"/>
    </row>
    <row x14ac:dyDescent="0.25" r="112" customHeight="1" ht="48">
      <c r="A112" s="114"/>
      <c r="B112" s="132"/>
      <c r="C112" s="114"/>
      <c r="D112" s="4"/>
      <c r="E112" s="74"/>
      <c r="F112" s="74"/>
      <c r="G112" s="7"/>
      <c r="H112" s="101"/>
      <c r="I112" s="101"/>
      <c r="J112" s="82"/>
      <c r="K112" s="3"/>
    </row>
    <row x14ac:dyDescent="0.25" r="113" customHeight="1" ht="17.25">
      <c r="A113" s="3"/>
      <c r="B113" s="205"/>
      <c r="C113" s="54"/>
      <c r="D113" s="206"/>
      <c r="E113" s="207"/>
      <c r="F113" s="207"/>
      <c r="G113" s="5"/>
      <c r="H113" s="82"/>
      <c r="I113" s="82"/>
      <c r="J113" s="82"/>
      <c r="K113" s="3"/>
    </row>
    <row x14ac:dyDescent="0.25" r="114" customHeight="1" ht="17.25">
      <c r="A114" s="3"/>
      <c r="B114" s="205"/>
      <c r="C114" s="54"/>
      <c r="D114" s="206"/>
      <c r="E114" s="207"/>
      <c r="F114" s="207"/>
      <c r="G114" s="5"/>
      <c r="H114" s="82"/>
      <c r="I114" s="82"/>
      <c r="J114" s="82"/>
      <c r="K114" s="3"/>
    </row>
    <row x14ac:dyDescent="0.25" r="115" customHeight="1" ht="50.1">
      <c r="A115" s="8"/>
      <c r="B115" s="96" t="s">
        <v>259</v>
      </c>
      <c r="C115" s="9"/>
      <c r="D115" s="198"/>
      <c r="E115" s="198"/>
      <c r="F115" s="198"/>
      <c r="G115" s="232"/>
      <c r="H115" s="199"/>
      <c r="I115" s="199"/>
      <c r="J115" s="199"/>
      <c r="K115" s="3"/>
    </row>
    <row x14ac:dyDescent="0.25" r="116" customHeight="1" ht="17.25">
      <c r="A116" s="200"/>
      <c r="B116" s="201"/>
      <c r="C116" s="113"/>
      <c r="D116" s="217"/>
      <c r="E116" s="112" t="s">
        <v>194</v>
      </c>
      <c r="F116" s="112" t="s">
        <v>195</v>
      </c>
      <c r="G116" s="159" t="s">
        <v>196</v>
      </c>
      <c r="H116" s="131" t="s">
        <v>4</v>
      </c>
      <c r="I116" s="18"/>
      <c r="J116" s="146"/>
      <c r="K116" s="3"/>
    </row>
    <row x14ac:dyDescent="0.25" r="117" customHeight="1" ht="17.25">
      <c r="A117" s="114"/>
      <c r="B117" s="132"/>
      <c r="C117" s="114"/>
      <c r="D117" s="4"/>
      <c r="E117" s="74" t="s">
        <v>205</v>
      </c>
      <c r="F117" s="74" t="s">
        <v>277</v>
      </c>
      <c r="G117" s="7">
        <v>150</v>
      </c>
      <c r="H117" s="62">
        <f>ROUNDUP((((('Exchange rate'!Eur_per_GBP*('UK-R-Seating'!H121/(1+'Exchange rate'!UK_vat_rate))*1.25)-('Exchange rate'!Eur_per_GBP*('UK-R-Seating'!H121/(1+'Exchange rate'!UK_vat_rate))*1.25)*0.25)+1)*0.9165)/10,0)*10</f>
      </c>
      <c r="I117" s="62"/>
      <c r="J117" s="82"/>
      <c r="K117" s="3"/>
    </row>
    <row x14ac:dyDescent="0.25" r="118" customHeight="1" ht="17.25">
      <c r="A118" s="114"/>
      <c r="B118" s="132"/>
      <c r="C118" s="114"/>
      <c r="D118" s="4"/>
      <c r="E118" s="74" t="s">
        <v>205</v>
      </c>
      <c r="F118" s="74" t="s">
        <v>277</v>
      </c>
      <c r="G118" s="7">
        <v>180</v>
      </c>
      <c r="H118" s="62">
        <f>ROUNDUP((((('Exchange rate'!Eur_per_GBP*('UK-R-Seating'!H122/(1+'Exchange rate'!UK_vat_rate))*1.25)-('Exchange rate'!Eur_per_GBP*('UK-R-Seating'!H122/(1+'Exchange rate'!UK_vat_rate))*1.25)*0.25)+1)*0.9165)/10,0)*10</f>
      </c>
      <c r="I118" s="101"/>
      <c r="J118" s="82"/>
      <c r="K118" s="3"/>
    </row>
    <row x14ac:dyDescent="0.25" r="119" customHeight="1" ht="17.25">
      <c r="A119" s="114"/>
      <c r="B119" s="132"/>
      <c r="C119" s="114"/>
      <c r="D119" s="114"/>
      <c r="E119" s="74" t="s">
        <v>205</v>
      </c>
      <c r="F119" s="74" t="s">
        <v>277</v>
      </c>
      <c r="G119" s="7">
        <v>210</v>
      </c>
      <c r="H119" s="62">
        <f>ROUNDUP((((('Exchange rate'!Eur_per_GBP*('UK-R-Seating'!H123/(1+'Exchange rate'!UK_vat_rate))*1.25)-('Exchange rate'!Eur_per_GBP*('UK-R-Seating'!H123/(1+'Exchange rate'!UK_vat_rate))*1.25)*0.25)+1)*0.9165)/10,0)*10</f>
      </c>
      <c r="I119" s="202"/>
      <c r="J119" s="82"/>
      <c r="K119" s="3"/>
    </row>
    <row x14ac:dyDescent="0.25" r="120" customHeight="1" ht="17.25">
      <c r="A120" s="114"/>
      <c r="B120" s="132"/>
      <c r="C120" s="114"/>
      <c r="D120" s="114"/>
      <c r="E120" s="74" t="s">
        <v>205</v>
      </c>
      <c r="F120" s="74" t="s">
        <v>277</v>
      </c>
      <c r="G120" s="7">
        <v>260</v>
      </c>
      <c r="H120" s="62">
        <f>ROUNDUP((((('Exchange rate'!Eur_per_GBP*('UK-R-Seating'!H124/(1+'Exchange rate'!UK_vat_rate))*1.25)-('Exchange rate'!Eur_per_GBP*('UK-R-Seating'!H124/(1+'Exchange rate'!UK_vat_rate))*1.25)*0.25)+1)*0.9165)/10,0)*10</f>
      </c>
      <c r="I120" s="202"/>
      <c r="J120" s="82"/>
      <c r="K120" s="3"/>
    </row>
    <row x14ac:dyDescent="0.25" r="121" customHeight="1" ht="17.25">
      <c r="A121" s="114"/>
      <c r="B121" s="132"/>
      <c r="C121" s="114"/>
      <c r="D121" s="114"/>
      <c r="E121" s="3"/>
      <c r="F121" s="28"/>
      <c r="G121" s="26"/>
      <c r="H121" s="202"/>
      <c r="I121" s="202"/>
      <c r="J121" s="82"/>
      <c r="K121" s="3"/>
    </row>
    <row x14ac:dyDescent="0.25" r="122" customHeight="1" ht="28.350000000000005">
      <c r="A122" s="114"/>
      <c r="B122" s="132"/>
      <c r="C122" s="114"/>
      <c r="D122" s="114"/>
      <c r="E122" s="145"/>
      <c r="F122" s="28"/>
      <c r="G122" s="26"/>
      <c r="H122" s="202"/>
      <c r="I122" s="202"/>
      <c r="J122" s="82"/>
      <c r="K122" s="3"/>
    </row>
    <row x14ac:dyDescent="0.25" r="123" customHeight="1" ht="17.25">
      <c r="A123" s="114"/>
      <c r="B123" s="132"/>
      <c r="C123" s="114"/>
      <c r="D123" s="4"/>
      <c r="E123" s="218" t="s">
        <v>262</v>
      </c>
      <c r="F123" s="115"/>
      <c r="G123" s="44"/>
      <c r="H123" s="176"/>
      <c r="I123" s="101"/>
      <c r="J123" s="82"/>
      <c r="K123" s="3"/>
    </row>
    <row x14ac:dyDescent="0.25" r="124" customHeight="1" ht="21.75">
      <c r="A124" s="114"/>
      <c r="B124" s="132"/>
      <c r="C124" s="114"/>
      <c r="D124" s="4"/>
      <c r="E124" s="28"/>
      <c r="F124" s="28"/>
      <c r="G124" s="26"/>
      <c r="H124" s="62"/>
      <c r="I124" s="101"/>
      <c r="J124" s="82"/>
      <c r="K124" s="3"/>
    </row>
    <row x14ac:dyDescent="0.25" r="125" customHeight="1" ht="33">
      <c r="A125" s="114"/>
      <c r="B125" s="132"/>
      <c r="C125" s="114"/>
      <c r="D125" s="4"/>
      <c r="E125" s="74"/>
      <c r="F125" s="74"/>
      <c r="G125" s="7"/>
      <c r="H125" s="101"/>
      <c r="I125" s="101"/>
      <c r="J125" s="82"/>
      <c r="K125" s="3"/>
    </row>
    <row x14ac:dyDescent="0.25" r="126" customHeight="1" ht="48">
      <c r="A126" s="114"/>
      <c r="B126" s="132"/>
      <c r="C126" s="114"/>
      <c r="D126" s="4"/>
      <c r="E126" s="74"/>
      <c r="F126" s="74"/>
      <c r="G126" s="7"/>
      <c r="H126" s="101"/>
      <c r="I126" s="101"/>
      <c r="J126" s="82"/>
      <c r="K126" s="3"/>
    </row>
    <row x14ac:dyDescent="0.25" r="127" customHeight="1" ht="50.1">
      <c r="A127" s="8"/>
      <c r="B127" s="96" t="s">
        <v>263</v>
      </c>
      <c r="C127" s="9"/>
      <c r="D127" s="198"/>
      <c r="E127" s="198"/>
      <c r="F127" s="198"/>
      <c r="G127" s="232"/>
      <c r="H127" s="199"/>
      <c r="I127" s="199"/>
      <c r="J127" s="199"/>
      <c r="K127" s="3"/>
    </row>
    <row x14ac:dyDescent="0.25" r="128" customHeight="1" ht="17.25">
      <c r="A128" s="200"/>
      <c r="B128" s="201"/>
      <c r="C128" s="113"/>
      <c r="D128" s="112" t="s">
        <v>193</v>
      </c>
      <c r="E128" s="112" t="s">
        <v>194</v>
      </c>
      <c r="F128" s="112" t="s">
        <v>195</v>
      </c>
      <c r="G128" s="159" t="s">
        <v>196</v>
      </c>
      <c r="H128" s="131" t="s">
        <v>264</v>
      </c>
      <c r="I128" s="131" t="s">
        <v>265</v>
      </c>
      <c r="J128" s="146"/>
      <c r="K128" s="3"/>
    </row>
    <row x14ac:dyDescent="0.25" r="129" customHeight="1" ht="28.350000000000005">
      <c r="A129" s="114"/>
      <c r="B129" s="132"/>
      <c r="C129" s="114"/>
      <c r="D129" s="4" t="s">
        <v>269</v>
      </c>
      <c r="E129" s="74" t="s">
        <v>234</v>
      </c>
      <c r="F129" s="74" t="s">
        <v>270</v>
      </c>
      <c r="G129" s="7" t="s">
        <v>271</v>
      </c>
      <c r="H129" s="62">
        <f>ROUNDUP((((('Exchange rate'!Eur_per_GBP*('UK-R-Seating'!H133/(1+'Exchange rate'!UK_vat_rate))*1.25)-('Exchange rate'!Eur_per_GBP*('UK-R-Seating'!H133/(1+'Exchange rate'!UK_vat_rate))*1.25)*0.25)+1)*0.9165)/10,0)*10</f>
      </c>
      <c r="I129" s="62">
        <f>ROUNDUP((((('Exchange rate'!Eur_per_GBP*('UK-R-Seating'!I133/(1+'Exchange rate'!UK_vat_rate))*1.25)-('Exchange rate'!Eur_per_GBP*('UK-R-Seating'!I133/(1+'Exchange rate'!UK_vat_rate))*1.25)*0.25)+1)*0.9165)/10,0)*10</f>
      </c>
      <c r="J129" s="82"/>
      <c r="K129" s="3"/>
    </row>
    <row x14ac:dyDescent="0.25" r="130" customHeight="1" ht="21">
      <c r="A130" s="114"/>
      <c r="B130" s="132"/>
      <c r="C130" s="114"/>
      <c r="D130" s="4"/>
      <c r="E130" s="74"/>
      <c r="F130" s="74"/>
      <c r="G130" s="7"/>
      <c r="H130" s="62"/>
      <c r="I130" s="101"/>
      <c r="J130" s="82"/>
      <c r="K130" s="3"/>
    </row>
    <row x14ac:dyDescent="0.25" r="131" customHeight="1" ht="28.350000000000005">
      <c r="A131" s="114"/>
      <c r="B131" s="132"/>
      <c r="C131" s="114"/>
      <c r="D131" s="114"/>
      <c r="E131" s="3"/>
      <c r="F131" s="3"/>
      <c r="G131" s="5"/>
      <c r="H131" s="62"/>
      <c r="I131" s="202"/>
      <c r="J131" s="82"/>
      <c r="K131" s="3"/>
    </row>
    <row x14ac:dyDescent="0.25" r="132" customHeight="1" ht="28.350000000000005">
      <c r="A132" s="114"/>
      <c r="B132" s="132"/>
      <c r="C132" s="114"/>
      <c r="D132" s="114"/>
      <c r="E132" s="203"/>
      <c r="F132" s="28"/>
      <c r="G132" s="26"/>
      <c r="H132" s="62"/>
      <c r="I132" s="202"/>
      <c r="J132" s="82"/>
      <c r="K132" s="3"/>
    </row>
    <row x14ac:dyDescent="0.25" r="133" customHeight="1" ht="28.350000000000005">
      <c r="A133" s="114"/>
      <c r="B133" s="132"/>
      <c r="C133" s="114"/>
      <c r="D133" s="114"/>
      <c r="E133" s="204" t="s">
        <v>207</v>
      </c>
      <c r="F133" s="28"/>
      <c r="G133" s="26"/>
      <c r="H133" s="62"/>
      <c r="I133" s="202"/>
      <c r="J133" s="82"/>
      <c r="K133" s="3"/>
    </row>
    <row x14ac:dyDescent="0.25" r="134" customHeight="1" ht="28.350000000000005">
      <c r="A134" s="114"/>
      <c r="B134" s="132"/>
      <c r="C134" s="114"/>
      <c r="D134" s="114"/>
      <c r="E134" s="145"/>
      <c r="F134" s="28"/>
      <c r="G134" s="26"/>
      <c r="H134" s="62"/>
      <c r="I134" s="202"/>
      <c r="J134" s="82"/>
      <c r="K134" s="3"/>
    </row>
    <row x14ac:dyDescent="0.25" r="135" customHeight="1" ht="21">
      <c r="A135" s="114"/>
      <c r="B135" s="132"/>
      <c r="C135" s="114"/>
      <c r="D135" s="4"/>
      <c r="E135" s="139" t="s">
        <v>90</v>
      </c>
      <c r="F135" s="190"/>
      <c r="G135" s="36"/>
      <c r="H135" s="188">
        <f>ROUNDUP((((('Exchange rate'!Eur_per_GBP*('UK-R-Seating'!H139/(1+'Exchange rate'!UK_vat_rate))*1.25)-('Exchange rate'!Eur_per_GBP*('UK-R-Seating'!H139/(1+'Exchange rate'!UK_vat_rate))*1.25)*0.25)+1)*0.9165)/10,0)*10</f>
      </c>
      <c r="I135" s="101"/>
      <c r="J135" s="82"/>
      <c r="K135" s="3"/>
    </row>
    <row x14ac:dyDescent="0.25" r="136" customHeight="1" ht="21.75">
      <c r="A136" s="114"/>
      <c r="B136" s="132"/>
      <c r="C136" s="114"/>
      <c r="D136" s="4"/>
      <c r="E136" s="28"/>
      <c r="F136" s="28"/>
      <c r="G136" s="26"/>
      <c r="H136" s="62"/>
      <c r="I136" s="101"/>
      <c r="J136" s="82"/>
      <c r="K136" s="3"/>
    </row>
    <row x14ac:dyDescent="0.25" r="137" customHeight="1" ht="33">
      <c r="A137" s="114"/>
      <c r="B137" s="132"/>
      <c r="C137" s="114"/>
      <c r="D137" s="4"/>
      <c r="E137" s="74"/>
      <c r="F137" s="74"/>
      <c r="G137" s="7"/>
      <c r="H137" s="101"/>
      <c r="I137" s="101"/>
      <c r="J137" s="82"/>
      <c r="K137" s="3"/>
    </row>
    <row x14ac:dyDescent="0.25" r="138" customHeight="1" ht="33">
      <c r="A138" s="114"/>
      <c r="B138" s="132"/>
      <c r="C138" s="114"/>
      <c r="D138" s="4"/>
      <c r="E138" s="74"/>
      <c r="F138" s="74"/>
      <c r="G138" s="7"/>
      <c r="H138" s="101"/>
      <c r="I138" s="101"/>
      <c r="J138" s="82"/>
      <c r="K138" s="3"/>
    </row>
    <row x14ac:dyDescent="0.25" r="139" customHeight="1" ht="33">
      <c r="A139" s="114"/>
      <c r="B139" s="132"/>
      <c r="C139" s="114"/>
      <c r="D139" s="4"/>
      <c r="E139" s="74"/>
      <c r="F139" s="74"/>
      <c r="G139" s="7"/>
      <c r="H139" s="101"/>
      <c r="I139" s="101"/>
      <c r="J139" s="82"/>
      <c r="K139" s="3"/>
    </row>
    <row x14ac:dyDescent="0.25" r="140" customHeight="1" ht="33">
      <c r="A140" s="114"/>
      <c r="B140" s="132"/>
      <c r="C140" s="114"/>
      <c r="D140" s="4"/>
      <c r="E140" s="74"/>
      <c r="F140" s="74"/>
      <c r="G140" s="7"/>
      <c r="H140" s="101"/>
      <c r="I140" s="101"/>
      <c r="J140" s="82"/>
      <c r="K140" s="3"/>
    </row>
    <row x14ac:dyDescent="0.25" r="141" customHeight="1" ht="21.75">
      <c r="A141" s="3"/>
      <c r="B141" s="205"/>
      <c r="C141" s="54"/>
      <c r="D141" s="206"/>
      <c r="E141" s="207"/>
      <c r="F141" s="207"/>
      <c r="G141" s="5"/>
      <c r="H141" s="82"/>
      <c r="I141" s="82"/>
      <c r="J141" s="82"/>
      <c r="K141" s="3"/>
    </row>
    <row x14ac:dyDescent="0.25" r="142" customHeight="1" ht="50.1">
      <c r="A142" s="8"/>
      <c r="B142" s="96" t="s">
        <v>272</v>
      </c>
      <c r="C142" s="9"/>
      <c r="D142" s="198"/>
      <c r="E142" s="198"/>
      <c r="F142" s="198"/>
      <c r="G142" s="232"/>
      <c r="H142" s="199"/>
      <c r="I142" s="199"/>
      <c r="J142" s="199"/>
      <c r="K142" s="3"/>
    </row>
    <row x14ac:dyDescent="0.25" r="143" customHeight="1" ht="17.25" customFormat="1" s="208">
      <c r="A143" s="209"/>
      <c r="B143" s="210"/>
      <c r="C143" s="51"/>
      <c r="D143" s="51"/>
      <c r="E143" s="117" t="s">
        <v>194</v>
      </c>
      <c r="F143" s="130" t="s">
        <v>195</v>
      </c>
      <c r="G143" s="58" t="s">
        <v>196</v>
      </c>
      <c r="H143" s="73" t="s">
        <v>197</v>
      </c>
      <c r="I143" s="52" t="s">
        <v>198</v>
      </c>
      <c r="J143" s="52" t="s">
        <v>273</v>
      </c>
      <c r="K143" s="211"/>
    </row>
    <row x14ac:dyDescent="0.25" r="144" customHeight="1" ht="17.25">
      <c r="A144" s="114"/>
      <c r="B144" s="132"/>
      <c r="C144" s="114"/>
      <c r="D144" s="4"/>
      <c r="E144" s="74" t="s">
        <v>276</v>
      </c>
      <c r="F144" s="74" t="s">
        <v>277</v>
      </c>
      <c r="G144" s="7" t="s">
        <v>277</v>
      </c>
      <c r="H144" s="62">
        <f>ROUNDUP((((('Exchange rate'!Eur_per_GBP*('UK-R-Seating'!H155/(1+'Exchange rate'!UK_vat_rate))*1.25)-('Exchange rate'!Eur_per_GBP*('UK-R-Seating'!H155/(1+'Exchange rate'!UK_vat_rate))*1.25)*0.25)+1)*0.9165)/10,0)*10</f>
      </c>
      <c r="I144" s="62">
        <f>ROUNDUP((((('Exchange rate'!Eur_per_GBP*('UK-R-Seating'!I155/(1+'Exchange rate'!UK_vat_rate))*1.25)-('Exchange rate'!Eur_per_GBP*('UK-R-Seating'!I155/(1+'Exchange rate'!UK_vat_rate))*1.25)*0.25)+1)*0.9165)/10,0)*10</f>
      </c>
      <c r="J144" s="62">
        <f>ROUNDUP((((('Exchange rate'!Eur_per_GBP*('UK-R-Seating'!J155/(1+'Exchange rate'!UK_vat_rate))*1.25)-('Exchange rate'!Eur_per_GBP*('UK-R-Seating'!J155/(1+'Exchange rate'!UK_vat_rate))*1.25)*0.25)+1)*0.9165)/10,0)*10</f>
      </c>
      <c r="K144" s="3"/>
    </row>
    <row x14ac:dyDescent="0.25" r="145" customHeight="1" ht="21.75">
      <c r="A145" s="114"/>
      <c r="B145" s="132"/>
      <c r="C145" s="114"/>
      <c r="D145" s="4"/>
      <c r="E145" s="74"/>
      <c r="F145" s="74"/>
      <c r="G145" s="7"/>
      <c r="H145" s="101"/>
      <c r="I145" s="101"/>
      <c r="J145" s="82"/>
      <c r="K145" s="3"/>
    </row>
    <row x14ac:dyDescent="0.25" r="146" customHeight="1" ht="21.75">
      <c r="A146" s="114"/>
      <c r="B146" s="132"/>
      <c r="C146" s="114"/>
      <c r="D146" s="4"/>
      <c r="E146" s="3"/>
      <c r="F146" s="3"/>
      <c r="G146" s="5"/>
      <c r="H146" s="82"/>
      <c r="I146" s="101"/>
      <c r="J146" s="82"/>
      <c r="K146" s="3"/>
    </row>
    <row x14ac:dyDescent="0.25" r="147" customHeight="1" ht="21.75">
      <c r="A147" s="114"/>
      <c r="B147" s="132"/>
      <c r="C147" s="114"/>
      <c r="D147" s="4"/>
      <c r="E147" s="187"/>
      <c r="F147" s="3"/>
      <c r="G147" s="5"/>
      <c r="H147" s="82"/>
      <c r="I147" s="101"/>
      <c r="J147" s="82"/>
      <c r="K147" s="3"/>
    </row>
    <row x14ac:dyDescent="0.25" r="148" customHeight="1" ht="21.75">
      <c r="A148" s="114"/>
      <c r="B148" s="132"/>
      <c r="C148" s="114"/>
      <c r="D148" s="4"/>
      <c r="E148" s="28" t="s">
        <v>278</v>
      </c>
      <c r="F148" s="74"/>
      <c r="G148" s="7"/>
      <c r="H148" s="101"/>
      <c r="I148" s="101"/>
      <c r="J148" s="82"/>
      <c r="K148" s="3"/>
    </row>
    <row x14ac:dyDescent="0.25" r="149" customHeight="1" ht="21.75">
      <c r="A149" s="114"/>
      <c r="B149" s="132"/>
      <c r="C149" s="114"/>
      <c r="D149" s="4"/>
      <c r="E149" s="114" t="s">
        <v>279</v>
      </c>
      <c r="F149" s="74"/>
      <c r="G149" s="7"/>
      <c r="H149" s="101"/>
      <c r="I149" s="101"/>
      <c r="J149" s="82"/>
      <c r="K149" s="3"/>
    </row>
    <row x14ac:dyDescent="0.25" r="150" customHeight="1" ht="21.75">
      <c r="A150" s="150"/>
      <c r="B150" s="212"/>
      <c r="C150" s="150"/>
      <c r="D150" s="150"/>
      <c r="E150" s="3"/>
      <c r="F150" s="74"/>
      <c r="G150" s="7"/>
      <c r="H150" s="101"/>
      <c r="I150" s="213"/>
      <c r="J150" s="82"/>
      <c r="K150" s="3"/>
    </row>
    <row x14ac:dyDescent="0.25" r="151" customHeight="1" ht="17.25">
      <c r="A151" s="114"/>
      <c r="B151" s="132"/>
      <c r="C151" s="114"/>
      <c r="D151" s="4"/>
      <c r="E151" s="204" t="s">
        <v>207</v>
      </c>
      <c r="F151" s="133"/>
      <c r="G151" s="233"/>
      <c r="H151" s="213"/>
      <c r="I151" s="101"/>
      <c r="J151" s="82"/>
      <c r="K151" s="3"/>
    </row>
    <row x14ac:dyDescent="0.25" r="152" customHeight="1" ht="21">
      <c r="A152" s="114"/>
      <c r="B152" s="132"/>
      <c r="C152" s="114"/>
      <c r="D152" s="4"/>
      <c r="E152" s="74"/>
      <c r="F152" s="74"/>
      <c r="G152" s="7"/>
      <c r="H152" s="101"/>
      <c r="I152" s="101"/>
      <c r="J152" s="82"/>
      <c r="K152" s="3"/>
    </row>
    <row x14ac:dyDescent="0.25" r="153" customHeight="1" ht="21.75">
      <c r="A153" s="114"/>
      <c r="B153" s="132"/>
      <c r="C153" s="114"/>
      <c r="D153" s="4"/>
      <c r="E153" s="74"/>
      <c r="F153" s="74"/>
      <c r="G153" s="7"/>
      <c r="H153" s="101"/>
      <c r="I153" s="101"/>
      <c r="J153" s="82"/>
      <c r="K153" s="3"/>
    </row>
    <row x14ac:dyDescent="0.25" r="154" customHeight="1" ht="21.75">
      <c r="A154" s="114"/>
      <c r="B154" s="132"/>
      <c r="C154" s="114"/>
      <c r="D154" s="4"/>
      <c r="E154" s="139" t="s">
        <v>280</v>
      </c>
      <c r="F154" s="140"/>
      <c r="G154" s="35"/>
      <c r="H154" s="188">
        <f>ROUNDUP(((('Exchange rate'!Eur_per_GBP*('UK-R-Seating'!H165/(1+'Exchange rate'!UK_vat_rate))*1.25*0.9165)+1)/1.59)/10,0)*10</f>
      </c>
      <c r="I154" s="101"/>
      <c r="J154" s="82"/>
      <c r="K154" s="3"/>
    </row>
    <row x14ac:dyDescent="0.25" r="155" customHeight="1" ht="21.75">
      <c r="A155" s="114"/>
      <c r="B155" s="132"/>
      <c r="C155" s="114"/>
      <c r="D155" s="4"/>
      <c r="E155" s="74"/>
      <c r="F155" s="74"/>
      <c r="G155" s="7"/>
      <c r="H155" s="101"/>
      <c r="I155" s="101"/>
      <c r="J155" s="82"/>
      <c r="K155" s="3"/>
    </row>
    <row x14ac:dyDescent="0.25" r="156" customHeight="1" ht="30">
      <c r="A156" s="114"/>
      <c r="B156" s="132"/>
      <c r="C156" s="114"/>
      <c r="D156" s="4"/>
      <c r="E156" s="74"/>
      <c r="F156" s="74"/>
      <c r="G156" s="7"/>
      <c r="H156" s="101"/>
      <c r="I156" s="101"/>
      <c r="J156" s="82"/>
      <c r="K156" s="3"/>
    </row>
    <row x14ac:dyDescent="0.25" r="157" customHeight="1" ht="50.1">
      <c r="A157" s="8"/>
      <c r="B157" s="96" t="s">
        <v>281</v>
      </c>
      <c r="C157" s="9"/>
      <c r="D157" s="198"/>
      <c r="E157" s="198"/>
      <c r="F157" s="198"/>
      <c r="G157" s="232"/>
      <c r="H157" s="199"/>
      <c r="I157" s="199"/>
      <c r="J157" s="199"/>
      <c r="K157" s="3"/>
    </row>
    <row x14ac:dyDescent="0.25" r="158" customHeight="1" ht="17.25">
      <c r="A158" s="200"/>
      <c r="B158" s="201"/>
      <c r="C158" s="113"/>
      <c r="D158" s="217"/>
      <c r="E158" s="112" t="s">
        <v>194</v>
      </c>
      <c r="F158" s="112" t="s">
        <v>195</v>
      </c>
      <c r="G158" s="159" t="s">
        <v>196</v>
      </c>
      <c r="H158" s="131" t="s">
        <v>4</v>
      </c>
      <c r="I158" s="18"/>
      <c r="J158" s="146"/>
      <c r="K158" s="3"/>
    </row>
    <row x14ac:dyDescent="0.25" r="159" customHeight="1" ht="17.25">
      <c r="A159" s="114"/>
      <c r="B159" s="132"/>
      <c r="C159" s="114"/>
      <c r="D159" s="4"/>
      <c r="E159" s="74" t="s">
        <v>205</v>
      </c>
      <c r="F159" s="74" t="s">
        <v>277</v>
      </c>
      <c r="G159" s="7" t="s">
        <v>282</v>
      </c>
      <c r="H159" s="62">
        <f>ROUNDUP((((('Exchange rate'!Eur_per_GBP*('UK-R-Seating'!H171/(1+'Exchange rate'!UK_vat_rate))*1.25)-('Exchange rate'!Eur_per_GBP*('UK-R-Seating'!H171/(1+'Exchange rate'!UK_vat_rate))*1.25)*0.25)+1)*0.9165)/10,0)*10</f>
      </c>
      <c r="I159" s="62"/>
      <c r="J159" s="82"/>
      <c r="K159" s="3"/>
    </row>
    <row x14ac:dyDescent="0.25" r="160" customHeight="1" ht="17.25">
      <c r="A160" s="114"/>
      <c r="B160" s="132"/>
      <c r="C160" s="114"/>
      <c r="D160" s="4"/>
      <c r="E160" s="74"/>
      <c r="F160" s="74"/>
      <c r="G160" s="7"/>
      <c r="H160" s="62"/>
      <c r="I160" s="101"/>
      <c r="J160" s="82"/>
      <c r="K160" s="3"/>
    </row>
    <row x14ac:dyDescent="0.25" r="161" customHeight="1" ht="17.25">
      <c r="A161" s="114"/>
      <c r="B161" s="132"/>
      <c r="C161" s="114"/>
      <c r="D161" s="114"/>
      <c r="E161" s="74"/>
      <c r="F161" s="74"/>
      <c r="G161" s="7"/>
      <c r="H161" s="62"/>
      <c r="I161" s="202"/>
      <c r="J161" s="82"/>
      <c r="K161" s="3"/>
    </row>
    <row x14ac:dyDescent="0.25" r="162" customHeight="1" ht="17.25">
      <c r="A162" s="114"/>
      <c r="B162" s="132"/>
      <c r="C162" s="114"/>
      <c r="D162" s="114"/>
      <c r="E162" s="74"/>
      <c r="F162" s="74"/>
      <c r="G162" s="7"/>
      <c r="H162" s="62"/>
      <c r="I162" s="202"/>
      <c r="J162" s="82"/>
      <c r="K162" s="3"/>
    </row>
    <row x14ac:dyDescent="0.25" r="163" customHeight="1" ht="17.25">
      <c r="A163" s="114"/>
      <c r="B163" s="132"/>
      <c r="C163" s="114"/>
      <c r="D163" s="114"/>
      <c r="E163" s="3"/>
      <c r="F163" s="28"/>
      <c r="G163" s="26"/>
      <c r="H163" s="202"/>
      <c r="I163" s="202"/>
      <c r="J163" s="82"/>
      <c r="K163" s="3"/>
    </row>
    <row x14ac:dyDescent="0.25" r="164" customHeight="1" ht="28.350000000000005">
      <c r="A164" s="114"/>
      <c r="B164" s="132"/>
      <c r="C164" s="114"/>
      <c r="D164" s="114"/>
      <c r="E164" s="145"/>
      <c r="F164" s="28"/>
      <c r="G164" s="26"/>
      <c r="H164" s="202"/>
      <c r="I164" s="202"/>
      <c r="J164" s="82"/>
      <c r="K164" s="3"/>
    </row>
    <row x14ac:dyDescent="0.25" r="165" customHeight="1" ht="27.75">
      <c r="A165" s="114"/>
      <c r="B165" s="132"/>
      <c r="C165" s="114"/>
      <c r="D165" s="4"/>
      <c r="E165" s="204" t="s">
        <v>257</v>
      </c>
      <c r="F165" s="115"/>
      <c r="G165" s="44"/>
      <c r="H165" s="176"/>
      <c r="I165" s="101"/>
      <c r="J165" s="82"/>
      <c r="K165" s="3"/>
    </row>
    <row x14ac:dyDescent="0.25" r="166" customHeight="1" ht="28.5">
      <c r="A166" s="114"/>
      <c r="B166" s="132"/>
      <c r="C166" s="114"/>
      <c r="D166" s="4"/>
      <c r="E166" s="28"/>
      <c r="F166" s="28"/>
      <c r="G166" s="26"/>
      <c r="H166" s="62"/>
      <c r="I166" s="101"/>
      <c r="J166" s="82"/>
      <c r="K166" s="3"/>
    </row>
    <row x14ac:dyDescent="0.25" r="167" customHeight="1" ht="33">
      <c r="A167" s="114"/>
      <c r="B167" s="132"/>
      <c r="C167" s="114"/>
      <c r="D167" s="4"/>
      <c r="E167" s="28" t="s">
        <v>258</v>
      </c>
      <c r="F167" s="74"/>
      <c r="G167" s="7"/>
      <c r="H167" s="101"/>
      <c r="I167" s="101"/>
      <c r="J167" s="82"/>
      <c r="K167" s="3"/>
    </row>
    <row x14ac:dyDescent="0.25" r="168" customHeight="1" ht="48">
      <c r="A168" s="114"/>
      <c r="B168" s="132"/>
      <c r="C168" s="114"/>
      <c r="D168" s="4"/>
      <c r="E168" s="74"/>
      <c r="F168" s="74"/>
      <c r="G168" s="7"/>
      <c r="H168" s="101"/>
      <c r="I168" s="101"/>
      <c r="J168" s="82"/>
      <c r="K168" s="3"/>
    </row>
    <row x14ac:dyDescent="0.25" r="169" customHeight="1" ht="17.25">
      <c r="A169" s="3"/>
      <c r="B169" s="205"/>
      <c r="C169" s="54"/>
      <c r="D169" s="206"/>
      <c r="E169" s="207"/>
      <c r="F169" s="207"/>
      <c r="G169" s="5"/>
      <c r="H169" s="82"/>
      <c r="I169" s="82"/>
      <c r="J169" s="82"/>
      <c r="K169" s="3"/>
    </row>
    <row x14ac:dyDescent="0.25" r="170" customHeight="1" ht="50.1">
      <c r="A170" s="8"/>
      <c r="B170" s="96" t="s">
        <v>283</v>
      </c>
      <c r="C170" s="9"/>
      <c r="D170" s="198"/>
      <c r="E170" s="198"/>
      <c r="F170" s="198"/>
      <c r="G170" s="232"/>
      <c r="H170" s="199"/>
      <c r="I170" s="199"/>
      <c r="J170" s="199"/>
      <c r="K170" s="3"/>
    </row>
    <row x14ac:dyDescent="0.25" r="171" customHeight="1" ht="17.25" customFormat="1" s="208">
      <c r="A171" s="209"/>
      <c r="B171" s="210"/>
      <c r="C171" s="51"/>
      <c r="D171" s="51"/>
      <c r="E171" s="117" t="s">
        <v>194</v>
      </c>
      <c r="F171" s="130" t="s">
        <v>195</v>
      </c>
      <c r="G171" s="58" t="s">
        <v>196</v>
      </c>
      <c r="H171" s="73" t="s">
        <v>197</v>
      </c>
      <c r="I171" s="52" t="s">
        <v>198</v>
      </c>
      <c r="J171" s="52" t="s">
        <v>273</v>
      </c>
      <c r="K171" s="211"/>
    </row>
    <row x14ac:dyDescent="0.25" r="172" customHeight="1" ht="17.25">
      <c r="A172" s="114"/>
      <c r="B172" s="132"/>
      <c r="C172" s="114"/>
      <c r="D172" s="4"/>
      <c r="E172" s="74" t="s">
        <v>276</v>
      </c>
      <c r="F172" s="74" t="s">
        <v>277</v>
      </c>
      <c r="G172" s="7" t="s">
        <v>277</v>
      </c>
      <c r="H172" s="62">
        <f>ROUNDUP((((('Exchange rate'!Eur_per_GBP*('UK-R-Seating'!H185/(1+'Exchange rate'!UK_vat_rate))*1.25)-('Exchange rate'!Eur_per_GBP*('UK-R-Seating'!H185/(1+'Exchange rate'!UK_vat_rate))*1.25)*0.25)+1)*0.9165)/10,0)*10</f>
      </c>
      <c r="I172" s="62">
        <f>ROUNDUP((((('Exchange rate'!Eur_per_GBP*('UK-R-Seating'!I185/(1+'Exchange rate'!UK_vat_rate))*1.25)-('Exchange rate'!Eur_per_GBP*('UK-R-Seating'!I185/(1+'Exchange rate'!UK_vat_rate))*1.25)*0.25)+1)*0.9165)/10,0)*10</f>
      </c>
      <c r="J172" s="62">
        <f>ROUNDUP((((('Exchange rate'!Eur_per_GBP*('UK-R-Seating'!J185/(1+'Exchange rate'!UK_vat_rate))*1.25)-('Exchange rate'!Eur_per_GBP*('UK-R-Seating'!J185/(1+'Exchange rate'!UK_vat_rate))*1.25)*0.25)+1)*0.9165)/10,0)*10</f>
      </c>
      <c r="K172" s="3"/>
    </row>
    <row x14ac:dyDescent="0.25" r="173" customHeight="1" ht="21.75">
      <c r="A173" s="114"/>
      <c r="B173" s="132"/>
      <c r="C173" s="114"/>
      <c r="D173" s="4"/>
      <c r="E173" s="74"/>
      <c r="F173" s="74"/>
      <c r="G173" s="7"/>
      <c r="H173" s="101"/>
      <c r="I173" s="101"/>
      <c r="J173" s="82"/>
      <c r="K173" s="3"/>
    </row>
    <row x14ac:dyDescent="0.25" r="174" customHeight="1" ht="21.75">
      <c r="A174" s="114"/>
      <c r="B174" s="132"/>
      <c r="C174" s="114"/>
      <c r="D174" s="4"/>
      <c r="E174" s="3"/>
      <c r="F174" s="3"/>
      <c r="G174" s="5"/>
      <c r="H174" s="82"/>
      <c r="I174" s="101"/>
      <c r="J174" s="82"/>
      <c r="K174" s="3"/>
    </row>
    <row x14ac:dyDescent="0.25" r="175" customHeight="1" ht="21.75">
      <c r="A175" s="114"/>
      <c r="B175" s="132"/>
      <c r="C175" s="114"/>
      <c r="D175" s="4"/>
      <c r="E175" s="28" t="s">
        <v>278</v>
      </c>
      <c r="F175" s="3"/>
      <c r="G175" s="5"/>
      <c r="H175" s="82"/>
      <c r="I175" s="101"/>
      <c r="J175" s="82"/>
      <c r="K175" s="3"/>
    </row>
    <row x14ac:dyDescent="0.25" r="176" customHeight="1" ht="21.75">
      <c r="A176" s="114"/>
      <c r="B176" s="132"/>
      <c r="C176" s="114"/>
      <c r="D176" s="4"/>
      <c r="E176" s="114" t="s">
        <v>279</v>
      </c>
      <c r="F176" s="74"/>
      <c r="G176" s="7"/>
      <c r="H176" s="101"/>
      <c r="I176" s="101"/>
      <c r="J176" s="82"/>
      <c r="K176" s="3"/>
    </row>
    <row x14ac:dyDescent="0.25" r="177" customHeight="1" ht="21.75">
      <c r="A177" s="114"/>
      <c r="B177" s="132"/>
      <c r="C177" s="114"/>
      <c r="D177" s="4"/>
      <c r="E177" s="3"/>
      <c r="F177" s="74"/>
      <c r="G177" s="7"/>
      <c r="H177" s="101"/>
      <c r="I177" s="101"/>
      <c r="J177" s="82"/>
      <c r="K177" s="3"/>
    </row>
    <row x14ac:dyDescent="0.25" r="178" customHeight="1" ht="17.25">
      <c r="A178" s="150"/>
      <c r="B178" s="212"/>
      <c r="C178" s="150"/>
      <c r="D178" s="150"/>
      <c r="E178" s="204" t="s">
        <v>207</v>
      </c>
      <c r="F178" s="74"/>
      <c r="G178" s="7"/>
      <c r="H178" s="101"/>
      <c r="I178" s="213"/>
      <c r="J178" s="82"/>
      <c r="K178" s="3"/>
    </row>
    <row x14ac:dyDescent="0.25" r="179" customHeight="1" ht="21.75">
      <c r="A179" s="114"/>
      <c r="B179" s="132"/>
      <c r="C179" s="114"/>
      <c r="D179" s="4"/>
      <c r="E179" s="145"/>
      <c r="F179" s="133"/>
      <c r="G179" s="233"/>
      <c r="H179" s="213"/>
      <c r="I179" s="101"/>
      <c r="J179" s="82"/>
      <c r="K179" s="3"/>
    </row>
    <row x14ac:dyDescent="0.25" r="180" customHeight="1" ht="21.75">
      <c r="A180" s="114"/>
      <c r="B180" s="132"/>
      <c r="C180" s="114"/>
      <c r="D180" s="4"/>
      <c r="E180" s="74"/>
      <c r="F180" s="74"/>
      <c r="G180" s="7"/>
      <c r="H180" s="101"/>
      <c r="I180" s="101"/>
      <c r="J180" s="82"/>
      <c r="K180" s="3"/>
    </row>
    <row x14ac:dyDescent="0.25" r="181" customHeight="1" ht="21.75">
      <c r="A181" s="114"/>
      <c r="B181" s="132"/>
      <c r="C181" s="114"/>
      <c r="D181" s="4"/>
      <c r="E181" s="139" t="s">
        <v>280</v>
      </c>
      <c r="F181" s="140"/>
      <c r="G181" s="35"/>
      <c r="H181" s="188">
        <f>ROUNDUP(((('Exchange rate'!Eur_per_GBP*('UK-R-Seating'!H193/(1+'Exchange rate'!UK_vat_rate))*1.25*0.9165)+1)/1.59)/10,0)*10</f>
      </c>
      <c r="I181" s="101"/>
      <c r="J181" s="82"/>
      <c r="K181" s="3"/>
    </row>
    <row x14ac:dyDescent="0.25" r="182" customHeight="1" ht="156.75">
      <c r="A182" s="114"/>
      <c r="B182" s="132"/>
      <c r="C182" s="114"/>
      <c r="D182" s="4"/>
      <c r="E182" s="74"/>
      <c r="F182" s="74"/>
      <c r="G182" s="7"/>
      <c r="H182" s="101"/>
      <c r="I182" s="101"/>
      <c r="J182" s="82"/>
      <c r="K182" s="3"/>
    </row>
    <row x14ac:dyDescent="0.25" r="183" customHeight="1" ht="21.75">
      <c r="A183" s="114"/>
      <c r="B183" s="132"/>
      <c r="C183" s="114"/>
      <c r="D183" s="4"/>
      <c r="E183" s="74"/>
      <c r="F183" s="74"/>
      <c r="G183" s="7"/>
      <c r="H183" s="101"/>
      <c r="I183" s="101"/>
      <c r="J183" s="82"/>
      <c r="K183" s="3"/>
    </row>
    <row x14ac:dyDescent="0.25" r="184" customHeight="1" ht="36">
      <c r="A184" s="8"/>
      <c r="B184" s="96" t="s">
        <v>284</v>
      </c>
      <c r="C184" s="9"/>
      <c r="D184" s="198"/>
      <c r="E184" s="198"/>
      <c r="F184" s="198"/>
      <c r="G184" s="232"/>
      <c r="H184" s="199"/>
      <c r="I184" s="199"/>
      <c r="J184" s="199"/>
      <c r="K184" s="3"/>
    </row>
    <row x14ac:dyDescent="0.25" r="185" customHeight="1" ht="17.25">
      <c r="A185" s="209"/>
      <c r="B185" s="210"/>
      <c r="C185" s="51"/>
      <c r="D185" s="113"/>
      <c r="E185" s="112" t="s">
        <v>194</v>
      </c>
      <c r="F185" s="217" t="s">
        <v>195</v>
      </c>
      <c r="G185" s="17" t="s">
        <v>196</v>
      </c>
      <c r="H185" s="73" t="s">
        <v>197</v>
      </c>
      <c r="I185" s="18"/>
      <c r="J185" s="18"/>
      <c r="K185" s="3"/>
    </row>
    <row x14ac:dyDescent="0.25" r="186" customHeight="1" ht="17.25" customFormat="1" s="208">
      <c r="A186" s="214"/>
      <c r="B186" s="215"/>
      <c r="C186" s="214"/>
      <c r="D186" s="75"/>
      <c r="E186" s="222" t="s">
        <v>276</v>
      </c>
      <c r="F186" s="222" t="s">
        <v>277</v>
      </c>
      <c r="G186" s="69" t="s">
        <v>277</v>
      </c>
      <c r="H186" s="219">
        <f>ROUNDUP((((('Exchange rate'!Eur_per_GBP*('UK-R-Seating'!H198/(1+'Exchange rate'!UK_vat_rate))*1.25)-('Exchange rate'!Eur_per_GBP*('UK-R-Seating'!H198/(1+'Exchange rate'!UK_vat_rate))*1.25)*0.25)+1)*0.9165)/10,0)*10</f>
      </c>
      <c r="I186" s="219"/>
      <c r="J186" s="219"/>
      <c r="K186" s="211"/>
    </row>
    <row x14ac:dyDescent="0.25" r="187" customHeight="1" ht="17.25">
      <c r="A187" s="114"/>
      <c r="B187" s="132"/>
      <c r="C187" s="114"/>
      <c r="D187" s="4"/>
      <c r="E187" s="74"/>
      <c r="F187" s="74"/>
      <c r="G187" s="7"/>
      <c r="H187" s="101"/>
      <c r="I187" s="101"/>
      <c r="J187" s="82"/>
      <c r="K187" s="3"/>
    </row>
    <row x14ac:dyDescent="0.25" r="188" customHeight="1" ht="21.75">
      <c r="A188" s="114"/>
      <c r="B188" s="132"/>
      <c r="C188" s="114"/>
      <c r="D188" s="4"/>
      <c r="E188" s="3"/>
      <c r="F188" s="3"/>
      <c r="G188" s="5"/>
      <c r="H188" s="82"/>
      <c r="I188" s="101"/>
      <c r="J188" s="82"/>
      <c r="K188" s="3"/>
    </row>
    <row x14ac:dyDescent="0.25" r="189" customHeight="1" ht="21.75">
      <c r="A189" s="114"/>
      <c r="B189" s="132"/>
      <c r="C189" s="114"/>
      <c r="D189" s="4"/>
      <c r="E189" s="187"/>
      <c r="F189" s="3"/>
      <c r="G189" s="5"/>
      <c r="H189" s="82"/>
      <c r="I189" s="101"/>
      <c r="J189" s="82"/>
      <c r="K189" s="3"/>
    </row>
    <row x14ac:dyDescent="0.25" r="190" customHeight="1" ht="21.75">
      <c r="A190" s="114"/>
      <c r="B190" s="132"/>
      <c r="C190" s="114"/>
      <c r="D190" s="4"/>
      <c r="E190" s="28" t="s">
        <v>278</v>
      </c>
      <c r="F190" s="74"/>
      <c r="G190" s="7"/>
      <c r="H190" s="101"/>
      <c r="I190" s="101"/>
      <c r="J190" s="82"/>
      <c r="K190" s="3"/>
    </row>
    <row x14ac:dyDescent="0.25" r="191" customHeight="1" ht="21.75">
      <c r="A191" s="114"/>
      <c r="B191" s="132"/>
      <c r="C191" s="114"/>
      <c r="D191" s="4"/>
      <c r="E191" s="114" t="s">
        <v>279</v>
      </c>
      <c r="F191" s="74"/>
      <c r="G191" s="7"/>
      <c r="H191" s="101"/>
      <c r="I191" s="101"/>
      <c r="J191" s="82"/>
      <c r="K191" s="3"/>
    </row>
    <row x14ac:dyDescent="0.25" r="192" customHeight="1" ht="21.75">
      <c r="A192" s="150"/>
      <c r="B192" s="212"/>
      <c r="C192" s="150"/>
      <c r="D192" s="150"/>
      <c r="E192" s="220"/>
      <c r="F192" s="74"/>
      <c r="G192" s="7"/>
      <c r="H192" s="101"/>
      <c r="I192" s="213"/>
      <c r="J192" s="221"/>
      <c r="K192" s="3"/>
    </row>
    <row x14ac:dyDescent="0.25" r="193" customHeight="1" ht="17.25">
      <c r="A193" s="114"/>
      <c r="B193" s="132"/>
      <c r="C193" s="114"/>
      <c r="D193" s="4"/>
      <c r="E193" s="138" t="s">
        <v>18</v>
      </c>
      <c r="F193" s="4"/>
      <c r="G193" s="7"/>
      <c r="H193" s="92"/>
      <c r="I193" s="101"/>
      <c r="J193" s="82"/>
      <c r="K193" s="3"/>
    </row>
    <row x14ac:dyDescent="0.25" r="194" customHeight="1" ht="48">
      <c r="A194" s="114"/>
      <c r="B194" s="132"/>
      <c r="C194" s="114"/>
      <c r="D194" s="4"/>
      <c r="E194" s="108"/>
      <c r="F194" s="4"/>
      <c r="G194" s="7"/>
      <c r="H194" s="92"/>
      <c r="I194" s="101"/>
      <c r="J194" s="82"/>
      <c r="K194" s="3"/>
    </row>
    <row x14ac:dyDescent="0.25" r="195" customHeight="1" ht="21.75">
      <c r="A195" s="114"/>
      <c r="B195" s="132"/>
      <c r="C195" s="114"/>
      <c r="D195" s="4"/>
      <c r="E195" s="139" t="s">
        <v>280</v>
      </c>
      <c r="F195" s="140"/>
      <c r="G195" s="161"/>
      <c r="H195" s="188">
        <f>ROUNDUP(((('Exchange rate'!Eur_per_GBP*('UK-R-Seating'!H207/(1+'Exchange rate'!UK_vat_rate))*1.25*0.9165)+1)/1.59)/10,0)*10</f>
      </c>
      <c r="I195" s="101"/>
      <c r="J195" s="82"/>
      <c r="K195" s="3"/>
    </row>
    <row x14ac:dyDescent="0.25" r="196" customHeight="1" ht="21.75">
      <c r="A196" s="114"/>
      <c r="B196" s="132"/>
      <c r="C196" s="114"/>
      <c r="D196" s="4"/>
      <c r="E196" s="28"/>
      <c r="F196" s="4"/>
      <c r="G196" s="7"/>
      <c r="H196" s="63"/>
      <c r="I196" s="101"/>
      <c r="J196" s="82"/>
      <c r="K196" s="3"/>
    </row>
    <row x14ac:dyDescent="0.25" r="197" customHeight="1" ht="21.75">
      <c r="A197" s="114"/>
      <c r="B197" s="132"/>
      <c r="C197" s="114"/>
      <c r="D197" s="4"/>
      <c r="E197" s="28" t="s">
        <v>285</v>
      </c>
      <c r="F197" s="4"/>
      <c r="G197" s="7"/>
      <c r="H197" s="62"/>
      <c r="I197" s="101"/>
      <c r="J197" s="82"/>
      <c r="K197" s="3"/>
    </row>
    <row x14ac:dyDescent="0.25" r="198" customHeight="1" ht="21.75">
      <c r="A198" s="114"/>
      <c r="B198" s="132"/>
      <c r="C198" s="114"/>
      <c r="D198" s="4"/>
      <c r="E198" s="139" t="s">
        <v>190</v>
      </c>
      <c r="F198" s="143"/>
      <c r="G198" s="161"/>
      <c r="H198" s="188">
        <f>ROUNDUP(((('Exchange rate'!Eur_per_GBP*('UK-R-Seating'!H210/(1+'Exchange rate'!UK_vat_rate))*1.25*0.9165)+1)/1.59)/10,0)*10</f>
      </c>
      <c r="I198" s="101"/>
      <c r="J198" s="82"/>
      <c r="K198" s="3"/>
    </row>
    <row x14ac:dyDescent="0.25" r="199" customHeight="1" ht="21.75">
      <c r="A199" s="114"/>
      <c r="B199" s="132"/>
      <c r="C199" s="114"/>
      <c r="D199" s="4"/>
      <c r="E199" s="28"/>
      <c r="F199" s="74"/>
      <c r="G199" s="7"/>
      <c r="H199" s="62"/>
      <c r="I199" s="101"/>
      <c r="J199" s="82"/>
      <c r="K199" s="3"/>
    </row>
    <row x14ac:dyDescent="0.25" r="200" customHeight="1" ht="21.75">
      <c r="A200" s="114"/>
      <c r="B200" s="132"/>
      <c r="C200" s="114"/>
      <c r="D200" s="4"/>
      <c r="E200" s="28"/>
      <c r="F200" s="74"/>
      <c r="G200" s="7"/>
      <c r="H200" s="62"/>
      <c r="I200" s="101"/>
      <c r="J200" s="82"/>
      <c r="K200" s="3"/>
    </row>
    <row x14ac:dyDescent="0.25" r="201" customHeight="1" ht="21.75">
      <c r="A201" s="114"/>
      <c r="B201" s="132"/>
      <c r="C201" s="114"/>
      <c r="D201" s="4"/>
      <c r="E201" s="28"/>
      <c r="F201" s="74"/>
      <c r="G201" s="7"/>
      <c r="H201" s="62"/>
      <c r="I201" s="101"/>
      <c r="J201" s="82"/>
      <c r="K201" s="3"/>
    </row>
    <row x14ac:dyDescent="0.25" r="202" customHeight="1" ht="21.75">
      <c r="A202" s="114"/>
      <c r="B202" s="132"/>
      <c r="C202" s="114"/>
      <c r="D202" s="4"/>
      <c r="E202" s="28"/>
      <c r="F202" s="74"/>
      <c r="G202" s="7"/>
      <c r="H202" s="62"/>
      <c r="I202" s="101"/>
      <c r="J202" s="82"/>
      <c r="K202" s="3"/>
    </row>
    <row x14ac:dyDescent="0.25" r="203" customHeight="1" ht="21.75">
      <c r="A203" s="114"/>
      <c r="B203" s="132"/>
      <c r="C203" s="114"/>
      <c r="D203" s="4"/>
      <c r="E203" s="28"/>
      <c r="F203" s="74"/>
      <c r="G203" s="7"/>
      <c r="H203" s="62"/>
      <c r="I203" s="101"/>
      <c r="J203" s="82"/>
      <c r="K203" s="3"/>
    </row>
    <row x14ac:dyDescent="0.25" r="204" customHeight="1" ht="21.75">
      <c r="A204" s="114"/>
      <c r="B204" s="132"/>
      <c r="C204" s="114"/>
      <c r="D204" s="4"/>
      <c r="E204" s="28"/>
      <c r="F204" s="74"/>
      <c r="G204" s="7"/>
      <c r="H204" s="62"/>
      <c r="I204" s="101"/>
      <c r="J204" s="82"/>
      <c r="K204" s="3"/>
    </row>
    <row x14ac:dyDescent="0.25" r="205" customHeight="1" ht="21.75">
      <c r="A205" s="114"/>
      <c r="B205" s="132"/>
      <c r="C205" s="114"/>
      <c r="D205" s="4"/>
      <c r="E205" s="28"/>
      <c r="F205" s="74"/>
      <c r="G205" s="7"/>
      <c r="H205" s="62"/>
      <c r="I205" s="101"/>
      <c r="J205" s="82"/>
      <c r="K205" s="3"/>
    </row>
    <row x14ac:dyDescent="0.25" r="206" customHeight="1" ht="21.75">
      <c r="A206" s="114"/>
      <c r="B206" s="132"/>
      <c r="C206" s="114"/>
      <c r="D206" s="4"/>
      <c r="E206" s="28"/>
      <c r="F206" s="74"/>
      <c r="G206" s="7"/>
      <c r="H206" s="62"/>
      <c r="I206" s="101"/>
      <c r="J206" s="82"/>
      <c r="K206" s="3"/>
    </row>
    <row x14ac:dyDescent="0.25" r="207" customHeight="1" ht="21.75">
      <c r="A207" s="114"/>
      <c r="B207" s="132"/>
      <c r="C207" s="114"/>
      <c r="D207" s="4"/>
      <c r="E207" s="28"/>
      <c r="F207" s="74"/>
      <c r="G207" s="7"/>
      <c r="H207" s="62"/>
      <c r="I207" s="101"/>
      <c r="J207" s="82"/>
      <c r="K207" s="3"/>
    </row>
    <row x14ac:dyDescent="0.25" r="208" customHeight="1" ht="21.75">
      <c r="A208" s="114"/>
      <c r="B208" s="132"/>
      <c r="C208" s="114"/>
      <c r="D208" s="4"/>
      <c r="E208" s="28"/>
      <c r="F208" s="74"/>
      <c r="G208" s="7"/>
      <c r="H208" s="62"/>
      <c r="I208" s="101"/>
      <c r="J208" s="82"/>
      <c r="K208" s="3"/>
    </row>
    <row x14ac:dyDescent="0.25" r="209" customHeight="1" ht="21.75">
      <c r="A209" s="114"/>
      <c r="B209" s="132"/>
      <c r="C209" s="114"/>
      <c r="D209" s="4"/>
      <c r="E209" s="28"/>
      <c r="F209" s="74"/>
      <c r="G209" s="7"/>
      <c r="H209" s="62"/>
      <c r="I209" s="101"/>
      <c r="J209" s="82"/>
      <c r="K209" s="3"/>
    </row>
    <row x14ac:dyDescent="0.25" r="210" customHeight="1" ht="21.75">
      <c r="A210" s="114"/>
      <c r="B210" s="132"/>
      <c r="C210" s="114"/>
      <c r="D210" s="4"/>
      <c r="E210" s="28"/>
      <c r="F210" s="74"/>
      <c r="G210" s="7"/>
      <c r="H210" s="62"/>
      <c r="I210" s="101"/>
      <c r="J210" s="82"/>
      <c r="K210" s="3"/>
    </row>
    <row x14ac:dyDescent="0.25" r="211" customHeight="1" ht="21.75">
      <c r="A211" s="114"/>
      <c r="B211" s="132"/>
      <c r="C211" s="114"/>
      <c r="D211" s="4"/>
      <c r="E211" s="28"/>
      <c r="F211" s="74"/>
      <c r="G211" s="7"/>
      <c r="H211" s="62"/>
      <c r="I211" s="101"/>
      <c r="J211" s="82"/>
      <c r="K211" s="3"/>
    </row>
    <row x14ac:dyDescent="0.25" r="212" customHeight="1" ht="17.25">
      <c r="A212" s="8"/>
      <c r="B212" s="96" t="s">
        <v>286</v>
      </c>
      <c r="C212" s="9"/>
      <c r="D212" s="198"/>
      <c r="E212" s="198"/>
      <c r="F212" s="198"/>
      <c r="G212" s="232"/>
      <c r="H212" s="199"/>
      <c r="I212" s="199"/>
      <c r="J212" s="199"/>
      <c r="K212" s="3"/>
    </row>
    <row x14ac:dyDescent="0.25" r="213" customHeight="1" ht="17.25">
      <c r="A213" s="209"/>
      <c r="B213" s="210"/>
      <c r="C213" s="51"/>
      <c r="D213" s="113"/>
      <c r="E213" s="112" t="s">
        <v>194</v>
      </c>
      <c r="F213" s="217" t="s">
        <v>195</v>
      </c>
      <c r="G213" s="17" t="s">
        <v>196</v>
      </c>
      <c r="H213" s="73" t="s">
        <v>197</v>
      </c>
      <c r="I213" s="18" t="s">
        <v>198</v>
      </c>
      <c r="J213" s="18" t="s">
        <v>199</v>
      </c>
      <c r="K213" s="3"/>
    </row>
    <row x14ac:dyDescent="0.25" r="214" customHeight="1" ht="17.25">
      <c r="A214" s="114"/>
      <c r="B214" s="132"/>
      <c r="C214" s="114"/>
      <c r="D214" s="4"/>
      <c r="E214" s="74" t="s">
        <v>289</v>
      </c>
      <c r="F214" s="74" t="s">
        <v>290</v>
      </c>
      <c r="G214" s="7" t="s">
        <v>291</v>
      </c>
      <c r="H214" s="62">
        <f>ROUNDUP((((('Exchange rate'!Eur_per_GBP*('UK-R-Seating'!H231/(1+'Exchange rate'!UK_vat_rate))*1.25)-('Exchange rate'!Eur_per_GBP*('UK-R-Seating'!H231/(1+'Exchange rate'!UK_vat_rate))*1.25)*0.25)+1)*0.9165)/10,0)*10</f>
      </c>
      <c r="I214" s="62">
        <f>ROUNDUP((((('Exchange rate'!Eur_per_GBP*('UK-R-Seating'!I231/(1+'Exchange rate'!UK_vat_rate))*1.25)-('Exchange rate'!Eur_per_GBP*('UK-R-Seating'!I231/(1+'Exchange rate'!UK_vat_rate))*1.25)*0.25)+1)*0.9165)/10,0)*10</f>
      </c>
      <c r="J214" s="62">
        <f>ROUNDUP((((('Exchange rate'!Eur_per_GBP*('UK-R-Seating'!J231/(1+'Exchange rate'!UK_vat_rate))*1.25)-('Exchange rate'!Eur_per_GBP*('UK-R-Seating'!J231/(1+'Exchange rate'!UK_vat_rate))*1.25)*0.25)+1)*0.9165)/10,0)*10</f>
      </c>
      <c r="K214" s="3"/>
    </row>
    <row x14ac:dyDescent="0.25" r="215" customHeight="1" ht="32.1" customFormat="1" s="208">
      <c r="A215" s="214"/>
      <c r="B215" s="215"/>
      <c r="C215" s="214"/>
      <c r="D215" s="75"/>
      <c r="E215" s="222"/>
      <c r="F215" s="222"/>
      <c r="G215" s="69"/>
      <c r="H215" s="225"/>
      <c r="I215" s="225"/>
      <c r="J215" s="226"/>
      <c r="K215" s="211"/>
    </row>
    <row x14ac:dyDescent="0.25" r="216" customHeight="1" ht="32.1" customFormat="1" s="208">
      <c r="A216" s="214"/>
      <c r="B216" s="215"/>
      <c r="C216" s="214"/>
      <c r="D216" s="75"/>
      <c r="E216" s="223"/>
      <c r="F216" s="211"/>
      <c r="G216" s="234"/>
      <c r="H216" s="224"/>
      <c r="I216" s="225"/>
      <c r="J216" s="226"/>
      <c r="K216" s="211"/>
    </row>
    <row x14ac:dyDescent="0.25" r="217" customHeight="1" ht="28.350000000000005">
      <c r="A217" s="114"/>
      <c r="B217" s="132"/>
      <c r="C217" s="114"/>
      <c r="D217" s="4"/>
      <c r="E217" s="187" t="s">
        <v>167</v>
      </c>
      <c r="F217" s="3"/>
      <c r="G217" s="5"/>
      <c r="H217" s="82"/>
      <c r="I217" s="101"/>
      <c r="J217" s="82"/>
      <c r="K217" s="3"/>
    </row>
    <row x14ac:dyDescent="0.25" r="218" customHeight="1" ht="21.75">
      <c r="A218" s="114"/>
      <c r="B218" s="132"/>
      <c r="C218" s="114"/>
      <c r="D218" s="4"/>
      <c r="E218" s="28" t="s">
        <v>292</v>
      </c>
      <c r="F218" s="74"/>
      <c r="G218" s="7"/>
      <c r="H218" s="101"/>
      <c r="I218" s="101"/>
      <c r="J218" s="82"/>
      <c r="K218" s="3"/>
    </row>
    <row x14ac:dyDescent="0.25" r="219" customHeight="1" ht="21.75">
      <c r="A219" s="114"/>
      <c r="B219" s="132"/>
      <c r="C219" s="114"/>
      <c r="D219" s="4"/>
      <c r="E219" s="3"/>
      <c r="F219" s="74"/>
      <c r="G219" s="7"/>
      <c r="H219" s="101"/>
      <c r="I219" s="101"/>
      <c r="J219" s="82"/>
      <c r="K219" s="3"/>
    </row>
    <row x14ac:dyDescent="0.25" r="220" customHeight="1" ht="21.75">
      <c r="A220" s="150"/>
      <c r="B220" s="212"/>
      <c r="C220" s="150"/>
      <c r="D220" s="150"/>
      <c r="E220" s="204" t="s">
        <v>207</v>
      </c>
      <c r="F220" s="74"/>
      <c r="G220" s="7"/>
      <c r="H220" s="101"/>
      <c r="I220" s="213"/>
      <c r="J220" s="221"/>
      <c r="K220" s="3"/>
    </row>
    <row x14ac:dyDescent="0.25" r="221" customHeight="1" ht="17.25">
      <c r="A221" s="114"/>
      <c r="B221" s="132"/>
      <c r="C221" s="114"/>
      <c r="D221" s="4"/>
      <c r="E221" s="145"/>
      <c r="F221" s="133"/>
      <c r="G221" s="233"/>
      <c r="H221" s="213"/>
      <c r="I221" s="101"/>
      <c r="J221" s="82"/>
      <c r="K221" s="3"/>
    </row>
    <row x14ac:dyDescent="0.25" r="222" customHeight="1" ht="21.75">
      <c r="A222" s="114"/>
      <c r="B222" s="132"/>
      <c r="C222" s="114"/>
      <c r="D222" s="4"/>
      <c r="E222" s="74"/>
      <c r="F222" s="74"/>
      <c r="G222" s="7"/>
      <c r="H222" s="101"/>
      <c r="I222" s="101"/>
      <c r="J222" s="82"/>
      <c r="K222" s="3"/>
    </row>
    <row x14ac:dyDescent="0.25" r="223" customHeight="1" ht="21.75">
      <c r="A223" s="114"/>
      <c r="B223" s="132"/>
      <c r="C223" s="114"/>
      <c r="D223" s="4"/>
      <c r="E223" s="74"/>
      <c r="F223" s="74"/>
      <c r="G223" s="7"/>
      <c r="H223" s="101"/>
      <c r="I223" s="101"/>
      <c r="J223" s="82"/>
      <c r="K223" s="3"/>
    </row>
    <row x14ac:dyDescent="0.25" r="224" customHeight="1" ht="21.75">
      <c r="A224" s="114"/>
      <c r="B224" s="132"/>
      <c r="C224" s="114"/>
      <c r="D224" s="4"/>
      <c r="E224" s="74"/>
      <c r="F224" s="74"/>
      <c r="G224" s="7"/>
      <c r="H224" s="101"/>
      <c r="I224" s="101"/>
      <c r="J224" s="82"/>
      <c r="K224" s="3"/>
    </row>
    <row x14ac:dyDescent="0.25" r="225" customHeight="1" ht="21.75">
      <c r="A225" s="114"/>
      <c r="B225" s="132"/>
      <c r="C225" s="114"/>
      <c r="D225" s="4"/>
      <c r="E225" s="74"/>
      <c r="F225" s="74"/>
      <c r="G225" s="7"/>
      <c r="H225" s="101"/>
      <c r="I225" s="101"/>
      <c r="J225" s="82"/>
      <c r="K225" s="3"/>
    </row>
    <row x14ac:dyDescent="0.25" r="226" customHeight="1" ht="21.75">
      <c r="A226" s="114"/>
      <c r="B226" s="132"/>
      <c r="C226" s="114"/>
      <c r="D226" s="4"/>
      <c r="E226" s="74"/>
      <c r="F226" s="74"/>
      <c r="G226" s="7"/>
      <c r="H226" s="101"/>
      <c r="I226" s="101"/>
      <c r="J226" s="82"/>
      <c r="K226" s="3"/>
    </row>
    <row x14ac:dyDescent="0.25" r="227" customHeight="1" ht="21.75">
      <c r="A227" s="3"/>
      <c r="B227" s="205"/>
      <c r="C227" s="54"/>
      <c r="D227" s="206"/>
      <c r="E227" s="207"/>
      <c r="F227" s="207"/>
      <c r="G227" s="5"/>
      <c r="H227" s="82"/>
      <c r="I227" s="82"/>
      <c r="J227" s="82"/>
      <c r="K227" s="3"/>
    </row>
    <row x14ac:dyDescent="0.25" r="228" customHeight="1" ht="17.25">
      <c r="A228" s="8" t="s">
        <v>1</v>
      </c>
      <c r="B228" s="96" t="s">
        <v>293</v>
      </c>
      <c r="C228" s="10"/>
      <c r="D228" s="10"/>
      <c r="E228" s="10"/>
      <c r="F228" s="227"/>
      <c r="G228" s="232"/>
      <c r="H228" s="199"/>
      <c r="I228" s="199"/>
      <c r="J228" s="199"/>
      <c r="K228" s="3"/>
    </row>
    <row x14ac:dyDescent="0.25" r="229" customHeight="1" ht="21.75">
      <c r="A229" s="15"/>
      <c r="B229" s="113"/>
      <c r="C229" s="112" t="s">
        <v>193</v>
      </c>
      <c r="D229" s="112" t="s">
        <v>236</v>
      </c>
      <c r="E229" s="112" t="s">
        <v>194</v>
      </c>
      <c r="F229" s="112" t="s">
        <v>195</v>
      </c>
      <c r="G229" s="159" t="s">
        <v>196</v>
      </c>
      <c r="H229" s="73" t="s">
        <v>197</v>
      </c>
      <c r="I229" s="18" t="s">
        <v>198</v>
      </c>
      <c r="J229" s="18" t="s">
        <v>199</v>
      </c>
      <c r="K229" s="3"/>
    </row>
    <row x14ac:dyDescent="0.25" r="230" customHeight="1" ht="36">
      <c r="A230" s="22"/>
      <c r="B230" s="114"/>
      <c r="C230" s="114" t="s">
        <v>308</v>
      </c>
      <c r="D230" s="75" t="s">
        <v>299</v>
      </c>
      <c r="E230" s="4" t="s">
        <v>309</v>
      </c>
      <c r="F230" s="4" t="s">
        <v>242</v>
      </c>
      <c r="G230" s="7" t="s">
        <v>243</v>
      </c>
      <c r="H230" s="62">
        <f>ROUNDUP((((('Exchange rate'!Eur_per_GBP*('UK-R-Seating'!H247/(1+'Exchange rate'!UK_vat_rate))*1.25)-('Exchange rate'!Eur_per_GBP*('UK-R-Seating'!H247/(1+'Exchange rate'!UK_vat_rate))*1.25)*0.25)+1)*0.9165)/10,0)*10</f>
      </c>
      <c r="I230" s="62">
        <f>ROUNDUP((((('Exchange rate'!Eur_per_GBP*('UK-R-Seating'!I247/(1+'Exchange rate'!UK_vat_rate))*1.25)-('Exchange rate'!Eur_per_GBP*('UK-R-Seating'!I247/(1+'Exchange rate'!UK_vat_rate))*1.25)*0.25)+1)*0.9165)/10,0)*10</f>
      </c>
      <c r="J230" s="62">
        <f>ROUNDUP((((('Exchange rate'!Eur_per_GBP*('UK-R-Seating'!J247/(1+'Exchange rate'!UK_vat_rate))*1.25)-('Exchange rate'!Eur_per_GBP*('UK-R-Seating'!J247/(1+'Exchange rate'!UK_vat_rate))*1.25)*0.25)+1)*0.9165)/10,0)*10</f>
      </c>
      <c r="K230" s="3"/>
    </row>
    <row x14ac:dyDescent="0.25" r="231" customHeight="1" ht="17.25">
      <c r="A231" s="22"/>
      <c r="B231" s="114"/>
      <c r="C231" s="114" t="s">
        <v>310</v>
      </c>
      <c r="D231" s="75" t="s">
        <v>311</v>
      </c>
      <c r="E231" s="4" t="s">
        <v>300</v>
      </c>
      <c r="F231" s="4" t="s">
        <v>242</v>
      </c>
      <c r="G231" s="7" t="s">
        <v>248</v>
      </c>
      <c r="H231" s="189"/>
      <c r="I231" s="189"/>
      <c r="J231" s="189"/>
      <c r="K231" s="3"/>
    </row>
    <row x14ac:dyDescent="0.25" r="232" customHeight="1" ht="17.25">
      <c r="A232" s="22"/>
      <c r="B232" s="114"/>
      <c r="C232" s="114"/>
      <c r="D232" s="114"/>
      <c r="E232" s="114"/>
      <c r="F232" s="114"/>
      <c r="G232" s="26"/>
      <c r="H232" s="172"/>
      <c r="I232" s="172"/>
      <c r="J232" s="82"/>
      <c r="K232" s="3"/>
    </row>
    <row x14ac:dyDescent="0.25" r="233" customHeight="1" ht="17.25">
      <c r="A233" s="22"/>
      <c r="B233" s="114"/>
      <c r="C233" s="114"/>
      <c r="D233" s="114"/>
      <c r="E233" s="187" t="s">
        <v>167</v>
      </c>
      <c r="F233" s="114"/>
      <c r="G233" s="26"/>
      <c r="H233" s="172"/>
      <c r="I233" s="172"/>
      <c r="J233" s="82"/>
      <c r="K233" s="3"/>
    </row>
    <row x14ac:dyDescent="0.25" r="234" customHeight="1" ht="17.25">
      <c r="A234" s="3"/>
      <c r="B234" s="114"/>
      <c r="C234" s="114"/>
      <c r="D234" s="114"/>
      <c r="E234" s="28" t="s">
        <v>249</v>
      </c>
      <c r="F234" s="4"/>
      <c r="G234" s="7"/>
      <c r="H234" s="101"/>
      <c r="I234" s="82"/>
      <c r="J234" s="82"/>
      <c r="K234" s="3"/>
    </row>
    <row x14ac:dyDescent="0.25" r="235" customHeight="1" ht="17.25">
      <c r="A235" s="3"/>
      <c r="B235" s="114"/>
      <c r="C235" s="114"/>
      <c r="D235" s="114"/>
      <c r="E235" s="28"/>
      <c r="F235" s="4"/>
      <c r="G235" s="7"/>
      <c r="H235" s="101"/>
      <c r="I235" s="82"/>
      <c r="J235" s="82"/>
      <c r="K235" s="3"/>
    </row>
    <row x14ac:dyDescent="0.25" r="236" customHeight="1" ht="17.25">
      <c r="A236" s="3"/>
      <c r="B236" s="114"/>
      <c r="C236" s="114"/>
      <c r="D236" s="114"/>
      <c r="E236" s="204" t="s">
        <v>207</v>
      </c>
      <c r="F236" s="4"/>
      <c r="G236" s="7"/>
      <c r="H236" s="101"/>
      <c r="I236" s="82"/>
      <c r="J236" s="82"/>
      <c r="K236" s="3"/>
    </row>
    <row x14ac:dyDescent="0.25" r="237" customHeight="1" ht="17.25">
      <c r="A237" s="3"/>
      <c r="B237" s="114"/>
      <c r="C237" s="114"/>
      <c r="D237" s="114"/>
      <c r="E237" s="145"/>
      <c r="F237" s="228"/>
      <c r="G237" s="235"/>
      <c r="H237" s="101"/>
      <c r="I237" s="82"/>
      <c r="J237" s="82"/>
      <c r="K237" s="3"/>
    </row>
    <row x14ac:dyDescent="0.25" r="238" customHeight="1" ht="17.25">
      <c r="A238" s="3"/>
      <c r="B238" s="114"/>
      <c r="C238" s="114"/>
      <c r="D238" s="114"/>
      <c r="E238" s="229"/>
      <c r="F238" s="228"/>
      <c r="G238" s="235"/>
      <c r="H238" s="230"/>
      <c r="I238" s="82"/>
      <c r="J238" s="82"/>
      <c r="K238" s="3"/>
    </row>
    <row x14ac:dyDescent="0.25" r="239" customHeight="1" ht="17.25">
      <c r="A239" s="3"/>
      <c r="B239" s="114"/>
      <c r="C239" s="114"/>
      <c r="D239" s="114"/>
      <c r="E239" s="229"/>
      <c r="F239" s="228"/>
      <c r="G239" s="235"/>
      <c r="H239" s="230"/>
      <c r="I239" s="82"/>
      <c r="J239" s="82"/>
      <c r="K239" s="3"/>
    </row>
    <row x14ac:dyDescent="0.25" r="240" customHeight="1" ht="17.25">
      <c r="A240" s="3"/>
      <c r="B240" s="114"/>
      <c r="C240" s="114"/>
      <c r="D240" s="114"/>
      <c r="E240" s="229"/>
      <c r="F240" s="228"/>
      <c r="G240" s="235"/>
      <c r="H240" s="230"/>
      <c r="I240" s="82"/>
      <c r="J240" s="82"/>
      <c r="K240" s="3"/>
    </row>
    <row x14ac:dyDescent="0.25" r="241" customHeight="1" ht="17.25">
      <c r="A241" s="3"/>
      <c r="B241" s="114"/>
      <c r="C241" s="114"/>
      <c r="D241" s="114"/>
      <c r="E241" s="229"/>
      <c r="F241" s="228"/>
      <c r="G241" s="235"/>
      <c r="H241" s="230"/>
      <c r="I241" s="82"/>
      <c r="J241" s="82"/>
      <c r="K241" s="3"/>
    </row>
    <row x14ac:dyDescent="0.25" r="242" customHeight="1" ht="17.25">
      <c r="A242" s="3"/>
      <c r="B242" s="114"/>
      <c r="C242" s="114"/>
      <c r="D242" s="114"/>
      <c r="E242" s="229"/>
      <c r="F242" s="228"/>
      <c r="G242" s="235"/>
      <c r="H242" s="230"/>
      <c r="I242" s="82"/>
      <c r="J242" s="82"/>
      <c r="K242" s="3"/>
    </row>
    <row x14ac:dyDescent="0.25" r="243" customHeight="1" ht="17.25">
      <c r="A243" s="3"/>
      <c r="B243" s="3"/>
      <c r="C243" s="3"/>
      <c r="D243" s="3"/>
      <c r="E243" s="122" t="s">
        <v>304</v>
      </c>
      <c r="F243" s="3"/>
      <c r="G243" s="5"/>
      <c r="H243" s="82"/>
      <c r="I243" s="82"/>
      <c r="J243" s="82"/>
      <c r="K243" s="3"/>
    </row>
    <row x14ac:dyDescent="0.25" r="244" customHeight="1" ht="17.25">
      <c r="A244" s="3"/>
      <c r="B244" s="3"/>
      <c r="C244" s="3"/>
      <c r="D244" s="3"/>
      <c r="E244" s="3"/>
      <c r="F244" s="3"/>
      <c r="G244" s="5"/>
      <c r="H244" s="82"/>
      <c r="I244" s="82"/>
      <c r="J244" s="82"/>
      <c r="K244" s="3"/>
    </row>
    <row x14ac:dyDescent="0.25" r="245" customHeight="1" ht="17.25">
      <c r="A245" s="3"/>
      <c r="B245" s="205"/>
      <c r="C245" s="54"/>
      <c r="D245" s="206"/>
      <c r="E245" s="207"/>
      <c r="F245" s="207"/>
      <c r="G245" s="5"/>
      <c r="H245" s="82"/>
      <c r="I245" s="82"/>
      <c r="J245" s="82"/>
      <c r="K245" s="3"/>
    </row>
    <row x14ac:dyDescent="0.25" r="246" customHeight="1" ht="17.25">
      <c r="A246" s="3"/>
      <c r="B246" s="3"/>
      <c r="C246" s="3"/>
      <c r="D246" s="3"/>
      <c r="E246" s="3"/>
      <c r="F246" s="3"/>
      <c r="G246" s="5"/>
      <c r="H246" s="82"/>
      <c r="I246" s="82"/>
      <c r="J246" s="82"/>
      <c r="K246" s="3"/>
    </row>
    <row x14ac:dyDescent="0.25" r="247" customHeight="1" ht="17.25">
      <c r="A247" s="3"/>
      <c r="B247" s="3"/>
      <c r="C247" s="3"/>
      <c r="D247" s="3"/>
      <c r="E247" s="3"/>
      <c r="F247" s="3"/>
      <c r="G247" s="5"/>
      <c r="H247" s="82"/>
      <c r="I247" s="82"/>
      <c r="J247" s="92"/>
      <c r="K247" s="3"/>
    </row>
    <row x14ac:dyDescent="0.25" r="248" customHeight="1" ht="17.25">
      <c r="A248" s="3"/>
      <c r="B248" s="3"/>
      <c r="C248" s="3"/>
      <c r="D248" s="3"/>
      <c r="E248" s="3"/>
      <c r="F248" s="3"/>
      <c r="G248" s="5"/>
      <c r="H248" s="82"/>
      <c r="I248" s="82"/>
      <c r="J248" s="82"/>
      <c r="K248" s="3"/>
    </row>
    <row x14ac:dyDescent="0.25" r="249" customHeight="1" ht="17.25">
      <c r="A249" s="3"/>
      <c r="B249" s="3"/>
      <c r="C249" s="3"/>
      <c r="D249" s="3"/>
      <c r="E249" s="3"/>
      <c r="F249" s="3"/>
      <c r="G249" s="5"/>
      <c r="H249" s="82"/>
      <c r="I249" s="82"/>
      <c r="J249" s="82"/>
      <c r="K249" s="3"/>
    </row>
    <row x14ac:dyDescent="0.25" r="250" customHeight="1" ht="17.25">
      <c r="A250" s="3"/>
      <c r="B250" s="3"/>
      <c r="C250" s="3"/>
      <c r="D250" s="3"/>
      <c r="E250" s="3"/>
      <c r="F250" s="3"/>
      <c r="G250" s="5"/>
      <c r="H250" s="82"/>
      <c r="I250" s="82"/>
      <c r="J250" s="82"/>
      <c r="K250" s="3"/>
    </row>
    <row x14ac:dyDescent="0.25" r="251" customHeight="1" ht="17.25">
      <c r="A251" s="3"/>
      <c r="B251" s="3"/>
      <c r="C251" s="3"/>
      <c r="D251" s="3"/>
      <c r="E251" s="3"/>
      <c r="F251" s="3"/>
      <c r="G251" s="5"/>
      <c r="H251" s="82"/>
      <c r="I251" s="82"/>
      <c r="J251" s="82"/>
      <c r="K251" s="3"/>
    </row>
    <row x14ac:dyDescent="0.25" r="252" customHeight="1" ht="17.25">
      <c r="A252" s="3"/>
      <c r="B252" s="3"/>
      <c r="C252" s="3"/>
      <c r="D252" s="3"/>
      <c r="E252" s="3"/>
      <c r="F252" s="3"/>
      <c r="G252" s="5"/>
      <c r="H252" s="82"/>
      <c r="I252" s="82"/>
      <c r="J252" s="82"/>
      <c r="K252" s="3"/>
    </row>
    <row x14ac:dyDescent="0.25" r="253" customHeight="1" ht="17.25">
      <c r="A253" s="3"/>
      <c r="B253" s="3"/>
      <c r="C253" s="3"/>
      <c r="D253" s="3"/>
      <c r="E253" s="3"/>
      <c r="F253" s="3"/>
      <c r="G253" s="5"/>
      <c r="H253" s="82"/>
      <c r="I253" s="82"/>
      <c r="J253" s="82"/>
      <c r="K253" s="3"/>
    </row>
    <row x14ac:dyDescent="0.25" r="254" customHeight="1" ht="17.25">
      <c r="A254" s="3"/>
      <c r="B254" s="3"/>
      <c r="C254" s="3"/>
      <c r="D254" s="3"/>
      <c r="E254" s="3"/>
      <c r="F254" s="3"/>
      <c r="G254" s="5"/>
      <c r="H254" s="82"/>
      <c r="I254" s="82"/>
      <c r="J254" s="82"/>
      <c r="K254" s="3"/>
    </row>
    <row x14ac:dyDescent="0.25" r="255" customHeight="1" ht="17.25">
      <c r="A255" s="3"/>
      <c r="B255" s="3"/>
      <c r="C255" s="3"/>
      <c r="D255" s="3"/>
      <c r="E255" s="3"/>
      <c r="F255" s="3"/>
      <c r="G255" s="5"/>
      <c r="H255" s="82"/>
      <c r="I255" s="82"/>
      <c r="J255" s="82"/>
      <c r="K255" s="3"/>
    </row>
    <row x14ac:dyDescent="0.25" r="256" customHeight="1" ht="17.25">
      <c r="A256" s="3"/>
      <c r="B256" s="3"/>
      <c r="C256" s="3"/>
      <c r="D256" s="3"/>
      <c r="E256" s="3"/>
      <c r="F256" s="3"/>
      <c r="G256" s="5"/>
      <c r="H256" s="82"/>
      <c r="I256" s="82"/>
      <c r="J256" s="82"/>
      <c r="K256" s="3"/>
    </row>
    <row x14ac:dyDescent="0.25" r="257" customHeight="1" ht="17.25">
      <c r="A257" s="3"/>
      <c r="B257" s="3"/>
      <c r="C257" s="3"/>
      <c r="D257" s="3"/>
      <c r="E257" s="3"/>
      <c r="F257" s="3"/>
      <c r="G257" s="5"/>
      <c r="H257" s="82"/>
      <c r="I257" s="82"/>
      <c r="J257" s="82"/>
      <c r="K257" s="3"/>
    </row>
    <row x14ac:dyDescent="0.25" r="258" customHeight="1" ht="17.25">
      <c r="A258" s="3"/>
      <c r="B258" s="3"/>
      <c r="C258" s="3"/>
      <c r="D258" s="3"/>
      <c r="E258" s="3"/>
      <c r="F258" s="3"/>
      <c r="G258" s="5"/>
      <c r="H258" s="82"/>
      <c r="I258" s="82"/>
      <c r="J258" s="82"/>
      <c r="K258" s="3"/>
    </row>
    <row x14ac:dyDescent="0.25" r="259" customHeight="1" ht="17.25">
      <c r="A259" s="3"/>
      <c r="B259" s="3"/>
      <c r="C259" s="3"/>
      <c r="D259" s="3"/>
      <c r="E259" s="3"/>
      <c r="F259" s="3"/>
      <c r="G259" s="5"/>
      <c r="H259" s="82"/>
      <c r="I259" s="82"/>
      <c r="J259" s="82"/>
      <c r="K259" s="3"/>
    </row>
    <row x14ac:dyDescent="0.25" r="260" customHeight="1" ht="17.25">
      <c r="A260" s="3"/>
      <c r="B260" s="3"/>
      <c r="C260" s="3"/>
      <c r="D260" s="3"/>
      <c r="E260" s="3"/>
      <c r="F260" s="3"/>
      <c r="G260" s="5"/>
      <c r="H260" s="82"/>
      <c r="I260" s="82"/>
      <c r="J260" s="82"/>
      <c r="K260" s="3"/>
    </row>
    <row x14ac:dyDescent="0.25" r="261" customHeight="1" ht="17.25">
      <c r="A261" s="3"/>
      <c r="B261" s="3"/>
      <c r="C261" s="3"/>
      <c r="D261" s="3"/>
      <c r="E261" s="3"/>
      <c r="F261" s="3"/>
      <c r="G261" s="5"/>
      <c r="H261" s="82"/>
      <c r="I261" s="82"/>
      <c r="J261" s="82"/>
      <c r="K261" s="3"/>
    </row>
    <row x14ac:dyDescent="0.25" r="262" customHeight="1" ht="17.25">
      <c r="A262" s="3"/>
      <c r="B262" s="3"/>
      <c r="C262" s="3"/>
      <c r="D262" s="3"/>
      <c r="E262" s="3"/>
      <c r="F262" s="3"/>
      <c r="G262" s="5"/>
      <c r="H262" s="82"/>
      <c r="I262" s="82"/>
      <c r="J262" s="82"/>
      <c r="K262" s="3"/>
    </row>
    <row x14ac:dyDescent="0.25" r="263" customHeight="1" ht="17.25">
      <c r="A263" s="3"/>
      <c r="B263" s="3"/>
      <c r="C263" s="3"/>
      <c r="D263" s="3"/>
      <c r="E263" s="3"/>
      <c r="F263" s="3"/>
      <c r="G263" s="5"/>
      <c r="H263" s="82"/>
      <c r="I263" s="82"/>
      <c r="J263" s="82"/>
      <c r="K263" s="3"/>
    </row>
    <row x14ac:dyDescent="0.25" r="264" customHeight="1" ht="17.25">
      <c r="A264" s="3"/>
      <c r="B264" s="3"/>
      <c r="C264" s="3"/>
      <c r="D264" s="3"/>
      <c r="E264" s="3"/>
      <c r="F264" s="3"/>
      <c r="G264" s="5"/>
      <c r="H264" s="82"/>
      <c r="I264" s="82"/>
      <c r="J264" s="82"/>
      <c r="K264" s="3"/>
    </row>
    <row x14ac:dyDescent="0.25" r="265" customHeight="1" ht="17.25">
      <c r="A265" s="3"/>
      <c r="B265" s="3"/>
      <c r="C265" s="3"/>
      <c r="D265" s="3"/>
      <c r="E265" s="3"/>
      <c r="F265" s="3"/>
      <c r="G265" s="5"/>
      <c r="H265" s="82"/>
      <c r="I265" s="82"/>
      <c r="J265" s="82"/>
      <c r="K265" s="3"/>
    </row>
    <row x14ac:dyDescent="0.25" r="266" customHeight="1" ht="17.25">
      <c r="A266" s="3"/>
      <c r="B266" s="3"/>
      <c r="C266" s="3"/>
      <c r="D266" s="3"/>
      <c r="E266" s="3"/>
      <c r="F266" s="3"/>
      <c r="G266" s="5"/>
      <c r="H266" s="82"/>
      <c r="I266" s="82"/>
      <c r="J266" s="82"/>
      <c r="K266" s="3"/>
    </row>
    <row x14ac:dyDescent="0.25" r="267" customHeight="1" ht="17.25">
      <c r="A267" s="3"/>
      <c r="B267" s="3"/>
      <c r="C267" s="3"/>
      <c r="D267" s="3"/>
      <c r="E267" s="3"/>
      <c r="F267" s="3"/>
      <c r="G267" s="5"/>
      <c r="H267" s="82"/>
      <c r="I267" s="82"/>
      <c r="J267" s="82"/>
      <c r="K267" s="3"/>
    </row>
    <row x14ac:dyDescent="0.25" r="268" customHeight="1" ht="17.25">
      <c r="A268" s="3"/>
      <c r="B268" s="3"/>
      <c r="C268" s="3"/>
      <c r="D268" s="3"/>
      <c r="E268" s="3"/>
      <c r="F268" s="3"/>
      <c r="G268" s="5"/>
      <c r="H268" s="82"/>
      <c r="I268" s="82"/>
      <c r="J268" s="82"/>
      <c r="K268" s="3"/>
    </row>
    <row x14ac:dyDescent="0.25" r="269" customHeight="1" ht="17.25">
      <c r="A269" s="3"/>
      <c r="B269" s="3"/>
      <c r="C269" s="3"/>
      <c r="D269" s="3"/>
      <c r="E269" s="3"/>
      <c r="F269" s="3"/>
      <c r="G269" s="5"/>
      <c r="H269" s="82"/>
      <c r="I269" s="82"/>
      <c r="J269" s="82"/>
      <c r="K269" s="3"/>
    </row>
    <row x14ac:dyDescent="0.25" r="270" customHeight="1" ht="17.25">
      <c r="A270" s="3"/>
      <c r="B270" s="3"/>
      <c r="C270" s="3"/>
      <c r="D270" s="3"/>
      <c r="E270" s="3"/>
      <c r="F270" s="3"/>
      <c r="G270" s="5"/>
      <c r="H270" s="82"/>
      <c r="I270" s="82"/>
      <c r="J270" s="82"/>
      <c r="K270" s="3"/>
    </row>
    <row x14ac:dyDescent="0.25" r="271" customHeight="1" ht="17.25">
      <c r="A271" s="3"/>
      <c r="B271" s="3"/>
      <c r="C271" s="3"/>
      <c r="D271" s="3"/>
      <c r="E271" s="3"/>
      <c r="F271" s="3"/>
      <c r="G271" s="5"/>
      <c r="H271" s="82"/>
      <c r="I271" s="82"/>
      <c r="J271" s="82"/>
      <c r="K271" s="3"/>
    </row>
  </sheetData>
  <mergeCells count="1">
    <mergeCell ref="A1:J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3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8.576428571428572" customWidth="1" bestFit="1"/>
    <col min="3" max="3" style="76" width="20.576428571428572" customWidth="1" bestFit="1"/>
    <col min="4" max="4" style="76" width="24.576428571428572" customWidth="1" bestFit="1"/>
    <col min="5" max="5" style="76" width="26.576428571428572" customWidth="1" bestFit="1"/>
    <col min="6" max="6" style="76" width="26.14785714285714" customWidth="1" bestFit="1"/>
    <col min="7" max="7" style="76" width="24.14785714285714" customWidth="1" bestFit="1"/>
    <col min="8" max="8" style="100" width="23.576428571428572" customWidth="1" bestFit="1"/>
    <col min="9" max="9" style="100" width="23.576428571428572" customWidth="1" bestFit="1"/>
    <col min="10" max="10" style="100" width="21.005" customWidth="1" bestFit="1"/>
    <col min="11" max="11" style="76" width="11.005" customWidth="1" bestFit="1"/>
  </cols>
  <sheetData>
    <row x14ac:dyDescent="0.25" r="1" customHeight="1" ht="17.25">
      <c r="A1" s="1" t="s">
        <v>191</v>
      </c>
      <c r="B1" s="1"/>
      <c r="C1" s="1"/>
      <c r="D1" s="1"/>
      <c r="E1" s="1"/>
      <c r="F1" s="1"/>
      <c r="G1" s="1"/>
      <c r="H1" s="81"/>
      <c r="I1" s="81"/>
      <c r="J1" s="81"/>
      <c r="K1" s="3"/>
    </row>
    <row x14ac:dyDescent="0.25" r="2" customHeight="1" ht="17.25">
      <c r="A2" s="3"/>
      <c r="B2" s="163"/>
      <c r="C2" s="163"/>
      <c r="D2" s="163"/>
      <c r="E2" s="163"/>
      <c r="F2" s="163"/>
      <c r="G2" s="163"/>
      <c r="H2" s="197"/>
      <c r="I2" s="197"/>
      <c r="J2" s="82"/>
      <c r="K2" s="3"/>
    </row>
    <row x14ac:dyDescent="0.25" r="3" customHeight="1" ht="17.25">
      <c r="A3" s="8"/>
      <c r="B3" s="96" t="s">
        <v>192</v>
      </c>
      <c r="C3" s="9"/>
      <c r="D3" s="198"/>
      <c r="E3" s="198"/>
      <c r="F3" s="198"/>
      <c r="G3" s="198"/>
      <c r="H3" s="199"/>
      <c r="I3" s="199"/>
      <c r="J3" s="199"/>
      <c r="K3" s="3"/>
    </row>
    <row x14ac:dyDescent="0.25" r="4" customHeight="1" ht="17.25">
      <c r="A4" s="200"/>
      <c r="B4" s="201"/>
      <c r="C4" s="113"/>
      <c r="D4" s="112" t="s">
        <v>193</v>
      </c>
      <c r="E4" s="112" t="s">
        <v>194</v>
      </c>
      <c r="F4" s="112" t="s">
        <v>195</v>
      </c>
      <c r="G4" s="112" t="s">
        <v>196</v>
      </c>
      <c r="H4" s="131" t="s">
        <v>197</v>
      </c>
      <c r="I4" s="18" t="s">
        <v>198</v>
      </c>
      <c r="J4" s="18" t="s">
        <v>199</v>
      </c>
      <c r="K4" s="3"/>
    </row>
    <row x14ac:dyDescent="0.25" r="5" customHeight="1" ht="28.350000000000005">
      <c r="A5" s="114"/>
      <c r="B5" s="132"/>
      <c r="C5" s="114"/>
      <c r="D5" s="4" t="s">
        <v>200</v>
      </c>
      <c r="E5" s="4" t="s">
        <v>201</v>
      </c>
      <c r="F5" s="4" t="s">
        <v>202</v>
      </c>
      <c r="G5" s="4" t="s">
        <v>202</v>
      </c>
      <c r="H5" s="62">
        <f>ROUNDUP((('UK-R-Seating'!H5)*USD_per_GBP)*(1-UK_VAT),-1)</f>
      </c>
      <c r="I5" s="62">
        <f>ROUNDUP((('UK-R-Seating'!I5)*USD_per_GBP)*(1-UK_VAT),-1)</f>
      </c>
      <c r="J5" s="62">
        <f>ROUNDUP((('UK-R-Seating'!J5)*USD_per_GBP)*(1-UK_VAT),-1)</f>
      </c>
      <c r="K5" s="3"/>
    </row>
    <row x14ac:dyDescent="0.25" r="6" customHeight="1" ht="28.350000000000005">
      <c r="A6" s="114"/>
      <c r="B6" s="132"/>
      <c r="C6" s="114"/>
      <c r="D6" s="4" t="s">
        <v>203</v>
      </c>
      <c r="E6" s="74" t="s">
        <v>204</v>
      </c>
      <c r="F6" s="74" t="s">
        <v>205</v>
      </c>
      <c r="G6" s="4" t="s">
        <v>205</v>
      </c>
      <c r="H6" s="62"/>
      <c r="I6" s="202"/>
      <c r="J6" s="82"/>
      <c r="K6" s="3"/>
    </row>
    <row x14ac:dyDescent="0.25" r="7" customHeight="1" ht="28.350000000000005">
      <c r="A7" s="114"/>
      <c r="B7" s="132"/>
      <c r="C7" s="114"/>
      <c r="D7" s="114"/>
      <c r="E7" s="187" t="s">
        <v>167</v>
      </c>
      <c r="F7" s="28"/>
      <c r="G7" s="114"/>
      <c r="H7" s="62"/>
      <c r="I7" s="202"/>
      <c r="J7" s="82"/>
      <c r="K7" s="3"/>
    </row>
    <row x14ac:dyDescent="0.25" r="8" customHeight="1" ht="28.350000000000005">
      <c r="A8" s="114"/>
      <c r="B8" s="132"/>
      <c r="C8" s="114"/>
      <c r="D8" s="114"/>
      <c r="E8" s="203" t="s">
        <v>206</v>
      </c>
      <c r="F8" s="28"/>
      <c r="G8" s="114"/>
      <c r="H8" s="62"/>
      <c r="I8" s="202"/>
      <c r="J8" s="82"/>
      <c r="K8" s="3"/>
    </row>
    <row x14ac:dyDescent="0.25" r="9" customHeight="1" ht="28.350000000000005">
      <c r="A9" s="114"/>
      <c r="B9" s="132"/>
      <c r="C9" s="114"/>
      <c r="D9" s="114"/>
      <c r="E9" s="203"/>
      <c r="F9" s="28"/>
      <c r="G9" s="114"/>
      <c r="H9" s="62"/>
      <c r="I9" s="202"/>
      <c r="J9" s="82"/>
      <c r="K9" s="3"/>
    </row>
    <row x14ac:dyDescent="0.25" r="10" customHeight="1" ht="28.350000000000005">
      <c r="A10" s="114"/>
      <c r="B10" s="132"/>
      <c r="C10" s="114"/>
      <c r="D10" s="114"/>
      <c r="E10" s="204" t="s">
        <v>207</v>
      </c>
      <c r="F10" s="28"/>
      <c r="G10" s="114"/>
      <c r="H10" s="62"/>
      <c r="I10" s="202"/>
      <c r="J10" s="82"/>
      <c r="K10" s="3"/>
    </row>
    <row x14ac:dyDescent="0.25" r="11" customHeight="1" ht="28.350000000000005">
      <c r="A11" s="114"/>
      <c r="B11" s="132"/>
      <c r="C11" s="114"/>
      <c r="D11" s="114"/>
      <c r="E11" s="145"/>
      <c r="F11" s="28"/>
      <c r="G11" s="114"/>
      <c r="H11" s="62"/>
      <c r="I11" s="202"/>
      <c r="J11" s="82"/>
      <c r="K11" s="3"/>
    </row>
    <row x14ac:dyDescent="0.25" r="12" customHeight="1" ht="28.350000000000005">
      <c r="A12" s="114"/>
      <c r="B12" s="132"/>
      <c r="C12" s="114"/>
      <c r="D12" s="114"/>
      <c r="E12" s="139" t="s">
        <v>90</v>
      </c>
      <c r="F12" s="190"/>
      <c r="G12" s="190"/>
      <c r="H12" s="188">
        <f>ROUNDUP((('UK-R-Seating'!H12)*USD_per_GBP)*(1-UK_VAT),-1)</f>
      </c>
      <c r="I12" s="202"/>
      <c r="J12" s="82"/>
      <c r="K12" s="3"/>
    </row>
    <row x14ac:dyDescent="0.25" r="13" customHeight="1" ht="21.75">
      <c r="A13" s="114"/>
      <c r="B13" s="132"/>
      <c r="C13" s="114"/>
      <c r="D13" s="4"/>
      <c r="E13" s="28"/>
      <c r="F13" s="28"/>
      <c r="G13" s="114"/>
      <c r="H13" s="62"/>
      <c r="I13" s="101"/>
      <c r="J13" s="82"/>
      <c r="K13" s="3"/>
    </row>
    <row x14ac:dyDescent="0.25" r="14" customHeight="1" ht="21.75">
      <c r="A14" s="114"/>
      <c r="B14" s="132"/>
      <c r="C14" s="114"/>
      <c r="D14" s="4"/>
      <c r="E14" s="74"/>
      <c r="F14" s="74"/>
      <c r="G14" s="4"/>
      <c r="H14" s="101"/>
      <c r="I14" s="101"/>
      <c r="J14" s="82"/>
      <c r="K14" s="3"/>
    </row>
    <row x14ac:dyDescent="0.25" r="15" customHeight="1" ht="21.75">
      <c r="A15" s="114"/>
      <c r="B15" s="132"/>
      <c r="C15" s="114"/>
      <c r="D15" s="4"/>
      <c r="E15" s="74"/>
      <c r="F15" s="74"/>
      <c r="G15" s="4"/>
      <c r="H15" s="101"/>
      <c r="I15" s="101"/>
      <c r="J15" s="82"/>
      <c r="K15" s="3"/>
    </row>
    <row x14ac:dyDescent="0.25" r="16" customHeight="1" ht="17.25">
      <c r="A16" s="8"/>
      <c r="B16" s="96" t="s">
        <v>208</v>
      </c>
      <c r="C16" s="9"/>
      <c r="D16" s="198"/>
      <c r="E16" s="198"/>
      <c r="F16" s="198"/>
      <c r="G16" s="198"/>
      <c r="H16" s="199"/>
      <c r="I16" s="199"/>
      <c r="J16" s="199"/>
      <c r="K16" s="3"/>
    </row>
    <row x14ac:dyDescent="0.25" r="17" customHeight="1" ht="17.25">
      <c r="A17" s="200"/>
      <c r="B17" s="201"/>
      <c r="C17" s="113"/>
      <c r="D17" s="112" t="s">
        <v>193</v>
      </c>
      <c r="E17" s="112" t="s">
        <v>194</v>
      </c>
      <c r="F17" s="112" t="s">
        <v>195</v>
      </c>
      <c r="G17" s="112" t="s">
        <v>196</v>
      </c>
      <c r="H17" s="131" t="s">
        <v>197</v>
      </c>
      <c r="I17" s="18" t="s">
        <v>198</v>
      </c>
      <c r="J17" s="18" t="s">
        <v>199</v>
      </c>
      <c r="K17" s="3"/>
    </row>
    <row x14ac:dyDescent="0.25" r="18" customHeight="1" ht="28.350000000000005">
      <c r="A18" s="114"/>
      <c r="B18" s="132"/>
      <c r="C18" s="114"/>
      <c r="D18" s="4" t="s">
        <v>209</v>
      </c>
      <c r="E18" s="4" t="s">
        <v>201</v>
      </c>
      <c r="F18" s="74" t="s">
        <v>210</v>
      </c>
      <c r="G18" s="4" t="s">
        <v>211</v>
      </c>
      <c r="H18" s="62">
        <f>ROUNDUP((('UK-R-Seating'!H18)*USD_per_GBP)*(1-UK_VAT),-1)</f>
      </c>
      <c r="I18" s="62">
        <f>ROUNDUP((('UK-R-Seating'!I18)*USD_per_GBP)*(1-UK_VAT),-1)</f>
      </c>
      <c r="J18" s="62">
        <f>ROUNDUP((('UK-R-Seating'!J18)*USD_per_GBP)*(1-UK_VAT),-1)</f>
      </c>
      <c r="K18" s="3"/>
    </row>
    <row x14ac:dyDescent="0.25" r="19" customHeight="1" ht="21.75">
      <c r="A19" s="114"/>
      <c r="B19" s="132"/>
      <c r="C19" s="114"/>
      <c r="D19" s="4" t="s">
        <v>212</v>
      </c>
      <c r="E19" s="74" t="s">
        <v>204</v>
      </c>
      <c r="F19" s="74" t="s">
        <v>213</v>
      </c>
      <c r="G19" s="4" t="s">
        <v>214</v>
      </c>
      <c r="H19" s="62"/>
      <c r="I19" s="101"/>
      <c r="J19" s="82"/>
      <c r="K19" s="3"/>
    </row>
    <row x14ac:dyDescent="0.25" r="20" customHeight="1" ht="28.350000000000005">
      <c r="A20" s="114"/>
      <c r="B20" s="132"/>
      <c r="C20" s="114"/>
      <c r="D20" s="114"/>
      <c r="E20" s="187" t="s">
        <v>167</v>
      </c>
      <c r="F20" s="3"/>
      <c r="G20" s="3"/>
      <c r="H20" s="62"/>
      <c r="I20" s="202"/>
      <c r="J20" s="82"/>
      <c r="K20" s="3"/>
    </row>
    <row x14ac:dyDescent="0.25" r="21" customHeight="1" ht="28.350000000000005">
      <c r="A21" s="114"/>
      <c r="B21" s="132"/>
      <c r="C21" s="114"/>
      <c r="D21" s="114"/>
      <c r="E21" s="203" t="s">
        <v>215</v>
      </c>
      <c r="F21" s="28"/>
      <c r="G21" s="114"/>
      <c r="H21" s="62"/>
      <c r="I21" s="202"/>
      <c r="J21" s="82"/>
      <c r="K21" s="3"/>
    </row>
    <row x14ac:dyDescent="0.25" r="22" customHeight="1" ht="28.350000000000005">
      <c r="A22" s="114"/>
      <c r="B22" s="132"/>
      <c r="C22" s="114"/>
      <c r="D22" s="114"/>
      <c r="E22" s="138"/>
      <c r="F22" s="28"/>
      <c r="G22" s="114"/>
      <c r="H22" s="62"/>
      <c r="I22" s="202"/>
      <c r="J22" s="82"/>
      <c r="K22" s="3"/>
    </row>
    <row x14ac:dyDescent="0.25" r="23" customHeight="1" ht="28.350000000000005">
      <c r="A23" s="114"/>
      <c r="B23" s="132"/>
      <c r="C23" s="114"/>
      <c r="D23" s="114"/>
      <c r="E23" s="204" t="s">
        <v>207</v>
      </c>
      <c r="F23" s="28"/>
      <c r="G23" s="114"/>
      <c r="H23" s="62"/>
      <c r="I23" s="202"/>
      <c r="J23" s="82"/>
      <c r="K23" s="3"/>
    </row>
    <row x14ac:dyDescent="0.25" r="24" customHeight="1" ht="28.350000000000005">
      <c r="A24" s="114"/>
      <c r="B24" s="132"/>
      <c r="C24" s="114"/>
      <c r="D24" s="114"/>
      <c r="E24" s="145"/>
      <c r="F24" s="28"/>
      <c r="G24" s="114"/>
      <c r="H24" s="62"/>
      <c r="I24" s="202"/>
      <c r="J24" s="82"/>
      <c r="K24" s="3"/>
    </row>
    <row x14ac:dyDescent="0.25" r="25" customHeight="1" ht="21.75">
      <c r="A25" s="114"/>
      <c r="B25" s="132"/>
      <c r="C25" s="114"/>
      <c r="D25" s="4"/>
      <c r="E25" s="139" t="s">
        <v>90</v>
      </c>
      <c r="F25" s="190"/>
      <c r="G25" s="190"/>
      <c r="H25" s="188">
        <f>ROUNDUP((('UK-R-Seating'!H25)*USD_per_GBP)*(1-UK_VAT),-1)</f>
      </c>
      <c r="I25" s="101"/>
      <c r="J25" s="82"/>
      <c r="K25" s="3"/>
    </row>
    <row x14ac:dyDescent="0.25" r="26" customHeight="1" ht="28.350000000000005">
      <c r="A26" s="114"/>
      <c r="B26" s="132"/>
      <c r="C26" s="114"/>
      <c r="D26" s="114"/>
      <c r="E26" s="114"/>
      <c r="F26" s="114"/>
      <c r="G26" s="114"/>
      <c r="H26" s="62"/>
      <c r="I26" s="202"/>
      <c r="J26" s="82"/>
      <c r="K26" s="3"/>
    </row>
    <row x14ac:dyDescent="0.25" r="27" customHeight="1" ht="21.75">
      <c r="A27" s="114"/>
      <c r="B27" s="132"/>
      <c r="C27" s="114"/>
      <c r="D27" s="4"/>
      <c r="E27" s="74"/>
      <c r="F27" s="74"/>
      <c r="G27" s="4"/>
      <c r="H27" s="101"/>
      <c r="I27" s="101"/>
      <c r="J27" s="82"/>
      <c r="K27" s="3"/>
    </row>
    <row x14ac:dyDescent="0.25" r="28" customHeight="1" ht="31.5">
      <c r="A28" s="3"/>
      <c r="B28" s="205"/>
      <c r="C28" s="54"/>
      <c r="D28" s="206"/>
      <c r="E28" s="207"/>
      <c r="F28" s="207"/>
      <c r="G28" s="3"/>
      <c r="H28" s="82"/>
      <c r="I28" s="82"/>
      <c r="J28" s="82"/>
      <c r="K28" s="3"/>
    </row>
    <row x14ac:dyDescent="0.25" r="29" customHeight="1" ht="17.25">
      <c r="A29" s="8"/>
      <c r="B29" s="96" t="s">
        <v>216</v>
      </c>
      <c r="C29" s="9"/>
      <c r="D29" s="198"/>
      <c r="E29" s="198"/>
      <c r="F29" s="198"/>
      <c r="G29" s="198"/>
      <c r="H29" s="199"/>
      <c r="I29" s="199"/>
      <c r="J29" s="199"/>
      <c r="K29" s="3"/>
    </row>
    <row x14ac:dyDescent="0.25" r="30" customHeight="1" ht="17.25">
      <c r="A30" s="200"/>
      <c r="B30" s="201"/>
      <c r="C30" s="113"/>
      <c r="D30" s="112" t="s">
        <v>193</v>
      </c>
      <c r="E30" s="112" t="s">
        <v>194</v>
      </c>
      <c r="F30" s="112" t="s">
        <v>195</v>
      </c>
      <c r="G30" s="112" t="s">
        <v>196</v>
      </c>
      <c r="H30" s="131" t="s">
        <v>197</v>
      </c>
      <c r="I30" s="18" t="s">
        <v>198</v>
      </c>
      <c r="J30" s="18" t="s">
        <v>199</v>
      </c>
      <c r="K30" s="3"/>
    </row>
    <row x14ac:dyDescent="0.25" r="31" customHeight="1" ht="28.350000000000005">
      <c r="A31" s="114"/>
      <c r="B31" s="132"/>
      <c r="C31" s="114"/>
      <c r="D31" s="4" t="s">
        <v>217</v>
      </c>
      <c r="E31" s="4" t="s">
        <v>201</v>
      </c>
      <c r="F31" s="74" t="s">
        <v>218</v>
      </c>
      <c r="G31" s="4" t="s">
        <v>210</v>
      </c>
      <c r="H31" s="62">
        <f>ROUNDUP((('UK-R-Seating'!H30)*USD_per_GBP)*(1-UK_VAT),-1)</f>
      </c>
      <c r="I31" s="62">
        <f>ROUNDUP((('UK-R-Seating'!I30)*USD_per_GBP)*(1-UK_VAT),-1)</f>
      </c>
      <c r="J31" s="62">
        <f>ROUNDUP((('UK-R-Seating'!J30)*USD_per_GBP)*(1-UK_VAT),-1)</f>
      </c>
      <c r="K31" s="3"/>
    </row>
    <row x14ac:dyDescent="0.25" r="32" customHeight="1" ht="21.75">
      <c r="A32" s="114"/>
      <c r="B32" s="132"/>
      <c r="C32" s="114"/>
      <c r="D32" s="4" t="s">
        <v>219</v>
      </c>
      <c r="E32" s="74" t="s">
        <v>204</v>
      </c>
      <c r="F32" s="74" t="s">
        <v>220</v>
      </c>
      <c r="G32" s="4" t="s">
        <v>221</v>
      </c>
      <c r="H32" s="101"/>
      <c r="I32" s="101"/>
      <c r="J32" s="82"/>
      <c r="K32" s="3"/>
    </row>
    <row x14ac:dyDescent="0.25" r="33" customHeight="1" ht="28.350000000000005">
      <c r="A33" s="114"/>
      <c r="B33" s="132"/>
      <c r="C33" s="114"/>
      <c r="D33" s="114"/>
      <c r="E33" s="187" t="s">
        <v>167</v>
      </c>
      <c r="F33" s="3"/>
      <c r="G33" s="3"/>
      <c r="H33" s="82"/>
      <c r="I33" s="202"/>
      <c r="J33" s="82"/>
      <c r="K33" s="3"/>
    </row>
    <row x14ac:dyDescent="0.25" r="34" customHeight="1" ht="28.350000000000005">
      <c r="A34" s="114"/>
      <c r="B34" s="132"/>
      <c r="C34" s="114"/>
      <c r="D34" s="114"/>
      <c r="E34" s="28" t="s">
        <v>222</v>
      </c>
      <c r="F34" s="28"/>
      <c r="G34" s="114"/>
      <c r="H34" s="202"/>
      <c r="I34" s="202"/>
      <c r="J34" s="82"/>
      <c r="K34" s="3"/>
    </row>
    <row x14ac:dyDescent="0.25" r="35" customHeight="1" ht="28.350000000000005">
      <c r="A35" s="114"/>
      <c r="B35" s="132"/>
      <c r="C35" s="114"/>
      <c r="D35" s="114"/>
      <c r="E35" s="138"/>
      <c r="F35" s="28"/>
      <c r="G35" s="114"/>
      <c r="H35" s="202"/>
      <c r="I35" s="202"/>
      <c r="J35" s="82"/>
      <c r="K35" s="3"/>
    </row>
    <row x14ac:dyDescent="0.25" r="36" customHeight="1" ht="28.350000000000005">
      <c r="A36" s="114"/>
      <c r="B36" s="132"/>
      <c r="C36" s="114"/>
      <c r="D36" s="114"/>
      <c r="E36" s="204" t="s">
        <v>223</v>
      </c>
      <c r="F36" s="28"/>
      <c r="G36" s="114"/>
      <c r="H36" s="202"/>
      <c r="I36" s="202"/>
      <c r="J36" s="82"/>
      <c r="K36" s="3"/>
    </row>
    <row x14ac:dyDescent="0.25" r="37" customHeight="1" ht="28.350000000000005">
      <c r="A37" s="114"/>
      <c r="B37" s="132"/>
      <c r="C37" s="114"/>
      <c r="D37" s="114"/>
      <c r="E37" s="145"/>
      <c r="F37" s="28"/>
      <c r="G37" s="114"/>
      <c r="H37" s="202"/>
      <c r="I37" s="202"/>
      <c r="J37" s="82"/>
      <c r="K37" s="3"/>
    </row>
    <row x14ac:dyDescent="0.25" r="38" customHeight="1" ht="21.75">
      <c r="A38" s="114"/>
      <c r="B38" s="132"/>
      <c r="C38" s="114"/>
      <c r="D38" s="4"/>
      <c r="E38" s="139" t="s">
        <v>90</v>
      </c>
      <c r="F38" s="143"/>
      <c r="G38" s="140"/>
      <c r="H38" s="188">
        <f>ROUNDUP((('UK-R-Seating'!H40)*USD_per_GBP)*(1-UK_VAT),-1)</f>
      </c>
      <c r="I38" s="101"/>
      <c r="J38" s="82"/>
      <c r="K38" s="3"/>
    </row>
    <row x14ac:dyDescent="0.25" r="39" customHeight="1" ht="28.350000000000005">
      <c r="A39" s="114"/>
      <c r="B39" s="132"/>
      <c r="C39" s="114"/>
      <c r="D39" s="114"/>
      <c r="E39" s="114"/>
      <c r="F39" s="114"/>
      <c r="G39" s="114"/>
      <c r="H39" s="62"/>
      <c r="I39" s="202"/>
      <c r="J39" s="82"/>
      <c r="K39" s="3"/>
    </row>
    <row x14ac:dyDescent="0.25" r="40" customHeight="1" ht="21.75">
      <c r="A40" s="114"/>
      <c r="B40" s="132"/>
      <c r="C40" s="114"/>
      <c r="D40" s="4"/>
      <c r="E40" s="74"/>
      <c r="F40" s="74"/>
      <c r="G40" s="4"/>
      <c r="H40" s="101"/>
      <c r="I40" s="101"/>
      <c r="J40" s="82"/>
      <c r="K40" s="3"/>
    </row>
    <row x14ac:dyDescent="0.25" r="41" customHeight="1" ht="31.5">
      <c r="A41" s="3"/>
      <c r="B41" s="205"/>
      <c r="C41" s="54"/>
      <c r="D41" s="206"/>
      <c r="E41" s="207"/>
      <c r="F41" s="207"/>
      <c r="G41" s="3"/>
      <c r="H41" s="82"/>
      <c r="I41" s="82"/>
      <c r="J41" s="82"/>
      <c r="K41" s="3"/>
    </row>
    <row x14ac:dyDescent="0.25" r="42" customHeight="1" ht="17.25">
      <c r="A42" s="8"/>
      <c r="B42" s="96" t="s">
        <v>224</v>
      </c>
      <c r="C42" s="9"/>
      <c r="D42" s="198"/>
      <c r="E42" s="198"/>
      <c r="F42" s="198"/>
      <c r="G42" s="198"/>
      <c r="H42" s="199"/>
      <c r="I42" s="199"/>
      <c r="J42" s="199"/>
      <c r="K42" s="3"/>
    </row>
    <row x14ac:dyDescent="0.25" r="43" customHeight="1" ht="17.25" customFormat="1" s="208">
      <c r="A43" s="209"/>
      <c r="B43" s="210"/>
      <c r="C43" s="51"/>
      <c r="D43" s="51" t="s">
        <v>193</v>
      </c>
      <c r="E43" s="117" t="s">
        <v>194</v>
      </c>
      <c r="F43" s="130" t="s">
        <v>195</v>
      </c>
      <c r="G43" s="130" t="s">
        <v>196</v>
      </c>
      <c r="H43" s="73" t="s">
        <v>197</v>
      </c>
      <c r="I43" s="52" t="s">
        <v>198</v>
      </c>
      <c r="J43" s="52"/>
      <c r="K43" s="211"/>
    </row>
    <row x14ac:dyDescent="0.25" r="44" customHeight="1" ht="17.25">
      <c r="A44" s="114"/>
      <c r="B44" s="132"/>
      <c r="C44" s="114"/>
      <c r="D44" s="4" t="s">
        <v>225</v>
      </c>
      <c r="E44" s="4" t="s">
        <v>201</v>
      </c>
      <c r="F44" s="74" t="s">
        <v>210</v>
      </c>
      <c r="G44" s="74" t="s">
        <v>210</v>
      </c>
      <c r="H44" s="62">
        <f>ROUNDUP((('UK-R-Seating'!H47)*USD_per_GBP)*(1-UK_VAT),-1)</f>
      </c>
      <c r="I44" s="62">
        <f>ROUNDUP((('UK-R-Seating'!I47)*USD_per_GBP)*(1-UK_VAT),-1)</f>
      </c>
      <c r="J44" s="62"/>
      <c r="K44" s="3"/>
    </row>
    <row x14ac:dyDescent="0.25" r="45" customHeight="1" ht="21.75">
      <c r="A45" s="114"/>
      <c r="B45" s="132"/>
      <c r="C45" s="114"/>
      <c r="D45" s="4" t="s">
        <v>226</v>
      </c>
      <c r="E45" s="74" t="s">
        <v>204</v>
      </c>
      <c r="F45" s="74" t="s">
        <v>213</v>
      </c>
      <c r="G45" s="4" t="s">
        <v>213</v>
      </c>
      <c r="H45" s="62"/>
      <c r="I45" s="101"/>
      <c r="J45" s="82"/>
      <c r="K45" s="3"/>
    </row>
    <row x14ac:dyDescent="0.25" r="46" customHeight="1" ht="21.75">
      <c r="A46" s="114"/>
      <c r="B46" s="132"/>
      <c r="C46" s="114"/>
      <c r="D46" s="4"/>
      <c r="E46" s="3"/>
      <c r="F46" s="3"/>
      <c r="G46" s="3"/>
      <c r="H46" s="62"/>
      <c r="I46" s="101"/>
      <c r="J46" s="82"/>
      <c r="K46" s="3"/>
    </row>
    <row x14ac:dyDescent="0.25" r="47" customHeight="1" ht="21.75">
      <c r="A47" s="114"/>
      <c r="B47" s="132"/>
      <c r="C47" s="114"/>
      <c r="D47" s="4"/>
      <c r="E47" s="187" t="s">
        <v>167</v>
      </c>
      <c r="F47" s="3"/>
      <c r="G47" s="3"/>
      <c r="H47" s="62"/>
      <c r="I47" s="101"/>
      <c r="J47" s="82"/>
      <c r="K47" s="3"/>
    </row>
    <row x14ac:dyDescent="0.25" r="48" customHeight="1" ht="21.75">
      <c r="A48" s="114"/>
      <c r="B48" s="132"/>
      <c r="C48" s="114"/>
      <c r="D48" s="4"/>
      <c r="E48" s="28" t="s">
        <v>227</v>
      </c>
      <c r="F48" s="74"/>
      <c r="G48" s="4"/>
      <c r="H48" s="62"/>
      <c r="I48" s="101"/>
      <c r="J48" s="82"/>
      <c r="K48" s="3"/>
    </row>
    <row x14ac:dyDescent="0.25" r="49" customHeight="1" ht="21.75">
      <c r="A49" s="114"/>
      <c r="B49" s="132"/>
      <c r="C49" s="114"/>
      <c r="D49" s="4"/>
      <c r="E49" s="3"/>
      <c r="F49" s="74"/>
      <c r="G49" s="4"/>
      <c r="H49" s="62"/>
      <c r="I49" s="101"/>
      <c r="J49" s="82"/>
      <c r="K49" s="3"/>
    </row>
    <row x14ac:dyDescent="0.25" r="50" customHeight="1" ht="17.25">
      <c r="A50" s="150"/>
      <c r="B50" s="212"/>
      <c r="C50" s="150"/>
      <c r="D50" s="150"/>
      <c r="E50" s="204" t="s">
        <v>207</v>
      </c>
      <c r="F50" s="74"/>
      <c r="G50" s="4"/>
      <c r="H50" s="62"/>
      <c r="I50" s="213"/>
      <c r="J50" s="82"/>
      <c r="K50" s="3"/>
    </row>
    <row x14ac:dyDescent="0.25" r="51" customHeight="1" ht="21.75">
      <c r="A51" s="114"/>
      <c r="B51" s="132"/>
      <c r="C51" s="114"/>
      <c r="D51" s="4"/>
      <c r="E51" s="145"/>
      <c r="F51" s="133"/>
      <c r="G51" s="150"/>
      <c r="H51" s="62"/>
      <c r="I51" s="101"/>
      <c r="J51" s="82"/>
      <c r="K51" s="3"/>
    </row>
    <row x14ac:dyDescent="0.25" r="52" customHeight="1" ht="21.75">
      <c r="A52" s="114"/>
      <c r="B52" s="132"/>
      <c r="C52" s="114"/>
      <c r="D52" s="4"/>
      <c r="E52" s="139" t="s">
        <v>90</v>
      </c>
      <c r="F52" s="190"/>
      <c r="G52" s="190"/>
      <c r="H52" s="188">
        <f>ROUNDUP((('UK-R-Seating'!H55)*USD_per_GBP)*(1-UK_VAT),-1)</f>
      </c>
      <c r="I52" s="101"/>
      <c r="J52" s="82"/>
      <c r="K52" s="3"/>
    </row>
    <row x14ac:dyDescent="0.25" r="53" customHeight="1" ht="21.75">
      <c r="A53" s="114"/>
      <c r="B53" s="132"/>
      <c r="C53" s="114"/>
      <c r="D53" s="4"/>
      <c r="E53" s="74"/>
      <c r="F53" s="74"/>
      <c r="G53" s="4"/>
      <c r="H53" s="101"/>
      <c r="I53" s="101"/>
      <c r="J53" s="82"/>
      <c r="K53" s="3"/>
    </row>
    <row x14ac:dyDescent="0.25" r="54" customHeight="1" ht="21.75">
      <c r="A54" s="114"/>
      <c r="B54" s="132"/>
      <c r="C54" s="114"/>
      <c r="D54" s="4"/>
      <c r="E54" s="74"/>
      <c r="F54" s="74"/>
      <c r="G54" s="4"/>
      <c r="H54" s="101"/>
      <c r="I54" s="101"/>
      <c r="J54" s="82"/>
      <c r="K54" s="3"/>
    </row>
    <row x14ac:dyDescent="0.25" r="55" customHeight="1" ht="21.75">
      <c r="A55" s="114"/>
      <c r="B55" s="132"/>
      <c r="C55" s="114"/>
      <c r="D55" s="4"/>
      <c r="E55" s="74"/>
      <c r="F55" s="74"/>
      <c r="G55" s="4"/>
      <c r="H55" s="101"/>
      <c r="I55" s="101"/>
      <c r="J55" s="82"/>
      <c r="K55" s="3"/>
    </row>
    <row x14ac:dyDescent="0.25" r="56" customHeight="1" ht="21">
      <c r="A56" s="114"/>
      <c r="B56" s="132"/>
      <c r="C56" s="114"/>
      <c r="D56" s="4"/>
      <c r="E56" s="74"/>
      <c r="F56" s="74"/>
      <c r="G56" s="4"/>
      <c r="H56" s="101"/>
      <c r="I56" s="101"/>
      <c r="J56" s="82"/>
      <c r="K56" s="3"/>
    </row>
    <row x14ac:dyDescent="0.25" r="57" customHeight="1" ht="21.75">
      <c r="A57" s="3"/>
      <c r="B57" s="205"/>
      <c r="C57" s="54"/>
      <c r="D57" s="206"/>
      <c r="E57" s="207"/>
      <c r="F57" s="207"/>
      <c r="G57" s="3"/>
      <c r="H57" s="82"/>
      <c r="I57" s="82"/>
      <c r="J57" s="82"/>
      <c r="K57" s="3"/>
    </row>
    <row x14ac:dyDescent="0.25" r="58" customHeight="1" ht="17.25">
      <c r="A58" s="8"/>
      <c r="B58" s="96" t="s">
        <v>228</v>
      </c>
      <c r="C58" s="9"/>
      <c r="D58" s="198"/>
      <c r="E58" s="198"/>
      <c r="F58" s="198"/>
      <c r="G58" s="198"/>
      <c r="H58" s="199"/>
      <c r="I58" s="199"/>
      <c r="J58" s="199"/>
      <c r="K58" s="3"/>
    </row>
    <row x14ac:dyDescent="0.25" r="59" customHeight="1" ht="17.25" customFormat="1" s="208">
      <c r="A59" s="209"/>
      <c r="B59" s="210"/>
      <c r="C59" s="51"/>
      <c r="D59" s="117" t="s">
        <v>193</v>
      </c>
      <c r="E59" s="117" t="s">
        <v>194</v>
      </c>
      <c r="F59" s="117" t="s">
        <v>195</v>
      </c>
      <c r="G59" s="117" t="s">
        <v>196</v>
      </c>
      <c r="H59" s="73" t="s">
        <v>197</v>
      </c>
      <c r="I59" s="52" t="s">
        <v>198</v>
      </c>
      <c r="J59" s="52" t="s">
        <v>199</v>
      </c>
      <c r="K59" s="211"/>
    </row>
    <row x14ac:dyDescent="0.25" r="60" customHeight="1" ht="28.350000000000005">
      <c r="A60" s="114"/>
      <c r="B60" s="132"/>
      <c r="C60" s="114"/>
      <c r="D60" s="4" t="s">
        <v>229</v>
      </c>
      <c r="E60" s="4" t="s">
        <v>201</v>
      </c>
      <c r="F60" s="74" t="s">
        <v>230</v>
      </c>
      <c r="G60" s="4" t="s">
        <v>231</v>
      </c>
      <c r="H60" s="62">
        <f>ROUNDUP((('UK-R-Seating'!H63)*USD_per_GBP)*(1-UK_VAT),-1)</f>
      </c>
      <c r="I60" s="62">
        <f>ROUNDUP((('UK-R-Seating'!I63)*USD_per_GBP)*(1-UK_VAT),-1)</f>
      </c>
      <c r="J60" s="62">
        <f>ROUNDUP((('UK-R-Seating'!J63)*USD_per_GBP)*(1-UK_VAT),-1)</f>
      </c>
      <c r="K60" s="3"/>
    </row>
    <row x14ac:dyDescent="0.25" r="61" customHeight="1" ht="33">
      <c r="A61" s="114"/>
      <c r="B61" s="132"/>
      <c r="C61" s="114"/>
      <c r="D61" s="4" t="s">
        <v>232</v>
      </c>
      <c r="E61" s="74" t="s">
        <v>204</v>
      </c>
      <c r="F61" s="74" t="s">
        <v>233</v>
      </c>
      <c r="G61" s="4" t="s">
        <v>234</v>
      </c>
      <c r="H61" s="101"/>
      <c r="I61" s="101"/>
      <c r="J61" s="82"/>
      <c r="K61" s="3"/>
    </row>
    <row x14ac:dyDescent="0.25" r="62" customHeight="1" ht="21.75">
      <c r="A62" s="114"/>
      <c r="B62" s="132"/>
      <c r="C62" s="114"/>
      <c r="D62" s="4"/>
      <c r="E62" s="187" t="s">
        <v>167</v>
      </c>
      <c r="F62" s="3"/>
      <c r="G62" s="3"/>
      <c r="H62" s="82"/>
      <c r="I62" s="101"/>
      <c r="J62" s="82"/>
      <c r="K62" s="3"/>
    </row>
    <row x14ac:dyDescent="0.25" r="63" customHeight="1" ht="21.75">
      <c r="A63" s="114"/>
      <c r="B63" s="132"/>
      <c r="C63" s="114"/>
      <c r="D63" s="4"/>
      <c r="E63" s="28" t="s">
        <v>222</v>
      </c>
      <c r="F63" s="74"/>
      <c r="G63" s="4"/>
      <c r="H63" s="101"/>
      <c r="I63" s="101"/>
      <c r="J63" s="82"/>
      <c r="K63" s="3"/>
    </row>
    <row x14ac:dyDescent="0.25" r="64" customHeight="1" ht="21.75">
      <c r="A64" s="114"/>
      <c r="B64" s="132"/>
      <c r="C64" s="114"/>
      <c r="D64" s="4"/>
      <c r="E64" s="3"/>
      <c r="F64" s="3"/>
      <c r="G64" s="3"/>
      <c r="H64" s="82"/>
      <c r="I64" s="101"/>
      <c r="J64" s="82"/>
      <c r="K64" s="3"/>
    </row>
    <row x14ac:dyDescent="0.25" r="65" customHeight="1" ht="17.25">
      <c r="A65" s="114"/>
      <c r="B65" s="132"/>
      <c r="C65" s="114"/>
      <c r="D65" s="4"/>
      <c r="E65" s="204" t="s">
        <v>207</v>
      </c>
      <c r="F65" s="74"/>
      <c r="G65" s="4"/>
      <c r="H65" s="101"/>
      <c r="I65" s="82"/>
      <c r="J65" s="82"/>
      <c r="K65" s="3"/>
    </row>
    <row x14ac:dyDescent="0.25" r="66" customHeight="1" ht="21.75">
      <c r="A66" s="114"/>
      <c r="B66" s="132"/>
      <c r="C66" s="114"/>
      <c r="D66" s="4"/>
      <c r="E66" s="145"/>
      <c r="F66" s="74"/>
      <c r="G66" s="4"/>
      <c r="H66" s="101"/>
      <c r="I66" s="63"/>
      <c r="J66" s="82"/>
      <c r="K66" s="3"/>
    </row>
    <row x14ac:dyDescent="0.25" r="67" customHeight="1" ht="21.75">
      <c r="A67" s="114"/>
      <c r="B67" s="132"/>
      <c r="C67" s="114"/>
      <c r="D67" s="4"/>
      <c r="E67" s="3"/>
      <c r="F67" s="3"/>
      <c r="G67" s="3"/>
      <c r="H67" s="82"/>
      <c r="I67" s="101"/>
      <c r="J67" s="82"/>
      <c r="K67" s="3"/>
    </row>
    <row x14ac:dyDescent="0.25" r="68" customHeight="1" ht="21.75">
      <c r="A68" s="114"/>
      <c r="B68" s="132"/>
      <c r="C68" s="114"/>
      <c r="D68" s="4"/>
      <c r="E68" s="139" t="s">
        <v>90</v>
      </c>
      <c r="F68" s="143"/>
      <c r="G68" s="140"/>
      <c r="H68" s="188">
        <f>ROUNDUP((('UK-R-Seating'!H71)*USD_per_GBP)*(1-UK_VAT),-1)</f>
      </c>
      <c r="I68" s="101"/>
      <c r="J68" s="82"/>
      <c r="K68" s="3"/>
    </row>
    <row x14ac:dyDescent="0.25" r="69" customHeight="1" ht="21.75">
      <c r="A69" s="114"/>
      <c r="B69" s="132"/>
      <c r="C69" s="114"/>
      <c r="D69" s="4"/>
      <c r="E69" s="108"/>
      <c r="F69" s="74"/>
      <c r="G69" s="4"/>
      <c r="H69" s="101"/>
      <c r="I69" s="101"/>
      <c r="J69" s="82"/>
      <c r="K69" s="3"/>
    </row>
    <row x14ac:dyDescent="0.25" r="70" customHeight="1" ht="21.75">
      <c r="A70" s="114"/>
      <c r="B70" s="132"/>
      <c r="C70" s="114"/>
      <c r="D70" s="4"/>
      <c r="E70" s="108"/>
      <c r="F70" s="74"/>
      <c r="G70" s="4"/>
      <c r="H70" s="101"/>
      <c r="I70" s="101"/>
      <c r="J70" s="82"/>
      <c r="K70" s="3"/>
    </row>
    <row x14ac:dyDescent="0.25" r="71" customHeight="1" ht="21.75">
      <c r="A71" s="114"/>
      <c r="B71" s="132"/>
      <c r="C71" s="114"/>
      <c r="D71" s="4"/>
      <c r="E71" s="108"/>
      <c r="F71" s="74"/>
      <c r="G71" s="4"/>
      <c r="H71" s="101"/>
      <c r="I71" s="101"/>
      <c r="J71" s="82"/>
      <c r="K71" s="3"/>
    </row>
    <row x14ac:dyDescent="0.25" r="72" customHeight="1" ht="21.75">
      <c r="A72" s="114"/>
      <c r="B72" s="132"/>
      <c r="C72" s="114"/>
      <c r="D72" s="4"/>
      <c r="E72" s="108"/>
      <c r="F72" s="74"/>
      <c r="G72" s="4"/>
      <c r="H72" s="101"/>
      <c r="I72" s="101"/>
      <c r="J72" s="82"/>
      <c r="K72" s="3"/>
    </row>
    <row x14ac:dyDescent="0.25" r="73" customHeight="1" ht="45.75">
      <c r="A73" s="3"/>
      <c r="B73" s="205"/>
      <c r="C73" s="54"/>
      <c r="D73" s="206"/>
      <c r="E73" s="207"/>
      <c r="F73" s="207"/>
      <c r="G73" s="3"/>
      <c r="H73" s="82"/>
      <c r="I73" s="82"/>
      <c r="J73" s="82"/>
      <c r="K73" s="3"/>
    </row>
    <row x14ac:dyDescent="0.25" r="74" customHeight="1" ht="17.25">
      <c r="A74" s="8"/>
      <c r="B74" s="96" t="s">
        <v>235</v>
      </c>
      <c r="C74" s="9"/>
      <c r="D74" s="198"/>
      <c r="E74" s="198"/>
      <c r="F74" s="198"/>
      <c r="G74" s="198"/>
      <c r="H74" s="199"/>
      <c r="I74" s="199"/>
      <c r="J74" s="199"/>
      <c r="K74" s="3"/>
    </row>
    <row x14ac:dyDescent="0.25" r="75" customHeight="1" ht="17.25">
      <c r="A75" s="209"/>
      <c r="B75" s="210"/>
      <c r="C75" s="112" t="s">
        <v>193</v>
      </c>
      <c r="D75" s="112" t="s">
        <v>236</v>
      </c>
      <c r="E75" s="112" t="s">
        <v>194</v>
      </c>
      <c r="F75" s="112" t="s">
        <v>195</v>
      </c>
      <c r="G75" s="112" t="s">
        <v>196</v>
      </c>
      <c r="H75" s="73" t="s">
        <v>197</v>
      </c>
      <c r="I75" s="18" t="s">
        <v>198</v>
      </c>
      <c r="J75" s="18" t="s">
        <v>199</v>
      </c>
      <c r="K75" s="3"/>
    </row>
    <row x14ac:dyDescent="0.25" r="76" customHeight="1" ht="32.1" customFormat="1" s="208">
      <c r="A76" s="214"/>
      <c r="B76" s="215"/>
      <c r="C76" s="75" t="s">
        <v>237</v>
      </c>
      <c r="D76" s="75" t="s">
        <v>238</v>
      </c>
      <c r="E76" s="75" t="s">
        <v>211</v>
      </c>
      <c r="F76" s="75" t="s">
        <v>230</v>
      </c>
      <c r="G76" s="75" t="s">
        <v>211</v>
      </c>
      <c r="H76" s="219">
        <f>ROUNDUP((('UK-R-Seating'!H80)*USD_per_GBP)*(1-UK_VAT),-1)</f>
      </c>
      <c r="I76" s="219">
        <f>ROUNDUP((('UK-R-Seating'!I80)*USD_per_GBP)*(1-UK_VAT),-1)</f>
      </c>
      <c r="J76" s="219">
        <f>ROUNDUP((('UK-R-Seating'!J80)*USD_per_GBP)*(1-UK_VAT),-1)</f>
      </c>
      <c r="K76" s="211"/>
    </row>
    <row x14ac:dyDescent="0.25" r="77" customHeight="1" ht="28.350000000000005">
      <c r="A77" s="114"/>
      <c r="B77" s="132"/>
      <c r="C77" s="4" t="s">
        <v>239</v>
      </c>
      <c r="D77" s="4" t="s">
        <v>240</v>
      </c>
      <c r="E77" s="74" t="s">
        <v>241</v>
      </c>
      <c r="F77" s="74" t="s">
        <v>242</v>
      </c>
      <c r="G77" s="4" t="s">
        <v>243</v>
      </c>
      <c r="H77" s="177"/>
      <c r="I77" s="177"/>
      <c r="J77" s="177"/>
      <c r="K77" s="3"/>
    </row>
    <row x14ac:dyDescent="0.25" r="78" customHeight="1" ht="28.350000000000005">
      <c r="A78" s="114"/>
      <c r="B78" s="132"/>
      <c r="C78" s="4" t="s">
        <v>244</v>
      </c>
      <c r="D78" s="4" t="s">
        <v>245</v>
      </c>
      <c r="E78" s="4" t="s">
        <v>211</v>
      </c>
      <c r="F78" s="75" t="s">
        <v>230</v>
      </c>
      <c r="G78" s="75" t="s">
        <v>246</v>
      </c>
      <c r="H78" s="62"/>
      <c r="I78" s="62"/>
      <c r="J78" s="62"/>
      <c r="K78" s="3"/>
    </row>
    <row x14ac:dyDescent="0.25" r="79" customHeight="1" ht="28.350000000000005">
      <c r="A79" s="114"/>
      <c r="B79" s="132"/>
      <c r="C79" s="4" t="s">
        <v>239</v>
      </c>
      <c r="D79" s="4" t="s">
        <v>247</v>
      </c>
      <c r="E79" s="74" t="s">
        <v>241</v>
      </c>
      <c r="F79" s="74" t="s">
        <v>242</v>
      </c>
      <c r="G79" s="4" t="s">
        <v>248</v>
      </c>
      <c r="H79" s="62"/>
      <c r="I79" s="62"/>
      <c r="J79" s="62"/>
      <c r="K79" s="3"/>
    </row>
    <row x14ac:dyDescent="0.25" r="80" customHeight="1" ht="28.350000000000005">
      <c r="A80" s="114"/>
      <c r="B80" s="132"/>
      <c r="C80" s="114"/>
      <c r="D80" s="114"/>
      <c r="E80" s="74"/>
      <c r="F80" s="74"/>
      <c r="G80" s="4"/>
      <c r="H80" s="62"/>
      <c r="I80" s="62"/>
      <c r="J80" s="82"/>
      <c r="K80" s="3"/>
    </row>
    <row x14ac:dyDescent="0.25" r="81" customHeight="1" ht="21.75">
      <c r="A81" s="114"/>
      <c r="B81" s="132"/>
      <c r="C81" s="114"/>
      <c r="D81" s="4"/>
      <c r="E81" s="187" t="s">
        <v>167</v>
      </c>
      <c r="F81" s="74"/>
      <c r="G81" s="4"/>
      <c r="H81" s="101"/>
      <c r="I81" s="101"/>
      <c r="J81" s="82"/>
      <c r="K81" s="3"/>
    </row>
    <row x14ac:dyDescent="0.25" r="82" customHeight="1" ht="21.75">
      <c r="A82" s="114"/>
      <c r="B82" s="132"/>
      <c r="C82" s="114"/>
      <c r="D82" s="4"/>
      <c r="E82" s="28" t="s">
        <v>249</v>
      </c>
      <c r="F82" s="74"/>
      <c r="G82" s="4"/>
      <c r="H82" s="101"/>
      <c r="I82" s="101"/>
      <c r="J82" s="82"/>
      <c r="K82" s="3"/>
    </row>
    <row x14ac:dyDescent="0.25" r="83" customHeight="1" ht="21.75">
      <c r="A83" s="114"/>
      <c r="B83" s="132"/>
      <c r="C83" s="114"/>
      <c r="D83" s="4"/>
      <c r="E83" s="3"/>
      <c r="F83" s="74"/>
      <c r="G83" s="4"/>
      <c r="H83" s="101"/>
      <c r="I83" s="101"/>
      <c r="J83" s="82"/>
      <c r="K83" s="3"/>
    </row>
    <row x14ac:dyDescent="0.25" r="84" customHeight="1" ht="17.25">
      <c r="A84" s="114"/>
      <c r="B84" s="132"/>
      <c r="C84" s="114"/>
      <c r="D84" s="4"/>
      <c r="E84" s="204" t="s">
        <v>207</v>
      </c>
      <c r="F84" s="74"/>
      <c r="G84" s="4"/>
      <c r="H84" s="101"/>
      <c r="I84" s="101"/>
      <c r="J84" s="82"/>
      <c r="K84" s="3"/>
    </row>
    <row x14ac:dyDescent="0.25" r="85" customHeight="1" ht="21.75">
      <c r="A85" s="114"/>
      <c r="B85" s="132"/>
      <c r="C85" s="114"/>
      <c r="D85" s="4"/>
      <c r="E85" s="145"/>
      <c r="F85" s="74"/>
      <c r="G85" s="4"/>
      <c r="H85" s="101"/>
      <c r="I85" s="101"/>
      <c r="J85" s="82"/>
      <c r="K85" s="3"/>
    </row>
    <row x14ac:dyDescent="0.25" r="86" customHeight="1" ht="21.75">
      <c r="A86" s="114"/>
      <c r="B86" s="132"/>
      <c r="C86" s="114"/>
      <c r="D86" s="4"/>
      <c r="E86" s="139" t="s">
        <v>90</v>
      </c>
      <c r="F86" s="190"/>
      <c r="G86" s="190"/>
      <c r="H86" s="188">
        <f>ROUNDUP((('UK-R-Seating'!H88)*USD_per_GBP)*(1-UK_VAT),-1)</f>
      </c>
      <c r="I86" s="101"/>
      <c r="J86" s="82"/>
      <c r="K86" s="3"/>
    </row>
    <row x14ac:dyDescent="0.25" r="87" customHeight="1" ht="21.75">
      <c r="A87" s="114"/>
      <c r="B87" s="132"/>
      <c r="C87" s="114"/>
      <c r="D87" s="4"/>
      <c r="E87" s="74"/>
      <c r="F87" s="74"/>
      <c r="G87" s="4"/>
      <c r="H87" s="101"/>
      <c r="I87" s="101"/>
      <c r="J87" s="82"/>
      <c r="K87" s="3"/>
    </row>
    <row x14ac:dyDescent="0.25" r="88" customHeight="1" ht="21.75">
      <c r="A88" s="114"/>
      <c r="B88" s="132"/>
      <c r="C88" s="114"/>
      <c r="D88" s="4"/>
      <c r="E88" s="74"/>
      <c r="F88" s="74"/>
      <c r="G88" s="4"/>
      <c r="H88" s="101"/>
      <c r="I88" s="101"/>
      <c r="J88" s="82"/>
      <c r="K88" s="3"/>
    </row>
    <row x14ac:dyDescent="0.25" r="89" customHeight="1" ht="21.75">
      <c r="A89" s="114"/>
      <c r="B89" s="132"/>
      <c r="C89" s="114"/>
      <c r="D89" s="4"/>
      <c r="E89" s="74"/>
      <c r="F89" s="74"/>
      <c r="G89" s="4"/>
      <c r="H89" s="101"/>
      <c r="I89" s="101"/>
      <c r="J89" s="82"/>
      <c r="K89" s="3"/>
    </row>
    <row x14ac:dyDescent="0.25" r="90" customHeight="1" ht="21.75">
      <c r="A90" s="114"/>
      <c r="B90" s="132"/>
      <c r="C90" s="114"/>
      <c r="D90" s="4"/>
      <c r="E90" s="74"/>
      <c r="F90" s="74"/>
      <c r="G90" s="4"/>
      <c r="H90" s="101"/>
      <c r="I90" s="101"/>
      <c r="J90" s="82"/>
      <c r="K90" s="3"/>
    </row>
    <row x14ac:dyDescent="0.25" r="91" customHeight="1" ht="17.25">
      <c r="A91" s="8"/>
      <c r="B91" s="96" t="s">
        <v>250</v>
      </c>
      <c r="C91" s="9"/>
      <c r="D91" s="198"/>
      <c r="E91" s="198"/>
      <c r="F91" s="198"/>
      <c r="G91" s="198"/>
      <c r="H91" s="199"/>
      <c r="I91" s="199"/>
      <c r="J91" s="199"/>
      <c r="K91" s="3"/>
    </row>
    <row x14ac:dyDescent="0.25" r="92" customHeight="1" ht="17.25">
      <c r="A92" s="200"/>
      <c r="B92" s="201"/>
      <c r="C92" s="113"/>
      <c r="D92" s="112" t="s">
        <v>193</v>
      </c>
      <c r="E92" s="112" t="s">
        <v>194</v>
      </c>
      <c r="F92" s="112" t="s">
        <v>195</v>
      </c>
      <c r="G92" s="112" t="s">
        <v>196</v>
      </c>
      <c r="H92" s="131" t="s">
        <v>197</v>
      </c>
      <c r="I92" s="18" t="s">
        <v>198</v>
      </c>
      <c r="J92" s="18" t="s">
        <v>199</v>
      </c>
      <c r="K92" s="3"/>
    </row>
    <row x14ac:dyDescent="0.25" r="93" customHeight="1" ht="17.25">
      <c r="A93" s="114"/>
      <c r="B93" s="132"/>
      <c r="C93" s="114"/>
      <c r="D93" s="4" t="s">
        <v>200</v>
      </c>
      <c r="E93" s="4" t="s">
        <v>211</v>
      </c>
      <c r="F93" s="75" t="s">
        <v>230</v>
      </c>
      <c r="G93" s="75" t="s">
        <v>211</v>
      </c>
      <c r="H93" s="62">
        <f>ROUNDUP((('UK-R-Seating'!H96)*USD_per_GBP)*(1-UK_VAT),-1)</f>
      </c>
      <c r="I93" s="62">
        <f>ROUNDUP((('UK-R-Seating'!I96)*USD_per_GBP)*(1-UK_VAT),-1)</f>
      </c>
      <c r="J93" s="62">
        <f>ROUNDUP((('UK-R-Seating'!J96)*USD_per_GBP)*(1-UK_VAT),-1)</f>
      </c>
      <c r="K93" s="3"/>
    </row>
    <row x14ac:dyDescent="0.25" r="94" customHeight="1" ht="36">
      <c r="A94" s="114"/>
      <c r="B94" s="132"/>
      <c r="C94" s="114"/>
      <c r="D94" s="4" t="s">
        <v>239</v>
      </c>
      <c r="E94" s="74" t="s">
        <v>241</v>
      </c>
      <c r="F94" s="74" t="s">
        <v>242</v>
      </c>
      <c r="G94" s="4" t="s">
        <v>243</v>
      </c>
      <c r="H94" s="101"/>
      <c r="I94" s="101"/>
      <c r="J94" s="82"/>
      <c r="K94" s="114"/>
    </row>
    <row x14ac:dyDescent="0.25" r="95" customHeight="1" ht="17.25">
      <c r="A95" s="114"/>
      <c r="B95" s="132"/>
      <c r="C95" s="114"/>
      <c r="D95" s="4"/>
      <c r="E95" s="187" t="s">
        <v>167</v>
      </c>
      <c r="F95" s="74"/>
      <c r="G95" s="4"/>
      <c r="H95" s="101"/>
      <c r="I95" s="101"/>
      <c r="J95" s="82"/>
      <c r="K95" s="114"/>
    </row>
    <row x14ac:dyDescent="0.25" r="96" customHeight="1" ht="17.25">
      <c r="A96" s="114"/>
      <c r="B96" s="132"/>
      <c r="C96" s="114"/>
      <c r="D96" s="4"/>
      <c r="E96" s="28" t="s">
        <v>251</v>
      </c>
      <c r="F96" s="74"/>
      <c r="G96" s="4"/>
      <c r="H96" s="101"/>
      <c r="I96" s="101"/>
      <c r="J96" s="82"/>
      <c r="K96" s="3"/>
    </row>
    <row x14ac:dyDescent="0.25" r="97" customHeight="1" ht="17.25">
      <c r="A97" s="114"/>
      <c r="B97" s="132"/>
      <c r="C97" s="114"/>
      <c r="D97" s="4"/>
      <c r="E97" s="3"/>
      <c r="F97" s="74"/>
      <c r="G97" s="4"/>
      <c r="H97" s="101"/>
      <c r="I97" s="101"/>
      <c r="J97" s="82"/>
      <c r="K97" s="3"/>
    </row>
    <row x14ac:dyDescent="0.25" r="98" customHeight="1" ht="17.25">
      <c r="A98" s="114"/>
      <c r="B98" s="132"/>
      <c r="C98" s="114"/>
      <c r="D98" s="4"/>
      <c r="E98" s="204" t="s">
        <v>207</v>
      </c>
      <c r="F98" s="74"/>
      <c r="G98" s="4"/>
      <c r="H98" s="101"/>
      <c r="I98" s="101"/>
      <c r="J98" s="82"/>
      <c r="K98" s="3"/>
    </row>
    <row x14ac:dyDescent="0.25" r="99" customHeight="1" ht="17.25">
      <c r="A99" s="114"/>
      <c r="B99" s="132"/>
      <c r="C99" s="114"/>
      <c r="D99" s="4"/>
      <c r="E99" s="145"/>
      <c r="F99" s="74"/>
      <c r="G99" s="4"/>
      <c r="H99" s="101"/>
      <c r="I99" s="101"/>
      <c r="J99" s="82"/>
      <c r="K99" s="3"/>
    </row>
    <row x14ac:dyDescent="0.25" r="100" customHeight="1" ht="17.25">
      <c r="A100" s="114"/>
      <c r="B100" s="132"/>
      <c r="C100" s="114"/>
      <c r="D100" s="4"/>
      <c r="E100" s="74"/>
      <c r="F100" s="74"/>
      <c r="G100" s="4"/>
      <c r="H100" s="101"/>
      <c r="I100" s="101"/>
      <c r="J100" s="82"/>
      <c r="K100" s="3"/>
    </row>
    <row x14ac:dyDescent="0.25" r="101" customHeight="1" ht="17.25">
      <c r="A101" s="114"/>
      <c r="B101" s="132"/>
      <c r="C101" s="114"/>
      <c r="D101" s="4"/>
      <c r="E101" s="74"/>
      <c r="F101" s="74"/>
      <c r="G101" s="4"/>
      <c r="H101" s="101"/>
      <c r="I101" s="101"/>
      <c r="J101" s="82"/>
      <c r="K101" s="3"/>
    </row>
    <row x14ac:dyDescent="0.25" r="102" customHeight="1" ht="17.25">
      <c r="A102" s="3"/>
      <c r="B102" s="205"/>
      <c r="C102" s="54"/>
      <c r="D102" s="206"/>
      <c r="E102" s="207"/>
      <c r="F102" s="207"/>
      <c r="G102" s="3"/>
      <c r="H102" s="82"/>
      <c r="I102" s="82"/>
      <c r="J102" s="82"/>
      <c r="K102" s="3"/>
    </row>
    <row x14ac:dyDescent="0.25" r="103" customHeight="1" ht="50.1">
      <c r="A103" s="8"/>
      <c r="B103" s="96" t="s">
        <v>252</v>
      </c>
      <c r="C103" s="9"/>
      <c r="D103" s="198"/>
      <c r="E103" s="198"/>
      <c r="F103" s="198"/>
      <c r="G103" s="198"/>
      <c r="H103" s="199"/>
      <c r="I103" s="199"/>
      <c r="J103" s="199"/>
      <c r="K103" s="3"/>
    </row>
    <row x14ac:dyDescent="0.25" r="104" customHeight="1" ht="17.25">
      <c r="A104" s="200"/>
      <c r="B104" s="201"/>
      <c r="C104" s="113"/>
      <c r="D104" s="217"/>
      <c r="E104" s="112" t="s">
        <v>194</v>
      </c>
      <c r="F104" s="112" t="s">
        <v>195</v>
      </c>
      <c r="G104" s="112" t="s">
        <v>196</v>
      </c>
      <c r="H104" s="131" t="s">
        <v>4</v>
      </c>
      <c r="I104" s="18"/>
      <c r="J104" s="146"/>
      <c r="K104" s="3"/>
    </row>
    <row x14ac:dyDescent="0.25" r="105" customHeight="1" ht="17.25">
      <c r="A105" s="114"/>
      <c r="B105" s="132"/>
      <c r="C105" s="114"/>
      <c r="D105" s="4"/>
      <c r="E105" s="74" t="s">
        <v>253</v>
      </c>
      <c r="F105" s="74" t="s">
        <v>254</v>
      </c>
      <c r="G105" s="4" t="s">
        <v>255</v>
      </c>
      <c r="H105" s="62">
        <f>ROUNDUP((('UK-R-Seating'!H108)*USD_per_GBP)*(1-UK_VAT),-1)</f>
      </c>
      <c r="I105" s="62"/>
      <c r="J105" s="82"/>
      <c r="K105" s="3"/>
    </row>
    <row x14ac:dyDescent="0.25" r="106" customHeight="1" ht="17.25">
      <c r="A106" s="114"/>
      <c r="B106" s="132"/>
      <c r="C106" s="114"/>
      <c r="D106" s="4"/>
      <c r="E106" s="74" t="s">
        <v>253</v>
      </c>
      <c r="F106" s="74" t="s">
        <v>254</v>
      </c>
      <c r="G106" s="4" t="s">
        <v>256</v>
      </c>
      <c r="H106" s="62">
        <f>ROUNDUP((('UK-R-Seating'!H109)*USD_per_GBP)*(1-UK_VAT),-1)</f>
      </c>
      <c r="I106" s="101"/>
      <c r="J106" s="82"/>
      <c r="K106" s="3"/>
    </row>
    <row x14ac:dyDescent="0.25" r="107" customHeight="1" ht="17.25">
      <c r="A107" s="114"/>
      <c r="B107" s="132"/>
      <c r="C107" s="114"/>
      <c r="D107" s="114"/>
      <c r="E107" s="74"/>
      <c r="F107" s="74"/>
      <c r="G107" s="7"/>
      <c r="H107" s="62"/>
      <c r="I107" s="202"/>
      <c r="J107" s="82"/>
      <c r="K107" s="3"/>
    </row>
    <row x14ac:dyDescent="0.25" r="108" customHeight="1" ht="17.25">
      <c r="A108" s="114"/>
      <c r="B108" s="132"/>
      <c r="C108" s="114"/>
      <c r="D108" s="114"/>
      <c r="E108" s="74"/>
      <c r="F108" s="74"/>
      <c r="G108" s="4"/>
      <c r="H108" s="62"/>
      <c r="I108" s="202"/>
      <c r="J108" s="82"/>
      <c r="K108" s="3"/>
    </row>
    <row x14ac:dyDescent="0.25" r="109" customHeight="1" ht="17.25">
      <c r="A109" s="114"/>
      <c r="B109" s="132"/>
      <c r="C109" s="114"/>
      <c r="D109" s="114"/>
      <c r="E109" s="3"/>
      <c r="F109" s="28"/>
      <c r="G109" s="114"/>
      <c r="H109" s="202"/>
      <c r="I109" s="202"/>
      <c r="J109" s="82"/>
      <c r="K109" s="3"/>
    </row>
    <row x14ac:dyDescent="0.25" r="110" customHeight="1" ht="28.350000000000005">
      <c r="A110" s="114"/>
      <c r="B110" s="132"/>
      <c r="C110" s="114"/>
      <c r="D110" s="114"/>
      <c r="E110" s="145"/>
      <c r="F110" s="28"/>
      <c r="G110" s="114"/>
      <c r="H110" s="202"/>
      <c r="I110" s="202"/>
      <c r="J110" s="82"/>
      <c r="K110" s="3"/>
    </row>
    <row x14ac:dyDescent="0.25" r="111" customHeight="1" ht="17.25">
      <c r="A111" s="114"/>
      <c r="B111" s="132"/>
      <c r="C111" s="114"/>
      <c r="D111" s="4"/>
      <c r="E111" s="204" t="s">
        <v>257</v>
      </c>
      <c r="F111" s="115"/>
      <c r="G111" s="115"/>
      <c r="H111" s="176"/>
      <c r="I111" s="101"/>
      <c r="J111" s="82"/>
      <c r="K111" s="3"/>
    </row>
    <row x14ac:dyDescent="0.25" r="112" customHeight="1" ht="21.75">
      <c r="A112" s="114"/>
      <c r="B112" s="132"/>
      <c r="C112" s="114"/>
      <c r="D112" s="4"/>
      <c r="E112" s="28"/>
      <c r="F112" s="28"/>
      <c r="G112" s="114"/>
      <c r="H112" s="62"/>
      <c r="I112" s="101"/>
      <c r="J112" s="82"/>
      <c r="K112" s="3"/>
    </row>
    <row x14ac:dyDescent="0.25" r="113" customHeight="1" ht="33">
      <c r="A113" s="114"/>
      <c r="B113" s="132"/>
      <c r="C113" s="114"/>
      <c r="D113" s="4"/>
      <c r="E113" s="28" t="s">
        <v>258</v>
      </c>
      <c r="F113" s="74"/>
      <c r="G113" s="4"/>
      <c r="H113" s="101"/>
      <c r="I113" s="101"/>
      <c r="J113" s="82"/>
      <c r="K113" s="3"/>
    </row>
    <row x14ac:dyDescent="0.25" r="114" customHeight="1" ht="48">
      <c r="A114" s="114"/>
      <c r="B114" s="132"/>
      <c r="C114" s="114"/>
      <c r="D114" s="4"/>
      <c r="E114" s="74"/>
      <c r="F114" s="74"/>
      <c r="G114" s="4"/>
      <c r="H114" s="101"/>
      <c r="I114" s="101"/>
      <c r="J114" s="82"/>
      <c r="K114" s="3"/>
    </row>
    <row x14ac:dyDescent="0.25" r="115" customHeight="1" ht="17.25">
      <c r="A115" s="3"/>
      <c r="B115" s="205"/>
      <c r="C115" s="54"/>
      <c r="D115" s="206"/>
      <c r="E115" s="207"/>
      <c r="F115" s="207"/>
      <c r="G115" s="3"/>
      <c r="H115" s="82"/>
      <c r="I115" s="82"/>
      <c r="J115" s="82"/>
      <c r="K115" s="3"/>
    </row>
    <row x14ac:dyDescent="0.25" r="116" customHeight="1" ht="50.1">
      <c r="A116" s="8"/>
      <c r="B116" s="96" t="s">
        <v>259</v>
      </c>
      <c r="C116" s="9"/>
      <c r="D116" s="198"/>
      <c r="E116" s="198"/>
      <c r="F116" s="198"/>
      <c r="G116" s="198"/>
      <c r="H116" s="199"/>
      <c r="I116" s="199"/>
      <c r="J116" s="199"/>
      <c r="K116" s="3"/>
    </row>
    <row x14ac:dyDescent="0.25" r="117" customHeight="1" ht="17.25">
      <c r="A117" s="200"/>
      <c r="B117" s="201"/>
      <c r="C117" s="113"/>
      <c r="D117" s="217"/>
      <c r="E117" s="112" t="s">
        <v>194</v>
      </c>
      <c r="F117" s="112" t="s">
        <v>195</v>
      </c>
      <c r="G117" s="112" t="s">
        <v>196</v>
      </c>
      <c r="H117" s="131" t="s">
        <v>4</v>
      </c>
      <c r="I117" s="18"/>
      <c r="J117" s="146"/>
      <c r="K117" s="3"/>
    </row>
    <row x14ac:dyDescent="0.25" r="118" customHeight="1" ht="17.25">
      <c r="A118" s="114"/>
      <c r="B118" s="132"/>
      <c r="C118" s="114"/>
      <c r="D118" s="4"/>
      <c r="E118" s="74" t="s">
        <v>253</v>
      </c>
      <c r="F118" s="74" t="s">
        <v>254</v>
      </c>
      <c r="G118" s="4" t="s">
        <v>255</v>
      </c>
      <c r="H118" s="62">
        <f>ROUNDUP((('UK-R-Seating'!H121)*USD_per_GBP)*(1-UK_VAT),-1)</f>
      </c>
      <c r="I118" s="62"/>
      <c r="J118" s="82"/>
      <c r="K118" s="3"/>
    </row>
    <row x14ac:dyDescent="0.25" r="119" customHeight="1" ht="17.25">
      <c r="A119" s="114"/>
      <c r="B119" s="132"/>
      <c r="C119" s="114"/>
      <c r="D119" s="4"/>
      <c r="E119" s="74" t="s">
        <v>253</v>
      </c>
      <c r="F119" s="74" t="s">
        <v>254</v>
      </c>
      <c r="G119" s="4" t="s">
        <v>256</v>
      </c>
      <c r="H119" s="62">
        <f>ROUNDUP((('UK-R-Seating'!H122)*USD_per_GBP)*(1-UK_VAT),-1)</f>
      </c>
      <c r="I119" s="101"/>
      <c r="J119" s="82"/>
      <c r="K119" s="3"/>
    </row>
    <row x14ac:dyDescent="0.25" r="120" customHeight="1" ht="17.25">
      <c r="A120" s="114"/>
      <c r="B120" s="132"/>
      <c r="C120" s="114"/>
      <c r="D120" s="114"/>
      <c r="E120" s="74" t="s">
        <v>253</v>
      </c>
      <c r="F120" s="74" t="s">
        <v>254</v>
      </c>
      <c r="G120" s="4" t="s">
        <v>260</v>
      </c>
      <c r="H120" s="62">
        <f>ROUNDUP((('UK-R-Seating'!H123)*USD_per_GBP)*(1-UK_VAT),-1)</f>
      </c>
      <c r="I120" s="202"/>
      <c r="J120" s="82"/>
      <c r="K120" s="3"/>
    </row>
    <row x14ac:dyDescent="0.25" r="121" customHeight="1" ht="17.25">
      <c r="A121" s="114"/>
      <c r="B121" s="132"/>
      <c r="C121" s="114"/>
      <c r="D121" s="114"/>
      <c r="E121" s="74" t="s">
        <v>253</v>
      </c>
      <c r="F121" s="74" t="s">
        <v>254</v>
      </c>
      <c r="G121" s="4" t="s">
        <v>261</v>
      </c>
      <c r="H121" s="62">
        <f>ROUNDUP((('UK-R-Seating'!H124)*USD_per_GBP)*(1-UK_VAT),-1)</f>
      </c>
      <c r="I121" s="202"/>
      <c r="J121" s="82"/>
      <c r="K121" s="3"/>
    </row>
    <row x14ac:dyDescent="0.25" r="122" customHeight="1" ht="17.25">
      <c r="A122" s="114"/>
      <c r="B122" s="132"/>
      <c r="C122" s="114"/>
      <c r="D122" s="114"/>
      <c r="E122" s="3"/>
      <c r="F122" s="28"/>
      <c r="G122" s="114"/>
      <c r="H122" s="202"/>
      <c r="I122" s="202"/>
      <c r="J122" s="82"/>
      <c r="K122" s="3"/>
    </row>
    <row x14ac:dyDescent="0.25" r="123" customHeight="1" ht="28.350000000000005">
      <c r="A123" s="114"/>
      <c r="B123" s="132"/>
      <c r="C123" s="114"/>
      <c r="D123" s="114"/>
      <c r="E123" s="145"/>
      <c r="F123" s="28"/>
      <c r="G123" s="114"/>
      <c r="H123" s="202"/>
      <c r="I123" s="202"/>
      <c r="J123" s="82"/>
      <c r="K123" s="3"/>
    </row>
    <row x14ac:dyDescent="0.25" r="124" customHeight="1" ht="17.25">
      <c r="A124" s="114"/>
      <c r="B124" s="132"/>
      <c r="C124" s="114"/>
      <c r="D124" s="4"/>
      <c r="E124" s="204" t="s">
        <v>262</v>
      </c>
      <c r="F124" s="115"/>
      <c r="G124" s="115"/>
      <c r="H124" s="176"/>
      <c r="I124" s="101"/>
      <c r="J124" s="82"/>
      <c r="K124" s="3"/>
    </row>
    <row x14ac:dyDescent="0.25" r="125" customHeight="1" ht="21.75">
      <c r="A125" s="114"/>
      <c r="B125" s="132"/>
      <c r="C125" s="114"/>
      <c r="D125" s="4"/>
      <c r="E125" s="28"/>
      <c r="F125" s="28"/>
      <c r="G125" s="114"/>
      <c r="H125" s="62"/>
      <c r="I125" s="101"/>
      <c r="J125" s="82"/>
      <c r="K125" s="3"/>
    </row>
    <row x14ac:dyDescent="0.25" r="126" customHeight="1" ht="33">
      <c r="A126" s="114"/>
      <c r="B126" s="132"/>
      <c r="C126" s="114"/>
      <c r="D126" s="4"/>
      <c r="E126" s="74"/>
      <c r="F126" s="74"/>
      <c r="G126" s="4"/>
      <c r="H126" s="101"/>
      <c r="I126" s="101"/>
      <c r="J126" s="82"/>
      <c r="K126" s="3"/>
    </row>
    <row x14ac:dyDescent="0.25" r="127" customHeight="1" ht="48">
      <c r="A127" s="114"/>
      <c r="B127" s="132"/>
      <c r="C127" s="114"/>
      <c r="D127" s="4"/>
      <c r="E127" s="74"/>
      <c r="F127" s="74"/>
      <c r="G127" s="4"/>
      <c r="H127" s="101"/>
      <c r="I127" s="101"/>
      <c r="J127" s="82"/>
      <c r="K127" s="3"/>
    </row>
    <row x14ac:dyDescent="0.25" r="128" customHeight="1" ht="50.1">
      <c r="A128" s="8"/>
      <c r="B128" s="96" t="s">
        <v>263</v>
      </c>
      <c r="C128" s="9"/>
      <c r="D128" s="198"/>
      <c r="E128" s="198"/>
      <c r="F128" s="198"/>
      <c r="G128" s="198"/>
      <c r="H128" s="199"/>
      <c r="I128" s="199"/>
      <c r="J128" s="199"/>
      <c r="K128" s="3"/>
    </row>
    <row x14ac:dyDescent="0.25" r="129" customHeight="1" ht="17.25">
      <c r="A129" s="200"/>
      <c r="B129" s="201"/>
      <c r="C129" s="113"/>
      <c r="D129" s="112" t="s">
        <v>193</v>
      </c>
      <c r="E129" s="112" t="s">
        <v>194</v>
      </c>
      <c r="F129" s="112" t="s">
        <v>195</v>
      </c>
      <c r="G129" s="112" t="s">
        <v>196</v>
      </c>
      <c r="H129" s="131" t="s">
        <v>264</v>
      </c>
      <c r="I129" s="131" t="s">
        <v>265</v>
      </c>
      <c r="J129" s="146"/>
      <c r="K129" s="3"/>
    </row>
    <row x14ac:dyDescent="0.25" r="130" customHeight="1" ht="28.350000000000005">
      <c r="A130" s="114"/>
      <c r="B130" s="132"/>
      <c r="C130" s="114"/>
      <c r="D130" s="4" t="s">
        <v>266</v>
      </c>
      <c r="E130" s="4" t="s">
        <v>231</v>
      </c>
      <c r="F130" s="4" t="s">
        <v>267</v>
      </c>
      <c r="G130" s="4" t="s">
        <v>268</v>
      </c>
      <c r="H130" s="62">
        <f>ROUNDUP((('UK-R-Seating'!H133)*USD_per_GBP)*(1-UK_VAT),-1)</f>
      </c>
      <c r="I130" s="62">
        <f>ROUNDUP((('UK-R-Seating'!I133)*USD_per_GBP)*(1-UK_VAT),-1)</f>
      </c>
      <c r="J130" s="82"/>
      <c r="K130" s="3"/>
    </row>
    <row x14ac:dyDescent="0.25" r="131" customHeight="1" ht="21">
      <c r="A131" s="114"/>
      <c r="B131" s="132"/>
      <c r="C131" s="114"/>
      <c r="D131" s="4" t="s">
        <v>269</v>
      </c>
      <c r="E131" s="74" t="s">
        <v>234</v>
      </c>
      <c r="F131" s="74" t="s">
        <v>270</v>
      </c>
      <c r="G131" s="4" t="s">
        <v>271</v>
      </c>
      <c r="H131" s="62"/>
      <c r="I131" s="101"/>
      <c r="J131" s="82"/>
      <c r="K131" s="3"/>
    </row>
    <row x14ac:dyDescent="0.25" r="132" customHeight="1" ht="28.350000000000005">
      <c r="A132" s="114"/>
      <c r="B132" s="132"/>
      <c r="C132" s="114"/>
      <c r="D132" s="114"/>
      <c r="E132" s="3"/>
      <c r="F132" s="3"/>
      <c r="G132" s="3"/>
      <c r="H132" s="62"/>
      <c r="I132" s="202"/>
      <c r="J132" s="82"/>
      <c r="K132" s="3"/>
    </row>
    <row x14ac:dyDescent="0.25" r="133" customHeight="1" ht="28.350000000000005">
      <c r="A133" s="114"/>
      <c r="B133" s="132"/>
      <c r="C133" s="114"/>
      <c r="D133" s="114"/>
      <c r="E133" s="203"/>
      <c r="F133" s="28"/>
      <c r="G133" s="114"/>
      <c r="H133" s="62"/>
      <c r="I133" s="202"/>
      <c r="J133" s="82"/>
      <c r="K133" s="3"/>
    </row>
    <row x14ac:dyDescent="0.25" r="134" customHeight="1" ht="28.350000000000005">
      <c r="A134" s="114"/>
      <c r="B134" s="132"/>
      <c r="C134" s="114"/>
      <c r="D134" s="114"/>
      <c r="E134" s="204" t="s">
        <v>207</v>
      </c>
      <c r="F134" s="28"/>
      <c r="G134" s="114"/>
      <c r="H134" s="62"/>
      <c r="I134" s="202"/>
      <c r="J134" s="82"/>
      <c r="K134" s="3"/>
    </row>
    <row x14ac:dyDescent="0.25" r="135" customHeight="1" ht="28.350000000000005">
      <c r="A135" s="114"/>
      <c r="B135" s="132"/>
      <c r="C135" s="114"/>
      <c r="D135" s="114"/>
      <c r="E135" s="145"/>
      <c r="F135" s="28"/>
      <c r="G135" s="114"/>
      <c r="H135" s="62"/>
      <c r="I135" s="202"/>
      <c r="J135" s="82"/>
      <c r="K135" s="3"/>
    </row>
    <row x14ac:dyDescent="0.25" r="136" customHeight="1" ht="21">
      <c r="A136" s="114"/>
      <c r="B136" s="132"/>
      <c r="C136" s="114"/>
      <c r="D136" s="4"/>
      <c r="E136" s="139" t="s">
        <v>90</v>
      </c>
      <c r="F136" s="190"/>
      <c r="G136" s="190"/>
      <c r="H136" s="188">
        <f>ROUNDUP((('UK-R-Seating'!H139)*USD_per_GBP)*(1-UK_VAT),-1)</f>
      </c>
      <c r="I136" s="101"/>
      <c r="J136" s="82"/>
      <c r="K136" s="3"/>
    </row>
    <row x14ac:dyDescent="0.25" r="137" customHeight="1" ht="21.75">
      <c r="A137" s="114"/>
      <c r="B137" s="132"/>
      <c r="C137" s="114"/>
      <c r="D137" s="4"/>
      <c r="E137" s="28"/>
      <c r="F137" s="28"/>
      <c r="G137" s="114"/>
      <c r="H137" s="62"/>
      <c r="I137" s="101"/>
      <c r="J137" s="82"/>
      <c r="K137" s="3"/>
    </row>
    <row x14ac:dyDescent="0.25" r="138" customHeight="1" ht="33">
      <c r="A138" s="114"/>
      <c r="B138" s="132"/>
      <c r="C138" s="114"/>
      <c r="D138" s="4"/>
      <c r="E138" s="74"/>
      <c r="F138" s="74"/>
      <c r="G138" s="4"/>
      <c r="H138" s="101"/>
      <c r="I138" s="101"/>
      <c r="J138" s="82"/>
      <c r="K138" s="3"/>
    </row>
    <row x14ac:dyDescent="0.25" r="139" customHeight="1" ht="33">
      <c r="A139" s="114"/>
      <c r="B139" s="132"/>
      <c r="C139" s="114"/>
      <c r="D139" s="4"/>
      <c r="E139" s="74"/>
      <c r="F139" s="74"/>
      <c r="G139" s="4"/>
      <c r="H139" s="101"/>
      <c r="I139" s="101"/>
      <c r="J139" s="82"/>
      <c r="K139" s="3"/>
    </row>
    <row x14ac:dyDescent="0.25" r="140" customHeight="1" ht="33">
      <c r="A140" s="114"/>
      <c r="B140" s="132"/>
      <c r="C140" s="114"/>
      <c r="D140" s="4"/>
      <c r="E140" s="74"/>
      <c r="F140" s="74"/>
      <c r="G140" s="4"/>
      <c r="H140" s="101"/>
      <c r="I140" s="101"/>
      <c r="J140" s="82"/>
      <c r="K140" s="3"/>
    </row>
    <row x14ac:dyDescent="0.25" r="141" customHeight="1" ht="33">
      <c r="A141" s="114"/>
      <c r="B141" s="132"/>
      <c r="C141" s="114"/>
      <c r="D141" s="4"/>
      <c r="E141" s="74"/>
      <c r="F141" s="74"/>
      <c r="G141" s="4"/>
      <c r="H141" s="101"/>
      <c r="I141" s="101"/>
      <c r="J141" s="82"/>
      <c r="K141" s="3"/>
    </row>
    <row x14ac:dyDescent="0.25" r="142" customHeight="1" ht="21.75">
      <c r="A142" s="3"/>
      <c r="B142" s="205"/>
      <c r="C142" s="54"/>
      <c r="D142" s="206"/>
      <c r="E142" s="207"/>
      <c r="F142" s="207"/>
      <c r="G142" s="3"/>
      <c r="H142" s="82"/>
      <c r="I142" s="82"/>
      <c r="J142" s="82"/>
      <c r="K142" s="3"/>
    </row>
    <row x14ac:dyDescent="0.25" r="143" customHeight="1" ht="50.1">
      <c r="A143" s="8"/>
      <c r="B143" s="96" t="s">
        <v>272</v>
      </c>
      <c r="C143" s="9"/>
      <c r="D143" s="198"/>
      <c r="E143" s="198"/>
      <c r="F143" s="198"/>
      <c r="G143" s="198"/>
      <c r="H143" s="199"/>
      <c r="I143" s="199"/>
      <c r="J143" s="199"/>
      <c r="K143" s="3"/>
    </row>
    <row x14ac:dyDescent="0.25" r="144" customHeight="1" ht="17.25" customFormat="1" s="208">
      <c r="A144" s="209"/>
      <c r="B144" s="210"/>
      <c r="C144" s="51"/>
      <c r="D144" s="51"/>
      <c r="E144" s="117" t="s">
        <v>194</v>
      </c>
      <c r="F144" s="130" t="s">
        <v>195</v>
      </c>
      <c r="G144" s="130" t="s">
        <v>196</v>
      </c>
      <c r="H144" s="73" t="s">
        <v>197</v>
      </c>
      <c r="I144" s="52" t="s">
        <v>198</v>
      </c>
      <c r="J144" s="52" t="s">
        <v>273</v>
      </c>
      <c r="K144" s="211"/>
    </row>
    <row x14ac:dyDescent="0.25" r="145" customHeight="1" ht="17.25">
      <c r="A145" s="114"/>
      <c r="B145" s="132"/>
      <c r="C145" s="114"/>
      <c r="D145" s="4"/>
      <c r="E145" s="4" t="s">
        <v>274</v>
      </c>
      <c r="F145" s="4" t="s">
        <v>275</v>
      </c>
      <c r="G145" s="4" t="s">
        <v>275</v>
      </c>
      <c r="H145" s="62">
        <f>ROUNDUP((('UK-R-Seating'!H155)*USD_per_GBP)*(1-UK_VAT),-1)</f>
      </c>
      <c r="I145" s="62">
        <f>ROUNDUP((('UK-R-Seating'!I155)*USD_per_GBP)*(1-UK_VAT),-1)</f>
      </c>
      <c r="J145" s="62">
        <f>ROUNDUP((('UK-R-Seating'!J155)*USD_per_GBP)*(1-UK_VAT),-1)</f>
      </c>
      <c r="K145" s="3"/>
    </row>
    <row x14ac:dyDescent="0.25" r="146" customHeight="1" ht="21.75">
      <c r="A146" s="114"/>
      <c r="B146" s="132"/>
      <c r="C146" s="114"/>
      <c r="D146" s="4"/>
      <c r="E146" s="74" t="s">
        <v>276</v>
      </c>
      <c r="F146" s="74" t="s">
        <v>277</v>
      </c>
      <c r="G146" s="4" t="s">
        <v>277</v>
      </c>
      <c r="H146" s="101"/>
      <c r="I146" s="101"/>
      <c r="J146" s="82"/>
      <c r="K146" s="3"/>
    </row>
    <row x14ac:dyDescent="0.25" r="147" customHeight="1" ht="21.75">
      <c r="A147" s="114"/>
      <c r="B147" s="132"/>
      <c r="C147" s="114"/>
      <c r="D147" s="4"/>
      <c r="E147" s="3"/>
      <c r="F147" s="3"/>
      <c r="G147" s="3"/>
      <c r="H147" s="82"/>
      <c r="I147" s="101"/>
      <c r="J147" s="82"/>
      <c r="K147" s="3"/>
    </row>
    <row x14ac:dyDescent="0.25" r="148" customHeight="1" ht="21.75">
      <c r="A148" s="114"/>
      <c r="B148" s="132"/>
      <c r="C148" s="114"/>
      <c r="D148" s="4"/>
      <c r="E148" s="187"/>
      <c r="F148" s="3"/>
      <c r="G148" s="3"/>
      <c r="H148" s="82"/>
      <c r="I148" s="101"/>
      <c r="J148" s="82"/>
      <c r="K148" s="3"/>
    </row>
    <row x14ac:dyDescent="0.25" r="149" customHeight="1" ht="21.75">
      <c r="A149" s="114"/>
      <c r="B149" s="132"/>
      <c r="C149" s="114"/>
      <c r="D149" s="4"/>
      <c r="E149" s="28" t="s">
        <v>278</v>
      </c>
      <c r="F149" s="74"/>
      <c r="G149" s="4"/>
      <c r="H149" s="101"/>
      <c r="I149" s="101"/>
      <c r="J149" s="82"/>
      <c r="K149" s="3"/>
    </row>
    <row x14ac:dyDescent="0.25" r="150" customHeight="1" ht="21.75">
      <c r="A150" s="114"/>
      <c r="B150" s="132"/>
      <c r="C150" s="114"/>
      <c r="D150" s="4"/>
      <c r="E150" s="114" t="s">
        <v>279</v>
      </c>
      <c r="F150" s="74"/>
      <c r="G150" s="4"/>
      <c r="H150" s="101"/>
      <c r="I150" s="101"/>
      <c r="J150" s="82"/>
      <c r="K150" s="3"/>
    </row>
    <row x14ac:dyDescent="0.25" r="151" customHeight="1" ht="21.75">
      <c r="A151" s="150"/>
      <c r="B151" s="212"/>
      <c r="C151" s="150"/>
      <c r="D151" s="150"/>
      <c r="E151" s="3"/>
      <c r="F151" s="74"/>
      <c r="G151" s="4"/>
      <c r="H151" s="101"/>
      <c r="I151" s="213"/>
      <c r="J151" s="82"/>
      <c r="K151" s="3"/>
    </row>
    <row x14ac:dyDescent="0.25" r="152" customHeight="1" ht="17.25">
      <c r="A152" s="114"/>
      <c r="B152" s="132"/>
      <c r="C152" s="114"/>
      <c r="D152" s="4"/>
      <c r="E152" s="204" t="s">
        <v>207</v>
      </c>
      <c r="F152" s="133"/>
      <c r="G152" s="150"/>
      <c r="H152" s="213"/>
      <c r="I152" s="101"/>
      <c r="J152" s="82"/>
      <c r="K152" s="3"/>
    </row>
    <row x14ac:dyDescent="0.25" r="153" customHeight="1" ht="21">
      <c r="A153" s="114"/>
      <c r="B153" s="132"/>
      <c r="C153" s="114"/>
      <c r="D153" s="4"/>
      <c r="E153" s="74"/>
      <c r="F153" s="74"/>
      <c r="G153" s="4"/>
      <c r="H153" s="101"/>
      <c r="I153" s="101"/>
      <c r="J153" s="82"/>
      <c r="K153" s="3"/>
    </row>
    <row x14ac:dyDescent="0.25" r="154" customHeight="1" ht="21.75">
      <c r="A154" s="114"/>
      <c r="B154" s="132"/>
      <c r="C154" s="114"/>
      <c r="D154" s="4"/>
      <c r="E154" s="74"/>
      <c r="F154" s="74"/>
      <c r="G154" s="4"/>
      <c r="H154" s="101"/>
      <c r="I154" s="101"/>
      <c r="J154" s="82"/>
      <c r="K154" s="3"/>
    </row>
    <row x14ac:dyDescent="0.25" r="155" customHeight="1" ht="21.75">
      <c r="A155" s="114"/>
      <c r="B155" s="132"/>
      <c r="C155" s="114"/>
      <c r="D155" s="4"/>
      <c r="E155" s="139" t="s">
        <v>280</v>
      </c>
      <c r="F155" s="140"/>
      <c r="G155" s="110"/>
      <c r="H155" s="188">
        <f>ROUNDUP((('UK-R-Seating'!H165)*USD_per_GBP)*(1-UK_VAT),-1)</f>
      </c>
      <c r="I155" s="101"/>
      <c r="J155" s="82"/>
      <c r="K155" s="3"/>
    </row>
    <row x14ac:dyDescent="0.25" r="156" customHeight="1" ht="21.75">
      <c r="A156" s="114"/>
      <c r="B156" s="132"/>
      <c r="C156" s="114"/>
      <c r="D156" s="4"/>
      <c r="E156" s="74"/>
      <c r="F156" s="74"/>
      <c r="G156" s="4"/>
      <c r="H156" s="101"/>
      <c r="I156" s="101"/>
      <c r="J156" s="82"/>
      <c r="K156" s="3"/>
    </row>
    <row x14ac:dyDescent="0.25" r="157" customHeight="1" ht="30">
      <c r="A157" s="114"/>
      <c r="B157" s="132"/>
      <c r="C157" s="114"/>
      <c r="D157" s="4"/>
      <c r="E157" s="74"/>
      <c r="F157" s="74"/>
      <c r="G157" s="4"/>
      <c r="H157" s="101"/>
      <c r="I157" s="101"/>
      <c r="J157" s="82"/>
      <c r="K157" s="3"/>
    </row>
    <row x14ac:dyDescent="0.25" r="158" customHeight="1" ht="50.1">
      <c r="A158" s="8"/>
      <c r="B158" s="96" t="s">
        <v>281</v>
      </c>
      <c r="C158" s="9"/>
      <c r="D158" s="198"/>
      <c r="E158" s="198"/>
      <c r="F158" s="198"/>
      <c r="G158" s="198"/>
      <c r="H158" s="199"/>
      <c r="I158" s="199"/>
      <c r="J158" s="199"/>
      <c r="K158" s="3"/>
    </row>
    <row x14ac:dyDescent="0.25" r="159" customHeight="1" ht="17.25">
      <c r="A159" s="200"/>
      <c r="B159" s="201"/>
      <c r="C159" s="113"/>
      <c r="D159" s="217"/>
      <c r="E159" s="112" t="s">
        <v>194</v>
      </c>
      <c r="F159" s="217" t="s">
        <v>195</v>
      </c>
      <c r="G159" s="217" t="s">
        <v>196</v>
      </c>
      <c r="H159" s="73" t="s">
        <v>4</v>
      </c>
      <c r="I159" s="18"/>
      <c r="J159" s="18"/>
      <c r="K159" s="3"/>
    </row>
    <row x14ac:dyDescent="0.25" r="160" customHeight="1" ht="17.25">
      <c r="A160" s="114"/>
      <c r="B160" s="132"/>
      <c r="C160" s="114"/>
      <c r="D160" s="4"/>
      <c r="E160" s="4" t="s">
        <v>202</v>
      </c>
      <c r="F160" s="4" t="s">
        <v>275</v>
      </c>
      <c r="G160" s="4" t="s">
        <v>275</v>
      </c>
      <c r="H160" s="62">
        <f>ROUNDUP(((USD_per_GBP*('UK-R-Seating'!H171/(1+'Exchange rate'!UK_vat_rate)))+1)/10,0)*10</f>
      </c>
      <c r="I160" s="62"/>
      <c r="J160" s="82"/>
      <c r="K160" s="3"/>
    </row>
    <row x14ac:dyDescent="0.25" r="161" customHeight="1" ht="17.25">
      <c r="A161" s="114"/>
      <c r="B161" s="132"/>
      <c r="C161" s="114"/>
      <c r="D161" s="4"/>
      <c r="E161" s="74" t="s">
        <v>205</v>
      </c>
      <c r="F161" s="74" t="s">
        <v>277</v>
      </c>
      <c r="G161" s="4" t="s">
        <v>282</v>
      </c>
      <c r="H161" s="62"/>
      <c r="I161" s="101"/>
      <c r="J161" s="82"/>
      <c r="K161" s="3"/>
    </row>
    <row x14ac:dyDescent="0.25" r="162" customHeight="1" ht="17.25">
      <c r="A162" s="114"/>
      <c r="B162" s="132"/>
      <c r="C162" s="114"/>
      <c r="D162" s="114"/>
      <c r="E162" s="74"/>
      <c r="F162" s="74"/>
      <c r="G162" s="4"/>
      <c r="H162" s="62"/>
      <c r="I162" s="202"/>
      <c r="J162" s="82"/>
      <c r="K162" s="3"/>
    </row>
    <row x14ac:dyDescent="0.25" r="163" customHeight="1" ht="17.25">
      <c r="A163" s="114"/>
      <c r="B163" s="132"/>
      <c r="C163" s="114"/>
      <c r="D163" s="114"/>
      <c r="E163" s="74"/>
      <c r="F163" s="74"/>
      <c r="G163" s="4"/>
      <c r="H163" s="62"/>
      <c r="I163" s="202"/>
      <c r="J163" s="82"/>
      <c r="K163" s="3"/>
    </row>
    <row x14ac:dyDescent="0.25" r="164" customHeight="1" ht="17.25">
      <c r="A164" s="114"/>
      <c r="B164" s="132"/>
      <c r="C164" s="114"/>
      <c r="D164" s="114"/>
      <c r="E164" s="3"/>
      <c r="F164" s="28"/>
      <c r="G164" s="114"/>
      <c r="H164" s="202"/>
      <c r="I164" s="202"/>
      <c r="J164" s="82"/>
      <c r="K164" s="3"/>
    </row>
    <row x14ac:dyDescent="0.25" r="165" customHeight="1" ht="28.350000000000005">
      <c r="A165" s="114"/>
      <c r="B165" s="132"/>
      <c r="C165" s="114"/>
      <c r="D165" s="114"/>
      <c r="E165" s="145"/>
      <c r="F165" s="28"/>
      <c r="G165" s="114"/>
      <c r="H165" s="202"/>
      <c r="I165" s="202"/>
      <c r="J165" s="82"/>
      <c r="K165" s="3"/>
    </row>
    <row x14ac:dyDescent="0.25" r="166" customHeight="1" ht="27.75">
      <c r="A166" s="114"/>
      <c r="B166" s="132"/>
      <c r="C166" s="114"/>
      <c r="D166" s="4"/>
      <c r="E166" s="204" t="s">
        <v>257</v>
      </c>
      <c r="F166" s="115"/>
      <c r="G166" s="115"/>
      <c r="H166" s="176"/>
      <c r="I166" s="101"/>
      <c r="J166" s="82"/>
      <c r="K166" s="3"/>
    </row>
    <row x14ac:dyDescent="0.25" r="167" customHeight="1" ht="28.5">
      <c r="A167" s="114"/>
      <c r="B167" s="132"/>
      <c r="C167" s="114"/>
      <c r="D167" s="4"/>
      <c r="E167" s="28"/>
      <c r="F167" s="28"/>
      <c r="G167" s="114"/>
      <c r="H167" s="62"/>
      <c r="I167" s="101"/>
      <c r="J167" s="82"/>
      <c r="K167" s="3"/>
    </row>
    <row x14ac:dyDescent="0.25" r="168" customHeight="1" ht="33">
      <c r="A168" s="114"/>
      <c r="B168" s="132"/>
      <c r="C168" s="114"/>
      <c r="D168" s="4"/>
      <c r="E168" s="28" t="s">
        <v>258</v>
      </c>
      <c r="F168" s="74"/>
      <c r="G168" s="4"/>
      <c r="H168" s="101"/>
      <c r="I168" s="101"/>
      <c r="J168" s="82"/>
      <c r="K168" s="3"/>
    </row>
    <row x14ac:dyDescent="0.25" r="169" customHeight="1" ht="48">
      <c r="A169" s="114"/>
      <c r="B169" s="132"/>
      <c r="C169" s="114"/>
      <c r="D169" s="4"/>
      <c r="E169" s="74"/>
      <c r="F169" s="74"/>
      <c r="G169" s="4"/>
      <c r="H169" s="101"/>
      <c r="I169" s="101"/>
      <c r="J169" s="82"/>
      <c r="K169" s="3"/>
    </row>
    <row x14ac:dyDescent="0.25" r="170" customHeight="1" ht="17.25">
      <c r="A170" s="3"/>
      <c r="B170" s="205"/>
      <c r="C170" s="54"/>
      <c r="D170" s="206"/>
      <c r="E170" s="207"/>
      <c r="F170" s="207"/>
      <c r="G170" s="3"/>
      <c r="H170" s="82"/>
      <c r="I170" s="82"/>
      <c r="J170" s="82"/>
      <c r="K170" s="3"/>
    </row>
    <row x14ac:dyDescent="0.25" r="171" customHeight="1" ht="50.1">
      <c r="A171" s="8"/>
      <c r="B171" s="96" t="s">
        <v>283</v>
      </c>
      <c r="C171" s="9"/>
      <c r="D171" s="198"/>
      <c r="E171" s="198"/>
      <c r="F171" s="198"/>
      <c r="G171" s="198"/>
      <c r="H171" s="199"/>
      <c r="I171" s="199"/>
      <c r="J171" s="199"/>
      <c r="K171" s="3"/>
    </row>
    <row x14ac:dyDescent="0.25" r="172" customHeight="1" ht="17.25" customFormat="1" s="208">
      <c r="A172" s="209"/>
      <c r="B172" s="210"/>
      <c r="C172" s="51"/>
      <c r="D172" s="51"/>
      <c r="E172" s="117" t="s">
        <v>194</v>
      </c>
      <c r="F172" s="130" t="s">
        <v>195</v>
      </c>
      <c r="G172" s="130" t="s">
        <v>196</v>
      </c>
      <c r="H172" s="73" t="s">
        <v>197</v>
      </c>
      <c r="I172" s="52" t="s">
        <v>198</v>
      </c>
      <c r="J172" s="52" t="s">
        <v>273</v>
      </c>
      <c r="K172" s="211"/>
    </row>
    <row x14ac:dyDescent="0.25" r="173" customHeight="1" ht="17.25">
      <c r="A173" s="114"/>
      <c r="B173" s="132"/>
      <c r="C173" s="114"/>
      <c r="D173" s="4"/>
      <c r="E173" s="4" t="s">
        <v>274</v>
      </c>
      <c r="F173" s="4" t="s">
        <v>275</v>
      </c>
      <c r="G173" s="4" t="s">
        <v>275</v>
      </c>
      <c r="H173" s="62">
        <f>ROUNDUP((('UK-R-Seating'!H185)*USD_per_GBP)*(1-UK_VAT),-1)</f>
      </c>
      <c r="I173" s="62">
        <f>ROUNDUP((('UK-R-Seating'!I185)*USD_per_GBP)*(1-UK_VAT),-1)</f>
      </c>
      <c r="J173" s="62">
        <f>ROUNDUP((('UK-R-Seating'!J185)*USD_per_GBP)*(1-UK_VAT),-1)</f>
      </c>
      <c r="K173" s="3"/>
    </row>
    <row x14ac:dyDescent="0.25" r="174" customHeight="1" ht="21.75">
      <c r="A174" s="114"/>
      <c r="B174" s="132"/>
      <c r="C174" s="114"/>
      <c r="D174" s="4"/>
      <c r="E174" s="74" t="s">
        <v>276</v>
      </c>
      <c r="F174" s="74" t="s">
        <v>277</v>
      </c>
      <c r="G174" s="4" t="s">
        <v>277</v>
      </c>
      <c r="H174" s="101"/>
      <c r="I174" s="101"/>
      <c r="J174" s="82"/>
      <c r="K174" s="3"/>
    </row>
    <row x14ac:dyDescent="0.25" r="175" customHeight="1" ht="21.75">
      <c r="A175" s="114"/>
      <c r="B175" s="132"/>
      <c r="C175" s="114"/>
      <c r="D175" s="4"/>
      <c r="E175" s="3"/>
      <c r="F175" s="3"/>
      <c r="G175" s="3"/>
      <c r="H175" s="82"/>
      <c r="I175" s="101"/>
      <c r="J175" s="82"/>
      <c r="K175" s="3"/>
    </row>
    <row x14ac:dyDescent="0.25" r="176" customHeight="1" ht="21.75">
      <c r="A176" s="114"/>
      <c r="B176" s="132"/>
      <c r="C176" s="114"/>
      <c r="D176" s="4"/>
      <c r="E176" s="28" t="s">
        <v>278</v>
      </c>
      <c r="F176" s="3"/>
      <c r="G176" s="3"/>
      <c r="H176" s="82"/>
      <c r="I176" s="101"/>
      <c r="J176" s="82"/>
      <c r="K176" s="3"/>
    </row>
    <row x14ac:dyDescent="0.25" r="177" customHeight="1" ht="21.75">
      <c r="A177" s="114"/>
      <c r="B177" s="132"/>
      <c r="C177" s="114"/>
      <c r="D177" s="4"/>
      <c r="E177" s="114" t="s">
        <v>279</v>
      </c>
      <c r="F177" s="74"/>
      <c r="G177" s="4"/>
      <c r="H177" s="101"/>
      <c r="I177" s="101"/>
      <c r="J177" s="82"/>
      <c r="K177" s="3"/>
    </row>
    <row x14ac:dyDescent="0.25" r="178" customHeight="1" ht="21.75">
      <c r="A178" s="114"/>
      <c r="B178" s="132"/>
      <c r="C178" s="114"/>
      <c r="D178" s="4"/>
      <c r="E178" s="3"/>
      <c r="F178" s="74"/>
      <c r="G178" s="4"/>
      <c r="H178" s="101"/>
      <c r="I178" s="101"/>
      <c r="J178" s="82"/>
      <c r="K178" s="3"/>
    </row>
    <row x14ac:dyDescent="0.25" r="179" customHeight="1" ht="17.25">
      <c r="A179" s="150"/>
      <c r="B179" s="212"/>
      <c r="C179" s="150"/>
      <c r="D179" s="150"/>
      <c r="E179" s="204" t="s">
        <v>207</v>
      </c>
      <c r="F179" s="74"/>
      <c r="G179" s="4"/>
      <c r="H179" s="101"/>
      <c r="I179" s="213"/>
      <c r="J179" s="82"/>
      <c r="K179" s="3"/>
    </row>
    <row x14ac:dyDescent="0.25" r="180" customHeight="1" ht="21.75">
      <c r="A180" s="114"/>
      <c r="B180" s="132"/>
      <c r="C180" s="114"/>
      <c r="D180" s="4"/>
      <c r="E180" s="145"/>
      <c r="F180" s="133"/>
      <c r="G180" s="150"/>
      <c r="H180" s="213"/>
      <c r="I180" s="101"/>
      <c r="J180" s="82"/>
      <c r="K180" s="3"/>
    </row>
    <row x14ac:dyDescent="0.25" r="181" customHeight="1" ht="21.75">
      <c r="A181" s="114"/>
      <c r="B181" s="132"/>
      <c r="C181" s="114"/>
      <c r="D181" s="4"/>
      <c r="E181" s="74"/>
      <c r="F181" s="74"/>
      <c r="G181" s="4"/>
      <c r="H181" s="101"/>
      <c r="I181" s="101"/>
      <c r="J181" s="82"/>
      <c r="K181" s="3"/>
    </row>
    <row x14ac:dyDescent="0.25" r="182" customHeight="1" ht="21.75">
      <c r="A182" s="114"/>
      <c r="B182" s="132"/>
      <c r="C182" s="114"/>
      <c r="D182" s="4"/>
      <c r="E182" s="139" t="s">
        <v>280</v>
      </c>
      <c r="F182" s="140"/>
      <c r="G182" s="110"/>
      <c r="H182" s="188">
        <f>ROUNDUP((('UK-R-Seating'!H193)*USD_per_GBP)*(1-UK_VAT),-1)</f>
      </c>
      <c r="I182" s="101"/>
      <c r="J182" s="82"/>
      <c r="K182" s="3"/>
    </row>
    <row x14ac:dyDescent="0.25" r="183" customHeight="1" ht="156.75">
      <c r="A183" s="114"/>
      <c r="B183" s="132"/>
      <c r="C183" s="114"/>
      <c r="D183" s="4"/>
      <c r="E183" s="74"/>
      <c r="F183" s="74"/>
      <c r="G183" s="4"/>
      <c r="H183" s="101"/>
      <c r="I183" s="101"/>
      <c r="J183" s="82"/>
      <c r="K183" s="3"/>
    </row>
    <row x14ac:dyDescent="0.25" r="184" customHeight="1" ht="21.75">
      <c r="A184" s="114"/>
      <c r="B184" s="132"/>
      <c r="C184" s="114"/>
      <c r="D184" s="4"/>
      <c r="E184" s="74"/>
      <c r="F184" s="74"/>
      <c r="G184" s="4"/>
      <c r="H184" s="101"/>
      <c r="I184" s="101"/>
      <c r="J184" s="82"/>
      <c r="K184" s="3"/>
    </row>
    <row x14ac:dyDescent="0.25" r="185" customHeight="1" ht="36">
      <c r="A185" s="8"/>
      <c r="B185" s="96" t="s">
        <v>284</v>
      </c>
      <c r="C185" s="9"/>
      <c r="D185" s="198"/>
      <c r="E185" s="198"/>
      <c r="F185" s="198"/>
      <c r="G185" s="198"/>
      <c r="H185" s="199"/>
      <c r="I185" s="199"/>
      <c r="J185" s="199"/>
      <c r="K185" s="3"/>
    </row>
    <row x14ac:dyDescent="0.25" r="186" customHeight="1" ht="17.25">
      <c r="A186" s="209"/>
      <c r="B186" s="210"/>
      <c r="C186" s="51"/>
      <c r="D186" s="113"/>
      <c r="E186" s="112" t="s">
        <v>194</v>
      </c>
      <c r="F186" s="217" t="s">
        <v>195</v>
      </c>
      <c r="G186" s="217" t="s">
        <v>196</v>
      </c>
      <c r="H186" s="73" t="s">
        <v>197</v>
      </c>
      <c r="I186" s="18"/>
      <c r="J186" s="18"/>
      <c r="K186" s="3"/>
    </row>
    <row x14ac:dyDescent="0.25" r="187" customHeight="1" ht="17.25" customFormat="1" s="208">
      <c r="A187" s="214"/>
      <c r="B187" s="215"/>
      <c r="C187" s="214"/>
      <c r="D187" s="75"/>
      <c r="E187" s="75" t="s">
        <v>274</v>
      </c>
      <c r="F187" s="75" t="s">
        <v>275</v>
      </c>
      <c r="G187" s="75" t="s">
        <v>275</v>
      </c>
      <c r="H187" s="219">
        <f>ROUNDUP((('UK-R-Seating'!H198)*USD_per_GBP)*(1-UK_VAT),-1)</f>
      </c>
      <c r="I187" s="219"/>
      <c r="J187" s="219"/>
      <c r="K187" s="211"/>
    </row>
    <row x14ac:dyDescent="0.25" r="188" customHeight="1" ht="17.25">
      <c r="A188" s="114"/>
      <c r="B188" s="132"/>
      <c r="C188" s="114"/>
      <c r="D188" s="4"/>
      <c r="E188" s="74" t="s">
        <v>276</v>
      </c>
      <c r="F188" s="74" t="s">
        <v>277</v>
      </c>
      <c r="G188" s="4" t="s">
        <v>277</v>
      </c>
      <c r="H188" s="101"/>
      <c r="I188" s="101"/>
      <c r="J188" s="82"/>
      <c r="K188" s="3"/>
    </row>
    <row x14ac:dyDescent="0.25" r="189" customHeight="1" ht="21.75">
      <c r="A189" s="114"/>
      <c r="B189" s="132"/>
      <c r="C189" s="114"/>
      <c r="D189" s="4"/>
      <c r="E189" s="3"/>
      <c r="F189" s="3"/>
      <c r="G189" s="3"/>
      <c r="H189" s="82"/>
      <c r="I189" s="101"/>
      <c r="J189" s="82"/>
      <c r="K189" s="3"/>
    </row>
    <row x14ac:dyDescent="0.25" r="190" customHeight="1" ht="21.75">
      <c r="A190" s="114"/>
      <c r="B190" s="132"/>
      <c r="C190" s="114"/>
      <c r="D190" s="4"/>
      <c r="E190" s="187"/>
      <c r="F190" s="3"/>
      <c r="G190" s="3"/>
      <c r="H190" s="82"/>
      <c r="I190" s="101"/>
      <c r="J190" s="82"/>
      <c r="K190" s="3"/>
    </row>
    <row x14ac:dyDescent="0.25" r="191" customHeight="1" ht="21.75">
      <c r="A191" s="114"/>
      <c r="B191" s="132"/>
      <c r="C191" s="114"/>
      <c r="D191" s="4"/>
      <c r="E191" s="28" t="s">
        <v>278</v>
      </c>
      <c r="F191" s="74"/>
      <c r="G191" s="4"/>
      <c r="H191" s="101"/>
      <c r="I191" s="101"/>
      <c r="J191" s="82"/>
      <c r="K191" s="3"/>
    </row>
    <row x14ac:dyDescent="0.25" r="192" customHeight="1" ht="21.75">
      <c r="A192" s="114"/>
      <c r="B192" s="132"/>
      <c r="C192" s="114"/>
      <c r="D192" s="4"/>
      <c r="E192" s="114" t="s">
        <v>279</v>
      </c>
      <c r="F192" s="74"/>
      <c r="G192" s="4"/>
      <c r="H192" s="101"/>
      <c r="I192" s="101"/>
      <c r="J192" s="82"/>
      <c r="K192" s="3"/>
    </row>
    <row x14ac:dyDescent="0.25" r="193" customHeight="1" ht="21.75">
      <c r="A193" s="150"/>
      <c r="B193" s="212"/>
      <c r="C193" s="150"/>
      <c r="D193" s="150"/>
      <c r="E193" s="220"/>
      <c r="F193" s="74"/>
      <c r="G193" s="4"/>
      <c r="H193" s="101"/>
      <c r="I193" s="213"/>
      <c r="J193" s="221"/>
      <c r="K193" s="3"/>
    </row>
    <row x14ac:dyDescent="0.25" r="194" customHeight="1" ht="17.25">
      <c r="A194" s="114"/>
      <c r="B194" s="132"/>
      <c r="C194" s="114"/>
      <c r="D194" s="4"/>
      <c r="E194" s="138" t="s">
        <v>18</v>
      </c>
      <c r="F194" s="4"/>
      <c r="G194" s="4"/>
      <c r="H194" s="92"/>
      <c r="I194" s="101"/>
      <c r="J194" s="82"/>
      <c r="K194" s="3"/>
    </row>
    <row x14ac:dyDescent="0.25" r="195" customHeight="1" ht="48">
      <c r="A195" s="114"/>
      <c r="B195" s="132"/>
      <c r="C195" s="114"/>
      <c r="D195" s="4"/>
      <c r="E195" s="108"/>
      <c r="F195" s="4"/>
      <c r="G195" s="4"/>
      <c r="H195" s="92"/>
      <c r="I195" s="101"/>
      <c r="J195" s="82"/>
      <c r="K195" s="3"/>
    </row>
    <row x14ac:dyDescent="0.25" r="196" customHeight="1" ht="21.75">
      <c r="A196" s="114"/>
      <c r="B196" s="132"/>
      <c r="C196" s="114"/>
      <c r="D196" s="4"/>
      <c r="E196" s="139" t="s">
        <v>280</v>
      </c>
      <c r="F196" s="140"/>
      <c r="G196" s="140"/>
      <c r="H196" s="188">
        <f>ROUNDUP((('UK-R-Seating'!H207)*USD_per_GBP)*(1-UK_VAT),-1)</f>
      </c>
      <c r="I196" s="101"/>
      <c r="J196" s="82"/>
      <c r="K196" s="3"/>
    </row>
    <row x14ac:dyDescent="0.25" r="197" customHeight="1" ht="21.75">
      <c r="A197" s="114"/>
      <c r="B197" s="132"/>
      <c r="C197" s="114"/>
      <c r="D197" s="4"/>
      <c r="E197" s="28"/>
      <c r="F197" s="4"/>
      <c r="G197" s="4"/>
      <c r="H197" s="63"/>
      <c r="I197" s="101"/>
      <c r="J197" s="82"/>
      <c r="K197" s="3"/>
    </row>
    <row x14ac:dyDescent="0.25" r="198" customHeight="1" ht="21.75">
      <c r="A198" s="114"/>
      <c r="B198" s="132"/>
      <c r="C198" s="114"/>
      <c r="D198" s="4"/>
      <c r="E198" s="28" t="s">
        <v>285</v>
      </c>
      <c r="F198" s="4"/>
      <c r="G198" s="4"/>
      <c r="H198" s="62"/>
      <c r="I198" s="101"/>
      <c r="J198" s="82"/>
      <c r="K198" s="3"/>
    </row>
    <row x14ac:dyDescent="0.25" r="199" customHeight="1" ht="21.75">
      <c r="A199" s="114"/>
      <c r="B199" s="132"/>
      <c r="C199" s="114"/>
      <c r="D199" s="4"/>
      <c r="E199" s="139" t="s">
        <v>190</v>
      </c>
      <c r="F199" s="143"/>
      <c r="G199" s="140"/>
      <c r="H199" s="188">
        <f>ROUNDUP((('UK-R-Seating'!H210)*USD_per_GBP)*(1-UK_VAT),-1)</f>
      </c>
      <c r="I199" s="101"/>
      <c r="J199" s="82"/>
      <c r="K199" s="3"/>
    </row>
    <row x14ac:dyDescent="0.25" r="200" customHeight="1" ht="21.75">
      <c r="A200" s="114"/>
      <c r="B200" s="132"/>
      <c r="C200" s="114"/>
      <c r="D200" s="4"/>
      <c r="E200" s="28"/>
      <c r="F200" s="74"/>
      <c r="G200" s="4"/>
      <c r="H200" s="62"/>
      <c r="I200" s="101"/>
      <c r="J200" s="82"/>
      <c r="K200" s="3"/>
    </row>
    <row x14ac:dyDescent="0.25" r="201" customHeight="1" ht="21.75">
      <c r="A201" s="114"/>
      <c r="B201" s="132"/>
      <c r="C201" s="114"/>
      <c r="D201" s="4"/>
      <c r="E201" s="28"/>
      <c r="F201" s="74"/>
      <c r="G201" s="4"/>
      <c r="H201" s="62"/>
      <c r="I201" s="101"/>
      <c r="J201" s="82"/>
      <c r="K201" s="3"/>
    </row>
    <row x14ac:dyDescent="0.25" r="202" customHeight="1" ht="21.75">
      <c r="A202" s="114"/>
      <c r="B202" s="132"/>
      <c r="C202" s="114"/>
      <c r="D202" s="4"/>
      <c r="E202" s="28"/>
      <c r="F202" s="74"/>
      <c r="G202" s="4"/>
      <c r="H202" s="62"/>
      <c r="I202" s="101"/>
      <c r="J202" s="82"/>
      <c r="K202" s="3"/>
    </row>
    <row x14ac:dyDescent="0.25" r="203" customHeight="1" ht="21.75">
      <c r="A203" s="114"/>
      <c r="B203" s="132"/>
      <c r="C203" s="114"/>
      <c r="D203" s="4"/>
      <c r="E203" s="28"/>
      <c r="F203" s="74"/>
      <c r="G203" s="4"/>
      <c r="H203" s="62"/>
      <c r="I203" s="101"/>
      <c r="J203" s="82"/>
      <c r="K203" s="3"/>
    </row>
    <row x14ac:dyDescent="0.25" r="204" customHeight="1" ht="21.75">
      <c r="A204" s="114"/>
      <c r="B204" s="132"/>
      <c r="C204" s="114"/>
      <c r="D204" s="4"/>
      <c r="E204" s="28"/>
      <c r="F204" s="74"/>
      <c r="G204" s="4"/>
      <c r="H204" s="62"/>
      <c r="I204" s="101"/>
      <c r="J204" s="82"/>
      <c r="K204" s="3"/>
    </row>
    <row x14ac:dyDescent="0.25" r="205" customHeight="1" ht="21.75">
      <c r="A205" s="114"/>
      <c r="B205" s="132"/>
      <c r="C205" s="114"/>
      <c r="D205" s="4"/>
      <c r="E205" s="28"/>
      <c r="F205" s="74"/>
      <c r="G205" s="4"/>
      <c r="H205" s="62"/>
      <c r="I205" s="101"/>
      <c r="J205" s="82"/>
      <c r="K205" s="3"/>
    </row>
    <row x14ac:dyDescent="0.25" r="206" customHeight="1" ht="21.75">
      <c r="A206" s="114"/>
      <c r="B206" s="132"/>
      <c r="C206" s="114"/>
      <c r="D206" s="4"/>
      <c r="E206" s="28"/>
      <c r="F206" s="74"/>
      <c r="G206" s="4"/>
      <c r="H206" s="62"/>
      <c r="I206" s="101"/>
      <c r="J206" s="82"/>
      <c r="K206" s="3"/>
    </row>
    <row x14ac:dyDescent="0.25" r="207" customHeight="1" ht="21.75">
      <c r="A207" s="114"/>
      <c r="B207" s="132"/>
      <c r="C207" s="114"/>
      <c r="D207" s="4"/>
      <c r="E207" s="28"/>
      <c r="F207" s="74"/>
      <c r="G207" s="4"/>
      <c r="H207" s="62"/>
      <c r="I207" s="101"/>
      <c r="J207" s="82"/>
      <c r="K207" s="3"/>
    </row>
    <row x14ac:dyDescent="0.25" r="208" customHeight="1" ht="21.75">
      <c r="A208" s="114"/>
      <c r="B208" s="132"/>
      <c r="C208" s="114"/>
      <c r="D208" s="4"/>
      <c r="E208" s="28"/>
      <c r="F208" s="74"/>
      <c r="G208" s="4"/>
      <c r="H208" s="62"/>
      <c r="I208" s="101"/>
      <c r="J208" s="82"/>
      <c r="K208" s="3"/>
    </row>
    <row x14ac:dyDescent="0.25" r="209" customHeight="1" ht="21.75">
      <c r="A209" s="114"/>
      <c r="B209" s="132"/>
      <c r="C209" s="114"/>
      <c r="D209" s="4"/>
      <c r="E209" s="28"/>
      <c r="F209" s="74"/>
      <c r="G209" s="4"/>
      <c r="H209" s="62"/>
      <c r="I209" s="101"/>
      <c r="J209" s="82"/>
      <c r="K209" s="3"/>
    </row>
    <row x14ac:dyDescent="0.25" r="210" customHeight="1" ht="21.75">
      <c r="A210" s="114"/>
      <c r="B210" s="132"/>
      <c r="C210" s="114"/>
      <c r="D210" s="4"/>
      <c r="E210" s="28"/>
      <c r="F210" s="74"/>
      <c r="G210" s="4"/>
      <c r="H210" s="62"/>
      <c r="I210" s="101"/>
      <c r="J210" s="82"/>
      <c r="K210" s="3"/>
    </row>
    <row x14ac:dyDescent="0.25" r="211" customHeight="1" ht="39">
      <c r="A211" s="114"/>
      <c r="B211" s="132"/>
      <c r="C211" s="114"/>
      <c r="D211" s="4"/>
      <c r="E211" s="74"/>
      <c r="F211" s="74"/>
      <c r="G211" s="4"/>
      <c r="H211" s="101"/>
      <c r="I211" s="101"/>
      <c r="J211" s="82"/>
      <c r="K211" s="3"/>
    </row>
    <row x14ac:dyDescent="0.25" r="212" customHeight="1" ht="17.25">
      <c r="A212" s="8"/>
      <c r="B212" s="96" t="s">
        <v>286</v>
      </c>
      <c r="C212" s="9"/>
      <c r="D212" s="198"/>
      <c r="E212" s="198"/>
      <c r="F212" s="198"/>
      <c r="G212" s="198"/>
      <c r="H212" s="199"/>
      <c r="I212" s="199"/>
      <c r="J212" s="199"/>
      <c r="K212" s="3"/>
    </row>
    <row x14ac:dyDescent="0.25" r="213" customHeight="1" ht="17.25">
      <c r="A213" s="209"/>
      <c r="B213" s="210"/>
      <c r="C213" s="51"/>
      <c r="D213" s="113"/>
      <c r="E213" s="112" t="s">
        <v>194</v>
      </c>
      <c r="F213" s="217" t="s">
        <v>195</v>
      </c>
      <c r="G213" s="217" t="s">
        <v>196</v>
      </c>
      <c r="H213" s="73" t="s">
        <v>197</v>
      </c>
      <c r="I213" s="18" t="s">
        <v>198</v>
      </c>
      <c r="J213" s="18" t="s">
        <v>199</v>
      </c>
      <c r="K213" s="3"/>
    </row>
    <row x14ac:dyDescent="0.25" r="214" customHeight="1" ht="17.25">
      <c r="A214" s="114"/>
      <c r="B214" s="132"/>
      <c r="C214" s="114"/>
      <c r="D214" s="4"/>
      <c r="E214" s="4" t="s">
        <v>287</v>
      </c>
      <c r="F214" s="74" t="s">
        <v>288</v>
      </c>
      <c r="G214" s="4" t="s">
        <v>288</v>
      </c>
      <c r="H214" s="62">
        <f>ROUNDUP((('UK-R-Seating'!H231)*USD_per_GBP)*(1-UK_VAT),-1)</f>
      </c>
      <c r="I214" s="62">
        <f>ROUNDUP((('UK-R-Seating'!I231)*USD_per_GBP)*(1-UK_VAT),-1)</f>
      </c>
      <c r="J214" s="62">
        <f>ROUNDUP((('UK-R-Seating'!J231)*USD_per_GBP)*(1-UK_VAT),-1)</f>
      </c>
      <c r="K214" s="3"/>
    </row>
    <row x14ac:dyDescent="0.25" r="215" customHeight="1" ht="32.1" customFormat="1" s="208">
      <c r="A215" s="214"/>
      <c r="B215" s="215"/>
      <c r="C215" s="214"/>
      <c r="D215" s="75"/>
      <c r="E215" s="222" t="s">
        <v>289</v>
      </c>
      <c r="F215" s="222" t="s">
        <v>290</v>
      </c>
      <c r="G215" s="75" t="s">
        <v>291</v>
      </c>
      <c r="H215" s="225"/>
      <c r="I215" s="225"/>
      <c r="J215" s="226"/>
      <c r="K215" s="211"/>
    </row>
    <row x14ac:dyDescent="0.25" r="216" customHeight="1" ht="32.1" customFormat="1" s="208">
      <c r="A216" s="214"/>
      <c r="B216" s="215"/>
      <c r="C216" s="214"/>
      <c r="D216" s="75"/>
      <c r="E216" s="223"/>
      <c r="F216" s="211"/>
      <c r="G216" s="223"/>
      <c r="H216" s="224"/>
      <c r="I216" s="225"/>
      <c r="J216" s="226"/>
      <c r="K216" s="211"/>
    </row>
    <row x14ac:dyDescent="0.25" r="217" customHeight="1" ht="28.350000000000005">
      <c r="A217" s="114"/>
      <c r="B217" s="132"/>
      <c r="C217" s="114"/>
      <c r="D217" s="4"/>
      <c r="E217" s="187" t="s">
        <v>167</v>
      </c>
      <c r="F217" s="3"/>
      <c r="G217" s="3"/>
      <c r="H217" s="82"/>
      <c r="I217" s="101"/>
      <c r="J217" s="82"/>
      <c r="K217" s="3"/>
    </row>
    <row x14ac:dyDescent="0.25" r="218" customHeight="1" ht="21.75">
      <c r="A218" s="114"/>
      <c r="B218" s="132"/>
      <c r="C218" s="114"/>
      <c r="D218" s="4"/>
      <c r="E218" s="28" t="s">
        <v>292</v>
      </c>
      <c r="F218" s="74"/>
      <c r="G218" s="4"/>
      <c r="H218" s="101"/>
      <c r="I218" s="101"/>
      <c r="J218" s="82"/>
      <c r="K218" s="3"/>
    </row>
    <row x14ac:dyDescent="0.25" r="219" customHeight="1" ht="21.75">
      <c r="A219" s="114"/>
      <c r="B219" s="132"/>
      <c r="C219" s="114"/>
      <c r="D219" s="4"/>
      <c r="E219" s="3"/>
      <c r="F219" s="74"/>
      <c r="G219" s="4"/>
      <c r="H219" s="101"/>
      <c r="I219" s="101"/>
      <c r="J219" s="82"/>
      <c r="K219" s="3"/>
    </row>
    <row x14ac:dyDescent="0.25" r="220" customHeight="1" ht="21.75">
      <c r="A220" s="150"/>
      <c r="B220" s="212"/>
      <c r="C220" s="150"/>
      <c r="D220" s="150"/>
      <c r="E220" s="204" t="s">
        <v>207</v>
      </c>
      <c r="F220" s="74"/>
      <c r="G220" s="4"/>
      <c r="H220" s="101"/>
      <c r="I220" s="213"/>
      <c r="J220" s="221"/>
      <c r="K220" s="3"/>
    </row>
    <row x14ac:dyDescent="0.25" r="221" customHeight="1" ht="17.25">
      <c r="A221" s="114"/>
      <c r="B221" s="132"/>
      <c r="C221" s="114"/>
      <c r="D221" s="4"/>
      <c r="E221" s="145"/>
      <c r="F221" s="133"/>
      <c r="G221" s="150"/>
      <c r="H221" s="213"/>
      <c r="I221" s="101"/>
      <c r="J221" s="82"/>
      <c r="K221" s="3"/>
    </row>
    <row x14ac:dyDescent="0.25" r="222" customHeight="1" ht="21.75">
      <c r="A222" s="114"/>
      <c r="B222" s="132"/>
      <c r="C222" s="114"/>
      <c r="D222" s="4"/>
      <c r="E222" s="74"/>
      <c r="F222" s="74"/>
      <c r="G222" s="4"/>
      <c r="H222" s="101"/>
      <c r="I222" s="101"/>
      <c r="J222" s="82"/>
      <c r="K222" s="3"/>
    </row>
    <row x14ac:dyDescent="0.25" r="223" customHeight="1" ht="21.75">
      <c r="A223" s="114"/>
      <c r="B223" s="132"/>
      <c r="C223" s="114"/>
      <c r="D223" s="4"/>
      <c r="E223" s="74"/>
      <c r="F223" s="74"/>
      <c r="G223" s="4"/>
      <c r="H223" s="101"/>
      <c r="I223" s="101"/>
      <c r="J223" s="82"/>
      <c r="K223" s="3"/>
    </row>
    <row x14ac:dyDescent="0.25" r="224" customHeight="1" ht="21.75">
      <c r="A224" s="114"/>
      <c r="B224" s="132"/>
      <c r="C224" s="114"/>
      <c r="D224" s="4"/>
      <c r="E224" s="74"/>
      <c r="F224" s="74"/>
      <c r="G224" s="4"/>
      <c r="H224" s="101"/>
      <c r="I224" s="101"/>
      <c r="J224" s="82"/>
      <c r="K224" s="3"/>
    </row>
    <row x14ac:dyDescent="0.25" r="225" customHeight="1" ht="21.75">
      <c r="A225" s="114"/>
      <c r="B225" s="132"/>
      <c r="C225" s="114"/>
      <c r="D225" s="4"/>
      <c r="E225" s="74"/>
      <c r="F225" s="74"/>
      <c r="G225" s="4"/>
      <c r="H225" s="101"/>
      <c r="I225" s="101"/>
      <c r="J225" s="82"/>
      <c r="K225" s="3"/>
    </row>
    <row x14ac:dyDescent="0.25" r="226" customHeight="1" ht="21.75">
      <c r="A226" s="114"/>
      <c r="B226" s="132"/>
      <c r="C226" s="114"/>
      <c r="D226" s="4"/>
      <c r="E226" s="74"/>
      <c r="F226" s="74"/>
      <c r="G226" s="4"/>
      <c r="H226" s="101"/>
      <c r="I226" s="101"/>
      <c r="J226" s="82"/>
      <c r="K226" s="3"/>
    </row>
    <row x14ac:dyDescent="0.25" r="227" customHeight="1" ht="21.75">
      <c r="A227" s="3"/>
      <c r="B227" s="205"/>
      <c r="C227" s="54"/>
      <c r="D227" s="206"/>
      <c r="E227" s="207"/>
      <c r="F227" s="207"/>
      <c r="G227" s="3"/>
      <c r="H227" s="82"/>
      <c r="I227" s="82"/>
      <c r="J227" s="82"/>
      <c r="K227" s="3"/>
    </row>
    <row x14ac:dyDescent="0.25" r="228" customHeight="1" ht="17.25">
      <c r="A228" s="8" t="s">
        <v>1</v>
      </c>
      <c r="B228" s="96" t="s">
        <v>293</v>
      </c>
      <c r="C228" s="10"/>
      <c r="D228" s="10"/>
      <c r="E228" s="10"/>
      <c r="F228" s="227"/>
      <c r="G228" s="198"/>
      <c r="H228" s="199"/>
      <c r="I228" s="199"/>
      <c r="J228" s="199"/>
      <c r="K228" s="3"/>
    </row>
    <row x14ac:dyDescent="0.25" r="229" customHeight="1" ht="21.75">
      <c r="A229" s="15"/>
      <c r="B229" s="113"/>
      <c r="C229" s="112" t="s">
        <v>193</v>
      </c>
      <c r="D229" s="112" t="s">
        <v>236</v>
      </c>
      <c r="E229" s="112" t="s">
        <v>194</v>
      </c>
      <c r="F229" s="112" t="s">
        <v>195</v>
      </c>
      <c r="G229" s="112" t="s">
        <v>196</v>
      </c>
      <c r="H229" s="73" t="s">
        <v>197</v>
      </c>
      <c r="I229" s="18" t="s">
        <v>198</v>
      </c>
      <c r="J229" s="18" t="s">
        <v>199</v>
      </c>
      <c r="K229" s="3"/>
    </row>
    <row x14ac:dyDescent="0.25" r="230" customHeight="1" ht="36">
      <c r="A230" s="22"/>
      <c r="B230" s="114"/>
      <c r="C230" s="114" t="s">
        <v>294</v>
      </c>
      <c r="D230" s="75" t="s">
        <v>238</v>
      </c>
      <c r="E230" s="4" t="s">
        <v>295</v>
      </c>
      <c r="F230" s="75" t="s">
        <v>296</v>
      </c>
      <c r="G230" s="75" t="s">
        <v>297</v>
      </c>
      <c r="H230" s="62">
        <f>ROUNDUP((('UK-R-Seating'!H247)*USD_per_GBP)*(1-UK_VAT),-1)</f>
      </c>
      <c r="I230" s="62">
        <f>ROUNDUP((('UK-R-Seating'!I247)*USD_per_GBP)*(1-UK_VAT),-1)</f>
      </c>
      <c r="J230" s="62">
        <f>ROUNDUP((('UK-R-Seating'!J247)*USD_per_GBP)*(1-UK_VAT),-1)</f>
      </c>
      <c r="K230" s="3"/>
    </row>
    <row x14ac:dyDescent="0.25" r="231" customHeight="1" ht="17.25">
      <c r="A231" s="22"/>
      <c r="B231" s="114"/>
      <c r="C231" s="114" t="s">
        <v>298</v>
      </c>
      <c r="D231" s="75" t="s">
        <v>299</v>
      </c>
      <c r="E231" s="4" t="s">
        <v>300</v>
      </c>
      <c r="F231" s="4" t="s">
        <v>242</v>
      </c>
      <c r="G231" s="4" t="s">
        <v>214</v>
      </c>
      <c r="H231" s="189"/>
      <c r="I231" s="189"/>
      <c r="J231" s="189"/>
      <c r="K231" s="3"/>
    </row>
    <row x14ac:dyDescent="0.25" r="232" customHeight="1" ht="17.25">
      <c r="A232" s="22"/>
      <c r="B232" s="114"/>
      <c r="C232" s="114" t="s">
        <v>301</v>
      </c>
      <c r="D232" s="4" t="s">
        <v>245</v>
      </c>
      <c r="E232" s="4" t="s">
        <v>295</v>
      </c>
      <c r="F232" s="75" t="s">
        <v>296</v>
      </c>
      <c r="G232" s="75" t="s">
        <v>302</v>
      </c>
      <c r="H232" s="63"/>
      <c r="I232" s="63"/>
      <c r="J232" s="63"/>
      <c r="K232" s="3"/>
    </row>
    <row x14ac:dyDescent="0.25" r="233" customHeight="1" ht="17.25">
      <c r="A233" s="22"/>
      <c r="B233" s="114"/>
      <c r="C233" s="114" t="s">
        <v>303</v>
      </c>
      <c r="D233" s="75" t="s">
        <v>247</v>
      </c>
      <c r="E233" s="4" t="s">
        <v>300</v>
      </c>
      <c r="F233" s="4" t="s">
        <v>242</v>
      </c>
      <c r="G233" s="4" t="s">
        <v>248</v>
      </c>
      <c r="H233" s="63"/>
      <c r="I233" s="63"/>
      <c r="J233" s="63"/>
      <c r="K233" s="3"/>
    </row>
    <row x14ac:dyDescent="0.25" r="234" customHeight="1" ht="17.25">
      <c r="A234" s="22"/>
      <c r="B234" s="114"/>
      <c r="C234" s="114"/>
      <c r="D234" s="114"/>
      <c r="E234" s="114"/>
      <c r="F234" s="114"/>
      <c r="G234" s="114"/>
      <c r="H234" s="172"/>
      <c r="I234" s="172"/>
      <c r="J234" s="82"/>
      <c r="K234" s="3"/>
    </row>
    <row x14ac:dyDescent="0.25" r="235" customHeight="1" ht="17.25">
      <c r="A235" s="22"/>
      <c r="B235" s="114"/>
      <c r="C235" s="114"/>
      <c r="D235" s="114"/>
      <c r="E235" s="187" t="s">
        <v>167</v>
      </c>
      <c r="F235" s="114"/>
      <c r="G235" s="114"/>
      <c r="H235" s="172"/>
      <c r="I235" s="172"/>
      <c r="J235" s="82"/>
      <c r="K235" s="3"/>
    </row>
    <row x14ac:dyDescent="0.25" r="236" customHeight="1" ht="17.25">
      <c r="A236" s="3"/>
      <c r="B236" s="114"/>
      <c r="C236" s="114"/>
      <c r="D236" s="114"/>
      <c r="E236" s="28" t="s">
        <v>249</v>
      </c>
      <c r="F236" s="4"/>
      <c r="G236" s="4"/>
      <c r="H236" s="101"/>
      <c r="I236" s="82"/>
      <c r="J236" s="82"/>
      <c r="K236" s="3"/>
    </row>
    <row x14ac:dyDescent="0.25" r="237" customHeight="1" ht="17.25">
      <c r="A237" s="3"/>
      <c r="B237" s="114"/>
      <c r="C237" s="114"/>
      <c r="D237" s="114"/>
      <c r="E237" s="28"/>
      <c r="F237" s="4"/>
      <c r="G237" s="4"/>
      <c r="H237" s="101"/>
      <c r="I237" s="82"/>
      <c r="J237" s="82"/>
      <c r="K237" s="3"/>
    </row>
    <row x14ac:dyDescent="0.25" r="238" customHeight="1" ht="17.25">
      <c r="A238" s="3"/>
      <c r="B238" s="114"/>
      <c r="C238" s="114"/>
      <c r="D238" s="114"/>
      <c r="E238" s="204" t="s">
        <v>207</v>
      </c>
      <c r="F238" s="4"/>
      <c r="G238" s="4"/>
      <c r="H238" s="101"/>
      <c r="I238" s="82"/>
      <c r="J238" s="82"/>
      <c r="K238" s="3"/>
    </row>
    <row x14ac:dyDescent="0.25" r="239" customHeight="1" ht="17.25">
      <c r="A239" s="3"/>
      <c r="B239" s="114"/>
      <c r="C239" s="114"/>
      <c r="D239" s="114"/>
      <c r="E239" s="145"/>
      <c r="F239" s="228"/>
      <c r="G239" s="228"/>
      <c r="H239" s="101"/>
      <c r="I239" s="82"/>
      <c r="J239" s="82"/>
      <c r="K239" s="3"/>
    </row>
    <row x14ac:dyDescent="0.25" r="240" customHeight="1" ht="17.25">
      <c r="A240" s="3"/>
      <c r="B240" s="114"/>
      <c r="C240" s="114"/>
      <c r="D240" s="114"/>
      <c r="E240" s="229"/>
      <c r="F240" s="228"/>
      <c r="G240" s="228"/>
      <c r="H240" s="230"/>
      <c r="I240" s="82"/>
      <c r="J240" s="82"/>
      <c r="K240" s="3"/>
    </row>
    <row x14ac:dyDescent="0.25" r="241" customHeight="1" ht="17.25">
      <c r="A241" s="3"/>
      <c r="B241" s="114"/>
      <c r="C241" s="114"/>
      <c r="D241" s="114"/>
      <c r="E241" s="229"/>
      <c r="F241" s="228"/>
      <c r="G241" s="228"/>
      <c r="H241" s="230"/>
      <c r="I241" s="82"/>
      <c r="J241" s="82"/>
      <c r="K241" s="3"/>
    </row>
    <row x14ac:dyDescent="0.25" r="242" customHeight="1" ht="17.25">
      <c r="A242" s="3"/>
      <c r="B242" s="114"/>
      <c r="C242" s="114"/>
      <c r="D242" s="114"/>
      <c r="E242" s="229"/>
      <c r="F242" s="228"/>
      <c r="G242" s="228"/>
      <c r="H242" s="230"/>
      <c r="I242" s="82"/>
      <c r="J242" s="82"/>
      <c r="K242" s="3"/>
    </row>
    <row x14ac:dyDescent="0.25" r="243" customHeight="1" ht="17.25">
      <c r="A243" s="3"/>
      <c r="B243" s="114"/>
      <c r="C243" s="114"/>
      <c r="D243" s="114"/>
      <c r="E243" s="229"/>
      <c r="F243" s="228"/>
      <c r="G243" s="228"/>
      <c r="H243" s="230"/>
      <c r="I243" s="82"/>
      <c r="J243" s="82"/>
      <c r="K243" s="3"/>
    </row>
    <row x14ac:dyDescent="0.25" r="244" customHeight="1" ht="17.25">
      <c r="A244" s="3"/>
      <c r="B244" s="114"/>
      <c r="C244" s="114"/>
      <c r="D244" s="114"/>
      <c r="E244" s="229"/>
      <c r="F244" s="228"/>
      <c r="G244" s="228"/>
      <c r="H244" s="230"/>
      <c r="I244" s="82"/>
      <c r="J244" s="82"/>
      <c r="K244" s="3"/>
    </row>
    <row x14ac:dyDescent="0.25" r="245" customHeight="1" ht="17.25">
      <c r="A245" s="3"/>
      <c r="B245" s="3"/>
      <c r="C245" s="3"/>
      <c r="D245" s="3"/>
      <c r="E245" s="122" t="s">
        <v>304</v>
      </c>
      <c r="F245" s="3"/>
      <c r="G245" s="3"/>
      <c r="H245" s="82"/>
      <c r="I245" s="82"/>
      <c r="J245" s="82"/>
      <c r="K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82"/>
      <c r="I246" s="82"/>
      <c r="J246" s="82"/>
      <c r="K246" s="3"/>
    </row>
    <row x14ac:dyDescent="0.25" r="247" customHeight="1" ht="17.25">
      <c r="A247" s="3"/>
      <c r="B247" s="205"/>
      <c r="C247" s="54"/>
      <c r="D247" s="206"/>
      <c r="E247" s="207"/>
      <c r="F247" s="207"/>
      <c r="G247" s="3"/>
      <c r="H247" s="82"/>
      <c r="I247" s="82"/>
      <c r="J247" s="82"/>
      <c r="K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82"/>
      <c r="I248" s="82"/>
      <c r="J248" s="82"/>
      <c r="K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82"/>
      <c r="I249" s="82"/>
      <c r="J249" s="92"/>
      <c r="K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82"/>
      <c r="I250" s="82"/>
      <c r="J250" s="82"/>
      <c r="K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82"/>
      <c r="I251" s="82"/>
      <c r="J251" s="82"/>
      <c r="K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82"/>
      <c r="I252" s="82"/>
      <c r="J252" s="82"/>
      <c r="K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82"/>
      <c r="I253" s="82"/>
      <c r="J253" s="82"/>
      <c r="K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82"/>
      <c r="I254" s="82"/>
      <c r="J254" s="82"/>
      <c r="K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82"/>
      <c r="I255" s="82"/>
      <c r="J255" s="82"/>
      <c r="K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82"/>
      <c r="I256" s="82"/>
      <c r="J256" s="82"/>
      <c r="K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82"/>
      <c r="I257" s="82"/>
      <c r="J257" s="82"/>
      <c r="K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82"/>
      <c r="I258" s="82"/>
      <c r="J258" s="82"/>
      <c r="K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82"/>
      <c r="I259" s="82"/>
      <c r="J259" s="82"/>
      <c r="K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82"/>
      <c r="I260" s="82"/>
      <c r="J260" s="82"/>
      <c r="K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82"/>
      <c r="I261" s="82"/>
      <c r="J261" s="82"/>
      <c r="K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82"/>
      <c r="I262" s="82"/>
      <c r="J262" s="82"/>
      <c r="K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82"/>
      <c r="I263" s="82"/>
      <c r="J263" s="82"/>
      <c r="K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82"/>
      <c r="I264" s="82"/>
      <c r="J264" s="82"/>
      <c r="K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82"/>
      <c r="I265" s="82"/>
      <c r="J265" s="82"/>
      <c r="K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82"/>
      <c r="I266" s="82"/>
      <c r="J266" s="82"/>
      <c r="K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82"/>
      <c r="I267" s="82"/>
      <c r="J267" s="82"/>
      <c r="K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82"/>
      <c r="I268" s="82"/>
      <c r="J268" s="82"/>
      <c r="K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82"/>
      <c r="I269" s="82"/>
      <c r="J269" s="82"/>
      <c r="K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82"/>
      <c r="I270" s="82"/>
      <c r="J270" s="82"/>
      <c r="K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82"/>
      <c r="I271" s="82"/>
      <c r="J271" s="82"/>
      <c r="K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82"/>
      <c r="I272" s="82"/>
      <c r="J272" s="82"/>
      <c r="K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82"/>
      <c r="I273" s="82"/>
      <c r="J273" s="82"/>
      <c r="K273" s="3"/>
    </row>
  </sheetData>
  <mergeCells count="1">
    <mergeCell ref="A1:J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3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8.576428571428572" customWidth="1" bestFit="1"/>
    <col min="3" max="3" style="76" width="20.576428571428572" customWidth="1" bestFit="1"/>
    <col min="4" max="4" style="76" width="24.576428571428572" customWidth="1" bestFit="1"/>
    <col min="5" max="5" style="76" width="26.576428571428572" customWidth="1" bestFit="1"/>
    <col min="6" max="6" style="76" width="26.14785714285714" customWidth="1" bestFit="1"/>
    <col min="7" max="7" style="76" width="24.14785714285714" customWidth="1" bestFit="1"/>
    <col min="8" max="8" style="100" width="23.576428571428572" customWidth="1" bestFit="1"/>
    <col min="9" max="9" style="100" width="23.576428571428572" customWidth="1" bestFit="1"/>
    <col min="10" max="10" style="100" width="21.005" customWidth="1" bestFit="1"/>
    <col min="11" max="11" style="76" width="11.005" customWidth="1" bestFit="1"/>
  </cols>
  <sheetData>
    <row x14ac:dyDescent="0.25" r="1" customHeight="1" ht="17.25">
      <c r="A1" s="1" t="s">
        <v>191</v>
      </c>
      <c r="B1" s="1"/>
      <c r="C1" s="1"/>
      <c r="D1" s="1"/>
      <c r="E1" s="1"/>
      <c r="F1" s="1"/>
      <c r="G1" s="1"/>
      <c r="H1" s="81"/>
      <c r="I1" s="81"/>
      <c r="J1" s="81"/>
      <c r="K1" s="3"/>
    </row>
    <row x14ac:dyDescent="0.25" r="2" customHeight="1" ht="17.25">
      <c r="A2" s="3"/>
      <c r="B2" s="163"/>
      <c r="C2" s="163"/>
      <c r="D2" s="163"/>
      <c r="E2" s="163"/>
      <c r="F2" s="163"/>
      <c r="G2" s="163"/>
      <c r="H2" s="197"/>
      <c r="I2" s="197"/>
      <c r="J2" s="82"/>
      <c r="K2" s="3"/>
    </row>
    <row x14ac:dyDescent="0.25" r="3" customHeight="1" ht="17.25">
      <c r="A3" s="8"/>
      <c r="B3" s="96" t="s">
        <v>192</v>
      </c>
      <c r="C3" s="9"/>
      <c r="D3" s="198"/>
      <c r="E3" s="198"/>
      <c r="F3" s="198"/>
      <c r="G3" s="198"/>
      <c r="H3" s="199"/>
      <c r="I3" s="199"/>
      <c r="J3" s="199"/>
      <c r="K3" s="3"/>
    </row>
    <row x14ac:dyDescent="0.25" r="4" customHeight="1" ht="17.25">
      <c r="A4" s="200"/>
      <c r="B4" s="201"/>
      <c r="C4" s="113"/>
      <c r="D4" s="112" t="s">
        <v>193</v>
      </c>
      <c r="E4" s="112" t="s">
        <v>194</v>
      </c>
      <c r="F4" s="112" t="s">
        <v>195</v>
      </c>
      <c r="G4" s="112" t="s">
        <v>196</v>
      </c>
      <c r="H4" s="131" t="s">
        <v>197</v>
      </c>
      <c r="I4" s="18" t="s">
        <v>198</v>
      </c>
      <c r="J4" s="18" t="s">
        <v>199</v>
      </c>
      <c r="K4" s="3"/>
    </row>
    <row x14ac:dyDescent="0.25" r="5" customHeight="1" ht="28.350000000000005">
      <c r="A5" s="114"/>
      <c r="B5" s="132"/>
      <c r="C5" s="114"/>
      <c r="D5" s="4" t="s">
        <v>200</v>
      </c>
      <c r="E5" s="4" t="s">
        <v>201</v>
      </c>
      <c r="F5" s="4" t="s">
        <v>202</v>
      </c>
      <c r="G5" s="4" t="s">
        <v>202</v>
      </c>
      <c r="H5" s="62">
        <f>ROUNDUP((('UK-T-Seating'!H5)*USD_per_GBP),-1)</f>
      </c>
      <c r="I5" s="62">
        <f>ROUNDUP((('UK-T-Seating'!I5)*USD_per_GBP),-1)</f>
      </c>
      <c r="J5" s="62">
        <f>ROUNDUP((('UK-T-Seating'!J5)*USD_per_GBP),-1)</f>
      </c>
      <c r="K5" s="3"/>
    </row>
    <row x14ac:dyDescent="0.25" r="6" customHeight="1" ht="28.350000000000005">
      <c r="A6" s="114"/>
      <c r="B6" s="132"/>
      <c r="C6" s="114"/>
      <c r="D6" s="4" t="s">
        <v>203</v>
      </c>
      <c r="E6" s="74" t="s">
        <v>204</v>
      </c>
      <c r="F6" s="74" t="s">
        <v>205</v>
      </c>
      <c r="G6" s="4" t="s">
        <v>205</v>
      </c>
      <c r="H6" s="62"/>
      <c r="I6" s="202"/>
      <c r="J6" s="82"/>
      <c r="K6" s="3"/>
    </row>
    <row x14ac:dyDescent="0.25" r="7" customHeight="1" ht="28.350000000000005">
      <c r="A7" s="114"/>
      <c r="B7" s="132"/>
      <c r="C7" s="114"/>
      <c r="D7" s="114"/>
      <c r="E7" s="187" t="s">
        <v>167</v>
      </c>
      <c r="F7" s="28"/>
      <c r="G7" s="114"/>
      <c r="H7" s="62"/>
      <c r="I7" s="202"/>
      <c r="J7" s="82"/>
      <c r="K7" s="3"/>
    </row>
    <row x14ac:dyDescent="0.25" r="8" customHeight="1" ht="28.350000000000005">
      <c r="A8" s="114"/>
      <c r="B8" s="132"/>
      <c r="C8" s="114"/>
      <c r="D8" s="114"/>
      <c r="E8" s="203" t="s">
        <v>206</v>
      </c>
      <c r="F8" s="28"/>
      <c r="G8" s="114"/>
      <c r="H8" s="62"/>
      <c r="I8" s="202"/>
      <c r="J8" s="82"/>
      <c r="K8" s="3"/>
    </row>
    <row x14ac:dyDescent="0.25" r="9" customHeight="1" ht="28.350000000000005">
      <c r="A9" s="114"/>
      <c r="B9" s="132"/>
      <c r="C9" s="114"/>
      <c r="D9" s="114"/>
      <c r="E9" s="203"/>
      <c r="F9" s="28"/>
      <c r="G9" s="114"/>
      <c r="H9" s="62"/>
      <c r="I9" s="202"/>
      <c r="J9" s="82"/>
      <c r="K9" s="3"/>
    </row>
    <row x14ac:dyDescent="0.25" r="10" customHeight="1" ht="28.350000000000005">
      <c r="A10" s="114"/>
      <c r="B10" s="132"/>
      <c r="C10" s="114"/>
      <c r="D10" s="114"/>
      <c r="E10" s="204" t="s">
        <v>207</v>
      </c>
      <c r="F10" s="28"/>
      <c r="G10" s="114"/>
      <c r="H10" s="62"/>
      <c r="I10" s="202"/>
      <c r="J10" s="82"/>
      <c r="K10" s="3"/>
    </row>
    <row x14ac:dyDescent="0.25" r="11" customHeight="1" ht="28.350000000000005">
      <c r="A11" s="114"/>
      <c r="B11" s="132"/>
      <c r="C11" s="114"/>
      <c r="D11" s="114"/>
      <c r="E11" s="145"/>
      <c r="F11" s="28"/>
      <c r="G11" s="114"/>
      <c r="H11" s="62"/>
      <c r="I11" s="202"/>
      <c r="J11" s="82"/>
      <c r="K11" s="3"/>
    </row>
    <row x14ac:dyDescent="0.25" r="12" customHeight="1" ht="28.350000000000005">
      <c r="A12" s="114"/>
      <c r="B12" s="132"/>
      <c r="C12" s="114"/>
      <c r="D12" s="114"/>
      <c r="E12" s="139" t="s">
        <v>90</v>
      </c>
      <c r="F12" s="190"/>
      <c r="G12" s="190"/>
      <c r="H12" s="188">
        <f>ROUNDUP((('UK-T-Seating'!H12)*USD_per_GBP),-1)</f>
      </c>
      <c r="I12" s="202"/>
      <c r="J12" s="82"/>
      <c r="K12" s="3"/>
    </row>
    <row x14ac:dyDescent="0.25" r="13" customHeight="1" ht="21.75">
      <c r="A13" s="114"/>
      <c r="B13" s="132"/>
      <c r="C13" s="114"/>
      <c r="D13" s="4"/>
      <c r="E13" s="28"/>
      <c r="F13" s="28"/>
      <c r="G13" s="114"/>
      <c r="H13" s="62"/>
      <c r="I13" s="101"/>
      <c r="J13" s="82"/>
      <c r="K13" s="3"/>
    </row>
    <row x14ac:dyDescent="0.25" r="14" customHeight="1" ht="21.75">
      <c r="A14" s="114"/>
      <c r="B14" s="132"/>
      <c r="C14" s="114"/>
      <c r="D14" s="4"/>
      <c r="E14" s="74"/>
      <c r="F14" s="74"/>
      <c r="G14" s="4"/>
      <c r="H14" s="101"/>
      <c r="I14" s="101"/>
      <c r="J14" s="82"/>
      <c r="K14" s="3"/>
    </row>
    <row x14ac:dyDescent="0.25" r="15" customHeight="1" ht="21.75">
      <c r="A15" s="114"/>
      <c r="B15" s="132"/>
      <c r="C15" s="114"/>
      <c r="D15" s="4"/>
      <c r="E15" s="74"/>
      <c r="F15" s="74"/>
      <c r="G15" s="4"/>
      <c r="H15" s="101"/>
      <c r="I15" s="101"/>
      <c r="J15" s="82"/>
      <c r="K15" s="3"/>
    </row>
    <row x14ac:dyDescent="0.25" r="16" customHeight="1" ht="17.25">
      <c r="A16" s="8"/>
      <c r="B16" s="96" t="s">
        <v>208</v>
      </c>
      <c r="C16" s="9"/>
      <c r="D16" s="198"/>
      <c r="E16" s="198"/>
      <c r="F16" s="198"/>
      <c r="G16" s="198"/>
      <c r="H16" s="199"/>
      <c r="I16" s="199"/>
      <c r="J16" s="199"/>
      <c r="K16" s="3"/>
    </row>
    <row x14ac:dyDescent="0.25" r="17" customHeight="1" ht="17.25">
      <c r="A17" s="200"/>
      <c r="B17" s="201"/>
      <c r="C17" s="113"/>
      <c r="D17" s="112" t="s">
        <v>193</v>
      </c>
      <c r="E17" s="112" t="s">
        <v>194</v>
      </c>
      <c r="F17" s="112" t="s">
        <v>195</v>
      </c>
      <c r="G17" s="112" t="s">
        <v>196</v>
      </c>
      <c r="H17" s="131" t="s">
        <v>197</v>
      </c>
      <c r="I17" s="18" t="s">
        <v>198</v>
      </c>
      <c r="J17" s="18" t="s">
        <v>199</v>
      </c>
      <c r="K17" s="3"/>
    </row>
    <row x14ac:dyDescent="0.25" r="18" customHeight="1" ht="28.350000000000005">
      <c r="A18" s="114"/>
      <c r="B18" s="132"/>
      <c r="C18" s="114"/>
      <c r="D18" s="4" t="s">
        <v>209</v>
      </c>
      <c r="E18" s="4" t="s">
        <v>201</v>
      </c>
      <c r="F18" s="74" t="s">
        <v>210</v>
      </c>
      <c r="G18" s="4" t="s">
        <v>211</v>
      </c>
      <c r="H18" s="62">
        <f>ROUNDUP((('UK-T-Seating'!H18)*USD_per_GBP),-1)</f>
      </c>
      <c r="I18" s="62">
        <f>ROUNDUP((('UK-T-Seating'!I18)*USD_per_GBP),-1)</f>
      </c>
      <c r="J18" s="62">
        <f>ROUNDUP((('UK-T-Seating'!J18)*USD_per_GBP),-1)</f>
      </c>
      <c r="K18" s="3"/>
    </row>
    <row x14ac:dyDescent="0.25" r="19" customHeight="1" ht="21.75">
      <c r="A19" s="114"/>
      <c r="B19" s="132"/>
      <c r="C19" s="114"/>
      <c r="D19" s="4" t="s">
        <v>212</v>
      </c>
      <c r="E19" s="74" t="s">
        <v>204</v>
      </c>
      <c r="F19" s="74" t="s">
        <v>213</v>
      </c>
      <c r="G19" s="4" t="s">
        <v>214</v>
      </c>
      <c r="H19" s="62"/>
      <c r="I19" s="101"/>
      <c r="J19" s="82"/>
      <c r="K19" s="3"/>
    </row>
    <row x14ac:dyDescent="0.25" r="20" customHeight="1" ht="28.350000000000005">
      <c r="A20" s="114"/>
      <c r="B20" s="132"/>
      <c r="C20" s="114"/>
      <c r="D20" s="114"/>
      <c r="E20" s="187" t="s">
        <v>167</v>
      </c>
      <c r="F20" s="3"/>
      <c r="G20" s="3"/>
      <c r="H20" s="62"/>
      <c r="I20" s="202"/>
      <c r="J20" s="82"/>
      <c r="K20" s="3"/>
    </row>
    <row x14ac:dyDescent="0.25" r="21" customHeight="1" ht="28.350000000000005">
      <c r="A21" s="114"/>
      <c r="B21" s="132"/>
      <c r="C21" s="114"/>
      <c r="D21" s="114"/>
      <c r="E21" s="203" t="s">
        <v>215</v>
      </c>
      <c r="F21" s="28"/>
      <c r="G21" s="114"/>
      <c r="H21" s="62"/>
      <c r="I21" s="202"/>
      <c r="J21" s="82"/>
      <c r="K21" s="3"/>
    </row>
    <row x14ac:dyDescent="0.25" r="22" customHeight="1" ht="28.350000000000005">
      <c r="A22" s="114"/>
      <c r="B22" s="132"/>
      <c r="C22" s="114"/>
      <c r="D22" s="114"/>
      <c r="E22" s="138"/>
      <c r="F22" s="28"/>
      <c r="G22" s="114"/>
      <c r="H22" s="62"/>
      <c r="I22" s="202"/>
      <c r="J22" s="82"/>
      <c r="K22" s="3"/>
    </row>
    <row x14ac:dyDescent="0.25" r="23" customHeight="1" ht="28.350000000000005">
      <c r="A23" s="114"/>
      <c r="B23" s="132"/>
      <c r="C23" s="114"/>
      <c r="D23" s="114"/>
      <c r="E23" s="204" t="s">
        <v>207</v>
      </c>
      <c r="F23" s="28"/>
      <c r="G23" s="114"/>
      <c r="H23" s="62"/>
      <c r="I23" s="202"/>
      <c r="J23" s="82"/>
      <c r="K23" s="3"/>
    </row>
    <row x14ac:dyDescent="0.25" r="24" customHeight="1" ht="28.350000000000005">
      <c r="A24" s="114"/>
      <c r="B24" s="132"/>
      <c r="C24" s="114"/>
      <c r="D24" s="114"/>
      <c r="E24" s="145"/>
      <c r="F24" s="28"/>
      <c r="G24" s="114"/>
      <c r="H24" s="62"/>
      <c r="I24" s="202"/>
      <c r="J24" s="82"/>
      <c r="K24" s="3"/>
    </row>
    <row x14ac:dyDescent="0.25" r="25" customHeight="1" ht="21.75">
      <c r="A25" s="114"/>
      <c r="B25" s="132"/>
      <c r="C25" s="114"/>
      <c r="D25" s="4"/>
      <c r="E25" s="139" t="s">
        <v>90</v>
      </c>
      <c r="F25" s="190"/>
      <c r="G25" s="190"/>
      <c r="H25" s="188">
        <f>ROUNDUP((('UK-T-Seating'!H25)*USD_per_GBP),-1)</f>
      </c>
      <c r="I25" s="101"/>
      <c r="J25" s="82"/>
      <c r="K25" s="3"/>
    </row>
    <row x14ac:dyDescent="0.25" r="26" customHeight="1" ht="28.350000000000005">
      <c r="A26" s="114"/>
      <c r="B26" s="132"/>
      <c r="C26" s="114"/>
      <c r="D26" s="114"/>
      <c r="E26" s="114"/>
      <c r="F26" s="114"/>
      <c r="G26" s="114"/>
      <c r="H26" s="62"/>
      <c r="I26" s="202"/>
      <c r="J26" s="82"/>
      <c r="K26" s="3"/>
    </row>
    <row x14ac:dyDescent="0.25" r="27" customHeight="1" ht="21.75">
      <c r="A27" s="114"/>
      <c r="B27" s="132"/>
      <c r="C27" s="114"/>
      <c r="D27" s="4"/>
      <c r="E27" s="74"/>
      <c r="F27" s="74"/>
      <c r="G27" s="4"/>
      <c r="H27" s="101"/>
      <c r="I27" s="101"/>
      <c r="J27" s="82"/>
      <c r="K27" s="3"/>
    </row>
    <row x14ac:dyDescent="0.25" r="28" customHeight="1" ht="31.5">
      <c r="A28" s="3"/>
      <c r="B28" s="205"/>
      <c r="C28" s="54"/>
      <c r="D28" s="206"/>
      <c r="E28" s="207"/>
      <c r="F28" s="207"/>
      <c r="G28" s="3"/>
      <c r="H28" s="82"/>
      <c r="I28" s="82"/>
      <c r="J28" s="82"/>
      <c r="K28" s="3"/>
    </row>
    <row x14ac:dyDescent="0.25" r="29" customHeight="1" ht="17.25">
      <c r="A29" s="8"/>
      <c r="B29" s="96" t="s">
        <v>216</v>
      </c>
      <c r="C29" s="9"/>
      <c r="D29" s="198"/>
      <c r="E29" s="198"/>
      <c r="F29" s="198"/>
      <c r="G29" s="198"/>
      <c r="H29" s="199"/>
      <c r="I29" s="199"/>
      <c r="J29" s="199"/>
      <c r="K29" s="3"/>
    </row>
    <row x14ac:dyDescent="0.25" r="30" customHeight="1" ht="17.25">
      <c r="A30" s="200"/>
      <c r="B30" s="201"/>
      <c r="C30" s="113"/>
      <c r="D30" s="112" t="s">
        <v>193</v>
      </c>
      <c r="E30" s="112" t="s">
        <v>194</v>
      </c>
      <c r="F30" s="112" t="s">
        <v>195</v>
      </c>
      <c r="G30" s="112" t="s">
        <v>196</v>
      </c>
      <c r="H30" s="131" t="s">
        <v>197</v>
      </c>
      <c r="I30" s="18" t="s">
        <v>198</v>
      </c>
      <c r="J30" s="18" t="s">
        <v>199</v>
      </c>
      <c r="K30" s="3"/>
    </row>
    <row x14ac:dyDescent="0.25" r="31" customHeight="1" ht="28.350000000000005">
      <c r="A31" s="114"/>
      <c r="B31" s="132"/>
      <c r="C31" s="114"/>
      <c r="D31" s="4" t="s">
        <v>217</v>
      </c>
      <c r="E31" s="4" t="s">
        <v>201</v>
      </c>
      <c r="F31" s="74" t="s">
        <v>218</v>
      </c>
      <c r="G31" s="4" t="s">
        <v>210</v>
      </c>
      <c r="H31" s="62">
        <f>ROUNDUP((('UK-T-Seating'!H30)*USD_per_GBP),-1)</f>
      </c>
      <c r="I31" s="62">
        <f>ROUNDUP((('UK-T-Seating'!I30)*USD_per_GBP),-1)</f>
      </c>
      <c r="J31" s="62">
        <f>ROUNDUP((('UK-T-Seating'!J64)*USD_per_GBP),-1)</f>
      </c>
      <c r="K31" s="3"/>
    </row>
    <row x14ac:dyDescent="0.25" r="32" customHeight="1" ht="21.75">
      <c r="A32" s="114"/>
      <c r="B32" s="132"/>
      <c r="C32" s="114"/>
      <c r="D32" s="4" t="s">
        <v>219</v>
      </c>
      <c r="E32" s="74" t="s">
        <v>204</v>
      </c>
      <c r="F32" s="74" t="s">
        <v>220</v>
      </c>
      <c r="G32" s="4" t="s">
        <v>221</v>
      </c>
      <c r="H32" s="101"/>
      <c r="I32" s="101"/>
      <c r="J32" s="82"/>
      <c r="K32" s="3"/>
    </row>
    <row x14ac:dyDescent="0.25" r="33" customHeight="1" ht="28.350000000000005">
      <c r="A33" s="114"/>
      <c r="B33" s="132"/>
      <c r="C33" s="114"/>
      <c r="D33" s="114"/>
      <c r="E33" s="187" t="s">
        <v>167</v>
      </c>
      <c r="F33" s="3"/>
      <c r="G33" s="3"/>
      <c r="H33" s="82"/>
      <c r="I33" s="202"/>
      <c r="J33" s="82"/>
      <c r="K33" s="3"/>
    </row>
    <row x14ac:dyDescent="0.25" r="34" customHeight="1" ht="28.350000000000005">
      <c r="A34" s="114"/>
      <c r="B34" s="132"/>
      <c r="C34" s="114"/>
      <c r="D34" s="114"/>
      <c r="E34" s="28" t="s">
        <v>222</v>
      </c>
      <c r="F34" s="28"/>
      <c r="G34" s="114"/>
      <c r="H34" s="202"/>
      <c r="I34" s="202"/>
      <c r="J34" s="82"/>
      <c r="K34" s="3"/>
    </row>
    <row x14ac:dyDescent="0.25" r="35" customHeight="1" ht="28.350000000000005">
      <c r="A35" s="114"/>
      <c r="B35" s="132"/>
      <c r="C35" s="114"/>
      <c r="D35" s="114"/>
      <c r="E35" s="138"/>
      <c r="F35" s="28"/>
      <c r="G35" s="114"/>
      <c r="H35" s="202"/>
      <c r="I35" s="202"/>
      <c r="J35" s="82"/>
      <c r="K35" s="3"/>
    </row>
    <row x14ac:dyDescent="0.25" r="36" customHeight="1" ht="28.350000000000005">
      <c r="A36" s="114"/>
      <c r="B36" s="132"/>
      <c r="C36" s="114"/>
      <c r="D36" s="114"/>
      <c r="E36" s="204" t="s">
        <v>223</v>
      </c>
      <c r="F36" s="28"/>
      <c r="G36" s="114"/>
      <c r="H36" s="202"/>
      <c r="I36" s="202"/>
      <c r="J36" s="82"/>
      <c r="K36" s="3"/>
    </row>
    <row x14ac:dyDescent="0.25" r="37" customHeight="1" ht="28.350000000000005">
      <c r="A37" s="114"/>
      <c r="B37" s="132"/>
      <c r="C37" s="114"/>
      <c r="D37" s="114"/>
      <c r="E37" s="145"/>
      <c r="F37" s="28"/>
      <c r="G37" s="114"/>
      <c r="H37" s="202"/>
      <c r="I37" s="202"/>
      <c r="J37" s="82"/>
      <c r="K37" s="3"/>
    </row>
    <row x14ac:dyDescent="0.25" r="38" customHeight="1" ht="21.75">
      <c r="A38" s="114"/>
      <c r="B38" s="132"/>
      <c r="C38" s="114"/>
      <c r="D38" s="4"/>
      <c r="E38" s="139" t="s">
        <v>90</v>
      </c>
      <c r="F38" s="143"/>
      <c r="G38" s="140"/>
      <c r="H38" s="188">
        <f>ROUNDUP((('UK-T-Seating'!H40)*USD_per_GBP),-1)</f>
      </c>
      <c r="I38" s="101"/>
      <c r="J38" s="82"/>
      <c r="K38" s="3"/>
    </row>
    <row x14ac:dyDescent="0.25" r="39" customHeight="1" ht="28.350000000000005">
      <c r="A39" s="114"/>
      <c r="B39" s="132"/>
      <c r="C39" s="114"/>
      <c r="D39" s="114"/>
      <c r="E39" s="114"/>
      <c r="F39" s="114"/>
      <c r="G39" s="114"/>
      <c r="H39" s="62"/>
      <c r="I39" s="202"/>
      <c r="J39" s="82"/>
      <c r="K39" s="3"/>
    </row>
    <row x14ac:dyDescent="0.25" r="40" customHeight="1" ht="21.75">
      <c r="A40" s="114"/>
      <c r="B40" s="132"/>
      <c r="C40" s="114"/>
      <c r="D40" s="4"/>
      <c r="E40" s="74"/>
      <c r="F40" s="74"/>
      <c r="G40" s="4"/>
      <c r="H40" s="101"/>
      <c r="I40" s="101"/>
      <c r="J40" s="82"/>
      <c r="K40" s="3"/>
    </row>
    <row x14ac:dyDescent="0.25" r="41" customHeight="1" ht="31.5">
      <c r="A41" s="3"/>
      <c r="B41" s="205"/>
      <c r="C41" s="54"/>
      <c r="D41" s="206"/>
      <c r="E41" s="207"/>
      <c r="F41" s="207"/>
      <c r="G41" s="3"/>
      <c r="H41" s="82"/>
      <c r="I41" s="82"/>
      <c r="J41" s="82"/>
      <c r="K41" s="3"/>
    </row>
    <row x14ac:dyDescent="0.25" r="42" customHeight="1" ht="17.25">
      <c r="A42" s="8"/>
      <c r="B42" s="96" t="s">
        <v>224</v>
      </c>
      <c r="C42" s="9"/>
      <c r="D42" s="198"/>
      <c r="E42" s="198"/>
      <c r="F42" s="198"/>
      <c r="G42" s="198"/>
      <c r="H42" s="199"/>
      <c r="I42" s="199"/>
      <c r="J42" s="199"/>
      <c r="K42" s="3"/>
    </row>
    <row x14ac:dyDescent="0.25" r="43" customHeight="1" ht="17.25" customFormat="1" s="208">
      <c r="A43" s="209"/>
      <c r="B43" s="210"/>
      <c r="C43" s="51"/>
      <c r="D43" s="51" t="s">
        <v>193</v>
      </c>
      <c r="E43" s="117" t="s">
        <v>194</v>
      </c>
      <c r="F43" s="130" t="s">
        <v>195</v>
      </c>
      <c r="G43" s="130" t="s">
        <v>196</v>
      </c>
      <c r="H43" s="73" t="s">
        <v>197</v>
      </c>
      <c r="I43" s="52" t="s">
        <v>198</v>
      </c>
      <c r="J43" s="52"/>
      <c r="K43" s="211"/>
    </row>
    <row x14ac:dyDescent="0.25" r="44" customHeight="1" ht="17.25">
      <c r="A44" s="114"/>
      <c r="B44" s="132"/>
      <c r="C44" s="114"/>
      <c r="D44" s="4" t="s">
        <v>225</v>
      </c>
      <c r="E44" s="4" t="s">
        <v>201</v>
      </c>
      <c r="F44" s="74" t="s">
        <v>210</v>
      </c>
      <c r="G44" s="74" t="s">
        <v>210</v>
      </c>
      <c r="H44" s="62">
        <f>ROUNDUP((('UK-T-Seating'!H48)*USD_per_GBP),-1)</f>
      </c>
      <c r="I44" s="62">
        <f>ROUNDUP((('UK-T-Seating'!I48)*USD_per_GBP),-1)</f>
      </c>
      <c r="J44" s="62"/>
      <c r="K44" s="3"/>
    </row>
    <row x14ac:dyDescent="0.25" r="45" customHeight="1" ht="21.75">
      <c r="A45" s="114"/>
      <c r="B45" s="132"/>
      <c r="C45" s="114"/>
      <c r="D45" s="4" t="s">
        <v>226</v>
      </c>
      <c r="E45" s="74" t="s">
        <v>204</v>
      </c>
      <c r="F45" s="74" t="s">
        <v>213</v>
      </c>
      <c r="G45" s="4" t="s">
        <v>213</v>
      </c>
      <c r="H45" s="62"/>
      <c r="I45" s="101"/>
      <c r="J45" s="82"/>
      <c r="K45" s="3"/>
    </row>
    <row x14ac:dyDescent="0.25" r="46" customHeight="1" ht="21.75">
      <c r="A46" s="114"/>
      <c r="B46" s="132"/>
      <c r="C46" s="114"/>
      <c r="D46" s="4"/>
      <c r="E46" s="3"/>
      <c r="F46" s="3"/>
      <c r="G46" s="3"/>
      <c r="H46" s="62"/>
      <c r="I46" s="101"/>
      <c r="J46" s="82"/>
      <c r="K46" s="3"/>
    </row>
    <row x14ac:dyDescent="0.25" r="47" customHeight="1" ht="21.75">
      <c r="A47" s="114"/>
      <c r="B47" s="132"/>
      <c r="C47" s="114"/>
      <c r="D47" s="4"/>
      <c r="E47" s="187" t="s">
        <v>167</v>
      </c>
      <c r="F47" s="3"/>
      <c r="G47" s="3"/>
      <c r="H47" s="62"/>
      <c r="I47" s="101"/>
      <c r="J47" s="82"/>
      <c r="K47" s="3"/>
    </row>
    <row x14ac:dyDescent="0.25" r="48" customHeight="1" ht="21.75">
      <c r="A48" s="114"/>
      <c r="B48" s="132"/>
      <c r="C48" s="114"/>
      <c r="D48" s="4"/>
      <c r="E48" s="28" t="s">
        <v>227</v>
      </c>
      <c r="F48" s="74"/>
      <c r="G48" s="4"/>
      <c r="H48" s="62"/>
      <c r="I48" s="101"/>
      <c r="J48" s="82"/>
      <c r="K48" s="3"/>
    </row>
    <row x14ac:dyDescent="0.25" r="49" customHeight="1" ht="21.75">
      <c r="A49" s="114"/>
      <c r="B49" s="132"/>
      <c r="C49" s="114"/>
      <c r="D49" s="4"/>
      <c r="E49" s="3"/>
      <c r="F49" s="74"/>
      <c r="G49" s="4"/>
      <c r="H49" s="62"/>
      <c r="I49" s="101"/>
      <c r="J49" s="82"/>
      <c r="K49" s="3"/>
    </row>
    <row x14ac:dyDescent="0.25" r="50" customHeight="1" ht="17.25">
      <c r="A50" s="150"/>
      <c r="B50" s="212"/>
      <c r="C50" s="150"/>
      <c r="D50" s="150"/>
      <c r="E50" s="204" t="s">
        <v>207</v>
      </c>
      <c r="F50" s="74"/>
      <c r="G50" s="4"/>
      <c r="H50" s="62"/>
      <c r="I50" s="213"/>
      <c r="J50" s="82"/>
      <c r="K50" s="3"/>
    </row>
    <row x14ac:dyDescent="0.25" r="51" customHeight="1" ht="21.75">
      <c r="A51" s="114"/>
      <c r="B51" s="132"/>
      <c r="C51" s="114"/>
      <c r="D51" s="4"/>
      <c r="E51" s="145"/>
      <c r="F51" s="133"/>
      <c r="G51" s="150"/>
      <c r="H51" s="62"/>
      <c r="I51" s="101"/>
      <c r="J51" s="82"/>
      <c r="K51" s="3"/>
    </row>
    <row x14ac:dyDescent="0.25" r="52" customHeight="1" ht="21.75">
      <c r="A52" s="114"/>
      <c r="B52" s="132"/>
      <c r="C52" s="114"/>
      <c r="D52" s="4"/>
      <c r="E52" s="139" t="s">
        <v>90</v>
      </c>
      <c r="F52" s="190"/>
      <c r="G52" s="190"/>
      <c r="H52" s="188">
        <f>ROUNDUP((('UK-T-Seating'!H56)*USD_per_GBP),-1)</f>
      </c>
      <c r="I52" s="101"/>
      <c r="J52" s="82"/>
      <c r="K52" s="3"/>
    </row>
    <row x14ac:dyDescent="0.25" r="53" customHeight="1" ht="21.75">
      <c r="A53" s="114"/>
      <c r="B53" s="132"/>
      <c r="C53" s="114"/>
      <c r="D53" s="4"/>
      <c r="E53" s="74"/>
      <c r="F53" s="74"/>
      <c r="G53" s="4"/>
      <c r="H53" s="101"/>
      <c r="I53" s="101"/>
      <c r="J53" s="82"/>
      <c r="K53" s="3"/>
    </row>
    <row x14ac:dyDescent="0.25" r="54" customHeight="1" ht="21.75">
      <c r="A54" s="114"/>
      <c r="B54" s="132"/>
      <c r="C54" s="114"/>
      <c r="D54" s="4"/>
      <c r="E54" s="74"/>
      <c r="F54" s="74"/>
      <c r="G54" s="4"/>
      <c r="H54" s="101"/>
      <c r="I54" s="101"/>
      <c r="J54" s="82"/>
      <c r="K54" s="3"/>
    </row>
    <row x14ac:dyDescent="0.25" r="55" customHeight="1" ht="21.75">
      <c r="A55" s="114"/>
      <c r="B55" s="132"/>
      <c r="C55" s="114"/>
      <c r="D55" s="4"/>
      <c r="E55" s="74"/>
      <c r="F55" s="74"/>
      <c r="G55" s="4"/>
      <c r="H55" s="101"/>
      <c r="I55" s="101"/>
      <c r="J55" s="82"/>
      <c r="K55" s="3"/>
    </row>
    <row x14ac:dyDescent="0.25" r="56" customHeight="1" ht="21">
      <c r="A56" s="114"/>
      <c r="B56" s="132"/>
      <c r="C56" s="114"/>
      <c r="D56" s="4"/>
      <c r="E56" s="74"/>
      <c r="F56" s="74"/>
      <c r="G56" s="4"/>
      <c r="H56" s="101"/>
      <c r="I56" s="101"/>
      <c r="J56" s="82"/>
      <c r="K56" s="3"/>
    </row>
    <row x14ac:dyDescent="0.25" r="57" customHeight="1" ht="21.75">
      <c r="A57" s="3"/>
      <c r="B57" s="205"/>
      <c r="C57" s="54"/>
      <c r="D57" s="206"/>
      <c r="E57" s="207"/>
      <c r="F57" s="207"/>
      <c r="G57" s="3"/>
      <c r="H57" s="82"/>
      <c r="I57" s="82"/>
      <c r="J57" s="82"/>
      <c r="K57" s="3"/>
    </row>
    <row x14ac:dyDescent="0.25" r="58" customHeight="1" ht="17.25">
      <c r="A58" s="8"/>
      <c r="B58" s="96" t="s">
        <v>228</v>
      </c>
      <c r="C58" s="9"/>
      <c r="D58" s="198"/>
      <c r="E58" s="198"/>
      <c r="F58" s="198"/>
      <c r="G58" s="198"/>
      <c r="H58" s="199"/>
      <c r="I58" s="199"/>
      <c r="J58" s="199"/>
      <c r="K58" s="3"/>
    </row>
    <row x14ac:dyDescent="0.25" r="59" customHeight="1" ht="17.25" customFormat="1" s="208">
      <c r="A59" s="209"/>
      <c r="B59" s="210"/>
      <c r="C59" s="51"/>
      <c r="D59" s="117" t="s">
        <v>193</v>
      </c>
      <c r="E59" s="117" t="s">
        <v>194</v>
      </c>
      <c r="F59" s="117" t="s">
        <v>195</v>
      </c>
      <c r="G59" s="117" t="s">
        <v>196</v>
      </c>
      <c r="H59" s="73" t="s">
        <v>197</v>
      </c>
      <c r="I59" s="52" t="s">
        <v>198</v>
      </c>
      <c r="J59" s="52" t="s">
        <v>199</v>
      </c>
      <c r="K59" s="211"/>
    </row>
    <row x14ac:dyDescent="0.25" r="60" customHeight="1" ht="28.350000000000005">
      <c r="A60" s="114"/>
      <c r="B60" s="132"/>
      <c r="C60" s="114"/>
      <c r="D60" s="4" t="s">
        <v>229</v>
      </c>
      <c r="E60" s="4" t="s">
        <v>201</v>
      </c>
      <c r="F60" s="74" t="s">
        <v>230</v>
      </c>
      <c r="G60" s="4" t="s">
        <v>231</v>
      </c>
      <c r="H60" s="62">
        <f>ROUNDUP((('UK-T-Seating'!H64)*USD_per_GBP),-1)</f>
      </c>
      <c r="I60" s="62">
        <f>ROUNDUP((('UK-T-Seating'!I64)*USD_per_GBP),-1)</f>
      </c>
      <c r="J60" s="62">
        <f>ROUNDUP((('UK-T-Seating'!J64)*USD_per_GBP),-1)</f>
      </c>
      <c r="K60" s="3"/>
    </row>
    <row x14ac:dyDescent="0.25" r="61" customHeight="1" ht="33">
      <c r="A61" s="114"/>
      <c r="B61" s="132"/>
      <c r="C61" s="114"/>
      <c r="D61" s="4" t="s">
        <v>232</v>
      </c>
      <c r="E61" s="74" t="s">
        <v>204</v>
      </c>
      <c r="F61" s="74" t="s">
        <v>233</v>
      </c>
      <c r="G61" s="4" t="s">
        <v>234</v>
      </c>
      <c r="H61" s="101"/>
      <c r="I61" s="101"/>
      <c r="J61" s="82"/>
      <c r="K61" s="3"/>
    </row>
    <row x14ac:dyDescent="0.25" r="62" customHeight="1" ht="21.75">
      <c r="A62" s="114"/>
      <c r="B62" s="132"/>
      <c r="C62" s="114"/>
      <c r="D62" s="4"/>
      <c r="E62" s="187" t="s">
        <v>167</v>
      </c>
      <c r="F62" s="3"/>
      <c r="G62" s="3"/>
      <c r="H62" s="82"/>
      <c r="I62" s="101"/>
      <c r="J62" s="82"/>
      <c r="K62" s="3"/>
    </row>
    <row x14ac:dyDescent="0.25" r="63" customHeight="1" ht="21.75">
      <c r="A63" s="114"/>
      <c r="B63" s="132"/>
      <c r="C63" s="114"/>
      <c r="D63" s="4"/>
      <c r="E63" s="28" t="s">
        <v>222</v>
      </c>
      <c r="F63" s="74"/>
      <c r="G63" s="4"/>
      <c r="H63" s="101"/>
      <c r="I63" s="101"/>
      <c r="J63" s="82"/>
      <c r="K63" s="3"/>
    </row>
    <row x14ac:dyDescent="0.25" r="64" customHeight="1" ht="21.75">
      <c r="A64" s="114"/>
      <c r="B64" s="132"/>
      <c r="C64" s="114"/>
      <c r="D64" s="4"/>
      <c r="E64" s="3"/>
      <c r="F64" s="3"/>
      <c r="G64" s="3"/>
      <c r="H64" s="82"/>
      <c r="I64" s="101"/>
      <c r="J64" s="82"/>
      <c r="K64" s="3"/>
    </row>
    <row x14ac:dyDescent="0.25" r="65" customHeight="1" ht="17.25">
      <c r="A65" s="114"/>
      <c r="B65" s="132"/>
      <c r="C65" s="114"/>
      <c r="D65" s="4"/>
      <c r="E65" s="204" t="s">
        <v>207</v>
      </c>
      <c r="F65" s="74"/>
      <c r="G65" s="4"/>
      <c r="H65" s="101"/>
      <c r="I65" s="82"/>
      <c r="J65" s="82"/>
      <c r="K65" s="3"/>
    </row>
    <row x14ac:dyDescent="0.25" r="66" customHeight="1" ht="21.75">
      <c r="A66" s="114"/>
      <c r="B66" s="132"/>
      <c r="C66" s="114"/>
      <c r="D66" s="4"/>
      <c r="E66" s="145"/>
      <c r="F66" s="74"/>
      <c r="G66" s="4"/>
      <c r="H66" s="101"/>
      <c r="I66" s="63"/>
      <c r="J66" s="82"/>
      <c r="K66" s="3"/>
    </row>
    <row x14ac:dyDescent="0.25" r="67" customHeight="1" ht="21.75">
      <c r="A67" s="114"/>
      <c r="B67" s="132"/>
      <c r="C67" s="114"/>
      <c r="D67" s="4"/>
      <c r="E67" s="3"/>
      <c r="F67" s="3"/>
      <c r="G67" s="3"/>
      <c r="H67" s="82"/>
      <c r="I67" s="101"/>
      <c r="J67" s="82"/>
      <c r="K67" s="3"/>
    </row>
    <row x14ac:dyDescent="0.25" r="68" customHeight="1" ht="21.75">
      <c r="A68" s="114"/>
      <c r="B68" s="132"/>
      <c r="C68" s="114"/>
      <c r="D68" s="4"/>
      <c r="E68" s="139" t="s">
        <v>90</v>
      </c>
      <c r="F68" s="143"/>
      <c r="G68" s="140"/>
      <c r="H68" s="188">
        <f>ROUNDUP((('UK-T-Seating'!H72)*USD_per_GBP),-1)</f>
      </c>
      <c r="I68" s="101"/>
      <c r="J68" s="82"/>
      <c r="K68" s="3"/>
    </row>
    <row x14ac:dyDescent="0.25" r="69" customHeight="1" ht="21.75">
      <c r="A69" s="114"/>
      <c r="B69" s="132"/>
      <c r="C69" s="114"/>
      <c r="D69" s="4"/>
      <c r="E69" s="108"/>
      <c r="F69" s="74"/>
      <c r="G69" s="4"/>
      <c r="H69" s="101"/>
      <c r="I69" s="101"/>
      <c r="J69" s="82"/>
      <c r="K69" s="3"/>
    </row>
    <row x14ac:dyDescent="0.25" r="70" customHeight="1" ht="21.75">
      <c r="A70" s="114"/>
      <c r="B70" s="132"/>
      <c r="C70" s="114"/>
      <c r="D70" s="4"/>
      <c r="E70" s="108"/>
      <c r="F70" s="74"/>
      <c r="G70" s="4"/>
      <c r="H70" s="101"/>
      <c r="I70" s="101"/>
      <c r="J70" s="82"/>
      <c r="K70" s="3"/>
    </row>
    <row x14ac:dyDescent="0.25" r="71" customHeight="1" ht="21.75">
      <c r="A71" s="114"/>
      <c r="B71" s="132"/>
      <c r="C71" s="114"/>
      <c r="D71" s="4"/>
      <c r="E71" s="108"/>
      <c r="F71" s="74"/>
      <c r="G71" s="4"/>
      <c r="H71" s="101"/>
      <c r="I71" s="101"/>
      <c r="J71" s="82"/>
      <c r="K71" s="3"/>
    </row>
    <row x14ac:dyDescent="0.25" r="72" customHeight="1" ht="21.75">
      <c r="A72" s="114"/>
      <c r="B72" s="132"/>
      <c r="C72" s="114"/>
      <c r="D72" s="4"/>
      <c r="E72" s="108"/>
      <c r="F72" s="74"/>
      <c r="G72" s="4"/>
      <c r="H72" s="101"/>
      <c r="I72" s="101"/>
      <c r="J72" s="82"/>
      <c r="K72" s="3"/>
    </row>
    <row x14ac:dyDescent="0.25" r="73" customHeight="1" ht="45.75">
      <c r="A73" s="3"/>
      <c r="B73" s="205"/>
      <c r="C73" s="54"/>
      <c r="D73" s="206"/>
      <c r="E73" s="207"/>
      <c r="F73" s="207"/>
      <c r="G73" s="3"/>
      <c r="H73" s="82"/>
      <c r="I73" s="82"/>
      <c r="J73" s="82"/>
      <c r="K73" s="3"/>
    </row>
    <row x14ac:dyDescent="0.25" r="74" customHeight="1" ht="17.25">
      <c r="A74" s="8"/>
      <c r="B74" s="96" t="s">
        <v>235</v>
      </c>
      <c r="C74" s="9"/>
      <c r="D74" s="198"/>
      <c r="E74" s="198"/>
      <c r="F74" s="198"/>
      <c r="G74" s="198"/>
      <c r="H74" s="199"/>
      <c r="I74" s="199"/>
      <c r="J74" s="199"/>
      <c r="K74" s="3"/>
    </row>
    <row x14ac:dyDescent="0.25" r="75" customHeight="1" ht="17.25">
      <c r="A75" s="209"/>
      <c r="B75" s="210"/>
      <c r="C75" s="112" t="s">
        <v>193</v>
      </c>
      <c r="D75" s="112" t="s">
        <v>236</v>
      </c>
      <c r="E75" s="112" t="s">
        <v>194</v>
      </c>
      <c r="F75" s="112" t="s">
        <v>195</v>
      </c>
      <c r="G75" s="112" t="s">
        <v>196</v>
      </c>
      <c r="H75" s="73" t="s">
        <v>197</v>
      </c>
      <c r="I75" s="18" t="s">
        <v>198</v>
      </c>
      <c r="J75" s="18" t="s">
        <v>199</v>
      </c>
      <c r="K75" s="3"/>
    </row>
    <row x14ac:dyDescent="0.25" r="76" customHeight="1" ht="32.1" customFormat="1" s="208">
      <c r="A76" s="214"/>
      <c r="B76" s="215"/>
      <c r="C76" s="75" t="s">
        <v>237</v>
      </c>
      <c r="D76" s="75" t="s">
        <v>238</v>
      </c>
      <c r="E76" s="75" t="s">
        <v>211</v>
      </c>
      <c r="F76" s="75" t="s">
        <v>230</v>
      </c>
      <c r="G76" s="75" t="s">
        <v>211</v>
      </c>
      <c r="H76" s="219">
        <f>ROUNDUP((('UK-T-Seating'!H79)*USD_per_GBP),-1)</f>
      </c>
      <c r="I76" s="219">
        <f>ROUNDUP((('UK-T-Seating'!I79)*USD_per_GBP),-1)</f>
      </c>
      <c r="J76" s="219">
        <f>ROUNDUP((('UK-T-Seating'!J79)*USD_per_GBP),-1)</f>
      </c>
      <c r="K76" s="211"/>
    </row>
    <row x14ac:dyDescent="0.25" r="77" customHeight="1" ht="28.350000000000005">
      <c r="A77" s="114"/>
      <c r="B77" s="132"/>
      <c r="C77" s="4" t="s">
        <v>239</v>
      </c>
      <c r="D77" s="4" t="s">
        <v>240</v>
      </c>
      <c r="E77" s="74" t="s">
        <v>241</v>
      </c>
      <c r="F77" s="74" t="s">
        <v>242</v>
      </c>
      <c r="G77" s="4" t="s">
        <v>243</v>
      </c>
      <c r="H77" s="177"/>
      <c r="I77" s="177"/>
      <c r="J77" s="177"/>
      <c r="K77" s="3"/>
    </row>
    <row x14ac:dyDescent="0.25" r="78" customHeight="1" ht="28.350000000000005">
      <c r="A78" s="114"/>
      <c r="B78" s="132"/>
      <c r="C78" s="4" t="s">
        <v>244</v>
      </c>
      <c r="D78" s="4" t="s">
        <v>245</v>
      </c>
      <c r="E78" s="4" t="s">
        <v>211</v>
      </c>
      <c r="F78" s="75" t="s">
        <v>230</v>
      </c>
      <c r="G78" s="75" t="s">
        <v>246</v>
      </c>
      <c r="H78" s="62"/>
      <c r="I78" s="62"/>
      <c r="J78" s="62"/>
      <c r="K78" s="3"/>
    </row>
    <row x14ac:dyDescent="0.25" r="79" customHeight="1" ht="28.350000000000005">
      <c r="A79" s="114"/>
      <c r="B79" s="132"/>
      <c r="C79" s="4" t="s">
        <v>239</v>
      </c>
      <c r="D79" s="4" t="s">
        <v>247</v>
      </c>
      <c r="E79" s="74" t="s">
        <v>241</v>
      </c>
      <c r="F79" s="74" t="s">
        <v>242</v>
      </c>
      <c r="G79" s="4" t="s">
        <v>248</v>
      </c>
      <c r="H79" s="62"/>
      <c r="I79" s="62"/>
      <c r="J79" s="62"/>
      <c r="K79" s="3"/>
    </row>
    <row x14ac:dyDescent="0.25" r="80" customHeight="1" ht="28.350000000000005">
      <c r="A80" s="114"/>
      <c r="B80" s="132"/>
      <c r="C80" s="114"/>
      <c r="D80" s="114"/>
      <c r="E80" s="74"/>
      <c r="F80" s="74"/>
      <c r="G80" s="4"/>
      <c r="H80" s="62"/>
      <c r="I80" s="62"/>
      <c r="J80" s="82"/>
      <c r="K80" s="3"/>
    </row>
    <row x14ac:dyDescent="0.25" r="81" customHeight="1" ht="21.75">
      <c r="A81" s="114"/>
      <c r="B81" s="132"/>
      <c r="C81" s="114"/>
      <c r="D81" s="4"/>
      <c r="E81" s="187" t="s">
        <v>167</v>
      </c>
      <c r="F81" s="74"/>
      <c r="G81" s="4"/>
      <c r="H81" s="101"/>
      <c r="I81" s="101"/>
      <c r="J81" s="82"/>
      <c r="K81" s="3"/>
    </row>
    <row x14ac:dyDescent="0.25" r="82" customHeight="1" ht="21.75">
      <c r="A82" s="114"/>
      <c r="B82" s="132"/>
      <c r="C82" s="114"/>
      <c r="D82" s="4"/>
      <c r="E82" s="28" t="s">
        <v>249</v>
      </c>
      <c r="F82" s="74"/>
      <c r="G82" s="4"/>
      <c r="H82" s="101"/>
      <c r="I82" s="101"/>
      <c r="J82" s="82"/>
      <c r="K82" s="3"/>
    </row>
    <row x14ac:dyDescent="0.25" r="83" customHeight="1" ht="21.75">
      <c r="A83" s="114"/>
      <c r="B83" s="132"/>
      <c r="C83" s="114"/>
      <c r="D83" s="4"/>
      <c r="E83" s="3"/>
      <c r="F83" s="74"/>
      <c r="G83" s="4"/>
      <c r="H83" s="101"/>
      <c r="I83" s="101"/>
      <c r="J83" s="82"/>
      <c r="K83" s="3"/>
    </row>
    <row x14ac:dyDescent="0.25" r="84" customHeight="1" ht="17.25">
      <c r="A84" s="114"/>
      <c r="B84" s="132"/>
      <c r="C84" s="114"/>
      <c r="D84" s="4"/>
      <c r="E84" s="204" t="s">
        <v>207</v>
      </c>
      <c r="F84" s="74"/>
      <c r="G84" s="4"/>
      <c r="H84" s="101"/>
      <c r="I84" s="101"/>
      <c r="J84" s="82"/>
      <c r="K84" s="3"/>
    </row>
    <row x14ac:dyDescent="0.25" r="85" customHeight="1" ht="21.75">
      <c r="A85" s="114"/>
      <c r="B85" s="132"/>
      <c r="C85" s="114"/>
      <c r="D85" s="4"/>
      <c r="E85" s="145"/>
      <c r="F85" s="74"/>
      <c r="G85" s="4"/>
      <c r="H85" s="101"/>
      <c r="I85" s="101"/>
      <c r="J85" s="82"/>
      <c r="K85" s="3"/>
    </row>
    <row x14ac:dyDescent="0.25" r="86" customHeight="1" ht="21.75">
      <c r="A86" s="114"/>
      <c r="B86" s="132"/>
      <c r="C86" s="114"/>
      <c r="D86" s="4"/>
      <c r="E86" s="139" t="s">
        <v>90</v>
      </c>
      <c r="F86" s="143"/>
      <c r="G86" s="140"/>
      <c r="H86" s="188">
        <f>ROUNDUP((('UK-T-Seating'!H87)*USD_per_GBP),-1)</f>
      </c>
      <c r="I86" s="101"/>
      <c r="J86" s="82"/>
      <c r="K86" s="3"/>
    </row>
    <row x14ac:dyDescent="0.25" r="87" customHeight="1" ht="21.75">
      <c r="A87" s="114"/>
      <c r="B87" s="132"/>
      <c r="C87" s="114"/>
      <c r="D87" s="4"/>
      <c r="E87" s="74"/>
      <c r="F87" s="74"/>
      <c r="G87" s="4"/>
      <c r="H87" s="101"/>
      <c r="I87" s="101"/>
      <c r="J87" s="82"/>
      <c r="K87" s="3"/>
    </row>
    <row x14ac:dyDescent="0.25" r="88" customHeight="1" ht="21.75">
      <c r="A88" s="114"/>
      <c r="B88" s="132"/>
      <c r="C88" s="114"/>
      <c r="D88" s="4"/>
      <c r="E88" s="74"/>
      <c r="F88" s="74"/>
      <c r="G88" s="4"/>
      <c r="H88" s="101"/>
      <c r="I88" s="101"/>
      <c r="J88" s="82"/>
      <c r="K88" s="3"/>
    </row>
    <row x14ac:dyDescent="0.25" r="89" customHeight="1" ht="21.75">
      <c r="A89" s="114"/>
      <c r="B89" s="132"/>
      <c r="C89" s="114"/>
      <c r="D89" s="4"/>
      <c r="E89" s="74"/>
      <c r="F89" s="74"/>
      <c r="G89" s="4"/>
      <c r="H89" s="101"/>
      <c r="I89" s="101"/>
      <c r="J89" s="82"/>
      <c r="K89" s="3"/>
    </row>
    <row x14ac:dyDescent="0.25" r="90" customHeight="1" ht="21.75">
      <c r="A90" s="114"/>
      <c r="B90" s="132"/>
      <c r="C90" s="114"/>
      <c r="D90" s="4"/>
      <c r="E90" s="74"/>
      <c r="F90" s="74"/>
      <c r="G90" s="4"/>
      <c r="H90" s="101"/>
      <c r="I90" s="101"/>
      <c r="J90" s="82"/>
      <c r="K90" s="3"/>
    </row>
    <row x14ac:dyDescent="0.25" r="91" customHeight="1" ht="17.25">
      <c r="A91" s="8"/>
      <c r="B91" s="96" t="s">
        <v>250</v>
      </c>
      <c r="C91" s="9"/>
      <c r="D91" s="198"/>
      <c r="E91" s="198"/>
      <c r="F91" s="198"/>
      <c r="G91" s="198"/>
      <c r="H91" s="199"/>
      <c r="I91" s="199"/>
      <c r="J91" s="199"/>
      <c r="K91" s="3"/>
    </row>
    <row x14ac:dyDescent="0.25" r="92" customHeight="1" ht="17.25">
      <c r="A92" s="200"/>
      <c r="B92" s="201"/>
      <c r="C92" s="113"/>
      <c r="D92" s="112" t="s">
        <v>193</v>
      </c>
      <c r="E92" s="112" t="s">
        <v>194</v>
      </c>
      <c r="F92" s="112" t="s">
        <v>195</v>
      </c>
      <c r="G92" s="112" t="s">
        <v>196</v>
      </c>
      <c r="H92" s="131" t="s">
        <v>197</v>
      </c>
      <c r="I92" s="18" t="s">
        <v>198</v>
      </c>
      <c r="J92" s="18" t="s">
        <v>199</v>
      </c>
      <c r="K92" s="3"/>
    </row>
    <row x14ac:dyDescent="0.25" r="93" customHeight="1" ht="17.25">
      <c r="A93" s="114"/>
      <c r="B93" s="132"/>
      <c r="C93" s="114"/>
      <c r="D93" s="4" t="s">
        <v>200</v>
      </c>
      <c r="E93" s="4" t="s">
        <v>211</v>
      </c>
      <c r="F93" s="75" t="s">
        <v>230</v>
      </c>
      <c r="G93" s="75" t="s">
        <v>211</v>
      </c>
      <c r="H93" s="62">
        <f>ROUNDUP((('UK-T-Seating'!H95)*USD_per_GBP),-1)</f>
      </c>
      <c r="I93" s="62">
        <f>ROUNDUP((('UK-T-Seating'!I95)*USD_per_GBP),-1)</f>
      </c>
      <c r="J93" s="62">
        <f>ROUNDUP((('UK-T-Seating'!J95)*USD_per_GBP),-1)</f>
      </c>
      <c r="K93" s="3"/>
    </row>
    <row x14ac:dyDescent="0.25" r="94" customHeight="1" ht="36">
      <c r="A94" s="114"/>
      <c r="B94" s="132"/>
      <c r="C94" s="114"/>
      <c r="D94" s="4" t="s">
        <v>239</v>
      </c>
      <c r="E94" s="74" t="s">
        <v>241</v>
      </c>
      <c r="F94" s="74" t="s">
        <v>242</v>
      </c>
      <c r="G94" s="4" t="s">
        <v>243</v>
      </c>
      <c r="H94" s="62"/>
      <c r="I94" s="101"/>
      <c r="J94" s="82"/>
      <c r="K94" s="114"/>
    </row>
    <row x14ac:dyDescent="0.25" r="95" customHeight="1" ht="17.25">
      <c r="A95" s="114"/>
      <c r="B95" s="132"/>
      <c r="C95" s="114"/>
      <c r="D95" s="4"/>
      <c r="E95" s="187" t="s">
        <v>167</v>
      </c>
      <c r="F95" s="74"/>
      <c r="G95" s="4"/>
      <c r="H95" s="62"/>
      <c r="I95" s="101"/>
      <c r="J95" s="82"/>
      <c r="K95" s="114"/>
    </row>
    <row x14ac:dyDescent="0.25" r="96" customHeight="1" ht="17.25">
      <c r="A96" s="114"/>
      <c r="B96" s="132"/>
      <c r="C96" s="114"/>
      <c r="D96" s="4"/>
      <c r="E96" s="28" t="s">
        <v>251</v>
      </c>
      <c r="F96" s="74"/>
      <c r="G96" s="4"/>
      <c r="H96" s="62"/>
      <c r="I96" s="101"/>
      <c r="J96" s="82"/>
      <c r="K96" s="3"/>
    </row>
    <row x14ac:dyDescent="0.25" r="97" customHeight="1" ht="17.25">
      <c r="A97" s="114"/>
      <c r="B97" s="132"/>
      <c r="C97" s="114"/>
      <c r="D97" s="4"/>
      <c r="E97" s="3"/>
      <c r="F97" s="74"/>
      <c r="G97" s="4"/>
      <c r="H97" s="62"/>
      <c r="I97" s="101"/>
      <c r="J97" s="82"/>
      <c r="K97" s="3"/>
    </row>
    <row x14ac:dyDescent="0.25" r="98" customHeight="1" ht="17.25">
      <c r="A98" s="114"/>
      <c r="B98" s="132"/>
      <c r="C98" s="114"/>
      <c r="D98" s="4"/>
      <c r="E98" s="204" t="s">
        <v>207</v>
      </c>
      <c r="F98" s="74"/>
      <c r="G98" s="4"/>
      <c r="H98" s="62"/>
      <c r="I98" s="101"/>
      <c r="J98" s="82"/>
      <c r="K98" s="3"/>
    </row>
    <row x14ac:dyDescent="0.25" r="99" customHeight="1" ht="17.25">
      <c r="A99" s="114"/>
      <c r="B99" s="132"/>
      <c r="C99" s="114"/>
      <c r="D99" s="4"/>
      <c r="E99" s="145"/>
      <c r="F99" s="74"/>
      <c r="G99" s="4"/>
      <c r="H99" s="62"/>
      <c r="I99" s="101"/>
      <c r="J99" s="82"/>
      <c r="K99" s="3"/>
    </row>
    <row x14ac:dyDescent="0.25" r="100" customHeight="1" ht="17.25">
      <c r="A100" s="114"/>
      <c r="B100" s="132"/>
      <c r="C100" s="114"/>
      <c r="D100" s="4"/>
      <c r="E100" s="139" t="s">
        <v>90</v>
      </c>
      <c r="F100" s="190"/>
      <c r="G100" s="190"/>
      <c r="H100" s="188">
        <f>ROUNDUP((('UK-T-Seating'!H102)*USD_per_GBP),-1)</f>
      </c>
      <c r="I100" s="101"/>
      <c r="J100" s="82"/>
      <c r="K100" s="3"/>
    </row>
    <row x14ac:dyDescent="0.25" r="101" customHeight="1" ht="17.25">
      <c r="A101" s="114"/>
      <c r="B101" s="132"/>
      <c r="C101" s="114"/>
      <c r="D101" s="4"/>
      <c r="E101" s="74"/>
      <c r="F101" s="74"/>
      <c r="G101" s="4"/>
      <c r="H101" s="101"/>
      <c r="I101" s="101"/>
      <c r="J101" s="82"/>
      <c r="K101" s="3"/>
    </row>
    <row x14ac:dyDescent="0.25" r="102" customHeight="1" ht="17.25">
      <c r="A102" s="3"/>
      <c r="B102" s="205"/>
      <c r="C102" s="54"/>
      <c r="D102" s="206"/>
      <c r="E102" s="207"/>
      <c r="F102" s="207"/>
      <c r="G102" s="3"/>
      <c r="H102" s="82"/>
      <c r="I102" s="82"/>
      <c r="J102" s="82"/>
      <c r="K102" s="3"/>
    </row>
    <row x14ac:dyDescent="0.25" r="103" customHeight="1" ht="50.1">
      <c r="A103" s="8"/>
      <c r="B103" s="96" t="s">
        <v>252</v>
      </c>
      <c r="C103" s="9"/>
      <c r="D103" s="198"/>
      <c r="E103" s="198"/>
      <c r="F103" s="198"/>
      <c r="G103" s="198"/>
      <c r="H103" s="199"/>
      <c r="I103" s="199"/>
      <c r="J103" s="199"/>
      <c r="K103" s="3"/>
    </row>
    <row x14ac:dyDescent="0.25" r="104" customHeight="1" ht="17.25">
      <c r="A104" s="200"/>
      <c r="B104" s="201"/>
      <c r="C104" s="113"/>
      <c r="D104" s="217"/>
      <c r="E104" s="112" t="s">
        <v>194</v>
      </c>
      <c r="F104" s="112" t="s">
        <v>195</v>
      </c>
      <c r="G104" s="112" t="s">
        <v>196</v>
      </c>
      <c r="H104" s="131" t="s">
        <v>4</v>
      </c>
      <c r="I104" s="18"/>
      <c r="J104" s="146"/>
      <c r="K104" s="3"/>
    </row>
    <row x14ac:dyDescent="0.25" r="105" customHeight="1" ht="17.25">
      <c r="A105" s="114"/>
      <c r="B105" s="132"/>
      <c r="C105" s="114"/>
      <c r="D105" s="4"/>
      <c r="E105" s="74" t="s">
        <v>253</v>
      </c>
      <c r="F105" s="74" t="s">
        <v>254</v>
      </c>
      <c r="G105" s="4" t="s">
        <v>255</v>
      </c>
      <c r="H105" s="62">
        <f>ROUNDUP((('UK-T-Seating'!H106)*USD_per_GBP),-1)</f>
      </c>
      <c r="I105" s="62"/>
      <c r="J105" s="82"/>
      <c r="K105" s="3"/>
    </row>
    <row x14ac:dyDescent="0.25" r="106" customHeight="1" ht="17.25">
      <c r="A106" s="114"/>
      <c r="B106" s="132"/>
      <c r="C106" s="114"/>
      <c r="D106" s="4"/>
      <c r="E106" s="74" t="s">
        <v>253</v>
      </c>
      <c r="F106" s="74" t="s">
        <v>254</v>
      </c>
      <c r="G106" s="4" t="s">
        <v>256</v>
      </c>
      <c r="H106" s="62">
        <f>ROUNDUP((('UK-T-Seating'!H107)*USD_per_GBP),-1)</f>
      </c>
      <c r="I106" s="101"/>
      <c r="J106" s="82"/>
      <c r="K106" s="3"/>
    </row>
    <row x14ac:dyDescent="0.25" r="107" customHeight="1" ht="17.25">
      <c r="A107" s="114"/>
      <c r="B107" s="132"/>
      <c r="C107" s="114"/>
      <c r="D107" s="114"/>
      <c r="E107" s="74"/>
      <c r="F107" s="74"/>
      <c r="G107" s="7"/>
      <c r="H107" s="62"/>
      <c r="I107" s="202"/>
      <c r="J107" s="82"/>
      <c r="K107" s="3"/>
    </row>
    <row x14ac:dyDescent="0.25" r="108" customHeight="1" ht="17.25">
      <c r="A108" s="114"/>
      <c r="B108" s="132"/>
      <c r="C108" s="114"/>
      <c r="D108" s="114"/>
      <c r="E108" s="74"/>
      <c r="F108" s="74"/>
      <c r="G108" s="4"/>
      <c r="H108" s="62"/>
      <c r="I108" s="202"/>
      <c r="J108" s="82"/>
      <c r="K108" s="3"/>
    </row>
    <row x14ac:dyDescent="0.25" r="109" customHeight="1" ht="17.25">
      <c r="A109" s="114"/>
      <c r="B109" s="132"/>
      <c r="C109" s="114"/>
      <c r="D109" s="114"/>
      <c r="E109" s="3"/>
      <c r="F109" s="28"/>
      <c r="G109" s="114"/>
      <c r="H109" s="202"/>
      <c r="I109" s="202"/>
      <c r="J109" s="82"/>
      <c r="K109" s="3"/>
    </row>
    <row x14ac:dyDescent="0.25" r="110" customHeight="1" ht="28.350000000000005">
      <c r="A110" s="114"/>
      <c r="B110" s="132"/>
      <c r="C110" s="114"/>
      <c r="D110" s="114"/>
      <c r="E110" s="145"/>
      <c r="F110" s="28"/>
      <c r="G110" s="114"/>
      <c r="H110" s="202"/>
      <c r="I110" s="202"/>
      <c r="J110" s="82"/>
      <c r="K110" s="3"/>
    </row>
    <row x14ac:dyDescent="0.25" r="111" customHeight="1" ht="17.25">
      <c r="A111" s="114"/>
      <c r="B111" s="132"/>
      <c r="C111" s="114"/>
      <c r="D111" s="4"/>
      <c r="E111" s="204" t="s">
        <v>257</v>
      </c>
      <c r="F111" s="115"/>
      <c r="G111" s="115"/>
      <c r="H111" s="176"/>
      <c r="I111" s="101"/>
      <c r="J111" s="82"/>
      <c r="K111" s="3"/>
    </row>
    <row x14ac:dyDescent="0.25" r="112" customHeight="1" ht="21.75">
      <c r="A112" s="114"/>
      <c r="B112" s="132"/>
      <c r="C112" s="114"/>
      <c r="D112" s="4"/>
      <c r="E112" s="28"/>
      <c r="F112" s="28"/>
      <c r="G112" s="114"/>
      <c r="H112" s="62"/>
      <c r="I112" s="101"/>
      <c r="J112" s="82"/>
      <c r="K112" s="3"/>
    </row>
    <row x14ac:dyDescent="0.25" r="113" customHeight="1" ht="33">
      <c r="A113" s="114"/>
      <c r="B113" s="132"/>
      <c r="C113" s="114"/>
      <c r="D113" s="4"/>
      <c r="E113" s="28" t="s">
        <v>258</v>
      </c>
      <c r="F113" s="74"/>
      <c r="G113" s="4"/>
      <c r="H113" s="101"/>
      <c r="I113" s="101"/>
      <c r="J113" s="82"/>
      <c r="K113" s="3"/>
    </row>
    <row x14ac:dyDescent="0.25" r="114" customHeight="1" ht="48">
      <c r="A114" s="114"/>
      <c r="B114" s="132"/>
      <c r="C114" s="114"/>
      <c r="D114" s="4"/>
      <c r="E114" s="74"/>
      <c r="F114" s="74"/>
      <c r="G114" s="4"/>
      <c r="H114" s="101"/>
      <c r="I114" s="101"/>
      <c r="J114" s="82"/>
      <c r="K114" s="3"/>
    </row>
    <row x14ac:dyDescent="0.25" r="115" customHeight="1" ht="17.25">
      <c r="A115" s="3"/>
      <c r="B115" s="205"/>
      <c r="C115" s="54"/>
      <c r="D115" s="206"/>
      <c r="E115" s="207"/>
      <c r="F115" s="207"/>
      <c r="G115" s="3"/>
      <c r="H115" s="82"/>
      <c r="I115" s="82"/>
      <c r="J115" s="82"/>
      <c r="K115" s="3"/>
    </row>
    <row x14ac:dyDescent="0.25" r="116" customHeight="1" ht="50.1">
      <c r="A116" s="8"/>
      <c r="B116" s="96" t="s">
        <v>259</v>
      </c>
      <c r="C116" s="9"/>
      <c r="D116" s="198"/>
      <c r="E116" s="198"/>
      <c r="F116" s="198"/>
      <c r="G116" s="198"/>
      <c r="H116" s="199"/>
      <c r="I116" s="199"/>
      <c r="J116" s="199"/>
      <c r="K116" s="3"/>
    </row>
    <row x14ac:dyDescent="0.25" r="117" customHeight="1" ht="17.25">
      <c r="A117" s="200"/>
      <c r="B117" s="201"/>
      <c r="C117" s="113"/>
      <c r="D117" s="217"/>
      <c r="E117" s="112" t="s">
        <v>194</v>
      </c>
      <c r="F117" s="112" t="s">
        <v>195</v>
      </c>
      <c r="G117" s="112" t="s">
        <v>196</v>
      </c>
      <c r="H117" s="131" t="s">
        <v>4</v>
      </c>
      <c r="I117" s="18"/>
      <c r="J117" s="146"/>
      <c r="K117" s="3"/>
    </row>
    <row x14ac:dyDescent="0.25" r="118" customHeight="1" ht="17.25">
      <c r="A118" s="114"/>
      <c r="B118" s="132"/>
      <c r="C118" s="114"/>
      <c r="D118" s="4"/>
      <c r="E118" s="74" t="s">
        <v>253</v>
      </c>
      <c r="F118" s="74" t="s">
        <v>254</v>
      </c>
      <c r="G118" s="4" t="s">
        <v>305</v>
      </c>
      <c r="H118" s="62">
        <f>ROUNDUP((('UK-T-Seating'!H120)*USD_per_GBP),-1)</f>
      </c>
      <c r="I118" s="62"/>
      <c r="J118" s="82"/>
      <c r="K118" s="3"/>
    </row>
    <row x14ac:dyDescent="0.25" r="119" customHeight="1" ht="17.25">
      <c r="A119" s="114"/>
      <c r="B119" s="132"/>
      <c r="C119" s="114"/>
      <c r="D119" s="4"/>
      <c r="E119" s="74" t="s">
        <v>253</v>
      </c>
      <c r="F119" s="74" t="s">
        <v>254</v>
      </c>
      <c r="G119" s="4" t="s">
        <v>256</v>
      </c>
      <c r="H119" s="62">
        <f>ROUNDUP((('UK-T-Seating'!H121)*USD_per_GBP),-1)</f>
      </c>
      <c r="I119" s="101"/>
      <c r="J119" s="82"/>
      <c r="K119" s="3"/>
    </row>
    <row x14ac:dyDescent="0.25" r="120" customHeight="1" ht="17.25">
      <c r="A120" s="114"/>
      <c r="B120" s="132"/>
      <c r="C120" s="114"/>
      <c r="D120" s="114"/>
      <c r="E120" s="74" t="s">
        <v>253</v>
      </c>
      <c r="F120" s="74" t="s">
        <v>254</v>
      </c>
      <c r="G120" s="4" t="s">
        <v>260</v>
      </c>
      <c r="H120" s="62">
        <f>ROUNDUP((('UK-T-Seating'!H122)*USD_per_GBP),-1)</f>
      </c>
      <c r="I120" s="202"/>
      <c r="J120" s="82"/>
      <c r="K120" s="3"/>
    </row>
    <row x14ac:dyDescent="0.25" r="121" customHeight="1" ht="17.25">
      <c r="A121" s="114"/>
      <c r="B121" s="132"/>
      <c r="C121" s="114"/>
      <c r="D121" s="114"/>
      <c r="E121" s="74" t="s">
        <v>253</v>
      </c>
      <c r="F121" s="74" t="s">
        <v>254</v>
      </c>
      <c r="G121" s="4" t="s">
        <v>261</v>
      </c>
      <c r="H121" s="62">
        <f>ROUNDUP((('UK-T-Seating'!H123)*USD_per_GBP),-1)</f>
      </c>
      <c r="I121" s="202"/>
      <c r="J121" s="82"/>
      <c r="K121" s="3"/>
    </row>
    <row x14ac:dyDescent="0.25" r="122" customHeight="1" ht="17.25">
      <c r="A122" s="114"/>
      <c r="B122" s="132"/>
      <c r="C122" s="114"/>
      <c r="D122" s="114"/>
      <c r="E122" s="3"/>
      <c r="F122" s="28"/>
      <c r="G122" s="114"/>
      <c r="H122" s="202"/>
      <c r="I122" s="202"/>
      <c r="J122" s="82"/>
      <c r="K122" s="3"/>
    </row>
    <row x14ac:dyDescent="0.25" r="123" customHeight="1" ht="28.350000000000005">
      <c r="A123" s="114"/>
      <c r="B123" s="132"/>
      <c r="C123" s="114"/>
      <c r="D123" s="114"/>
      <c r="E123" s="145"/>
      <c r="F123" s="28"/>
      <c r="G123" s="114"/>
      <c r="H123" s="202"/>
      <c r="I123" s="202"/>
      <c r="J123" s="82"/>
      <c r="K123" s="3"/>
    </row>
    <row x14ac:dyDescent="0.25" r="124" customHeight="1" ht="17.25">
      <c r="A124" s="114"/>
      <c r="B124" s="132"/>
      <c r="C124" s="114"/>
      <c r="D124" s="4"/>
      <c r="E124" s="204" t="s">
        <v>262</v>
      </c>
      <c r="F124" s="115"/>
      <c r="G124" s="115"/>
      <c r="H124" s="176"/>
      <c r="I124" s="101"/>
      <c r="J124" s="82"/>
      <c r="K124" s="3"/>
    </row>
    <row x14ac:dyDescent="0.25" r="125" customHeight="1" ht="21.75">
      <c r="A125" s="114"/>
      <c r="B125" s="132"/>
      <c r="C125" s="114"/>
      <c r="D125" s="4"/>
      <c r="E125" s="28"/>
      <c r="F125" s="28"/>
      <c r="G125" s="114"/>
      <c r="H125" s="62"/>
      <c r="I125" s="101"/>
      <c r="J125" s="82"/>
      <c r="K125" s="3"/>
    </row>
    <row x14ac:dyDescent="0.25" r="126" customHeight="1" ht="33">
      <c r="A126" s="114"/>
      <c r="B126" s="132"/>
      <c r="C126" s="114"/>
      <c r="D126" s="4"/>
      <c r="E126" s="74"/>
      <c r="F126" s="74"/>
      <c r="G126" s="4"/>
      <c r="H126" s="101"/>
      <c r="I126" s="101"/>
      <c r="J126" s="82"/>
      <c r="K126" s="3"/>
    </row>
    <row x14ac:dyDescent="0.25" r="127" customHeight="1" ht="48">
      <c r="A127" s="114"/>
      <c r="B127" s="132"/>
      <c r="C127" s="114"/>
      <c r="D127" s="4"/>
      <c r="E127" s="74"/>
      <c r="F127" s="74"/>
      <c r="G127" s="4"/>
      <c r="H127" s="101"/>
      <c r="I127" s="101"/>
      <c r="J127" s="82"/>
      <c r="K127" s="3"/>
    </row>
    <row x14ac:dyDescent="0.25" r="128" customHeight="1" ht="50.1">
      <c r="A128" s="8"/>
      <c r="B128" s="96" t="s">
        <v>263</v>
      </c>
      <c r="C128" s="9"/>
      <c r="D128" s="198"/>
      <c r="E128" s="198"/>
      <c r="F128" s="198"/>
      <c r="G128" s="198"/>
      <c r="H128" s="199"/>
      <c r="I128" s="199"/>
      <c r="J128" s="199"/>
      <c r="K128" s="3"/>
    </row>
    <row x14ac:dyDescent="0.25" r="129" customHeight="1" ht="17.25">
      <c r="A129" s="200"/>
      <c r="B129" s="201"/>
      <c r="C129" s="113"/>
      <c r="D129" s="112" t="s">
        <v>193</v>
      </c>
      <c r="E129" s="112" t="s">
        <v>194</v>
      </c>
      <c r="F129" s="112" t="s">
        <v>195</v>
      </c>
      <c r="G129" s="112" t="s">
        <v>196</v>
      </c>
      <c r="H129" s="131" t="s">
        <v>264</v>
      </c>
      <c r="I129" s="131" t="s">
        <v>265</v>
      </c>
      <c r="J129" s="146"/>
      <c r="K129" s="3"/>
    </row>
    <row x14ac:dyDescent="0.25" r="130" customHeight="1" ht="28.350000000000005">
      <c r="A130" s="114"/>
      <c r="B130" s="132"/>
      <c r="C130" s="114"/>
      <c r="D130" s="4" t="s">
        <v>266</v>
      </c>
      <c r="E130" s="4" t="s">
        <v>231</v>
      </c>
      <c r="F130" s="4" t="s">
        <v>267</v>
      </c>
      <c r="G130" s="4" t="s">
        <v>268</v>
      </c>
      <c r="H130" s="62">
        <f>ROUNDUP((('UK-T-Seating'!H132)*USD_per_GBP),-1)</f>
      </c>
      <c r="I130" s="62">
        <f>ROUNDUP((('UK-T-Seating'!I132)*USD_per_GBP),-1)</f>
      </c>
      <c r="J130" s="82"/>
      <c r="K130" s="3"/>
    </row>
    <row x14ac:dyDescent="0.25" r="131" customHeight="1" ht="21">
      <c r="A131" s="114"/>
      <c r="B131" s="132"/>
      <c r="C131" s="114"/>
      <c r="D131" s="4" t="s">
        <v>269</v>
      </c>
      <c r="E131" s="74" t="s">
        <v>234</v>
      </c>
      <c r="F131" s="74" t="s">
        <v>270</v>
      </c>
      <c r="G131" s="4" t="s">
        <v>271</v>
      </c>
      <c r="H131" s="62"/>
      <c r="I131" s="101"/>
      <c r="J131" s="82"/>
      <c r="K131" s="3"/>
    </row>
    <row x14ac:dyDescent="0.25" r="132" customHeight="1" ht="28.350000000000005">
      <c r="A132" s="114"/>
      <c r="B132" s="132"/>
      <c r="C132" s="114"/>
      <c r="D132" s="114"/>
      <c r="E132" s="3"/>
      <c r="F132" s="3"/>
      <c r="G132" s="3"/>
      <c r="H132" s="62"/>
      <c r="I132" s="202"/>
      <c r="J132" s="82"/>
      <c r="K132" s="3"/>
    </row>
    <row x14ac:dyDescent="0.25" r="133" customHeight="1" ht="28.350000000000005">
      <c r="A133" s="114"/>
      <c r="B133" s="132"/>
      <c r="C133" s="114"/>
      <c r="D133" s="114"/>
      <c r="E133" s="203"/>
      <c r="F133" s="28"/>
      <c r="G133" s="114"/>
      <c r="H133" s="62"/>
      <c r="I133" s="202"/>
      <c r="J133" s="82"/>
      <c r="K133" s="3"/>
    </row>
    <row x14ac:dyDescent="0.25" r="134" customHeight="1" ht="28.350000000000005">
      <c r="A134" s="114"/>
      <c r="B134" s="132"/>
      <c r="C134" s="114"/>
      <c r="D134" s="114"/>
      <c r="E134" s="204" t="s">
        <v>207</v>
      </c>
      <c r="F134" s="28"/>
      <c r="G134" s="114"/>
      <c r="H134" s="62"/>
      <c r="I134" s="202"/>
      <c r="J134" s="82"/>
      <c r="K134" s="3"/>
    </row>
    <row x14ac:dyDescent="0.25" r="135" customHeight="1" ht="28.350000000000005">
      <c r="A135" s="114"/>
      <c r="B135" s="132"/>
      <c r="C135" s="114"/>
      <c r="D135" s="114"/>
      <c r="E135" s="145"/>
      <c r="F135" s="28"/>
      <c r="G135" s="114"/>
      <c r="H135" s="62"/>
      <c r="I135" s="202"/>
      <c r="J135" s="82"/>
      <c r="K135" s="3"/>
    </row>
    <row x14ac:dyDescent="0.25" r="136" customHeight="1" ht="21">
      <c r="A136" s="114"/>
      <c r="B136" s="132"/>
      <c r="C136" s="114"/>
      <c r="D136" s="4"/>
      <c r="E136" s="139" t="s">
        <v>90</v>
      </c>
      <c r="F136" s="190"/>
      <c r="G136" s="190"/>
      <c r="H136" s="188">
        <f>ROUNDUP((('UK-T-Seating'!H138)*USD_per_GBP),-1)</f>
      </c>
      <c r="I136" s="101"/>
      <c r="J136" s="82"/>
      <c r="K136" s="3"/>
    </row>
    <row x14ac:dyDescent="0.25" r="137" customHeight="1" ht="21.75">
      <c r="A137" s="114"/>
      <c r="B137" s="132"/>
      <c r="C137" s="114"/>
      <c r="D137" s="4"/>
      <c r="E137" s="28"/>
      <c r="F137" s="28"/>
      <c r="G137" s="114"/>
      <c r="H137" s="62"/>
      <c r="I137" s="101"/>
      <c r="J137" s="82"/>
      <c r="K137" s="3"/>
    </row>
    <row x14ac:dyDescent="0.25" r="138" customHeight="1" ht="33">
      <c r="A138" s="114"/>
      <c r="B138" s="132"/>
      <c r="C138" s="114"/>
      <c r="D138" s="4"/>
      <c r="E138" s="74"/>
      <c r="F138" s="74"/>
      <c r="G138" s="4"/>
      <c r="H138" s="101"/>
      <c r="I138" s="101"/>
      <c r="J138" s="82"/>
      <c r="K138" s="3"/>
    </row>
    <row x14ac:dyDescent="0.25" r="139" customHeight="1" ht="33">
      <c r="A139" s="114"/>
      <c r="B139" s="132"/>
      <c r="C139" s="114"/>
      <c r="D139" s="4"/>
      <c r="E139" s="74"/>
      <c r="F139" s="74"/>
      <c r="G139" s="4"/>
      <c r="H139" s="101"/>
      <c r="I139" s="101"/>
      <c r="J139" s="82"/>
      <c r="K139" s="3"/>
    </row>
    <row x14ac:dyDescent="0.25" r="140" customHeight="1" ht="33">
      <c r="A140" s="114"/>
      <c r="B140" s="132"/>
      <c r="C140" s="114"/>
      <c r="D140" s="4"/>
      <c r="E140" s="74"/>
      <c r="F140" s="74"/>
      <c r="G140" s="4"/>
      <c r="H140" s="101"/>
      <c r="I140" s="101"/>
      <c r="J140" s="82"/>
      <c r="K140" s="3"/>
    </row>
    <row x14ac:dyDescent="0.25" r="141" customHeight="1" ht="33">
      <c r="A141" s="114"/>
      <c r="B141" s="132"/>
      <c r="C141" s="114"/>
      <c r="D141" s="4"/>
      <c r="E141" s="74"/>
      <c r="F141" s="74"/>
      <c r="G141" s="4"/>
      <c r="H141" s="101"/>
      <c r="I141" s="101"/>
      <c r="J141" s="82"/>
      <c r="K141" s="3"/>
    </row>
    <row x14ac:dyDescent="0.25" r="142" customHeight="1" ht="21.75">
      <c r="A142" s="3"/>
      <c r="B142" s="205"/>
      <c r="C142" s="54"/>
      <c r="D142" s="206"/>
      <c r="E142" s="207"/>
      <c r="F142" s="207"/>
      <c r="G142" s="3"/>
      <c r="H142" s="82"/>
      <c r="I142" s="82"/>
      <c r="J142" s="82"/>
      <c r="K142" s="3"/>
    </row>
    <row x14ac:dyDescent="0.25" r="143" customHeight="1" ht="50.1">
      <c r="A143" s="8"/>
      <c r="B143" s="96" t="s">
        <v>272</v>
      </c>
      <c r="C143" s="9"/>
      <c r="D143" s="198"/>
      <c r="E143" s="198"/>
      <c r="F143" s="198"/>
      <c r="G143" s="198"/>
      <c r="H143" s="199"/>
      <c r="I143" s="199"/>
      <c r="J143" s="199"/>
      <c r="K143" s="3"/>
    </row>
    <row x14ac:dyDescent="0.25" r="144" customHeight="1" ht="17.25" customFormat="1" s="208">
      <c r="A144" s="209"/>
      <c r="B144" s="210"/>
      <c r="C144" s="51"/>
      <c r="D144" s="51"/>
      <c r="E144" s="117" t="s">
        <v>194</v>
      </c>
      <c r="F144" s="130" t="s">
        <v>195</v>
      </c>
      <c r="G144" s="130" t="s">
        <v>196</v>
      </c>
      <c r="H144" s="73" t="s">
        <v>197</v>
      </c>
      <c r="I144" s="52" t="s">
        <v>198</v>
      </c>
      <c r="J144" s="52" t="s">
        <v>273</v>
      </c>
      <c r="K144" s="211"/>
    </row>
    <row x14ac:dyDescent="0.25" r="145" customHeight="1" ht="17.25">
      <c r="A145" s="114"/>
      <c r="B145" s="132"/>
      <c r="C145" s="114"/>
      <c r="D145" s="4"/>
      <c r="E145" s="4" t="s">
        <v>274</v>
      </c>
      <c r="F145" s="4" t="s">
        <v>275</v>
      </c>
      <c r="G145" s="4" t="s">
        <v>275</v>
      </c>
      <c r="H145" s="62">
        <f>ROUNDUP((('UK-T-Seating'!H147)*USD_per_GBP),-1)</f>
      </c>
      <c r="I145" s="62">
        <f>ROUNDUP((('UK-T-Seating'!I147)*USD_per_GBP),-1)</f>
      </c>
      <c r="J145" s="62">
        <f>ROUNDUP((('UK-T-Seating'!J147)*USD_per_GBP),-1)</f>
      </c>
      <c r="K145" s="3"/>
    </row>
    <row x14ac:dyDescent="0.25" r="146" customHeight="1" ht="21.75">
      <c r="A146" s="114"/>
      <c r="B146" s="132"/>
      <c r="C146" s="114"/>
      <c r="D146" s="4"/>
      <c r="E146" s="74" t="s">
        <v>276</v>
      </c>
      <c r="F146" s="74" t="s">
        <v>277</v>
      </c>
      <c r="G146" s="4" t="s">
        <v>277</v>
      </c>
      <c r="H146" s="101"/>
      <c r="I146" s="101"/>
      <c r="J146" s="82"/>
      <c r="K146" s="3"/>
    </row>
    <row x14ac:dyDescent="0.25" r="147" customHeight="1" ht="21.75">
      <c r="A147" s="114"/>
      <c r="B147" s="132"/>
      <c r="C147" s="114"/>
      <c r="D147" s="4"/>
      <c r="E147" s="3"/>
      <c r="F147" s="3"/>
      <c r="G147" s="3"/>
      <c r="H147" s="82"/>
      <c r="I147" s="101"/>
      <c r="J147" s="82"/>
      <c r="K147" s="3"/>
    </row>
    <row x14ac:dyDescent="0.25" r="148" customHeight="1" ht="21.75">
      <c r="A148" s="114"/>
      <c r="B148" s="132"/>
      <c r="C148" s="114"/>
      <c r="D148" s="4"/>
      <c r="E148" s="187"/>
      <c r="F148" s="3"/>
      <c r="G148" s="3"/>
      <c r="H148" s="82"/>
      <c r="I148" s="101"/>
      <c r="J148" s="82"/>
      <c r="K148" s="3"/>
    </row>
    <row x14ac:dyDescent="0.25" r="149" customHeight="1" ht="21.75">
      <c r="A149" s="114"/>
      <c r="B149" s="132"/>
      <c r="C149" s="114"/>
      <c r="D149" s="4"/>
      <c r="E149" s="28" t="s">
        <v>278</v>
      </c>
      <c r="F149" s="74"/>
      <c r="G149" s="4"/>
      <c r="H149" s="101"/>
      <c r="I149" s="101"/>
      <c r="J149" s="82"/>
      <c r="K149" s="3"/>
    </row>
    <row x14ac:dyDescent="0.25" r="150" customHeight="1" ht="21.75">
      <c r="A150" s="114"/>
      <c r="B150" s="132"/>
      <c r="C150" s="114"/>
      <c r="D150" s="4"/>
      <c r="E150" s="114" t="s">
        <v>279</v>
      </c>
      <c r="F150" s="74"/>
      <c r="G150" s="4"/>
      <c r="H150" s="101"/>
      <c r="I150" s="101"/>
      <c r="J150" s="82"/>
      <c r="K150" s="3"/>
    </row>
    <row x14ac:dyDescent="0.25" r="151" customHeight="1" ht="21.75">
      <c r="A151" s="150"/>
      <c r="B151" s="212"/>
      <c r="C151" s="150"/>
      <c r="D151" s="150"/>
      <c r="E151" s="3"/>
      <c r="F151" s="74"/>
      <c r="G151" s="4"/>
      <c r="H151" s="101"/>
      <c r="I151" s="213"/>
      <c r="J151" s="82"/>
      <c r="K151" s="3"/>
    </row>
    <row x14ac:dyDescent="0.25" r="152" customHeight="1" ht="17.25">
      <c r="A152" s="114"/>
      <c r="B152" s="132"/>
      <c r="C152" s="114"/>
      <c r="D152" s="4"/>
      <c r="E152" s="204" t="s">
        <v>207</v>
      </c>
      <c r="F152" s="133"/>
      <c r="G152" s="150"/>
      <c r="H152" s="213"/>
      <c r="I152" s="101"/>
      <c r="J152" s="82"/>
      <c r="K152" s="3"/>
    </row>
    <row x14ac:dyDescent="0.25" r="153" customHeight="1" ht="21">
      <c r="A153" s="114"/>
      <c r="B153" s="132"/>
      <c r="C153" s="114"/>
      <c r="D153" s="4"/>
      <c r="E153" s="74"/>
      <c r="F153" s="74"/>
      <c r="G153" s="4"/>
      <c r="H153" s="101"/>
      <c r="I153" s="101"/>
      <c r="J153" s="82"/>
      <c r="K153" s="3"/>
    </row>
    <row x14ac:dyDescent="0.25" r="154" customHeight="1" ht="21.75">
      <c r="A154" s="114"/>
      <c r="B154" s="132"/>
      <c r="C154" s="114"/>
      <c r="D154" s="4"/>
      <c r="E154" s="74"/>
      <c r="F154" s="74"/>
      <c r="G154" s="4"/>
      <c r="H154" s="101"/>
      <c r="I154" s="101"/>
      <c r="J154" s="82"/>
      <c r="K154" s="3"/>
    </row>
    <row x14ac:dyDescent="0.25" r="155" customHeight="1" ht="21.75">
      <c r="A155" s="114"/>
      <c r="B155" s="132"/>
      <c r="C155" s="114"/>
      <c r="D155" s="4"/>
      <c r="E155" s="139" t="s">
        <v>280</v>
      </c>
      <c r="F155" s="140"/>
      <c r="G155" s="110"/>
      <c r="H155" s="188">
        <f>ROUNDUP((('UK-T-Seating'!H157)*USD_per_GBP),-1)</f>
      </c>
      <c r="I155" s="101"/>
      <c r="J155" s="82"/>
      <c r="K155" s="3"/>
    </row>
    <row x14ac:dyDescent="0.25" r="156" customHeight="1" ht="21.75">
      <c r="A156" s="114"/>
      <c r="B156" s="132"/>
      <c r="C156" s="114"/>
      <c r="D156" s="4"/>
      <c r="E156" s="74"/>
      <c r="F156" s="74"/>
      <c r="G156" s="4"/>
      <c r="H156" s="101"/>
      <c r="I156" s="101"/>
      <c r="J156" s="82"/>
      <c r="K156" s="3"/>
    </row>
    <row x14ac:dyDescent="0.25" r="157" customHeight="1" ht="30">
      <c r="A157" s="114"/>
      <c r="B157" s="132"/>
      <c r="C157" s="114"/>
      <c r="D157" s="4"/>
      <c r="E157" s="74"/>
      <c r="F157" s="74"/>
      <c r="G157" s="4"/>
      <c r="H157" s="101"/>
      <c r="I157" s="101"/>
      <c r="J157" s="82"/>
      <c r="K157" s="3"/>
    </row>
    <row x14ac:dyDescent="0.25" r="158" customHeight="1" ht="50.1">
      <c r="A158" s="8"/>
      <c r="B158" s="96" t="s">
        <v>281</v>
      </c>
      <c r="C158" s="9"/>
      <c r="D158" s="198"/>
      <c r="E158" s="198"/>
      <c r="F158" s="198"/>
      <c r="G158" s="198"/>
      <c r="H158" s="199"/>
      <c r="I158" s="199"/>
      <c r="J158" s="199"/>
      <c r="K158" s="3"/>
    </row>
    <row x14ac:dyDescent="0.25" r="159" customHeight="1" ht="17.25">
      <c r="A159" s="200"/>
      <c r="B159" s="201"/>
      <c r="C159" s="113"/>
      <c r="D159" s="217"/>
      <c r="E159" s="112" t="s">
        <v>194</v>
      </c>
      <c r="F159" s="217" t="s">
        <v>195</v>
      </c>
      <c r="G159" s="217" t="s">
        <v>196</v>
      </c>
      <c r="H159" s="73" t="s">
        <v>4</v>
      </c>
      <c r="I159" s="18"/>
      <c r="J159" s="18"/>
      <c r="K159" s="3"/>
    </row>
    <row x14ac:dyDescent="0.25" r="160" customHeight="1" ht="17.25">
      <c r="A160" s="114"/>
      <c r="B160" s="132"/>
      <c r="C160" s="114"/>
      <c r="D160" s="4"/>
      <c r="E160" s="4" t="s">
        <v>202</v>
      </c>
      <c r="F160" s="4" t="s">
        <v>275</v>
      </c>
      <c r="G160" s="4" t="s">
        <v>275</v>
      </c>
      <c r="H160" s="62">
        <f>ROUNDUP((('UK-T-Seating'!H163)*USD_per_GBP),-1)</f>
      </c>
      <c r="I160" s="62"/>
      <c r="J160" s="82"/>
      <c r="K160" s="3"/>
    </row>
    <row x14ac:dyDescent="0.25" r="161" customHeight="1" ht="17.25">
      <c r="A161" s="114"/>
      <c r="B161" s="132"/>
      <c r="C161" s="114"/>
      <c r="D161" s="4"/>
      <c r="E161" s="74" t="s">
        <v>205</v>
      </c>
      <c r="F161" s="74" t="s">
        <v>277</v>
      </c>
      <c r="G161" s="4" t="s">
        <v>282</v>
      </c>
      <c r="H161" s="62"/>
      <c r="I161" s="101"/>
      <c r="J161" s="82"/>
      <c r="K161" s="3"/>
    </row>
    <row x14ac:dyDescent="0.25" r="162" customHeight="1" ht="17.25">
      <c r="A162" s="114"/>
      <c r="B162" s="132"/>
      <c r="C162" s="114"/>
      <c r="D162" s="114"/>
      <c r="E162" s="74"/>
      <c r="F162" s="74"/>
      <c r="G162" s="4"/>
      <c r="H162" s="62"/>
      <c r="I162" s="202"/>
      <c r="J162" s="82"/>
      <c r="K162" s="3"/>
    </row>
    <row x14ac:dyDescent="0.25" r="163" customHeight="1" ht="17.25">
      <c r="A163" s="114"/>
      <c r="B163" s="132"/>
      <c r="C163" s="114"/>
      <c r="D163" s="114"/>
      <c r="E163" s="74"/>
      <c r="F163" s="74"/>
      <c r="G163" s="4"/>
      <c r="H163" s="62"/>
      <c r="I163" s="202"/>
      <c r="J163" s="82"/>
      <c r="K163" s="3"/>
    </row>
    <row x14ac:dyDescent="0.25" r="164" customHeight="1" ht="17.25">
      <c r="A164" s="114"/>
      <c r="B164" s="132"/>
      <c r="C164" s="114"/>
      <c r="D164" s="114"/>
      <c r="E164" s="3"/>
      <c r="F164" s="28"/>
      <c r="G164" s="114"/>
      <c r="H164" s="202"/>
      <c r="I164" s="202"/>
      <c r="J164" s="82"/>
      <c r="K164" s="3"/>
    </row>
    <row x14ac:dyDescent="0.25" r="165" customHeight="1" ht="28.350000000000005">
      <c r="A165" s="114"/>
      <c r="B165" s="132"/>
      <c r="C165" s="114"/>
      <c r="D165" s="114"/>
      <c r="E165" s="145"/>
      <c r="F165" s="28"/>
      <c r="G165" s="114"/>
      <c r="H165" s="202"/>
      <c r="I165" s="202"/>
      <c r="J165" s="82"/>
      <c r="K165" s="3"/>
    </row>
    <row x14ac:dyDescent="0.25" r="166" customHeight="1" ht="27.75">
      <c r="A166" s="114"/>
      <c r="B166" s="132"/>
      <c r="C166" s="114"/>
      <c r="D166" s="4"/>
      <c r="E166" s="204" t="s">
        <v>257</v>
      </c>
      <c r="F166" s="115"/>
      <c r="G166" s="115"/>
      <c r="H166" s="176"/>
      <c r="I166" s="101"/>
      <c r="J166" s="82"/>
      <c r="K166" s="3"/>
    </row>
    <row x14ac:dyDescent="0.25" r="167" customHeight="1" ht="28.5">
      <c r="A167" s="114"/>
      <c r="B167" s="132"/>
      <c r="C167" s="114"/>
      <c r="D167" s="4"/>
      <c r="E167" s="28"/>
      <c r="F167" s="28"/>
      <c r="G167" s="114"/>
      <c r="H167" s="62"/>
      <c r="I167" s="101"/>
      <c r="J167" s="82"/>
      <c r="K167" s="3"/>
    </row>
    <row x14ac:dyDescent="0.25" r="168" customHeight="1" ht="33">
      <c r="A168" s="114"/>
      <c r="B168" s="132"/>
      <c r="C168" s="114"/>
      <c r="D168" s="4"/>
      <c r="E168" s="28" t="s">
        <v>258</v>
      </c>
      <c r="F168" s="74"/>
      <c r="G168" s="4"/>
      <c r="H168" s="101"/>
      <c r="I168" s="101"/>
      <c r="J168" s="82"/>
      <c r="K168" s="3"/>
    </row>
    <row x14ac:dyDescent="0.25" r="169" customHeight="1" ht="48">
      <c r="A169" s="114"/>
      <c r="B169" s="132"/>
      <c r="C169" s="114"/>
      <c r="D169" s="4"/>
      <c r="E169" s="74"/>
      <c r="F169" s="74"/>
      <c r="G169" s="4"/>
      <c r="H169" s="101"/>
      <c r="I169" s="101"/>
      <c r="J169" s="82"/>
      <c r="K169" s="3"/>
    </row>
    <row x14ac:dyDescent="0.25" r="170" customHeight="1" ht="17.25">
      <c r="A170" s="3"/>
      <c r="B170" s="205"/>
      <c r="C170" s="54"/>
      <c r="D170" s="206"/>
      <c r="E170" s="207"/>
      <c r="F170" s="207"/>
      <c r="G170" s="3"/>
      <c r="H170" s="82"/>
      <c r="I170" s="82"/>
      <c r="J170" s="82"/>
      <c r="K170" s="3"/>
    </row>
    <row x14ac:dyDescent="0.25" r="171" customHeight="1" ht="50.1">
      <c r="A171" s="8"/>
      <c r="B171" s="96" t="s">
        <v>283</v>
      </c>
      <c r="C171" s="9"/>
      <c r="D171" s="198"/>
      <c r="E171" s="198"/>
      <c r="F171" s="198"/>
      <c r="G171" s="198"/>
      <c r="H171" s="199"/>
      <c r="I171" s="199"/>
      <c r="J171" s="199"/>
      <c r="K171" s="3"/>
    </row>
    <row x14ac:dyDescent="0.25" r="172" customHeight="1" ht="17.25" customFormat="1" s="208">
      <c r="A172" s="209"/>
      <c r="B172" s="210"/>
      <c r="C172" s="51"/>
      <c r="D172" s="51"/>
      <c r="E172" s="117" t="s">
        <v>194</v>
      </c>
      <c r="F172" s="130" t="s">
        <v>195</v>
      </c>
      <c r="G172" s="130" t="s">
        <v>196</v>
      </c>
      <c r="H172" s="73" t="s">
        <v>197</v>
      </c>
      <c r="I172" s="52" t="s">
        <v>198</v>
      </c>
      <c r="J172" s="52" t="s">
        <v>273</v>
      </c>
      <c r="K172" s="211"/>
    </row>
    <row x14ac:dyDescent="0.25" r="173" customHeight="1" ht="17.25">
      <c r="A173" s="114"/>
      <c r="B173" s="132"/>
      <c r="C173" s="114"/>
      <c r="D173" s="4"/>
      <c r="E173" s="4" t="s">
        <v>274</v>
      </c>
      <c r="F173" s="4" t="s">
        <v>275</v>
      </c>
      <c r="G173" s="4" t="s">
        <v>275</v>
      </c>
      <c r="H173" s="62">
        <f>ROUNDUP((('UK-T-Seating'!H176)*USD_per_GBP),-1)</f>
      </c>
      <c r="I173" s="62">
        <f>ROUNDUP((('UK-T-Seating'!I176)*USD_per_GBP),-1)</f>
      </c>
      <c r="J173" s="62">
        <f>ROUNDUP((('UK-T-Seating'!J176)*USD_per_GBP),-1)</f>
      </c>
      <c r="K173" s="3"/>
    </row>
    <row x14ac:dyDescent="0.25" r="174" customHeight="1" ht="21.75">
      <c r="A174" s="114"/>
      <c r="B174" s="132"/>
      <c r="C174" s="114"/>
      <c r="D174" s="4"/>
      <c r="E174" s="74" t="s">
        <v>276</v>
      </c>
      <c r="F174" s="74" t="s">
        <v>277</v>
      </c>
      <c r="G174" s="4" t="s">
        <v>277</v>
      </c>
      <c r="H174" s="101"/>
      <c r="I174" s="101"/>
      <c r="J174" s="82"/>
      <c r="K174" s="3"/>
    </row>
    <row x14ac:dyDescent="0.25" r="175" customHeight="1" ht="21.75">
      <c r="A175" s="114"/>
      <c r="B175" s="132"/>
      <c r="C175" s="114"/>
      <c r="D175" s="4"/>
      <c r="E175" s="3"/>
      <c r="F175" s="3"/>
      <c r="G175" s="3"/>
      <c r="H175" s="82"/>
      <c r="I175" s="101"/>
      <c r="J175" s="82"/>
      <c r="K175" s="3"/>
    </row>
    <row x14ac:dyDescent="0.25" r="176" customHeight="1" ht="21.75">
      <c r="A176" s="114"/>
      <c r="B176" s="132"/>
      <c r="C176" s="114"/>
      <c r="D176" s="4"/>
      <c r="E176" s="28" t="s">
        <v>278</v>
      </c>
      <c r="F176" s="3"/>
      <c r="G176" s="3"/>
      <c r="H176" s="82"/>
      <c r="I176" s="101"/>
      <c r="J176" s="82"/>
      <c r="K176" s="3"/>
    </row>
    <row x14ac:dyDescent="0.25" r="177" customHeight="1" ht="21.75">
      <c r="A177" s="114"/>
      <c r="B177" s="132"/>
      <c r="C177" s="114"/>
      <c r="D177" s="4"/>
      <c r="E177" s="114" t="s">
        <v>279</v>
      </c>
      <c r="F177" s="74"/>
      <c r="G177" s="4"/>
      <c r="H177" s="101"/>
      <c r="I177" s="101"/>
      <c r="J177" s="82"/>
      <c r="K177" s="3"/>
    </row>
    <row x14ac:dyDescent="0.25" r="178" customHeight="1" ht="21.75">
      <c r="A178" s="114"/>
      <c r="B178" s="132"/>
      <c r="C178" s="114"/>
      <c r="D178" s="4"/>
      <c r="E178" s="3"/>
      <c r="F178" s="74"/>
      <c r="G178" s="4"/>
      <c r="H178" s="101"/>
      <c r="I178" s="101"/>
      <c r="J178" s="82"/>
      <c r="K178" s="3"/>
    </row>
    <row x14ac:dyDescent="0.25" r="179" customHeight="1" ht="17.25">
      <c r="A179" s="150"/>
      <c r="B179" s="212"/>
      <c r="C179" s="150"/>
      <c r="D179" s="150"/>
      <c r="E179" s="204" t="s">
        <v>207</v>
      </c>
      <c r="F179" s="74"/>
      <c r="G179" s="4"/>
      <c r="H179" s="101"/>
      <c r="I179" s="213"/>
      <c r="J179" s="82"/>
      <c r="K179" s="3"/>
    </row>
    <row x14ac:dyDescent="0.25" r="180" customHeight="1" ht="21.75">
      <c r="A180" s="114"/>
      <c r="B180" s="132"/>
      <c r="C180" s="114"/>
      <c r="D180" s="4"/>
      <c r="E180" s="145"/>
      <c r="F180" s="133"/>
      <c r="G180" s="150"/>
      <c r="H180" s="213"/>
      <c r="I180" s="101"/>
      <c r="J180" s="82"/>
      <c r="K180" s="3"/>
    </row>
    <row x14ac:dyDescent="0.25" r="181" customHeight="1" ht="21.75">
      <c r="A181" s="114"/>
      <c r="B181" s="132"/>
      <c r="C181" s="114"/>
      <c r="D181" s="4"/>
      <c r="E181" s="74"/>
      <c r="F181" s="74"/>
      <c r="G181" s="4"/>
      <c r="H181" s="101"/>
      <c r="I181" s="101"/>
      <c r="J181" s="82"/>
      <c r="K181" s="3"/>
    </row>
    <row x14ac:dyDescent="0.25" r="182" customHeight="1" ht="21.75">
      <c r="A182" s="114"/>
      <c r="B182" s="132"/>
      <c r="C182" s="114"/>
      <c r="D182" s="4"/>
      <c r="E182" s="139" t="s">
        <v>280</v>
      </c>
      <c r="F182" s="140"/>
      <c r="G182" s="110"/>
      <c r="H182" s="188">
        <f>ROUNDUP((('UK-T-Seating'!H185)*USD_per_GBP),-1)</f>
      </c>
      <c r="I182" s="101"/>
      <c r="J182" s="82"/>
      <c r="K182" s="3"/>
    </row>
    <row x14ac:dyDescent="0.25" r="183" customHeight="1" ht="156.75">
      <c r="A183" s="114"/>
      <c r="B183" s="132"/>
      <c r="C183" s="114"/>
      <c r="D183" s="4"/>
      <c r="E183" s="74"/>
      <c r="F183" s="74"/>
      <c r="G183" s="4"/>
      <c r="H183" s="101"/>
      <c r="I183" s="101"/>
      <c r="J183" s="82"/>
      <c r="K183" s="3"/>
    </row>
    <row x14ac:dyDescent="0.25" r="184" customHeight="1" ht="21.75">
      <c r="A184" s="114"/>
      <c r="B184" s="132"/>
      <c r="C184" s="114"/>
      <c r="D184" s="4"/>
      <c r="E184" s="74"/>
      <c r="F184" s="74"/>
      <c r="G184" s="4"/>
      <c r="H184" s="101"/>
      <c r="I184" s="101"/>
      <c r="J184" s="82"/>
      <c r="K184" s="3"/>
    </row>
    <row x14ac:dyDescent="0.25" r="185" customHeight="1" ht="36">
      <c r="A185" s="8"/>
      <c r="B185" s="96" t="s">
        <v>284</v>
      </c>
      <c r="C185" s="9"/>
      <c r="D185" s="198"/>
      <c r="E185" s="198"/>
      <c r="F185" s="198"/>
      <c r="G185" s="198"/>
      <c r="H185" s="199"/>
      <c r="I185" s="199"/>
      <c r="J185" s="199"/>
      <c r="K185" s="3"/>
    </row>
    <row x14ac:dyDescent="0.25" r="186" customHeight="1" ht="17.25">
      <c r="A186" s="209"/>
      <c r="B186" s="210"/>
      <c r="C186" s="51"/>
      <c r="D186" s="113"/>
      <c r="E186" s="112" t="s">
        <v>194</v>
      </c>
      <c r="F186" s="217" t="s">
        <v>195</v>
      </c>
      <c r="G186" s="217" t="s">
        <v>196</v>
      </c>
      <c r="H186" s="73" t="s">
        <v>197</v>
      </c>
      <c r="I186" s="18"/>
      <c r="J186" s="18"/>
      <c r="K186" s="3"/>
    </row>
    <row x14ac:dyDescent="0.25" r="187" customHeight="1" ht="17.25" customFormat="1" s="208">
      <c r="A187" s="214"/>
      <c r="B187" s="215"/>
      <c r="C187" s="214"/>
      <c r="D187" s="75"/>
      <c r="E187" s="75" t="s">
        <v>274</v>
      </c>
      <c r="F187" s="75" t="s">
        <v>275</v>
      </c>
      <c r="G187" s="75" t="s">
        <v>275</v>
      </c>
      <c r="H187" s="219">
        <f>ROUNDUP((('UK-T-Seating'!H190)*USD_per_GBP),-1)</f>
      </c>
      <c r="I187" s="219"/>
      <c r="J187" s="219"/>
      <c r="K187" s="211"/>
    </row>
    <row x14ac:dyDescent="0.25" r="188" customHeight="1" ht="17.25">
      <c r="A188" s="114"/>
      <c r="B188" s="132"/>
      <c r="C188" s="114"/>
      <c r="D188" s="4"/>
      <c r="E188" s="74" t="s">
        <v>276</v>
      </c>
      <c r="F188" s="74" t="s">
        <v>277</v>
      </c>
      <c r="G188" s="4" t="s">
        <v>277</v>
      </c>
      <c r="H188" s="101"/>
      <c r="I188" s="101"/>
      <c r="J188" s="82"/>
      <c r="K188" s="3"/>
    </row>
    <row x14ac:dyDescent="0.25" r="189" customHeight="1" ht="21.75">
      <c r="A189" s="114"/>
      <c r="B189" s="132"/>
      <c r="C189" s="114"/>
      <c r="D189" s="4"/>
      <c r="E189" s="3"/>
      <c r="F189" s="3"/>
      <c r="G189" s="3"/>
      <c r="H189" s="82"/>
      <c r="I189" s="101"/>
      <c r="J189" s="82"/>
      <c r="K189" s="3"/>
    </row>
    <row x14ac:dyDescent="0.25" r="190" customHeight="1" ht="21.75">
      <c r="A190" s="114"/>
      <c r="B190" s="132"/>
      <c r="C190" s="114"/>
      <c r="D190" s="4"/>
      <c r="E190" s="187"/>
      <c r="F190" s="3"/>
      <c r="G190" s="3"/>
      <c r="H190" s="82"/>
      <c r="I190" s="101"/>
      <c r="J190" s="82"/>
      <c r="K190" s="3"/>
    </row>
    <row x14ac:dyDescent="0.25" r="191" customHeight="1" ht="21.75">
      <c r="A191" s="114"/>
      <c r="B191" s="132"/>
      <c r="C191" s="114"/>
      <c r="D191" s="4"/>
      <c r="E191" s="28" t="s">
        <v>278</v>
      </c>
      <c r="F191" s="74"/>
      <c r="G191" s="4"/>
      <c r="H191" s="101"/>
      <c r="I191" s="101"/>
      <c r="J191" s="82"/>
      <c r="K191" s="3"/>
    </row>
    <row x14ac:dyDescent="0.25" r="192" customHeight="1" ht="21.75">
      <c r="A192" s="114"/>
      <c r="B192" s="132"/>
      <c r="C192" s="114"/>
      <c r="D192" s="4"/>
      <c r="E192" s="114" t="s">
        <v>279</v>
      </c>
      <c r="F192" s="74"/>
      <c r="G192" s="4"/>
      <c r="H192" s="101"/>
      <c r="I192" s="101"/>
      <c r="J192" s="82"/>
      <c r="K192" s="3"/>
    </row>
    <row x14ac:dyDescent="0.25" r="193" customHeight="1" ht="21.75">
      <c r="A193" s="150"/>
      <c r="B193" s="212"/>
      <c r="C193" s="150"/>
      <c r="D193" s="150"/>
      <c r="E193" s="220"/>
      <c r="F193" s="74"/>
      <c r="G193" s="4"/>
      <c r="H193" s="101"/>
      <c r="I193" s="213"/>
      <c r="J193" s="221"/>
      <c r="K193" s="3"/>
    </row>
    <row x14ac:dyDescent="0.25" r="194" customHeight="1" ht="17.25">
      <c r="A194" s="114"/>
      <c r="B194" s="132"/>
      <c r="C194" s="114"/>
      <c r="D194" s="4"/>
      <c r="E194" s="138" t="s">
        <v>18</v>
      </c>
      <c r="F194" s="4"/>
      <c r="G194" s="4"/>
      <c r="H194" s="92"/>
      <c r="I194" s="101"/>
      <c r="J194" s="82"/>
      <c r="K194" s="3"/>
    </row>
    <row x14ac:dyDescent="0.25" r="195" customHeight="1" ht="48">
      <c r="A195" s="114"/>
      <c r="B195" s="132"/>
      <c r="C195" s="114"/>
      <c r="D195" s="4"/>
      <c r="E195" s="108"/>
      <c r="F195" s="4"/>
      <c r="G195" s="4"/>
      <c r="H195" s="92"/>
      <c r="I195" s="101"/>
      <c r="J195" s="82"/>
      <c r="K195" s="3"/>
    </row>
    <row x14ac:dyDescent="0.25" r="196" customHeight="1" ht="21.75">
      <c r="A196" s="114"/>
      <c r="B196" s="132"/>
      <c r="C196" s="114"/>
      <c r="D196" s="4"/>
      <c r="E196" s="139" t="s">
        <v>280</v>
      </c>
      <c r="F196" s="140"/>
      <c r="G196" s="140"/>
      <c r="H196" s="188">
        <v>530</v>
      </c>
      <c r="I196" s="101"/>
      <c r="J196" s="82"/>
      <c r="K196" s="3"/>
    </row>
    <row x14ac:dyDescent="0.25" r="197" customHeight="1" ht="21.75">
      <c r="A197" s="114"/>
      <c r="B197" s="132"/>
      <c r="C197" s="114"/>
      <c r="D197" s="4"/>
      <c r="E197" s="28"/>
      <c r="F197" s="4"/>
      <c r="G197" s="4"/>
      <c r="H197" s="63"/>
      <c r="I197" s="101"/>
      <c r="J197" s="82"/>
      <c r="K197" s="3"/>
    </row>
    <row x14ac:dyDescent="0.25" r="198" customHeight="1" ht="21.75">
      <c r="A198" s="114"/>
      <c r="B198" s="132"/>
      <c r="C198" s="114"/>
      <c r="D198" s="4"/>
      <c r="E198" s="28" t="s">
        <v>285</v>
      </c>
      <c r="F198" s="4"/>
      <c r="G198" s="4"/>
      <c r="H198" s="62"/>
      <c r="I198" s="101"/>
      <c r="J198" s="82"/>
      <c r="K198" s="3"/>
    </row>
    <row x14ac:dyDescent="0.25" r="199" customHeight="1" ht="21.75">
      <c r="A199" s="114"/>
      <c r="B199" s="132"/>
      <c r="C199" s="114"/>
      <c r="D199" s="4"/>
      <c r="E199" s="139" t="s">
        <v>190</v>
      </c>
      <c r="F199" s="143"/>
      <c r="G199" s="140"/>
      <c r="H199" s="188">
        <v>910</v>
      </c>
      <c r="I199" s="101"/>
      <c r="J199" s="82"/>
      <c r="K199" s="3"/>
    </row>
    <row x14ac:dyDescent="0.25" r="200" customHeight="1" ht="21.75">
      <c r="A200" s="114"/>
      <c r="B200" s="132"/>
      <c r="C200" s="114"/>
      <c r="D200" s="4"/>
      <c r="E200" s="28"/>
      <c r="F200" s="74"/>
      <c r="G200" s="4"/>
      <c r="H200" s="62"/>
      <c r="I200" s="101"/>
      <c r="J200" s="82"/>
      <c r="K200" s="3"/>
    </row>
    <row x14ac:dyDescent="0.25" r="201" customHeight="1" ht="21.75">
      <c r="A201" s="114"/>
      <c r="B201" s="132"/>
      <c r="C201" s="114"/>
      <c r="D201" s="4"/>
      <c r="E201" s="28"/>
      <c r="F201" s="74"/>
      <c r="G201" s="4"/>
      <c r="H201" s="62"/>
      <c r="I201" s="101"/>
      <c r="J201" s="82"/>
      <c r="K201" s="3"/>
    </row>
    <row x14ac:dyDescent="0.25" r="202" customHeight="1" ht="21.75">
      <c r="A202" s="114"/>
      <c r="B202" s="132"/>
      <c r="C202" s="114"/>
      <c r="D202" s="4"/>
      <c r="E202" s="28"/>
      <c r="F202" s="74"/>
      <c r="G202" s="4"/>
      <c r="H202" s="62"/>
      <c r="I202" s="101"/>
      <c r="J202" s="82"/>
      <c r="K202" s="3"/>
    </row>
    <row x14ac:dyDescent="0.25" r="203" customHeight="1" ht="21.75">
      <c r="A203" s="114"/>
      <c r="B203" s="132"/>
      <c r="C203" s="114"/>
      <c r="D203" s="4"/>
      <c r="E203" s="28"/>
      <c r="F203" s="74"/>
      <c r="G203" s="4"/>
      <c r="H203" s="62"/>
      <c r="I203" s="101"/>
      <c r="J203" s="82"/>
      <c r="K203" s="3"/>
    </row>
    <row x14ac:dyDescent="0.25" r="204" customHeight="1" ht="21.75">
      <c r="A204" s="114"/>
      <c r="B204" s="132"/>
      <c r="C204" s="114"/>
      <c r="D204" s="4"/>
      <c r="E204" s="28"/>
      <c r="F204" s="74"/>
      <c r="G204" s="4"/>
      <c r="H204" s="62"/>
      <c r="I204" s="101"/>
      <c r="J204" s="82"/>
      <c r="K204" s="3"/>
    </row>
    <row x14ac:dyDescent="0.25" r="205" customHeight="1" ht="21.75">
      <c r="A205" s="114"/>
      <c r="B205" s="132"/>
      <c r="C205" s="114"/>
      <c r="D205" s="4"/>
      <c r="E205" s="28"/>
      <c r="F205" s="74"/>
      <c r="G205" s="4"/>
      <c r="H205" s="62"/>
      <c r="I205" s="101"/>
      <c r="J205" s="82"/>
      <c r="K205" s="3"/>
    </row>
    <row x14ac:dyDescent="0.25" r="206" customHeight="1" ht="21.75">
      <c r="A206" s="114"/>
      <c r="B206" s="132"/>
      <c r="C206" s="114"/>
      <c r="D206" s="4"/>
      <c r="E206" s="28"/>
      <c r="F206" s="74"/>
      <c r="G206" s="4"/>
      <c r="H206" s="62"/>
      <c r="I206" s="101"/>
      <c r="J206" s="82"/>
      <c r="K206" s="3"/>
    </row>
    <row x14ac:dyDescent="0.25" r="207" customHeight="1" ht="21.75">
      <c r="A207" s="114"/>
      <c r="B207" s="132"/>
      <c r="C207" s="114"/>
      <c r="D207" s="4"/>
      <c r="E207" s="28"/>
      <c r="F207" s="74"/>
      <c r="G207" s="4"/>
      <c r="H207" s="62"/>
      <c r="I207" s="101"/>
      <c r="J207" s="82"/>
      <c r="K207" s="3"/>
    </row>
    <row x14ac:dyDescent="0.25" r="208" customHeight="1" ht="21.75">
      <c r="A208" s="114"/>
      <c r="B208" s="132"/>
      <c r="C208" s="114"/>
      <c r="D208" s="4"/>
      <c r="E208" s="28"/>
      <c r="F208" s="74"/>
      <c r="G208" s="4"/>
      <c r="H208" s="62"/>
      <c r="I208" s="101"/>
      <c r="J208" s="82"/>
      <c r="K208" s="3"/>
    </row>
    <row x14ac:dyDescent="0.25" r="209" customHeight="1" ht="21.75">
      <c r="A209" s="114"/>
      <c r="B209" s="132"/>
      <c r="C209" s="114"/>
      <c r="D209" s="4"/>
      <c r="E209" s="28"/>
      <c r="F209" s="74"/>
      <c r="G209" s="4"/>
      <c r="H209" s="62"/>
      <c r="I209" s="101"/>
      <c r="J209" s="82"/>
      <c r="K209" s="3"/>
    </row>
    <row x14ac:dyDescent="0.25" r="210" customHeight="1" ht="21.75">
      <c r="A210" s="114"/>
      <c r="B210" s="132"/>
      <c r="C210" s="114"/>
      <c r="D210" s="4"/>
      <c r="E210" s="28"/>
      <c r="F210" s="74"/>
      <c r="G210" s="4"/>
      <c r="H210" s="62"/>
      <c r="I210" s="101"/>
      <c r="J210" s="82"/>
      <c r="K210" s="3"/>
    </row>
    <row x14ac:dyDescent="0.25" r="211" customHeight="1" ht="39">
      <c r="A211" s="114"/>
      <c r="B211" s="132"/>
      <c r="C211" s="114"/>
      <c r="D211" s="4"/>
      <c r="E211" s="74"/>
      <c r="F211" s="74"/>
      <c r="G211" s="4"/>
      <c r="H211" s="101"/>
      <c r="I211" s="101"/>
      <c r="J211" s="82"/>
      <c r="K211" s="3"/>
    </row>
    <row x14ac:dyDescent="0.25" r="212" customHeight="1" ht="17.25">
      <c r="A212" s="8"/>
      <c r="B212" s="96" t="s">
        <v>286</v>
      </c>
      <c r="C212" s="9"/>
      <c r="D212" s="198"/>
      <c r="E212" s="198"/>
      <c r="F212" s="198"/>
      <c r="G212" s="198"/>
      <c r="H212" s="199"/>
      <c r="I212" s="199"/>
      <c r="J212" s="199"/>
      <c r="K212" s="3"/>
    </row>
    <row x14ac:dyDescent="0.25" r="213" customHeight="1" ht="17.25">
      <c r="A213" s="209"/>
      <c r="B213" s="210"/>
      <c r="C213" s="51"/>
      <c r="D213" s="113"/>
      <c r="E213" s="112" t="s">
        <v>194</v>
      </c>
      <c r="F213" s="217" t="s">
        <v>195</v>
      </c>
      <c r="G213" s="217" t="s">
        <v>196</v>
      </c>
      <c r="H213" s="73" t="s">
        <v>197</v>
      </c>
      <c r="I213" s="18" t="s">
        <v>198</v>
      </c>
      <c r="J213" s="18" t="s">
        <v>199</v>
      </c>
      <c r="K213" s="3"/>
    </row>
    <row x14ac:dyDescent="0.25" r="214" customHeight="1" ht="17.25">
      <c r="A214" s="114"/>
      <c r="B214" s="132"/>
      <c r="C214" s="114"/>
      <c r="D214" s="4"/>
      <c r="E214" s="4" t="s">
        <v>287</v>
      </c>
      <c r="F214" s="74" t="s">
        <v>288</v>
      </c>
      <c r="G214" s="4" t="s">
        <v>288</v>
      </c>
      <c r="H214" s="62">
        <f>ROUNDUP((('UK-T-Seating'!H217)*USD_per_GBP),-1)</f>
      </c>
      <c r="I214" s="62">
        <f>ROUNDUP((('UK-T-Seating'!I217)*USD_per_GBP),-1)</f>
      </c>
      <c r="J214" s="62">
        <f>ROUNDUP((('UK-T-Seating'!J217)*USD_per_GBP),-1)</f>
      </c>
      <c r="K214" s="3"/>
    </row>
    <row x14ac:dyDescent="0.25" r="215" customHeight="1" ht="32.1" customFormat="1" s="208">
      <c r="A215" s="214"/>
      <c r="B215" s="215"/>
      <c r="C215" s="214"/>
      <c r="D215" s="75"/>
      <c r="E215" s="222" t="s">
        <v>289</v>
      </c>
      <c r="F215" s="222" t="s">
        <v>290</v>
      </c>
      <c r="G215" s="75" t="s">
        <v>291</v>
      </c>
      <c r="H215" s="225"/>
      <c r="I215" s="225"/>
      <c r="J215" s="226"/>
      <c r="K215" s="211"/>
    </row>
    <row x14ac:dyDescent="0.25" r="216" customHeight="1" ht="32.1" customFormat="1" s="208">
      <c r="A216" s="214"/>
      <c r="B216" s="215"/>
      <c r="C216" s="214"/>
      <c r="D216" s="75"/>
      <c r="E216" s="223"/>
      <c r="F216" s="211"/>
      <c r="G216" s="223"/>
      <c r="H216" s="224"/>
      <c r="I216" s="225"/>
      <c r="J216" s="226"/>
      <c r="K216" s="211"/>
    </row>
    <row x14ac:dyDescent="0.25" r="217" customHeight="1" ht="28.350000000000005">
      <c r="A217" s="114"/>
      <c r="B217" s="132"/>
      <c r="C217" s="114"/>
      <c r="D217" s="4"/>
      <c r="E217" s="187" t="s">
        <v>167</v>
      </c>
      <c r="F217" s="3"/>
      <c r="G217" s="3"/>
      <c r="H217" s="82"/>
      <c r="I217" s="101"/>
      <c r="J217" s="82"/>
      <c r="K217" s="3"/>
    </row>
    <row x14ac:dyDescent="0.25" r="218" customHeight="1" ht="21.75">
      <c r="A218" s="114"/>
      <c r="B218" s="132"/>
      <c r="C218" s="114"/>
      <c r="D218" s="4"/>
      <c r="E218" s="28" t="s">
        <v>292</v>
      </c>
      <c r="F218" s="74"/>
      <c r="G218" s="4"/>
      <c r="H218" s="101"/>
      <c r="I218" s="101"/>
      <c r="J218" s="82"/>
      <c r="K218" s="3"/>
    </row>
    <row x14ac:dyDescent="0.25" r="219" customHeight="1" ht="21.75">
      <c r="A219" s="114"/>
      <c r="B219" s="132"/>
      <c r="C219" s="114"/>
      <c r="D219" s="4"/>
      <c r="E219" s="3"/>
      <c r="F219" s="74"/>
      <c r="G219" s="4"/>
      <c r="H219" s="101"/>
      <c r="I219" s="101"/>
      <c r="J219" s="82"/>
      <c r="K219" s="3"/>
    </row>
    <row x14ac:dyDescent="0.25" r="220" customHeight="1" ht="21.75">
      <c r="A220" s="150"/>
      <c r="B220" s="212"/>
      <c r="C220" s="150"/>
      <c r="D220" s="150"/>
      <c r="E220" s="204" t="s">
        <v>207</v>
      </c>
      <c r="F220" s="74"/>
      <c r="G220" s="4"/>
      <c r="H220" s="101"/>
      <c r="I220" s="213"/>
      <c r="J220" s="221"/>
      <c r="K220" s="3"/>
    </row>
    <row x14ac:dyDescent="0.25" r="221" customHeight="1" ht="17.25">
      <c r="A221" s="114"/>
      <c r="B221" s="132"/>
      <c r="C221" s="114"/>
      <c r="D221" s="4"/>
      <c r="E221" s="145"/>
      <c r="F221" s="133"/>
      <c r="G221" s="150"/>
      <c r="H221" s="213"/>
      <c r="I221" s="101"/>
      <c r="J221" s="82"/>
      <c r="K221" s="3"/>
    </row>
    <row x14ac:dyDescent="0.25" r="222" customHeight="1" ht="21.75">
      <c r="A222" s="114"/>
      <c r="B222" s="132"/>
      <c r="C222" s="114"/>
      <c r="D222" s="4"/>
      <c r="E222" s="74"/>
      <c r="F222" s="74"/>
      <c r="G222" s="4"/>
      <c r="H222" s="101"/>
      <c r="I222" s="101"/>
      <c r="J222" s="82"/>
      <c r="K222" s="3"/>
    </row>
    <row x14ac:dyDescent="0.25" r="223" customHeight="1" ht="21.75">
      <c r="A223" s="114"/>
      <c r="B223" s="132"/>
      <c r="C223" s="114"/>
      <c r="D223" s="4"/>
      <c r="E223" s="74"/>
      <c r="F223" s="74"/>
      <c r="G223" s="4"/>
      <c r="H223" s="101"/>
      <c r="I223" s="101"/>
      <c r="J223" s="82"/>
      <c r="K223" s="3"/>
    </row>
    <row x14ac:dyDescent="0.25" r="224" customHeight="1" ht="21.75">
      <c r="A224" s="114"/>
      <c r="B224" s="132"/>
      <c r="C224" s="114"/>
      <c r="D224" s="4"/>
      <c r="E224" s="74"/>
      <c r="F224" s="74"/>
      <c r="G224" s="4"/>
      <c r="H224" s="101"/>
      <c r="I224" s="101"/>
      <c r="J224" s="82"/>
      <c r="K224" s="3"/>
    </row>
    <row x14ac:dyDescent="0.25" r="225" customHeight="1" ht="21.75">
      <c r="A225" s="114"/>
      <c r="B225" s="132"/>
      <c r="C225" s="114"/>
      <c r="D225" s="4"/>
      <c r="E225" s="74"/>
      <c r="F225" s="74"/>
      <c r="G225" s="4"/>
      <c r="H225" s="101"/>
      <c r="I225" s="101"/>
      <c r="J225" s="82"/>
      <c r="K225" s="3"/>
    </row>
    <row x14ac:dyDescent="0.25" r="226" customHeight="1" ht="21.75">
      <c r="A226" s="114"/>
      <c r="B226" s="132"/>
      <c r="C226" s="114"/>
      <c r="D226" s="4"/>
      <c r="E226" s="74"/>
      <c r="F226" s="74"/>
      <c r="G226" s="4"/>
      <c r="H226" s="101"/>
      <c r="I226" s="101"/>
      <c r="J226" s="82"/>
      <c r="K226" s="3"/>
    </row>
    <row x14ac:dyDescent="0.25" r="227" customHeight="1" ht="21.75">
      <c r="A227" s="3"/>
      <c r="B227" s="205"/>
      <c r="C227" s="54"/>
      <c r="D227" s="206"/>
      <c r="E227" s="207"/>
      <c r="F227" s="207"/>
      <c r="G227" s="3"/>
      <c r="H227" s="82"/>
      <c r="I227" s="82"/>
      <c r="J227" s="82"/>
      <c r="K227" s="3"/>
    </row>
    <row x14ac:dyDescent="0.25" r="228" customHeight="1" ht="17.25">
      <c r="A228" s="8" t="s">
        <v>1</v>
      </c>
      <c r="B228" s="96" t="s">
        <v>293</v>
      </c>
      <c r="C228" s="10"/>
      <c r="D228" s="10"/>
      <c r="E228" s="10"/>
      <c r="F228" s="227"/>
      <c r="G228" s="198"/>
      <c r="H228" s="199"/>
      <c r="I228" s="199"/>
      <c r="J228" s="199"/>
      <c r="K228" s="3"/>
    </row>
    <row x14ac:dyDescent="0.25" r="229" customHeight="1" ht="21.75">
      <c r="A229" s="15"/>
      <c r="B229" s="113"/>
      <c r="C229" s="112" t="s">
        <v>193</v>
      </c>
      <c r="D229" s="112" t="s">
        <v>236</v>
      </c>
      <c r="E229" s="112" t="s">
        <v>194</v>
      </c>
      <c r="F229" s="112" t="s">
        <v>195</v>
      </c>
      <c r="G229" s="112" t="s">
        <v>196</v>
      </c>
      <c r="H229" s="73" t="s">
        <v>197</v>
      </c>
      <c r="I229" s="18" t="s">
        <v>198</v>
      </c>
      <c r="J229" s="18" t="s">
        <v>199</v>
      </c>
      <c r="K229" s="3"/>
    </row>
    <row x14ac:dyDescent="0.25" r="230" customHeight="1" ht="36">
      <c r="A230" s="22"/>
      <c r="B230" s="114"/>
      <c r="C230" s="114" t="s">
        <v>294</v>
      </c>
      <c r="D230" s="75" t="s">
        <v>238</v>
      </c>
      <c r="E230" s="4" t="s">
        <v>295</v>
      </c>
      <c r="F230" s="75" t="s">
        <v>296</v>
      </c>
      <c r="G230" s="75" t="s">
        <v>297</v>
      </c>
      <c r="H230" s="62">
        <f>ROUNDUP((('UK-T-Seating'!H233)*USD_per_GBP),-1)</f>
      </c>
      <c r="I230" s="62">
        <f>ROUNDUP((('UK-T-Seating'!I233)*USD_per_GBP),-1)</f>
      </c>
      <c r="J230" s="62">
        <f>ROUNDUP((('UK-T-Seating'!J233)*USD_per_GBP),-1)</f>
      </c>
      <c r="K230" s="3"/>
    </row>
    <row x14ac:dyDescent="0.25" r="231" customHeight="1" ht="17.25">
      <c r="A231" s="22"/>
      <c r="B231" s="114"/>
      <c r="C231" s="114" t="s">
        <v>298</v>
      </c>
      <c r="D231" s="75" t="s">
        <v>299</v>
      </c>
      <c r="E231" s="4" t="s">
        <v>300</v>
      </c>
      <c r="F231" s="4" t="s">
        <v>242</v>
      </c>
      <c r="G231" s="4" t="s">
        <v>214</v>
      </c>
      <c r="H231" s="189"/>
      <c r="I231" s="189"/>
      <c r="J231" s="189"/>
      <c r="K231" s="3"/>
    </row>
    <row x14ac:dyDescent="0.25" r="232" customHeight="1" ht="17.25">
      <c r="A232" s="22"/>
      <c r="B232" s="114"/>
      <c r="C232" s="114" t="s">
        <v>301</v>
      </c>
      <c r="D232" s="4" t="s">
        <v>245</v>
      </c>
      <c r="E232" s="4" t="s">
        <v>295</v>
      </c>
      <c r="F232" s="75" t="s">
        <v>296</v>
      </c>
      <c r="G232" s="75" t="s">
        <v>302</v>
      </c>
      <c r="H232" s="63"/>
      <c r="I232" s="63"/>
      <c r="J232" s="63"/>
      <c r="K232" s="3"/>
    </row>
    <row x14ac:dyDescent="0.25" r="233" customHeight="1" ht="17.25">
      <c r="A233" s="22"/>
      <c r="B233" s="114"/>
      <c r="C233" s="114" t="s">
        <v>303</v>
      </c>
      <c r="D233" s="75" t="s">
        <v>247</v>
      </c>
      <c r="E233" s="4" t="s">
        <v>300</v>
      </c>
      <c r="F233" s="4" t="s">
        <v>242</v>
      </c>
      <c r="G233" s="4" t="s">
        <v>248</v>
      </c>
      <c r="H233" s="63"/>
      <c r="I233" s="63"/>
      <c r="J233" s="63"/>
      <c r="K233" s="3"/>
    </row>
    <row x14ac:dyDescent="0.25" r="234" customHeight="1" ht="17.25">
      <c r="A234" s="22"/>
      <c r="B234" s="114"/>
      <c r="C234" s="114"/>
      <c r="D234" s="114"/>
      <c r="E234" s="114"/>
      <c r="F234" s="114"/>
      <c r="G234" s="114"/>
      <c r="H234" s="172"/>
      <c r="I234" s="172"/>
      <c r="J234" s="82"/>
      <c r="K234" s="3"/>
    </row>
    <row x14ac:dyDescent="0.25" r="235" customHeight="1" ht="17.25">
      <c r="A235" s="22"/>
      <c r="B235" s="114"/>
      <c r="C235" s="114"/>
      <c r="D235" s="114"/>
      <c r="E235" s="187" t="s">
        <v>167</v>
      </c>
      <c r="F235" s="114"/>
      <c r="G235" s="114"/>
      <c r="H235" s="172"/>
      <c r="I235" s="172"/>
      <c r="J235" s="82"/>
      <c r="K235" s="3"/>
    </row>
    <row x14ac:dyDescent="0.25" r="236" customHeight="1" ht="17.25">
      <c r="A236" s="3"/>
      <c r="B236" s="114"/>
      <c r="C236" s="114"/>
      <c r="D236" s="114"/>
      <c r="E236" s="28" t="s">
        <v>249</v>
      </c>
      <c r="F236" s="4"/>
      <c r="G236" s="4"/>
      <c r="H236" s="101"/>
      <c r="I236" s="82"/>
      <c r="J236" s="82"/>
      <c r="K236" s="3"/>
    </row>
    <row x14ac:dyDescent="0.25" r="237" customHeight="1" ht="17.25">
      <c r="A237" s="3"/>
      <c r="B237" s="114"/>
      <c r="C237" s="114"/>
      <c r="D237" s="114"/>
      <c r="E237" s="28"/>
      <c r="F237" s="4"/>
      <c r="G237" s="4"/>
      <c r="H237" s="101"/>
      <c r="I237" s="82"/>
      <c r="J237" s="82"/>
      <c r="K237" s="3"/>
    </row>
    <row x14ac:dyDescent="0.25" r="238" customHeight="1" ht="17.25">
      <c r="A238" s="3"/>
      <c r="B238" s="114"/>
      <c r="C238" s="114"/>
      <c r="D238" s="114"/>
      <c r="E238" s="204" t="s">
        <v>207</v>
      </c>
      <c r="F238" s="4"/>
      <c r="G238" s="4"/>
      <c r="H238" s="101"/>
      <c r="I238" s="82"/>
      <c r="J238" s="82"/>
      <c r="K238" s="3"/>
    </row>
    <row x14ac:dyDescent="0.25" r="239" customHeight="1" ht="17.25">
      <c r="A239" s="3"/>
      <c r="B239" s="114"/>
      <c r="C239" s="114"/>
      <c r="D239" s="114"/>
      <c r="E239" s="145"/>
      <c r="F239" s="228"/>
      <c r="G239" s="228"/>
      <c r="H239" s="101"/>
      <c r="I239" s="82"/>
      <c r="J239" s="82"/>
      <c r="K239" s="3"/>
    </row>
    <row x14ac:dyDescent="0.25" r="240" customHeight="1" ht="17.25">
      <c r="A240" s="3"/>
      <c r="B240" s="114"/>
      <c r="C240" s="114"/>
      <c r="D240" s="114"/>
      <c r="E240" s="229"/>
      <c r="F240" s="228"/>
      <c r="G240" s="228"/>
      <c r="H240" s="230"/>
      <c r="I240" s="82"/>
      <c r="J240" s="82"/>
      <c r="K240" s="3"/>
    </row>
    <row x14ac:dyDescent="0.25" r="241" customHeight="1" ht="17.25">
      <c r="A241" s="3"/>
      <c r="B241" s="114"/>
      <c r="C241" s="114"/>
      <c r="D241" s="114"/>
      <c r="E241" s="229"/>
      <c r="F241" s="228"/>
      <c r="G241" s="228"/>
      <c r="H241" s="230"/>
      <c r="I241" s="82"/>
      <c r="J241" s="82"/>
      <c r="K241" s="3"/>
    </row>
    <row x14ac:dyDescent="0.25" r="242" customHeight="1" ht="17.25">
      <c r="A242" s="3"/>
      <c r="B242" s="114"/>
      <c r="C242" s="114"/>
      <c r="D242" s="114"/>
      <c r="E242" s="229"/>
      <c r="F242" s="228"/>
      <c r="G242" s="228"/>
      <c r="H242" s="230"/>
      <c r="I242" s="82"/>
      <c r="J242" s="82"/>
      <c r="K242" s="3"/>
    </row>
    <row x14ac:dyDescent="0.25" r="243" customHeight="1" ht="17.25">
      <c r="A243" s="3"/>
      <c r="B243" s="114"/>
      <c r="C243" s="114"/>
      <c r="D243" s="114"/>
      <c r="E243" s="229"/>
      <c r="F243" s="228"/>
      <c r="G243" s="228"/>
      <c r="H243" s="230"/>
      <c r="I243" s="82"/>
      <c r="J243" s="82"/>
      <c r="K243" s="3"/>
    </row>
    <row x14ac:dyDescent="0.25" r="244" customHeight="1" ht="17.25">
      <c r="A244" s="3"/>
      <c r="B244" s="114"/>
      <c r="C244" s="114"/>
      <c r="D244" s="114"/>
      <c r="E244" s="229"/>
      <c r="F244" s="228"/>
      <c r="G244" s="228"/>
      <c r="H244" s="230"/>
      <c r="I244" s="82"/>
      <c r="J244" s="82"/>
      <c r="K244" s="3"/>
    </row>
    <row x14ac:dyDescent="0.25" r="245" customHeight="1" ht="17.25">
      <c r="A245" s="3"/>
      <c r="B245" s="3"/>
      <c r="C245" s="3"/>
      <c r="D245" s="3"/>
      <c r="E245" s="122" t="s">
        <v>304</v>
      </c>
      <c r="F245" s="3"/>
      <c r="G245" s="3"/>
      <c r="H245" s="82"/>
      <c r="I245" s="82"/>
      <c r="J245" s="82"/>
      <c r="K245" s="3"/>
    </row>
    <row x14ac:dyDescent="0.25" r="246" customHeight="1" ht="17.25">
      <c r="A246" s="3"/>
      <c r="B246" s="3"/>
      <c r="C246" s="3"/>
      <c r="D246" s="3"/>
      <c r="E246" s="3"/>
      <c r="F246" s="3"/>
      <c r="G246" s="3"/>
      <c r="H246" s="82"/>
      <c r="I246" s="82"/>
      <c r="J246" s="82"/>
      <c r="K246" s="3"/>
    </row>
    <row x14ac:dyDescent="0.25" r="247" customHeight="1" ht="17.25">
      <c r="A247" s="3"/>
      <c r="B247" s="205"/>
      <c r="C247" s="54"/>
      <c r="D247" s="206"/>
      <c r="E247" s="207"/>
      <c r="F247" s="207"/>
      <c r="G247" s="3"/>
      <c r="H247" s="82"/>
      <c r="I247" s="82"/>
      <c r="J247" s="82"/>
      <c r="K247" s="3"/>
    </row>
    <row x14ac:dyDescent="0.25" r="248" customHeight="1" ht="17.25">
      <c r="A248" s="3"/>
      <c r="B248" s="3"/>
      <c r="C248" s="3"/>
      <c r="D248" s="3"/>
      <c r="E248" s="3"/>
      <c r="F248" s="3"/>
      <c r="G248" s="3"/>
      <c r="H248" s="82"/>
      <c r="I248" s="82"/>
      <c r="J248" s="82"/>
      <c r="K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82"/>
      <c r="I249" s="82"/>
      <c r="J249" s="92"/>
      <c r="K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82"/>
      <c r="I250" s="82"/>
      <c r="J250" s="82"/>
      <c r="K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82"/>
      <c r="I251" s="82"/>
      <c r="J251" s="82"/>
      <c r="K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82"/>
      <c r="I252" s="82"/>
      <c r="J252" s="82"/>
      <c r="K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82"/>
      <c r="I253" s="82"/>
      <c r="J253" s="82"/>
      <c r="K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82"/>
      <c r="I254" s="82"/>
      <c r="J254" s="82"/>
      <c r="K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82"/>
      <c r="I255" s="82"/>
      <c r="J255" s="82"/>
      <c r="K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82"/>
      <c r="I256" s="82"/>
      <c r="J256" s="82"/>
      <c r="K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82"/>
      <c r="I257" s="82"/>
      <c r="J257" s="82"/>
      <c r="K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82"/>
      <c r="I258" s="82"/>
      <c r="J258" s="82"/>
      <c r="K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82"/>
      <c r="I259" s="82"/>
      <c r="J259" s="82"/>
      <c r="K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82"/>
      <c r="I260" s="82"/>
      <c r="J260" s="82"/>
      <c r="K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82"/>
      <c r="I261" s="82"/>
      <c r="J261" s="82"/>
      <c r="K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82"/>
      <c r="I262" s="82"/>
      <c r="J262" s="82"/>
      <c r="K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82"/>
      <c r="I263" s="82"/>
      <c r="J263" s="82"/>
      <c r="K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82"/>
      <c r="I264" s="82"/>
      <c r="J264" s="82"/>
      <c r="K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82"/>
      <c r="I265" s="82"/>
      <c r="J265" s="82"/>
      <c r="K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82"/>
      <c r="I266" s="82"/>
      <c r="J266" s="82"/>
      <c r="K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82"/>
      <c r="I267" s="82"/>
      <c r="J267" s="82"/>
      <c r="K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82"/>
      <c r="I268" s="82"/>
      <c r="J268" s="82"/>
      <c r="K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82"/>
      <c r="I269" s="82"/>
      <c r="J269" s="82"/>
      <c r="K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82"/>
      <c r="I270" s="82"/>
      <c r="J270" s="82"/>
      <c r="K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82"/>
      <c r="I271" s="82"/>
      <c r="J271" s="82"/>
      <c r="K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82"/>
      <c r="I272" s="82"/>
      <c r="J272" s="82"/>
      <c r="K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82"/>
      <c r="I273" s="82"/>
      <c r="J273" s="82"/>
      <c r="K273" s="3"/>
    </row>
  </sheetData>
  <mergeCells count="1">
    <mergeCell ref="A1:J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4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8.576428571428572" customWidth="1" bestFit="1"/>
    <col min="3" max="3" style="76" width="20.576428571428572" customWidth="1" bestFit="1"/>
    <col min="4" max="4" style="76" width="24.576428571428572" customWidth="1" bestFit="1"/>
    <col min="5" max="5" style="76" width="26.576428571428572" customWidth="1" bestFit="1"/>
    <col min="6" max="6" style="76" width="26.14785714285714" customWidth="1" bestFit="1"/>
    <col min="7" max="7" style="76" width="24.14785714285714" customWidth="1" bestFit="1"/>
    <col min="8" max="8" style="100" width="23.576428571428572" customWidth="1" bestFit="1"/>
    <col min="9" max="9" style="100" width="23.576428571428572" customWidth="1" bestFit="1"/>
    <col min="10" max="10" style="100" width="21.005" customWidth="1" bestFit="1"/>
    <col min="11" max="11" style="76" width="11.005" customWidth="1" bestFit="1"/>
  </cols>
  <sheetData>
    <row x14ac:dyDescent="0.25" r="1" customHeight="1" ht="17.25">
      <c r="A1" s="1" t="s">
        <v>191</v>
      </c>
      <c r="B1" s="1"/>
      <c r="C1" s="1"/>
      <c r="D1" s="1"/>
      <c r="E1" s="1"/>
      <c r="F1" s="1"/>
      <c r="G1" s="1"/>
      <c r="H1" s="81"/>
      <c r="I1" s="81"/>
      <c r="J1" s="81"/>
      <c r="K1" s="3"/>
    </row>
    <row x14ac:dyDescent="0.25" r="2" customHeight="1" ht="17.25">
      <c r="A2" s="3"/>
      <c r="B2" s="163"/>
      <c r="C2" s="163"/>
      <c r="D2" s="163"/>
      <c r="E2" s="163"/>
      <c r="F2" s="163"/>
      <c r="G2" s="163"/>
      <c r="H2" s="197"/>
      <c r="I2" s="197"/>
      <c r="J2" s="82"/>
      <c r="K2" s="3"/>
    </row>
    <row x14ac:dyDescent="0.25" r="3" customHeight="1" ht="17.25">
      <c r="A3" s="8"/>
      <c r="B3" s="96" t="s">
        <v>192</v>
      </c>
      <c r="C3" s="9"/>
      <c r="D3" s="198"/>
      <c r="E3" s="198"/>
      <c r="F3" s="198"/>
      <c r="G3" s="198"/>
      <c r="H3" s="199"/>
      <c r="I3" s="199"/>
      <c r="J3" s="199"/>
      <c r="K3" s="3"/>
    </row>
    <row x14ac:dyDescent="0.25" r="4" customHeight="1" ht="17.25">
      <c r="A4" s="200"/>
      <c r="B4" s="201"/>
      <c r="C4" s="113"/>
      <c r="D4" s="112" t="s">
        <v>193</v>
      </c>
      <c r="E4" s="112" t="s">
        <v>194</v>
      </c>
      <c r="F4" s="112" t="s">
        <v>195</v>
      </c>
      <c r="G4" s="112" t="s">
        <v>196</v>
      </c>
      <c r="H4" s="131" t="s">
        <v>197</v>
      </c>
      <c r="I4" s="18" t="s">
        <v>198</v>
      </c>
      <c r="J4" s="18" t="s">
        <v>199</v>
      </c>
      <c r="K4" s="3"/>
    </row>
    <row x14ac:dyDescent="0.25" r="5" customHeight="1" ht="28.350000000000005">
      <c r="A5" s="114"/>
      <c r="B5" s="132"/>
      <c r="C5" s="114"/>
      <c r="D5" s="4" t="s">
        <v>200</v>
      </c>
      <c r="E5" s="4" t="s">
        <v>201</v>
      </c>
      <c r="F5" s="4" t="s">
        <v>202</v>
      </c>
      <c r="G5" s="4" t="s">
        <v>202</v>
      </c>
      <c r="H5" s="175">
        <v>1920</v>
      </c>
      <c r="I5" s="175">
        <v>2670</v>
      </c>
      <c r="J5" s="175">
        <v>2980</v>
      </c>
      <c r="K5" s="3"/>
    </row>
    <row x14ac:dyDescent="0.25" r="6" customHeight="1" ht="28.350000000000005">
      <c r="A6" s="114"/>
      <c r="B6" s="132"/>
      <c r="C6" s="114"/>
      <c r="D6" s="4" t="s">
        <v>203</v>
      </c>
      <c r="E6" s="74" t="s">
        <v>204</v>
      </c>
      <c r="F6" s="74" t="s">
        <v>205</v>
      </c>
      <c r="G6" s="4" t="s">
        <v>205</v>
      </c>
      <c r="H6" s="62"/>
      <c r="I6" s="62"/>
      <c r="J6" s="62"/>
      <c r="K6" s="3"/>
    </row>
    <row x14ac:dyDescent="0.25" r="7" customHeight="1" ht="28.350000000000005">
      <c r="A7" s="114"/>
      <c r="B7" s="132"/>
      <c r="C7" s="114"/>
      <c r="D7" s="114"/>
      <c r="E7" s="187" t="s">
        <v>167</v>
      </c>
      <c r="F7" s="28"/>
      <c r="G7" s="114"/>
      <c r="H7" s="202"/>
      <c r="I7" s="202"/>
      <c r="J7" s="82"/>
      <c r="K7" s="3"/>
    </row>
    <row x14ac:dyDescent="0.25" r="8" customHeight="1" ht="28.350000000000005">
      <c r="A8" s="114"/>
      <c r="B8" s="132"/>
      <c r="C8" s="114"/>
      <c r="D8" s="114"/>
      <c r="E8" s="203" t="s">
        <v>206</v>
      </c>
      <c r="F8" s="28"/>
      <c r="G8" s="114"/>
      <c r="H8" s="202"/>
      <c r="I8" s="202"/>
      <c r="J8" s="82"/>
      <c r="K8" s="3"/>
    </row>
    <row x14ac:dyDescent="0.25" r="9" customHeight="1" ht="28.350000000000005">
      <c r="A9" s="114"/>
      <c r="B9" s="132"/>
      <c r="C9" s="114"/>
      <c r="D9" s="114"/>
      <c r="E9" s="203"/>
      <c r="F9" s="28"/>
      <c r="G9" s="114"/>
      <c r="H9" s="202"/>
      <c r="I9" s="202"/>
      <c r="J9" s="82"/>
      <c r="K9" s="3"/>
    </row>
    <row x14ac:dyDescent="0.25" r="10" customHeight="1" ht="28.350000000000005">
      <c r="A10" s="114"/>
      <c r="B10" s="132"/>
      <c r="C10" s="114"/>
      <c r="D10" s="114"/>
      <c r="E10" s="204" t="s">
        <v>207</v>
      </c>
      <c r="F10" s="28"/>
      <c r="G10" s="114"/>
      <c r="H10" s="202"/>
      <c r="I10" s="202"/>
      <c r="J10" s="82"/>
      <c r="K10" s="3"/>
    </row>
    <row x14ac:dyDescent="0.25" r="11" customHeight="1" ht="28.350000000000005">
      <c r="A11" s="114"/>
      <c r="B11" s="132"/>
      <c r="C11" s="114"/>
      <c r="D11" s="114"/>
      <c r="E11" s="145"/>
      <c r="F11" s="28"/>
      <c r="G11" s="114"/>
      <c r="H11" s="202"/>
      <c r="I11" s="202"/>
      <c r="J11" s="82"/>
      <c r="K11" s="3"/>
    </row>
    <row x14ac:dyDescent="0.25" r="12" customHeight="1" ht="28.350000000000005">
      <c r="A12" s="114"/>
      <c r="B12" s="132"/>
      <c r="C12" s="114"/>
      <c r="D12" s="114"/>
      <c r="E12" s="3"/>
      <c r="F12" s="3"/>
      <c r="G12" s="3"/>
      <c r="H12" s="82"/>
      <c r="I12" s="202"/>
      <c r="J12" s="82"/>
      <c r="K12" s="3"/>
    </row>
    <row x14ac:dyDescent="0.25" r="13" customHeight="1" ht="21.75">
      <c r="A13" s="114"/>
      <c r="B13" s="132"/>
      <c r="C13" s="114"/>
      <c r="D13" s="4"/>
      <c r="E13" s="28"/>
      <c r="F13" s="28"/>
      <c r="G13" s="114"/>
      <c r="H13" s="62"/>
      <c r="I13" s="101"/>
      <c r="J13" s="82"/>
      <c r="K13" s="3"/>
    </row>
    <row x14ac:dyDescent="0.25" r="14" customHeight="1" ht="21.75">
      <c r="A14" s="114"/>
      <c r="B14" s="132"/>
      <c r="C14" s="114"/>
      <c r="D14" s="4"/>
      <c r="E14" s="74"/>
      <c r="F14" s="74"/>
      <c r="G14" s="4"/>
      <c r="H14" s="101"/>
      <c r="I14" s="101"/>
      <c r="J14" s="82"/>
      <c r="K14" s="3"/>
    </row>
    <row x14ac:dyDescent="0.25" r="15" customHeight="1" ht="21.75">
      <c r="A15" s="114"/>
      <c r="B15" s="132"/>
      <c r="C15" s="114"/>
      <c r="D15" s="4"/>
      <c r="E15" s="74"/>
      <c r="F15" s="74"/>
      <c r="G15" s="4"/>
      <c r="H15" s="101"/>
      <c r="I15" s="101"/>
      <c r="J15" s="82"/>
      <c r="K15" s="3"/>
    </row>
    <row x14ac:dyDescent="0.25" r="16" customHeight="1" ht="17.25">
      <c r="A16" s="8"/>
      <c r="B16" s="96" t="s">
        <v>208</v>
      </c>
      <c r="C16" s="9"/>
      <c r="D16" s="198"/>
      <c r="E16" s="198"/>
      <c r="F16" s="198"/>
      <c r="G16" s="198"/>
      <c r="H16" s="199"/>
      <c r="I16" s="199"/>
      <c r="J16" s="199"/>
      <c r="K16" s="3"/>
    </row>
    <row x14ac:dyDescent="0.25" r="17" customHeight="1" ht="17.25">
      <c r="A17" s="200"/>
      <c r="B17" s="201"/>
      <c r="C17" s="113"/>
      <c r="D17" s="112" t="s">
        <v>193</v>
      </c>
      <c r="E17" s="112" t="s">
        <v>194</v>
      </c>
      <c r="F17" s="112" t="s">
        <v>195</v>
      </c>
      <c r="G17" s="112" t="s">
        <v>196</v>
      </c>
      <c r="H17" s="131" t="s">
        <v>197</v>
      </c>
      <c r="I17" s="18" t="s">
        <v>198</v>
      </c>
      <c r="J17" s="18" t="s">
        <v>199</v>
      </c>
      <c r="K17" s="3"/>
    </row>
    <row x14ac:dyDescent="0.25" r="18" customHeight="1" ht="28.350000000000005">
      <c r="A18" s="114"/>
      <c r="B18" s="132"/>
      <c r="C18" s="114"/>
      <c r="D18" s="4" t="s">
        <v>209</v>
      </c>
      <c r="E18" s="4" t="s">
        <v>201</v>
      </c>
      <c r="F18" s="74" t="s">
        <v>210</v>
      </c>
      <c r="G18" s="4" t="s">
        <v>211</v>
      </c>
      <c r="H18" s="175">
        <v>2490</v>
      </c>
      <c r="I18" s="175">
        <v>2960</v>
      </c>
      <c r="J18" s="175">
        <v>3720</v>
      </c>
      <c r="K18" s="3"/>
    </row>
    <row x14ac:dyDescent="0.25" r="19" customHeight="1" ht="21.75">
      <c r="A19" s="114"/>
      <c r="B19" s="132"/>
      <c r="C19" s="114"/>
      <c r="D19" s="4" t="s">
        <v>212</v>
      </c>
      <c r="E19" s="74" t="s">
        <v>204</v>
      </c>
      <c r="F19" s="74" t="s">
        <v>213</v>
      </c>
      <c r="G19" s="4" t="s">
        <v>214</v>
      </c>
      <c r="H19" s="62"/>
      <c r="I19" s="62"/>
      <c r="J19" s="62"/>
      <c r="K19" s="3"/>
    </row>
    <row x14ac:dyDescent="0.25" r="20" customHeight="1" ht="28.350000000000005">
      <c r="A20" s="114"/>
      <c r="B20" s="132"/>
      <c r="C20" s="114"/>
      <c r="D20" s="114"/>
      <c r="E20" s="187" t="s">
        <v>167</v>
      </c>
      <c r="F20" s="3"/>
      <c r="G20" s="3"/>
      <c r="H20" s="82"/>
      <c r="I20" s="202"/>
      <c r="J20" s="82"/>
      <c r="K20" s="3"/>
    </row>
    <row x14ac:dyDescent="0.25" r="21" customHeight="1" ht="28.350000000000005">
      <c r="A21" s="114"/>
      <c r="B21" s="132"/>
      <c r="C21" s="114"/>
      <c r="D21" s="114"/>
      <c r="E21" s="203" t="s">
        <v>215</v>
      </c>
      <c r="F21" s="28"/>
      <c r="G21" s="114"/>
      <c r="H21" s="202"/>
      <c r="I21" s="202"/>
      <c r="J21" s="82"/>
      <c r="K21" s="3"/>
    </row>
    <row x14ac:dyDescent="0.25" r="22" customHeight="1" ht="28.350000000000005">
      <c r="A22" s="114"/>
      <c r="B22" s="132"/>
      <c r="C22" s="114"/>
      <c r="D22" s="114"/>
      <c r="E22" s="138"/>
      <c r="F22" s="28"/>
      <c r="G22" s="114"/>
      <c r="H22" s="202"/>
      <c r="I22" s="202"/>
      <c r="J22" s="82"/>
      <c r="K22" s="3"/>
    </row>
    <row x14ac:dyDescent="0.25" r="23" customHeight="1" ht="28.350000000000005">
      <c r="A23" s="114"/>
      <c r="B23" s="132"/>
      <c r="C23" s="114"/>
      <c r="D23" s="114"/>
      <c r="E23" s="204" t="s">
        <v>207</v>
      </c>
      <c r="F23" s="28"/>
      <c r="G23" s="114"/>
      <c r="H23" s="202"/>
      <c r="I23" s="202"/>
      <c r="J23" s="82"/>
      <c r="K23" s="3"/>
    </row>
    <row x14ac:dyDescent="0.25" r="24" customHeight="1" ht="28.350000000000005">
      <c r="A24" s="114"/>
      <c r="B24" s="132"/>
      <c r="C24" s="114"/>
      <c r="D24" s="114"/>
      <c r="E24" s="145"/>
      <c r="F24" s="28"/>
      <c r="G24" s="114"/>
      <c r="H24" s="202"/>
      <c r="I24" s="202"/>
      <c r="J24" s="82"/>
      <c r="K24" s="3"/>
    </row>
    <row x14ac:dyDescent="0.25" r="25" customHeight="1" ht="21.75">
      <c r="A25" s="114"/>
      <c r="B25" s="132"/>
      <c r="C25" s="114"/>
      <c r="D25" s="4"/>
      <c r="E25" s="115"/>
      <c r="F25" s="115"/>
      <c r="G25" s="115"/>
      <c r="H25" s="176"/>
      <c r="I25" s="101"/>
      <c r="J25" s="82"/>
      <c r="K25" s="3"/>
    </row>
    <row x14ac:dyDescent="0.25" r="26" customHeight="1" ht="28.350000000000005">
      <c r="A26" s="114"/>
      <c r="B26" s="132"/>
      <c r="C26" s="114"/>
      <c r="D26" s="114"/>
      <c r="E26" s="114"/>
      <c r="F26" s="114"/>
      <c r="G26" s="114"/>
      <c r="H26" s="62"/>
      <c r="I26" s="202"/>
      <c r="J26" s="82"/>
      <c r="K26" s="3"/>
    </row>
    <row x14ac:dyDescent="0.25" r="27" customHeight="1" ht="21.75">
      <c r="A27" s="114"/>
      <c r="B27" s="132"/>
      <c r="C27" s="114"/>
      <c r="D27" s="4"/>
      <c r="E27" s="74"/>
      <c r="F27" s="74"/>
      <c r="G27" s="4"/>
      <c r="H27" s="101"/>
      <c r="I27" s="101"/>
      <c r="J27" s="82"/>
      <c r="K27" s="3"/>
    </row>
    <row x14ac:dyDescent="0.25" r="28" customHeight="1" ht="31.5">
      <c r="A28" s="3"/>
      <c r="B28" s="205"/>
      <c r="C28" s="54"/>
      <c r="D28" s="206"/>
      <c r="E28" s="207"/>
      <c r="F28" s="207"/>
      <c r="G28" s="3"/>
      <c r="H28" s="82"/>
      <c r="I28" s="82"/>
      <c r="J28" s="82"/>
      <c r="K28" s="3"/>
    </row>
    <row x14ac:dyDescent="0.25" r="29" customHeight="1" ht="17.25">
      <c r="A29" s="8"/>
      <c r="B29" s="96" t="s">
        <v>216</v>
      </c>
      <c r="C29" s="9"/>
      <c r="D29" s="198"/>
      <c r="E29" s="198"/>
      <c r="F29" s="198"/>
      <c r="G29" s="198"/>
      <c r="H29" s="199"/>
      <c r="I29" s="199"/>
      <c r="J29" s="199"/>
      <c r="K29" s="3"/>
    </row>
    <row x14ac:dyDescent="0.25" r="30" customHeight="1" ht="17.25">
      <c r="A30" s="200"/>
      <c r="B30" s="201"/>
      <c r="C30" s="113"/>
      <c r="D30" s="112" t="s">
        <v>193</v>
      </c>
      <c r="E30" s="112" t="s">
        <v>194</v>
      </c>
      <c r="F30" s="112" t="s">
        <v>195</v>
      </c>
      <c r="G30" s="112" t="s">
        <v>196</v>
      </c>
      <c r="H30" s="131" t="s">
        <v>197</v>
      </c>
      <c r="I30" s="18" t="s">
        <v>198</v>
      </c>
      <c r="J30" s="18" t="s">
        <v>199</v>
      </c>
      <c r="K30" s="3"/>
    </row>
    <row x14ac:dyDescent="0.25" r="31" customHeight="1" ht="28.350000000000005">
      <c r="A31" s="114"/>
      <c r="B31" s="132"/>
      <c r="C31" s="114"/>
      <c r="D31" s="4" t="s">
        <v>217</v>
      </c>
      <c r="E31" s="4" t="s">
        <v>201</v>
      </c>
      <c r="F31" s="74" t="s">
        <v>218</v>
      </c>
      <c r="G31" s="4" t="s">
        <v>210</v>
      </c>
      <c r="H31" s="175">
        <v>820</v>
      </c>
      <c r="I31" s="175">
        <v>980</v>
      </c>
      <c r="J31" s="175">
        <v>1190</v>
      </c>
      <c r="K31" s="3"/>
    </row>
    <row x14ac:dyDescent="0.25" r="32" customHeight="1" ht="21.75">
      <c r="A32" s="114"/>
      <c r="B32" s="132"/>
      <c r="C32" s="114"/>
      <c r="D32" s="4" t="s">
        <v>219</v>
      </c>
      <c r="E32" s="74" t="s">
        <v>204</v>
      </c>
      <c r="F32" s="74" t="s">
        <v>220</v>
      </c>
      <c r="G32" s="4" t="s">
        <v>221</v>
      </c>
      <c r="H32" s="62"/>
      <c r="I32" s="62"/>
      <c r="J32" s="62"/>
      <c r="K32" s="3"/>
    </row>
    <row x14ac:dyDescent="0.25" r="33" customHeight="1" ht="28.350000000000005">
      <c r="A33" s="114"/>
      <c r="B33" s="132"/>
      <c r="C33" s="114"/>
      <c r="D33" s="114"/>
      <c r="E33" s="187" t="s">
        <v>167</v>
      </c>
      <c r="F33" s="3"/>
      <c r="G33" s="3"/>
      <c r="H33" s="82"/>
      <c r="I33" s="202"/>
      <c r="J33" s="82"/>
      <c r="K33" s="3"/>
    </row>
    <row x14ac:dyDescent="0.25" r="34" customHeight="1" ht="28.350000000000005">
      <c r="A34" s="114"/>
      <c r="B34" s="132"/>
      <c r="C34" s="114"/>
      <c r="D34" s="114"/>
      <c r="E34" s="28" t="s">
        <v>222</v>
      </c>
      <c r="F34" s="28"/>
      <c r="G34" s="114"/>
      <c r="H34" s="202"/>
      <c r="I34" s="202"/>
      <c r="J34" s="82"/>
      <c r="K34" s="3"/>
    </row>
    <row x14ac:dyDescent="0.25" r="35" customHeight="1" ht="28.350000000000005">
      <c r="A35" s="114"/>
      <c r="B35" s="132"/>
      <c r="C35" s="114"/>
      <c r="D35" s="114"/>
      <c r="E35" s="138"/>
      <c r="F35" s="28"/>
      <c r="G35" s="114"/>
      <c r="H35" s="202"/>
      <c r="I35" s="202"/>
      <c r="J35" s="82"/>
      <c r="K35" s="3"/>
    </row>
    <row x14ac:dyDescent="0.25" r="36" customHeight="1" ht="28.350000000000005">
      <c r="A36" s="114"/>
      <c r="B36" s="132"/>
      <c r="C36" s="114"/>
      <c r="D36" s="114"/>
      <c r="E36" s="204" t="s">
        <v>223</v>
      </c>
      <c r="F36" s="28"/>
      <c r="G36" s="114"/>
      <c r="H36" s="202"/>
      <c r="I36" s="202"/>
      <c r="J36" s="82"/>
      <c r="K36" s="3"/>
    </row>
    <row x14ac:dyDescent="0.25" r="37" customHeight="1" ht="28.350000000000005">
      <c r="A37" s="114"/>
      <c r="B37" s="132"/>
      <c r="C37" s="114"/>
      <c r="D37" s="114"/>
      <c r="E37" s="145"/>
      <c r="F37" s="28"/>
      <c r="G37" s="114"/>
      <c r="H37" s="202"/>
      <c r="I37" s="202"/>
      <c r="J37" s="82"/>
      <c r="K37" s="3"/>
    </row>
    <row x14ac:dyDescent="0.25" r="38" customHeight="1" ht="21.75">
      <c r="A38" s="114"/>
      <c r="B38" s="132"/>
      <c r="C38" s="114"/>
      <c r="D38" s="4"/>
      <c r="E38" s="139" t="s">
        <v>90</v>
      </c>
      <c r="F38" s="143"/>
      <c r="G38" s="140"/>
      <c r="H38" s="188">
        <v>300</v>
      </c>
      <c r="I38" s="101"/>
      <c r="J38" s="82"/>
      <c r="K38" s="3"/>
    </row>
    <row x14ac:dyDescent="0.25" r="39" customHeight="1" ht="28.350000000000005">
      <c r="A39" s="114"/>
      <c r="B39" s="132"/>
      <c r="C39" s="114"/>
      <c r="D39" s="114"/>
      <c r="E39" s="114"/>
      <c r="F39" s="114"/>
      <c r="G39" s="114"/>
      <c r="H39" s="62"/>
      <c r="I39" s="202"/>
      <c r="J39" s="82"/>
      <c r="K39" s="3"/>
    </row>
    <row x14ac:dyDescent="0.25" r="40" customHeight="1" ht="21.75">
      <c r="A40" s="114"/>
      <c r="B40" s="132"/>
      <c r="C40" s="114"/>
      <c r="D40" s="4"/>
      <c r="E40" s="74"/>
      <c r="F40" s="74"/>
      <c r="G40" s="4"/>
      <c r="H40" s="101"/>
      <c r="I40" s="101"/>
      <c r="J40" s="82"/>
      <c r="K40" s="3"/>
    </row>
    <row x14ac:dyDescent="0.25" r="41" customHeight="1" ht="31.5">
      <c r="A41" s="3"/>
      <c r="B41" s="205"/>
      <c r="C41" s="54"/>
      <c r="D41" s="206"/>
      <c r="E41" s="207"/>
      <c r="F41" s="207"/>
      <c r="G41" s="3"/>
      <c r="H41" s="82"/>
      <c r="I41" s="82"/>
      <c r="J41" s="82"/>
      <c r="K41" s="3"/>
    </row>
    <row x14ac:dyDescent="0.25" r="42" customHeight="1" ht="17.25">
      <c r="A42" s="8"/>
      <c r="B42" s="96" t="s">
        <v>224</v>
      </c>
      <c r="C42" s="9"/>
      <c r="D42" s="198"/>
      <c r="E42" s="198"/>
      <c r="F42" s="198"/>
      <c r="G42" s="198"/>
      <c r="H42" s="199"/>
      <c r="I42" s="199"/>
      <c r="J42" s="199"/>
      <c r="K42" s="3"/>
    </row>
    <row x14ac:dyDescent="0.25" r="43" customHeight="1" ht="17.25" customFormat="1" s="208">
      <c r="A43" s="209"/>
      <c r="B43" s="210"/>
      <c r="C43" s="51"/>
      <c r="D43" s="51" t="s">
        <v>193</v>
      </c>
      <c r="E43" s="117" t="s">
        <v>194</v>
      </c>
      <c r="F43" s="130" t="s">
        <v>195</v>
      </c>
      <c r="G43" s="130" t="s">
        <v>196</v>
      </c>
      <c r="H43" s="73" t="s">
        <v>197</v>
      </c>
      <c r="I43" s="52" t="s">
        <v>198</v>
      </c>
      <c r="J43" s="52"/>
      <c r="K43" s="211"/>
    </row>
    <row x14ac:dyDescent="0.25" r="44" customHeight="1" ht="17.25">
      <c r="A44" s="114"/>
      <c r="B44" s="132"/>
      <c r="C44" s="114"/>
      <c r="D44" s="4" t="s">
        <v>225</v>
      </c>
      <c r="E44" s="4" t="s">
        <v>201</v>
      </c>
      <c r="F44" s="74" t="s">
        <v>210</v>
      </c>
      <c r="G44" s="74" t="s">
        <v>210</v>
      </c>
      <c r="H44" s="175">
        <v>5350</v>
      </c>
      <c r="I44" s="175">
        <v>5520</v>
      </c>
      <c r="J44" s="62"/>
      <c r="K44" s="3"/>
    </row>
    <row x14ac:dyDescent="0.25" r="45" customHeight="1" ht="21.75">
      <c r="A45" s="114"/>
      <c r="B45" s="132"/>
      <c r="C45" s="114"/>
      <c r="D45" s="4" t="s">
        <v>226</v>
      </c>
      <c r="E45" s="74" t="s">
        <v>204</v>
      </c>
      <c r="F45" s="74" t="s">
        <v>213</v>
      </c>
      <c r="G45" s="4" t="s">
        <v>213</v>
      </c>
      <c r="H45" s="62"/>
      <c r="I45" s="62"/>
      <c r="J45" s="82"/>
      <c r="K45" s="3"/>
    </row>
    <row x14ac:dyDescent="0.25" r="46" customHeight="1" ht="21.75">
      <c r="A46" s="114"/>
      <c r="B46" s="132"/>
      <c r="C46" s="114"/>
      <c r="D46" s="4"/>
      <c r="E46" s="3"/>
      <c r="F46" s="3"/>
      <c r="G46" s="3"/>
      <c r="H46" s="82"/>
      <c r="I46" s="101"/>
      <c r="J46" s="82"/>
      <c r="K46" s="3"/>
    </row>
    <row x14ac:dyDescent="0.25" r="47" customHeight="1" ht="21.75">
      <c r="A47" s="114"/>
      <c r="B47" s="132"/>
      <c r="C47" s="114"/>
      <c r="D47" s="4"/>
      <c r="E47" s="187" t="s">
        <v>167</v>
      </c>
      <c r="F47" s="3"/>
      <c r="G47" s="3"/>
      <c r="H47" s="82"/>
      <c r="I47" s="101"/>
      <c r="J47" s="82"/>
      <c r="K47" s="3"/>
    </row>
    <row x14ac:dyDescent="0.25" r="48" customHeight="1" ht="21.75">
      <c r="A48" s="114"/>
      <c r="B48" s="132"/>
      <c r="C48" s="114"/>
      <c r="D48" s="4"/>
      <c r="E48" s="28" t="s">
        <v>227</v>
      </c>
      <c r="F48" s="74"/>
      <c r="G48" s="4"/>
      <c r="H48" s="101"/>
      <c r="I48" s="101"/>
      <c r="J48" s="82"/>
      <c r="K48" s="3"/>
    </row>
    <row x14ac:dyDescent="0.25" r="49" customHeight="1" ht="21.75">
      <c r="A49" s="114"/>
      <c r="B49" s="132"/>
      <c r="C49" s="114"/>
      <c r="D49" s="4"/>
      <c r="E49" s="3"/>
      <c r="F49" s="74"/>
      <c r="G49" s="4"/>
      <c r="H49" s="101"/>
      <c r="I49" s="101"/>
      <c r="J49" s="82"/>
      <c r="K49" s="3"/>
    </row>
    <row x14ac:dyDescent="0.25" r="50" customHeight="1" ht="17.25">
      <c r="A50" s="150"/>
      <c r="B50" s="212"/>
      <c r="C50" s="150"/>
      <c r="D50" s="150"/>
      <c r="E50" s="204" t="s">
        <v>207</v>
      </c>
      <c r="F50" s="74"/>
      <c r="G50" s="4"/>
      <c r="H50" s="101"/>
      <c r="I50" s="213"/>
      <c r="J50" s="82"/>
      <c r="K50" s="3"/>
    </row>
    <row x14ac:dyDescent="0.25" r="51" customHeight="1" ht="21.75">
      <c r="A51" s="114"/>
      <c r="B51" s="132"/>
      <c r="C51" s="114"/>
      <c r="D51" s="4"/>
      <c r="E51" s="145"/>
      <c r="F51" s="133"/>
      <c r="G51" s="150"/>
      <c r="H51" s="213"/>
      <c r="I51" s="101"/>
      <c r="J51" s="82"/>
      <c r="K51" s="3"/>
    </row>
    <row x14ac:dyDescent="0.25" r="52" customHeight="1" ht="21.75">
      <c r="A52" s="114"/>
      <c r="B52" s="132"/>
      <c r="C52" s="114"/>
      <c r="D52" s="4"/>
      <c r="E52" s="74"/>
      <c r="F52" s="74"/>
      <c r="G52" s="4"/>
      <c r="H52" s="101"/>
      <c r="I52" s="101"/>
      <c r="J52" s="82"/>
      <c r="K52" s="3"/>
    </row>
    <row x14ac:dyDescent="0.25" r="53" customHeight="1" ht="21.75">
      <c r="A53" s="114"/>
      <c r="B53" s="132"/>
      <c r="C53" s="114"/>
      <c r="D53" s="4"/>
      <c r="E53" s="74"/>
      <c r="F53" s="74"/>
      <c r="G53" s="4"/>
      <c r="H53" s="101"/>
      <c r="I53" s="101"/>
      <c r="J53" s="82"/>
      <c r="K53" s="3"/>
    </row>
    <row x14ac:dyDescent="0.25" r="54" customHeight="1" ht="21.75">
      <c r="A54" s="114"/>
      <c r="B54" s="132"/>
      <c r="C54" s="114"/>
      <c r="D54" s="4"/>
      <c r="E54" s="74"/>
      <c r="F54" s="74"/>
      <c r="G54" s="4"/>
      <c r="H54" s="101"/>
      <c r="I54" s="101"/>
      <c r="J54" s="82"/>
      <c r="K54" s="3"/>
    </row>
    <row x14ac:dyDescent="0.25" r="55" customHeight="1" ht="21.75">
      <c r="A55" s="114"/>
      <c r="B55" s="132"/>
      <c r="C55" s="114"/>
      <c r="D55" s="4"/>
      <c r="E55" s="74"/>
      <c r="F55" s="74"/>
      <c r="G55" s="4"/>
      <c r="H55" s="101"/>
      <c r="I55" s="101"/>
      <c r="J55" s="82"/>
      <c r="K55" s="3"/>
    </row>
    <row x14ac:dyDescent="0.25" r="56" customHeight="1" ht="21">
      <c r="A56" s="114"/>
      <c r="B56" s="132"/>
      <c r="C56" s="114"/>
      <c r="D56" s="4"/>
      <c r="E56" s="74"/>
      <c r="F56" s="74"/>
      <c r="G56" s="4"/>
      <c r="H56" s="101"/>
      <c r="I56" s="101"/>
      <c r="J56" s="82"/>
      <c r="K56" s="3"/>
    </row>
    <row x14ac:dyDescent="0.25" r="57" customHeight="1" ht="21.75">
      <c r="A57" s="3"/>
      <c r="B57" s="205"/>
      <c r="C57" s="54"/>
      <c r="D57" s="206"/>
      <c r="E57" s="207"/>
      <c r="F57" s="207"/>
      <c r="G57" s="3"/>
      <c r="H57" s="82"/>
      <c r="I57" s="82"/>
      <c r="J57" s="82"/>
      <c r="K57" s="3"/>
    </row>
    <row x14ac:dyDescent="0.25" r="58" customHeight="1" ht="17.25">
      <c r="A58" s="8"/>
      <c r="B58" s="96" t="s">
        <v>228</v>
      </c>
      <c r="C58" s="9"/>
      <c r="D58" s="198"/>
      <c r="E58" s="198"/>
      <c r="F58" s="198"/>
      <c r="G58" s="198"/>
      <c r="H58" s="199"/>
      <c r="I58" s="199"/>
      <c r="J58" s="199"/>
      <c r="K58" s="3"/>
    </row>
    <row x14ac:dyDescent="0.25" r="59" customHeight="1" ht="17.25" customFormat="1" s="208">
      <c r="A59" s="209"/>
      <c r="B59" s="210"/>
      <c r="C59" s="51"/>
      <c r="D59" s="117" t="s">
        <v>193</v>
      </c>
      <c r="E59" s="117" t="s">
        <v>194</v>
      </c>
      <c r="F59" s="117" t="s">
        <v>195</v>
      </c>
      <c r="G59" s="117" t="s">
        <v>196</v>
      </c>
      <c r="H59" s="73" t="s">
        <v>197</v>
      </c>
      <c r="I59" s="52" t="s">
        <v>198</v>
      </c>
      <c r="J59" s="52" t="s">
        <v>199</v>
      </c>
      <c r="K59" s="211"/>
    </row>
    <row x14ac:dyDescent="0.25" r="60" customHeight="1" ht="28.350000000000005">
      <c r="A60" s="114"/>
      <c r="B60" s="132"/>
      <c r="C60" s="114"/>
      <c r="D60" s="4" t="s">
        <v>229</v>
      </c>
      <c r="E60" s="4" t="s">
        <v>201</v>
      </c>
      <c r="F60" s="74" t="s">
        <v>230</v>
      </c>
      <c r="G60" s="4" t="s">
        <v>231</v>
      </c>
      <c r="H60" s="175">
        <v>820</v>
      </c>
      <c r="I60" s="175">
        <v>980</v>
      </c>
      <c r="J60" s="175">
        <v>1190</v>
      </c>
      <c r="K60" s="3"/>
    </row>
    <row x14ac:dyDescent="0.25" r="61" customHeight="1" ht="33">
      <c r="A61" s="114"/>
      <c r="B61" s="132"/>
      <c r="C61" s="114"/>
      <c r="D61" s="4" t="s">
        <v>232</v>
      </c>
      <c r="E61" s="74" t="s">
        <v>204</v>
      </c>
      <c r="F61" s="74" t="s">
        <v>233</v>
      </c>
      <c r="G61" s="4" t="s">
        <v>234</v>
      </c>
      <c r="H61" s="62"/>
      <c r="I61" s="62"/>
      <c r="J61" s="62"/>
      <c r="K61" s="3"/>
    </row>
    <row x14ac:dyDescent="0.25" r="62" customHeight="1" ht="21.75">
      <c r="A62" s="114"/>
      <c r="B62" s="132"/>
      <c r="C62" s="114"/>
      <c r="D62" s="4"/>
      <c r="E62" s="187" t="s">
        <v>167</v>
      </c>
      <c r="F62" s="3"/>
      <c r="G62" s="3"/>
      <c r="H62" s="82"/>
      <c r="I62" s="101"/>
      <c r="J62" s="82"/>
      <c r="K62" s="3"/>
    </row>
    <row x14ac:dyDescent="0.25" r="63" customHeight="1" ht="21.75">
      <c r="A63" s="114"/>
      <c r="B63" s="132"/>
      <c r="C63" s="114"/>
      <c r="D63" s="4"/>
      <c r="E63" s="28" t="s">
        <v>222</v>
      </c>
      <c r="F63" s="74"/>
      <c r="G63" s="4"/>
      <c r="H63" s="101"/>
      <c r="I63" s="101"/>
      <c r="J63" s="82"/>
      <c r="K63" s="3"/>
    </row>
    <row x14ac:dyDescent="0.25" r="64" customHeight="1" ht="21.75">
      <c r="A64" s="114"/>
      <c r="B64" s="132"/>
      <c r="C64" s="114"/>
      <c r="D64" s="4"/>
      <c r="E64" s="3"/>
      <c r="F64" s="3"/>
      <c r="G64" s="3"/>
      <c r="H64" s="82"/>
      <c r="I64" s="101"/>
      <c r="J64" s="82"/>
      <c r="K64" s="3"/>
    </row>
    <row x14ac:dyDescent="0.25" r="65" customHeight="1" ht="17.25">
      <c r="A65" s="114"/>
      <c r="B65" s="132"/>
      <c r="C65" s="114"/>
      <c r="D65" s="4"/>
      <c r="E65" s="204" t="s">
        <v>207</v>
      </c>
      <c r="F65" s="74"/>
      <c r="G65" s="4"/>
      <c r="H65" s="101"/>
      <c r="I65" s="82"/>
      <c r="J65" s="82"/>
      <c r="K65" s="3"/>
    </row>
    <row x14ac:dyDescent="0.25" r="66" customHeight="1" ht="21.75">
      <c r="A66" s="114"/>
      <c r="B66" s="132"/>
      <c r="C66" s="114"/>
      <c r="D66" s="4"/>
      <c r="E66" s="145"/>
      <c r="F66" s="74"/>
      <c r="G66" s="4"/>
      <c r="H66" s="101"/>
      <c r="I66" s="63"/>
      <c r="J66" s="82"/>
      <c r="K66" s="3"/>
    </row>
    <row x14ac:dyDescent="0.25" r="67" customHeight="1" ht="21.75">
      <c r="A67" s="114"/>
      <c r="B67" s="132"/>
      <c r="C67" s="114"/>
      <c r="D67" s="4"/>
      <c r="E67" s="3"/>
      <c r="F67" s="3"/>
      <c r="G67" s="3"/>
      <c r="H67" s="82"/>
      <c r="I67" s="101"/>
      <c r="J67" s="82"/>
      <c r="K67" s="3"/>
    </row>
    <row x14ac:dyDescent="0.25" r="68" customHeight="1" ht="21.75">
      <c r="A68" s="114"/>
      <c r="B68" s="132"/>
      <c r="C68" s="114"/>
      <c r="D68" s="4"/>
      <c r="E68" s="139" t="s">
        <v>90</v>
      </c>
      <c r="F68" s="143"/>
      <c r="G68" s="140"/>
      <c r="H68" s="188">
        <v>300</v>
      </c>
      <c r="I68" s="101"/>
      <c r="J68" s="82"/>
      <c r="K68" s="3"/>
    </row>
    <row x14ac:dyDescent="0.25" r="69" customHeight="1" ht="21.75">
      <c r="A69" s="114"/>
      <c r="B69" s="132"/>
      <c r="C69" s="114"/>
      <c r="D69" s="4"/>
      <c r="E69" s="108"/>
      <c r="F69" s="74"/>
      <c r="G69" s="4"/>
      <c r="H69" s="101"/>
      <c r="I69" s="101"/>
      <c r="J69" s="82"/>
      <c r="K69" s="3"/>
    </row>
    <row x14ac:dyDescent="0.25" r="70" customHeight="1" ht="21.75">
      <c r="A70" s="114"/>
      <c r="B70" s="132"/>
      <c r="C70" s="114"/>
      <c r="D70" s="4"/>
      <c r="E70" s="108"/>
      <c r="F70" s="74"/>
      <c r="G70" s="4"/>
      <c r="H70" s="101"/>
      <c r="I70" s="101"/>
      <c r="J70" s="82"/>
      <c r="K70" s="3"/>
    </row>
    <row x14ac:dyDescent="0.25" r="71" customHeight="1" ht="21.75">
      <c r="A71" s="114"/>
      <c r="B71" s="132"/>
      <c r="C71" s="114"/>
      <c r="D71" s="4"/>
      <c r="E71" s="108"/>
      <c r="F71" s="74"/>
      <c r="G71" s="4"/>
      <c r="H71" s="101"/>
      <c r="I71" s="101"/>
      <c r="J71" s="82"/>
      <c r="K71" s="3"/>
    </row>
    <row x14ac:dyDescent="0.25" r="72" customHeight="1" ht="21.75">
      <c r="A72" s="114"/>
      <c r="B72" s="132"/>
      <c r="C72" s="114"/>
      <c r="D72" s="4"/>
      <c r="E72" s="108"/>
      <c r="F72" s="74"/>
      <c r="G72" s="4"/>
      <c r="H72" s="101"/>
      <c r="I72" s="101"/>
      <c r="J72" s="82"/>
      <c r="K72" s="3"/>
    </row>
    <row x14ac:dyDescent="0.25" r="73" customHeight="1" ht="21.75">
      <c r="A73" s="114"/>
      <c r="B73" s="132"/>
      <c r="C73" s="114"/>
      <c r="D73" s="4"/>
      <c r="E73" s="108"/>
      <c r="F73" s="74"/>
      <c r="G73" s="4"/>
      <c r="H73" s="101"/>
      <c r="I73" s="101"/>
      <c r="J73" s="82"/>
      <c r="K73" s="3"/>
    </row>
    <row x14ac:dyDescent="0.25" r="74" customHeight="1" ht="45.75">
      <c r="A74" s="3"/>
      <c r="B74" s="205"/>
      <c r="C74" s="54"/>
      <c r="D74" s="206"/>
      <c r="E74" s="207"/>
      <c r="F74" s="207"/>
      <c r="G74" s="3"/>
      <c r="H74" s="82"/>
      <c r="I74" s="82"/>
      <c r="J74" s="82"/>
      <c r="K74" s="3"/>
    </row>
    <row x14ac:dyDescent="0.25" r="75" customHeight="1" ht="17.25">
      <c r="A75" s="8"/>
      <c r="B75" s="96" t="s">
        <v>235</v>
      </c>
      <c r="C75" s="9"/>
      <c r="D75" s="198"/>
      <c r="E75" s="198"/>
      <c r="F75" s="198"/>
      <c r="G75" s="198"/>
      <c r="H75" s="199"/>
      <c r="I75" s="199"/>
      <c r="J75" s="199"/>
      <c r="K75" s="3"/>
    </row>
    <row x14ac:dyDescent="0.25" r="76" customHeight="1" ht="17.25">
      <c r="A76" s="209"/>
      <c r="B76" s="210"/>
      <c r="C76" s="112" t="s">
        <v>193</v>
      </c>
      <c r="D76" s="112" t="s">
        <v>236</v>
      </c>
      <c r="E76" s="112" t="s">
        <v>194</v>
      </c>
      <c r="F76" s="112" t="s">
        <v>195</v>
      </c>
      <c r="G76" s="112" t="s">
        <v>196</v>
      </c>
      <c r="H76" s="73" t="s">
        <v>197</v>
      </c>
      <c r="I76" s="18" t="s">
        <v>198</v>
      </c>
      <c r="J76" s="18" t="s">
        <v>199</v>
      </c>
      <c r="K76" s="3"/>
    </row>
    <row x14ac:dyDescent="0.25" r="77" customHeight="1" ht="32.1" customFormat="1" s="208">
      <c r="A77" s="214"/>
      <c r="B77" s="215"/>
      <c r="C77" s="75" t="s">
        <v>237</v>
      </c>
      <c r="D77" s="75" t="s">
        <v>238</v>
      </c>
      <c r="E77" s="75" t="s">
        <v>211</v>
      </c>
      <c r="F77" s="75" t="s">
        <v>230</v>
      </c>
      <c r="G77" s="75" t="s">
        <v>211</v>
      </c>
      <c r="H77" s="216">
        <v>1970</v>
      </c>
      <c r="I77" s="216">
        <v>2310</v>
      </c>
      <c r="J77" s="216">
        <v>2720</v>
      </c>
      <c r="K77" s="211"/>
    </row>
    <row x14ac:dyDescent="0.25" r="78" customHeight="1" ht="28.350000000000005">
      <c r="A78" s="114"/>
      <c r="B78" s="132"/>
      <c r="C78" s="4" t="s">
        <v>239</v>
      </c>
      <c r="D78" s="4" t="s">
        <v>240</v>
      </c>
      <c r="E78" s="74" t="s">
        <v>241</v>
      </c>
      <c r="F78" s="74" t="s">
        <v>242</v>
      </c>
      <c r="G78" s="4" t="s">
        <v>243</v>
      </c>
      <c r="H78" s="62"/>
      <c r="I78" s="62"/>
      <c r="J78" s="62"/>
      <c r="K78" s="3"/>
    </row>
    <row x14ac:dyDescent="0.25" r="79" customHeight="1" ht="28.350000000000005">
      <c r="A79" s="114"/>
      <c r="B79" s="132"/>
      <c r="C79" s="4" t="s">
        <v>244</v>
      </c>
      <c r="D79" s="4" t="s">
        <v>245</v>
      </c>
      <c r="E79" s="4" t="s">
        <v>211</v>
      </c>
      <c r="F79" s="75" t="s">
        <v>230</v>
      </c>
      <c r="G79" s="75" t="s">
        <v>246</v>
      </c>
      <c r="H79" s="62"/>
      <c r="I79" s="62"/>
      <c r="J79" s="62"/>
      <c r="K79" s="3"/>
    </row>
    <row x14ac:dyDescent="0.25" r="80" customHeight="1" ht="28.350000000000005">
      <c r="A80" s="114"/>
      <c r="B80" s="132"/>
      <c r="C80" s="4" t="s">
        <v>239</v>
      </c>
      <c r="D80" s="4" t="s">
        <v>247</v>
      </c>
      <c r="E80" s="74" t="s">
        <v>241</v>
      </c>
      <c r="F80" s="74" t="s">
        <v>242</v>
      </c>
      <c r="G80" s="4" t="s">
        <v>248</v>
      </c>
      <c r="H80" s="62"/>
      <c r="I80" s="62"/>
      <c r="J80" s="62"/>
      <c r="K80" s="3"/>
    </row>
    <row x14ac:dyDescent="0.25" r="81" customHeight="1" ht="28.350000000000005">
      <c r="A81" s="114"/>
      <c r="B81" s="132"/>
      <c r="C81" s="114"/>
      <c r="D81" s="114"/>
      <c r="E81" s="74"/>
      <c r="F81" s="74"/>
      <c r="G81" s="4"/>
      <c r="H81" s="62"/>
      <c r="I81" s="62"/>
      <c r="J81" s="82"/>
      <c r="K81" s="3"/>
    </row>
    <row x14ac:dyDescent="0.25" r="82" customHeight="1" ht="21.75">
      <c r="A82" s="114"/>
      <c r="B82" s="132"/>
      <c r="C82" s="114"/>
      <c r="D82" s="4"/>
      <c r="E82" s="187" t="s">
        <v>167</v>
      </c>
      <c r="F82" s="74"/>
      <c r="G82" s="4"/>
      <c r="H82" s="101"/>
      <c r="I82" s="101"/>
      <c r="J82" s="82"/>
      <c r="K82" s="3"/>
    </row>
    <row x14ac:dyDescent="0.25" r="83" customHeight="1" ht="21.75">
      <c r="A83" s="114"/>
      <c r="B83" s="132"/>
      <c r="C83" s="114"/>
      <c r="D83" s="4"/>
      <c r="E83" s="28" t="s">
        <v>249</v>
      </c>
      <c r="F83" s="74"/>
      <c r="G83" s="4"/>
      <c r="H83" s="101"/>
      <c r="I83" s="101"/>
      <c r="J83" s="82"/>
      <c r="K83" s="3"/>
    </row>
    <row x14ac:dyDescent="0.25" r="84" customHeight="1" ht="21.75">
      <c r="A84" s="114"/>
      <c r="B84" s="132"/>
      <c r="C84" s="114"/>
      <c r="D84" s="4"/>
      <c r="E84" s="3"/>
      <c r="F84" s="74"/>
      <c r="G84" s="4"/>
      <c r="H84" s="101"/>
      <c r="I84" s="101"/>
      <c r="J84" s="82"/>
      <c r="K84" s="3"/>
    </row>
    <row x14ac:dyDescent="0.25" r="85" customHeight="1" ht="17.25">
      <c r="A85" s="114"/>
      <c r="B85" s="132"/>
      <c r="C85" s="114"/>
      <c r="D85" s="4"/>
      <c r="E85" s="204" t="s">
        <v>207</v>
      </c>
      <c r="F85" s="74"/>
      <c r="G85" s="4"/>
      <c r="H85" s="101"/>
      <c r="I85" s="101"/>
      <c r="J85" s="82"/>
      <c r="K85" s="3"/>
    </row>
    <row x14ac:dyDescent="0.25" r="86" customHeight="1" ht="21.75">
      <c r="A86" s="114"/>
      <c r="B86" s="132"/>
      <c r="C86" s="114"/>
      <c r="D86" s="4"/>
      <c r="E86" s="145"/>
      <c r="F86" s="74"/>
      <c r="G86" s="4"/>
      <c r="H86" s="101"/>
      <c r="I86" s="101"/>
      <c r="J86" s="82"/>
      <c r="K86" s="3"/>
    </row>
    <row x14ac:dyDescent="0.25" r="87" customHeight="1" ht="21.75">
      <c r="A87" s="114"/>
      <c r="B87" s="132"/>
      <c r="C87" s="114"/>
      <c r="D87" s="4"/>
      <c r="E87" s="74"/>
      <c r="F87" s="74"/>
      <c r="G87" s="4"/>
      <c r="H87" s="101"/>
      <c r="I87" s="101"/>
      <c r="J87" s="82"/>
      <c r="K87" s="3"/>
    </row>
    <row x14ac:dyDescent="0.25" r="88" customHeight="1" ht="21.75">
      <c r="A88" s="114"/>
      <c r="B88" s="132"/>
      <c r="C88" s="114"/>
      <c r="D88" s="4"/>
      <c r="E88" s="74"/>
      <c r="F88" s="74"/>
      <c r="G88" s="4"/>
      <c r="H88" s="101"/>
      <c r="I88" s="101"/>
      <c r="J88" s="82"/>
      <c r="K88" s="3"/>
    </row>
    <row x14ac:dyDescent="0.25" r="89" customHeight="1" ht="21.75">
      <c r="A89" s="114"/>
      <c r="B89" s="132"/>
      <c r="C89" s="114"/>
      <c r="D89" s="4"/>
      <c r="E89" s="74"/>
      <c r="F89" s="74"/>
      <c r="G89" s="4"/>
      <c r="H89" s="101"/>
      <c r="I89" s="101"/>
      <c r="J89" s="82"/>
      <c r="K89" s="3"/>
    </row>
    <row x14ac:dyDescent="0.25" r="90" customHeight="1" ht="21.75">
      <c r="A90" s="114"/>
      <c r="B90" s="132"/>
      <c r="C90" s="114"/>
      <c r="D90" s="4"/>
      <c r="E90" s="74"/>
      <c r="F90" s="74"/>
      <c r="G90" s="4"/>
      <c r="H90" s="101"/>
      <c r="I90" s="101"/>
      <c r="J90" s="82"/>
      <c r="K90" s="3"/>
    </row>
    <row x14ac:dyDescent="0.25" r="91" customHeight="1" ht="21.75">
      <c r="A91" s="114"/>
      <c r="B91" s="132"/>
      <c r="C91" s="114"/>
      <c r="D91" s="4"/>
      <c r="E91" s="74"/>
      <c r="F91" s="74"/>
      <c r="G91" s="4"/>
      <c r="H91" s="101"/>
      <c r="I91" s="101"/>
      <c r="J91" s="82"/>
      <c r="K91" s="3"/>
    </row>
    <row x14ac:dyDescent="0.25" r="92" customHeight="1" ht="17.25">
      <c r="A92" s="8"/>
      <c r="B92" s="96" t="s">
        <v>250</v>
      </c>
      <c r="C92" s="9"/>
      <c r="D92" s="198"/>
      <c r="E92" s="198"/>
      <c r="F92" s="198"/>
      <c r="G92" s="198"/>
      <c r="H92" s="199"/>
      <c r="I92" s="199"/>
      <c r="J92" s="199"/>
      <c r="K92" s="3"/>
    </row>
    <row x14ac:dyDescent="0.25" r="93" customHeight="1" ht="17.25">
      <c r="A93" s="200"/>
      <c r="B93" s="201"/>
      <c r="C93" s="113"/>
      <c r="D93" s="112" t="s">
        <v>193</v>
      </c>
      <c r="E93" s="112" t="s">
        <v>194</v>
      </c>
      <c r="F93" s="112" t="s">
        <v>195</v>
      </c>
      <c r="G93" s="112" t="s">
        <v>196</v>
      </c>
      <c r="H93" s="131" t="s">
        <v>197</v>
      </c>
      <c r="I93" s="18" t="s">
        <v>198</v>
      </c>
      <c r="J93" s="18" t="s">
        <v>199</v>
      </c>
      <c r="K93" s="3"/>
    </row>
    <row x14ac:dyDescent="0.25" r="94" customHeight="1" ht="17.25">
      <c r="A94" s="114"/>
      <c r="B94" s="132"/>
      <c r="C94" s="114"/>
      <c r="D94" s="4" t="s">
        <v>200</v>
      </c>
      <c r="E94" s="4" t="s">
        <v>211</v>
      </c>
      <c r="F94" s="75" t="s">
        <v>230</v>
      </c>
      <c r="G94" s="75" t="s">
        <v>211</v>
      </c>
      <c r="H94" s="175">
        <v>1640</v>
      </c>
      <c r="I94" s="175">
        <v>1970</v>
      </c>
      <c r="J94" s="175">
        <v>2380</v>
      </c>
      <c r="K94" s="3"/>
    </row>
    <row x14ac:dyDescent="0.25" r="95" customHeight="1" ht="36">
      <c r="A95" s="114"/>
      <c r="B95" s="132"/>
      <c r="C95" s="114"/>
      <c r="D95" s="4" t="s">
        <v>239</v>
      </c>
      <c r="E95" s="74" t="s">
        <v>241</v>
      </c>
      <c r="F95" s="74" t="s">
        <v>242</v>
      </c>
      <c r="G95" s="4" t="s">
        <v>243</v>
      </c>
      <c r="H95" s="62"/>
      <c r="I95" s="62"/>
      <c r="J95" s="62"/>
      <c r="K95" s="114"/>
    </row>
    <row x14ac:dyDescent="0.25" r="96" customHeight="1" ht="17.25">
      <c r="A96" s="114"/>
      <c r="B96" s="132"/>
      <c r="C96" s="114"/>
      <c r="D96" s="4"/>
      <c r="E96" s="187" t="s">
        <v>167</v>
      </c>
      <c r="F96" s="74"/>
      <c r="G96" s="4"/>
      <c r="H96" s="101"/>
      <c r="I96" s="101"/>
      <c r="J96" s="82"/>
      <c r="K96" s="114"/>
    </row>
    <row x14ac:dyDescent="0.25" r="97" customHeight="1" ht="17.25">
      <c r="A97" s="114"/>
      <c r="B97" s="132"/>
      <c r="C97" s="114"/>
      <c r="D97" s="4"/>
      <c r="E97" s="28" t="s">
        <v>251</v>
      </c>
      <c r="F97" s="74"/>
      <c r="G97" s="4"/>
      <c r="H97" s="101"/>
      <c r="I97" s="101"/>
      <c r="J97" s="82"/>
      <c r="K97" s="3"/>
    </row>
    <row x14ac:dyDescent="0.25" r="98" customHeight="1" ht="17.25">
      <c r="A98" s="114"/>
      <c r="B98" s="132"/>
      <c r="C98" s="114"/>
      <c r="D98" s="4"/>
      <c r="E98" s="3"/>
      <c r="F98" s="74"/>
      <c r="G98" s="4"/>
      <c r="H98" s="101"/>
      <c r="I98" s="101"/>
      <c r="J98" s="82"/>
      <c r="K98" s="3"/>
    </row>
    <row x14ac:dyDescent="0.25" r="99" customHeight="1" ht="17.25">
      <c r="A99" s="114"/>
      <c r="B99" s="132"/>
      <c r="C99" s="114"/>
      <c r="D99" s="4"/>
      <c r="E99" s="204" t="s">
        <v>207</v>
      </c>
      <c r="F99" s="74"/>
      <c r="G99" s="4"/>
      <c r="H99" s="101"/>
      <c r="I99" s="101"/>
      <c r="J99" s="82"/>
      <c r="K99" s="3"/>
    </row>
    <row x14ac:dyDescent="0.25" r="100" customHeight="1" ht="17.25">
      <c r="A100" s="114"/>
      <c r="B100" s="132"/>
      <c r="C100" s="114"/>
      <c r="D100" s="4"/>
      <c r="E100" s="145"/>
      <c r="F100" s="74"/>
      <c r="G100" s="4"/>
      <c r="H100" s="101"/>
      <c r="I100" s="101"/>
      <c r="J100" s="82"/>
      <c r="K100" s="3"/>
    </row>
    <row x14ac:dyDescent="0.25" r="101" customHeight="1" ht="17.25">
      <c r="A101" s="114"/>
      <c r="B101" s="132"/>
      <c r="C101" s="114"/>
      <c r="D101" s="4"/>
      <c r="E101" s="74"/>
      <c r="F101" s="74"/>
      <c r="G101" s="4"/>
      <c r="H101" s="101"/>
      <c r="I101" s="101"/>
      <c r="J101" s="82"/>
      <c r="K101" s="3"/>
    </row>
    <row x14ac:dyDescent="0.25" r="102" customHeight="1" ht="17.25">
      <c r="A102" s="114"/>
      <c r="B102" s="132"/>
      <c r="C102" s="114"/>
      <c r="D102" s="4"/>
      <c r="E102" s="74"/>
      <c r="F102" s="74"/>
      <c r="G102" s="4"/>
      <c r="H102" s="101"/>
      <c r="I102" s="101"/>
      <c r="J102" s="82"/>
      <c r="K102" s="3"/>
    </row>
    <row x14ac:dyDescent="0.25" r="103" customHeight="1" ht="17.25">
      <c r="A103" s="3"/>
      <c r="B103" s="205"/>
      <c r="C103" s="54"/>
      <c r="D103" s="206"/>
      <c r="E103" s="207"/>
      <c r="F103" s="207"/>
      <c r="G103" s="3"/>
      <c r="H103" s="82"/>
      <c r="I103" s="82"/>
      <c r="J103" s="82"/>
      <c r="K103" s="3"/>
    </row>
    <row x14ac:dyDescent="0.25" r="104" customHeight="1" ht="50.1">
      <c r="A104" s="8"/>
      <c r="B104" s="96" t="s">
        <v>252</v>
      </c>
      <c r="C104" s="9"/>
      <c r="D104" s="198"/>
      <c r="E104" s="198"/>
      <c r="F104" s="198"/>
      <c r="G104" s="198"/>
      <c r="H104" s="199"/>
      <c r="I104" s="199"/>
      <c r="J104" s="199"/>
      <c r="K104" s="3"/>
    </row>
    <row x14ac:dyDescent="0.25" r="105" customHeight="1" ht="17.25">
      <c r="A105" s="200"/>
      <c r="B105" s="201"/>
      <c r="C105" s="113"/>
      <c r="D105" s="217"/>
      <c r="E105" s="112" t="s">
        <v>194</v>
      </c>
      <c r="F105" s="112" t="s">
        <v>195</v>
      </c>
      <c r="G105" s="112" t="s">
        <v>196</v>
      </c>
      <c r="H105" s="131" t="s">
        <v>4</v>
      </c>
      <c r="I105" s="18"/>
      <c r="J105" s="146"/>
      <c r="K105" s="3"/>
    </row>
    <row x14ac:dyDescent="0.25" r="106" customHeight="1" ht="17.25">
      <c r="A106" s="114"/>
      <c r="B106" s="132"/>
      <c r="C106" s="114"/>
      <c r="D106" s="4"/>
      <c r="E106" s="74" t="s">
        <v>253</v>
      </c>
      <c r="F106" s="74" t="s">
        <v>254</v>
      </c>
      <c r="G106" s="4" t="s">
        <v>255</v>
      </c>
      <c r="H106" s="62">
        <v>2930</v>
      </c>
      <c r="I106" s="62"/>
      <c r="J106" s="82"/>
      <c r="K106" s="3"/>
    </row>
    <row x14ac:dyDescent="0.25" r="107" customHeight="1" ht="17.25">
      <c r="A107" s="114"/>
      <c r="B107" s="132"/>
      <c r="C107" s="114"/>
      <c r="D107" s="4"/>
      <c r="E107" s="74" t="s">
        <v>253</v>
      </c>
      <c r="F107" s="74" t="s">
        <v>254</v>
      </c>
      <c r="G107" s="4" t="s">
        <v>256</v>
      </c>
      <c r="H107" s="62">
        <v>3270</v>
      </c>
      <c r="I107" s="101"/>
      <c r="J107" s="82"/>
      <c r="K107" s="3"/>
    </row>
    <row x14ac:dyDescent="0.25" r="108" customHeight="1" ht="17.25">
      <c r="A108" s="114"/>
      <c r="B108" s="132"/>
      <c r="C108" s="114"/>
      <c r="D108" s="114"/>
      <c r="E108" s="74"/>
      <c r="F108" s="74"/>
      <c r="G108" s="7"/>
      <c r="H108" s="62"/>
      <c r="I108" s="202"/>
      <c r="J108" s="82"/>
      <c r="K108" s="3"/>
    </row>
    <row x14ac:dyDescent="0.25" r="109" customHeight="1" ht="17.25">
      <c r="A109" s="114"/>
      <c r="B109" s="132"/>
      <c r="C109" s="114"/>
      <c r="D109" s="114"/>
      <c r="E109" s="74"/>
      <c r="F109" s="74"/>
      <c r="G109" s="4"/>
      <c r="H109" s="62"/>
      <c r="I109" s="202"/>
      <c r="J109" s="82"/>
      <c r="K109" s="3"/>
    </row>
    <row x14ac:dyDescent="0.25" r="110" customHeight="1" ht="17.25">
      <c r="A110" s="114"/>
      <c r="B110" s="132"/>
      <c r="C110" s="114"/>
      <c r="D110" s="114"/>
      <c r="E110" s="3"/>
      <c r="F110" s="28"/>
      <c r="G110" s="114"/>
      <c r="H110" s="202"/>
      <c r="I110" s="202"/>
      <c r="J110" s="82"/>
      <c r="K110" s="3"/>
    </row>
    <row x14ac:dyDescent="0.25" r="111" customHeight="1" ht="28.350000000000005">
      <c r="A111" s="114"/>
      <c r="B111" s="132"/>
      <c r="C111" s="114"/>
      <c r="D111" s="114"/>
      <c r="E111" s="145"/>
      <c r="F111" s="28"/>
      <c r="G111" s="114"/>
      <c r="H111" s="202"/>
      <c r="I111" s="202"/>
      <c r="J111" s="82"/>
      <c r="K111" s="3"/>
    </row>
    <row x14ac:dyDescent="0.25" r="112" customHeight="1" ht="17.25">
      <c r="A112" s="114"/>
      <c r="B112" s="132"/>
      <c r="C112" s="114"/>
      <c r="D112" s="4"/>
      <c r="E112" s="204" t="s">
        <v>257</v>
      </c>
      <c r="F112" s="115"/>
      <c r="G112" s="115"/>
      <c r="H112" s="176"/>
      <c r="I112" s="101"/>
      <c r="J112" s="82"/>
      <c r="K112" s="3"/>
    </row>
    <row x14ac:dyDescent="0.25" r="113" customHeight="1" ht="21.75">
      <c r="A113" s="114"/>
      <c r="B113" s="132"/>
      <c r="C113" s="114"/>
      <c r="D113" s="4"/>
      <c r="E113" s="28"/>
      <c r="F113" s="28"/>
      <c r="G113" s="114"/>
      <c r="H113" s="62"/>
      <c r="I113" s="101"/>
      <c r="J113" s="82"/>
      <c r="K113" s="3"/>
    </row>
    <row x14ac:dyDescent="0.25" r="114" customHeight="1" ht="33">
      <c r="A114" s="114"/>
      <c r="B114" s="132"/>
      <c r="C114" s="114"/>
      <c r="D114" s="4"/>
      <c r="E114" s="28" t="s">
        <v>258</v>
      </c>
      <c r="F114" s="74"/>
      <c r="G114" s="4"/>
      <c r="H114" s="101"/>
      <c r="I114" s="101"/>
      <c r="J114" s="82"/>
      <c r="K114" s="3"/>
    </row>
    <row x14ac:dyDescent="0.25" r="115" customHeight="1" ht="48">
      <c r="A115" s="114"/>
      <c r="B115" s="132"/>
      <c r="C115" s="114"/>
      <c r="D115" s="4"/>
      <c r="E115" s="74"/>
      <c r="F115" s="74"/>
      <c r="G115" s="4"/>
      <c r="H115" s="101"/>
      <c r="I115" s="101"/>
      <c r="J115" s="82"/>
      <c r="K115" s="3"/>
    </row>
    <row x14ac:dyDescent="0.25" r="116" customHeight="1" ht="17.25">
      <c r="A116" s="3"/>
      <c r="B116" s="205"/>
      <c r="C116" s="54"/>
      <c r="D116" s="206"/>
      <c r="E116" s="207"/>
      <c r="F116" s="207"/>
      <c r="G116" s="3"/>
      <c r="H116" s="82"/>
      <c r="I116" s="82"/>
      <c r="J116" s="82"/>
      <c r="K116" s="3"/>
    </row>
    <row x14ac:dyDescent="0.25" r="117" customHeight="1" ht="50.1">
      <c r="A117" s="8"/>
      <c r="B117" s="96" t="s">
        <v>259</v>
      </c>
      <c r="C117" s="9"/>
      <c r="D117" s="198"/>
      <c r="E117" s="198"/>
      <c r="F117" s="198"/>
      <c r="G117" s="198"/>
      <c r="H117" s="199"/>
      <c r="I117" s="199"/>
      <c r="J117" s="199"/>
      <c r="K117" s="3"/>
    </row>
    <row x14ac:dyDescent="0.25" r="118" customHeight="1" ht="17.25">
      <c r="A118" s="200"/>
      <c r="B118" s="201"/>
      <c r="C118" s="113"/>
      <c r="D118" s="217"/>
      <c r="E118" s="112" t="s">
        <v>194</v>
      </c>
      <c r="F118" s="112" t="s">
        <v>195</v>
      </c>
      <c r="G118" s="112" t="s">
        <v>196</v>
      </c>
      <c r="H118" s="131" t="s">
        <v>4</v>
      </c>
      <c r="I118" s="18"/>
      <c r="J118" s="146"/>
      <c r="K118" s="3"/>
    </row>
    <row x14ac:dyDescent="0.25" r="119" customHeight="1" ht="17.25">
      <c r="A119" s="114"/>
      <c r="B119" s="132"/>
      <c r="C119" s="114"/>
      <c r="D119" s="4"/>
      <c r="E119" s="74" t="s">
        <v>253</v>
      </c>
      <c r="F119" s="74" t="s">
        <v>254</v>
      </c>
      <c r="G119" s="4" t="s">
        <v>255</v>
      </c>
      <c r="H119" s="62">
        <v>3610</v>
      </c>
      <c r="I119" s="62"/>
      <c r="J119" s="82"/>
      <c r="K119" s="3"/>
    </row>
    <row x14ac:dyDescent="0.25" r="120" customHeight="1" ht="17.25">
      <c r="A120" s="114"/>
      <c r="B120" s="132"/>
      <c r="C120" s="114"/>
      <c r="D120" s="4"/>
      <c r="E120" s="74" t="s">
        <v>253</v>
      </c>
      <c r="F120" s="74" t="s">
        <v>254</v>
      </c>
      <c r="G120" s="4" t="s">
        <v>256</v>
      </c>
      <c r="H120" s="62">
        <v>4060</v>
      </c>
      <c r="I120" s="101"/>
      <c r="J120" s="82"/>
      <c r="K120" s="3"/>
    </row>
    <row x14ac:dyDescent="0.25" r="121" customHeight="1" ht="17.25">
      <c r="A121" s="114"/>
      <c r="B121" s="132"/>
      <c r="C121" s="114"/>
      <c r="D121" s="114"/>
      <c r="E121" s="74" t="s">
        <v>253</v>
      </c>
      <c r="F121" s="74" t="s">
        <v>254</v>
      </c>
      <c r="G121" s="4" t="s">
        <v>260</v>
      </c>
      <c r="H121" s="62">
        <v>4510</v>
      </c>
      <c r="I121" s="202"/>
      <c r="J121" s="82"/>
      <c r="K121" s="3"/>
    </row>
    <row x14ac:dyDescent="0.25" r="122" customHeight="1" ht="17.25">
      <c r="A122" s="114"/>
      <c r="B122" s="132"/>
      <c r="C122" s="114"/>
      <c r="D122" s="114"/>
      <c r="E122" s="74" t="s">
        <v>253</v>
      </c>
      <c r="F122" s="74" t="s">
        <v>254</v>
      </c>
      <c r="G122" s="4" t="s">
        <v>261</v>
      </c>
      <c r="H122" s="62">
        <v>5020</v>
      </c>
      <c r="I122" s="202"/>
      <c r="J122" s="82"/>
      <c r="K122" s="3"/>
    </row>
    <row x14ac:dyDescent="0.25" r="123" customHeight="1" ht="17.25">
      <c r="A123" s="114"/>
      <c r="B123" s="132"/>
      <c r="C123" s="114"/>
      <c r="D123" s="114"/>
      <c r="E123" s="3"/>
      <c r="F123" s="28"/>
      <c r="G123" s="114"/>
      <c r="H123" s="202"/>
      <c r="I123" s="202"/>
      <c r="J123" s="82"/>
      <c r="K123" s="3"/>
    </row>
    <row x14ac:dyDescent="0.25" r="124" customHeight="1" ht="28.350000000000005">
      <c r="A124" s="114"/>
      <c r="B124" s="132"/>
      <c r="C124" s="114"/>
      <c r="D124" s="114"/>
      <c r="E124" s="145"/>
      <c r="F124" s="28"/>
      <c r="G124" s="114"/>
      <c r="H124" s="202"/>
      <c r="I124" s="202"/>
      <c r="J124" s="82"/>
      <c r="K124" s="3"/>
    </row>
    <row x14ac:dyDescent="0.25" r="125" customHeight="1" ht="17.25">
      <c r="A125" s="114"/>
      <c r="B125" s="132"/>
      <c r="C125" s="114"/>
      <c r="D125" s="4"/>
      <c r="E125" s="218" t="s">
        <v>262</v>
      </c>
      <c r="F125" s="115"/>
      <c r="G125" s="115"/>
      <c r="H125" s="176"/>
      <c r="I125" s="101"/>
      <c r="J125" s="82"/>
      <c r="K125" s="3"/>
    </row>
    <row x14ac:dyDescent="0.25" r="126" customHeight="1" ht="21.75">
      <c r="A126" s="114"/>
      <c r="B126" s="132"/>
      <c r="C126" s="114"/>
      <c r="D126" s="4"/>
      <c r="E126" s="28"/>
      <c r="F126" s="28"/>
      <c r="G126" s="114"/>
      <c r="H126" s="62"/>
      <c r="I126" s="101"/>
      <c r="J126" s="82"/>
      <c r="K126" s="3"/>
    </row>
    <row x14ac:dyDescent="0.25" r="127" customHeight="1" ht="33">
      <c r="A127" s="114"/>
      <c r="B127" s="132"/>
      <c r="C127" s="114"/>
      <c r="D127" s="4"/>
      <c r="E127" s="74"/>
      <c r="F127" s="74"/>
      <c r="G127" s="4"/>
      <c r="H127" s="101"/>
      <c r="I127" s="101"/>
      <c r="J127" s="82"/>
      <c r="K127" s="3"/>
    </row>
    <row x14ac:dyDescent="0.25" r="128" customHeight="1" ht="48">
      <c r="A128" s="114"/>
      <c r="B128" s="132"/>
      <c r="C128" s="114"/>
      <c r="D128" s="4"/>
      <c r="E128" s="74"/>
      <c r="F128" s="74"/>
      <c r="G128" s="4"/>
      <c r="H128" s="101"/>
      <c r="I128" s="101"/>
      <c r="J128" s="82"/>
      <c r="K128" s="3"/>
    </row>
    <row x14ac:dyDescent="0.25" r="129" customHeight="1" ht="50.1">
      <c r="A129" s="8"/>
      <c r="B129" s="96" t="s">
        <v>263</v>
      </c>
      <c r="C129" s="9"/>
      <c r="D129" s="198"/>
      <c r="E129" s="198"/>
      <c r="F129" s="198"/>
      <c r="G129" s="198"/>
      <c r="H129" s="199"/>
      <c r="I129" s="199"/>
      <c r="J129" s="199"/>
      <c r="K129" s="3"/>
    </row>
    <row x14ac:dyDescent="0.25" r="130" customHeight="1" ht="17.25">
      <c r="A130" s="200"/>
      <c r="B130" s="201"/>
      <c r="C130" s="113"/>
      <c r="D130" s="112" t="s">
        <v>193</v>
      </c>
      <c r="E130" s="112" t="s">
        <v>194</v>
      </c>
      <c r="F130" s="112" t="s">
        <v>195</v>
      </c>
      <c r="G130" s="112" t="s">
        <v>196</v>
      </c>
      <c r="H130" s="131" t="s">
        <v>264</v>
      </c>
      <c r="I130" s="131" t="s">
        <v>265</v>
      </c>
      <c r="J130" s="146"/>
      <c r="K130" s="3"/>
    </row>
    <row x14ac:dyDescent="0.25" r="131" customHeight="1" ht="28.350000000000005">
      <c r="A131" s="114"/>
      <c r="B131" s="132"/>
      <c r="C131" s="114"/>
      <c r="D131" s="4" t="s">
        <v>266</v>
      </c>
      <c r="E131" s="4" t="s">
        <v>231</v>
      </c>
      <c r="F131" s="4" t="s">
        <v>267</v>
      </c>
      <c r="G131" s="4" t="s">
        <v>268</v>
      </c>
      <c r="H131" s="175">
        <v>4380</v>
      </c>
      <c r="I131" s="175">
        <v>5830</v>
      </c>
      <c r="J131" s="82"/>
      <c r="K131" s="3"/>
    </row>
    <row x14ac:dyDescent="0.25" r="132" customHeight="1" ht="21">
      <c r="A132" s="114"/>
      <c r="B132" s="132"/>
      <c r="C132" s="114"/>
      <c r="D132" s="4" t="s">
        <v>269</v>
      </c>
      <c r="E132" s="74" t="s">
        <v>234</v>
      </c>
      <c r="F132" s="74" t="s">
        <v>270</v>
      </c>
      <c r="G132" s="4" t="s">
        <v>271</v>
      </c>
      <c r="H132" s="62"/>
      <c r="I132" s="62"/>
      <c r="J132" s="82"/>
      <c r="K132" s="3"/>
    </row>
    <row x14ac:dyDescent="0.25" r="133" customHeight="1" ht="28.350000000000005">
      <c r="A133" s="114"/>
      <c r="B133" s="132"/>
      <c r="C133" s="114"/>
      <c r="D133" s="114"/>
      <c r="E133" s="3"/>
      <c r="F133" s="3"/>
      <c r="G133" s="3"/>
      <c r="H133" s="82"/>
      <c r="I133" s="202"/>
      <c r="J133" s="82"/>
      <c r="K133" s="3"/>
    </row>
    <row x14ac:dyDescent="0.25" r="134" customHeight="1" ht="28.350000000000005">
      <c r="A134" s="114"/>
      <c r="B134" s="132"/>
      <c r="C134" s="114"/>
      <c r="D134" s="114"/>
      <c r="E134" s="203"/>
      <c r="F134" s="28"/>
      <c r="G134" s="114"/>
      <c r="H134" s="202"/>
      <c r="I134" s="202"/>
      <c r="J134" s="82"/>
      <c r="K134" s="3"/>
    </row>
    <row x14ac:dyDescent="0.25" r="135" customHeight="1" ht="28.350000000000005">
      <c r="A135" s="114"/>
      <c r="B135" s="132"/>
      <c r="C135" s="114"/>
      <c r="D135" s="114"/>
      <c r="E135" s="204" t="s">
        <v>207</v>
      </c>
      <c r="F135" s="28"/>
      <c r="G135" s="114"/>
      <c r="H135" s="202"/>
      <c r="I135" s="202"/>
      <c r="J135" s="82"/>
      <c r="K135" s="3"/>
    </row>
    <row x14ac:dyDescent="0.25" r="136" customHeight="1" ht="28.350000000000005">
      <c r="A136" s="114"/>
      <c r="B136" s="132"/>
      <c r="C136" s="114"/>
      <c r="D136" s="114"/>
      <c r="E136" s="145"/>
      <c r="F136" s="28"/>
      <c r="G136" s="114"/>
      <c r="H136" s="202"/>
      <c r="I136" s="202"/>
      <c r="J136" s="82"/>
      <c r="K136" s="3"/>
    </row>
    <row x14ac:dyDescent="0.25" r="137" customHeight="1" ht="21">
      <c r="A137" s="114"/>
      <c r="B137" s="132"/>
      <c r="C137" s="114"/>
      <c r="D137" s="4"/>
      <c r="E137" s="115"/>
      <c r="F137" s="115"/>
      <c r="G137" s="115"/>
      <c r="H137" s="176"/>
      <c r="I137" s="101"/>
      <c r="J137" s="82"/>
      <c r="K137" s="3"/>
    </row>
    <row x14ac:dyDescent="0.25" r="138" customHeight="1" ht="21.75">
      <c r="A138" s="114"/>
      <c r="B138" s="132"/>
      <c r="C138" s="114"/>
      <c r="D138" s="4"/>
      <c r="E138" s="28"/>
      <c r="F138" s="28"/>
      <c r="G138" s="114"/>
      <c r="H138" s="62"/>
      <c r="I138" s="101"/>
      <c r="J138" s="82"/>
      <c r="K138" s="3"/>
    </row>
    <row x14ac:dyDescent="0.25" r="139" customHeight="1" ht="33">
      <c r="A139" s="114"/>
      <c r="B139" s="132"/>
      <c r="C139" s="114"/>
      <c r="D139" s="4"/>
      <c r="E139" s="74"/>
      <c r="F139" s="74"/>
      <c r="G139" s="4"/>
      <c r="H139" s="101"/>
      <c r="I139" s="101"/>
      <c r="J139" s="82"/>
      <c r="K139" s="3"/>
    </row>
    <row x14ac:dyDescent="0.25" r="140" customHeight="1" ht="33">
      <c r="A140" s="114"/>
      <c r="B140" s="132"/>
      <c r="C140" s="114"/>
      <c r="D140" s="4"/>
      <c r="E140" s="74"/>
      <c r="F140" s="74"/>
      <c r="G140" s="4"/>
      <c r="H140" s="101"/>
      <c r="I140" s="101"/>
      <c r="J140" s="82"/>
      <c r="K140" s="3"/>
    </row>
    <row x14ac:dyDescent="0.25" r="141" customHeight="1" ht="33">
      <c r="A141" s="114"/>
      <c r="B141" s="132"/>
      <c r="C141" s="114"/>
      <c r="D141" s="4"/>
      <c r="E141" s="74"/>
      <c r="F141" s="74"/>
      <c r="G141" s="4"/>
      <c r="H141" s="101"/>
      <c r="I141" s="101"/>
      <c r="J141" s="82"/>
      <c r="K141" s="3"/>
    </row>
    <row x14ac:dyDescent="0.25" r="142" customHeight="1" ht="33">
      <c r="A142" s="114"/>
      <c r="B142" s="132"/>
      <c r="C142" s="114"/>
      <c r="D142" s="4"/>
      <c r="E142" s="74"/>
      <c r="F142" s="74"/>
      <c r="G142" s="4"/>
      <c r="H142" s="101"/>
      <c r="I142" s="101"/>
      <c r="J142" s="82"/>
      <c r="K142" s="3"/>
    </row>
    <row x14ac:dyDescent="0.25" r="143" customHeight="1" ht="21.75">
      <c r="A143" s="3"/>
      <c r="B143" s="205"/>
      <c r="C143" s="54"/>
      <c r="D143" s="206"/>
      <c r="E143" s="207"/>
      <c r="F143" s="207"/>
      <c r="G143" s="3"/>
      <c r="H143" s="82"/>
      <c r="I143" s="82"/>
      <c r="J143" s="82"/>
      <c r="K143" s="3"/>
    </row>
    <row x14ac:dyDescent="0.25" r="144" customHeight="1" ht="50.1">
      <c r="A144" s="8"/>
      <c r="B144" s="96" t="s">
        <v>272</v>
      </c>
      <c r="C144" s="9"/>
      <c r="D144" s="198"/>
      <c r="E144" s="198"/>
      <c r="F144" s="198"/>
      <c r="G144" s="198"/>
      <c r="H144" s="199"/>
      <c r="I144" s="199"/>
      <c r="J144" s="199"/>
      <c r="K144" s="3"/>
    </row>
    <row x14ac:dyDescent="0.25" r="145" customHeight="1" ht="17.25" customFormat="1" s="208">
      <c r="A145" s="209"/>
      <c r="B145" s="210"/>
      <c r="C145" s="51"/>
      <c r="D145" s="51"/>
      <c r="E145" s="117" t="s">
        <v>194</v>
      </c>
      <c r="F145" s="130" t="s">
        <v>195</v>
      </c>
      <c r="G145" s="130" t="s">
        <v>196</v>
      </c>
      <c r="H145" s="73" t="s">
        <v>197</v>
      </c>
      <c r="I145" s="52" t="s">
        <v>198</v>
      </c>
      <c r="J145" s="52" t="s">
        <v>273</v>
      </c>
      <c r="K145" s="211"/>
    </row>
    <row x14ac:dyDescent="0.25" r="146" customHeight="1" ht="17.25">
      <c r="A146" s="114"/>
      <c r="B146" s="132"/>
      <c r="C146" s="114"/>
      <c r="D146" s="4"/>
      <c r="E146" s="4" t="s">
        <v>274</v>
      </c>
      <c r="F146" s="4" t="s">
        <v>275</v>
      </c>
      <c r="G146" s="4" t="s">
        <v>275</v>
      </c>
      <c r="H146" s="175">
        <v>1690</v>
      </c>
      <c r="I146" s="175">
        <v>1690</v>
      </c>
      <c r="J146" s="175">
        <v>1690</v>
      </c>
      <c r="K146" s="3"/>
    </row>
    <row x14ac:dyDescent="0.25" r="147" customHeight="1" ht="21.75">
      <c r="A147" s="114"/>
      <c r="B147" s="132"/>
      <c r="C147" s="114"/>
      <c r="D147" s="4"/>
      <c r="E147" s="74" t="s">
        <v>276</v>
      </c>
      <c r="F147" s="74" t="s">
        <v>277</v>
      </c>
      <c r="G147" s="4" t="s">
        <v>277</v>
      </c>
      <c r="H147" s="62"/>
      <c r="I147" s="62"/>
      <c r="J147" s="62"/>
      <c r="K147" s="3"/>
    </row>
    <row x14ac:dyDescent="0.25" r="148" customHeight="1" ht="21.75">
      <c r="A148" s="114"/>
      <c r="B148" s="132"/>
      <c r="C148" s="114"/>
      <c r="D148" s="4"/>
      <c r="E148" s="3"/>
      <c r="F148" s="3"/>
      <c r="G148" s="3"/>
      <c r="H148" s="82"/>
      <c r="I148" s="101"/>
      <c r="J148" s="82"/>
      <c r="K148" s="3"/>
    </row>
    <row x14ac:dyDescent="0.25" r="149" customHeight="1" ht="21.75">
      <c r="A149" s="114"/>
      <c r="B149" s="132"/>
      <c r="C149" s="114"/>
      <c r="D149" s="4"/>
      <c r="E149" s="187"/>
      <c r="F149" s="3"/>
      <c r="G149" s="3"/>
      <c r="H149" s="82"/>
      <c r="I149" s="101"/>
      <c r="J149" s="82"/>
      <c r="K149" s="3"/>
    </row>
    <row x14ac:dyDescent="0.25" r="150" customHeight="1" ht="21.75">
      <c r="A150" s="114"/>
      <c r="B150" s="132"/>
      <c r="C150" s="114"/>
      <c r="D150" s="4"/>
      <c r="E150" s="28" t="s">
        <v>278</v>
      </c>
      <c r="F150" s="74"/>
      <c r="G150" s="4"/>
      <c r="H150" s="101"/>
      <c r="I150" s="101"/>
      <c r="J150" s="82"/>
      <c r="K150" s="3"/>
    </row>
    <row x14ac:dyDescent="0.25" r="151" customHeight="1" ht="21.75">
      <c r="A151" s="114"/>
      <c r="B151" s="132"/>
      <c r="C151" s="114"/>
      <c r="D151" s="4"/>
      <c r="E151" s="114" t="s">
        <v>279</v>
      </c>
      <c r="F151" s="74"/>
      <c r="G151" s="4"/>
      <c r="H151" s="101"/>
      <c r="I151" s="101"/>
      <c r="J151" s="82"/>
      <c r="K151" s="3"/>
    </row>
    <row x14ac:dyDescent="0.25" r="152" customHeight="1" ht="21.75">
      <c r="A152" s="150"/>
      <c r="B152" s="212"/>
      <c r="C152" s="150"/>
      <c r="D152" s="150"/>
      <c r="E152" s="3"/>
      <c r="F152" s="74"/>
      <c r="G152" s="4"/>
      <c r="H152" s="101"/>
      <c r="I152" s="213"/>
      <c r="J152" s="82"/>
      <c r="K152" s="3"/>
    </row>
    <row x14ac:dyDescent="0.25" r="153" customHeight="1" ht="17.25">
      <c r="A153" s="114"/>
      <c r="B153" s="132"/>
      <c r="C153" s="114"/>
      <c r="D153" s="4"/>
      <c r="E153" s="204" t="s">
        <v>207</v>
      </c>
      <c r="F153" s="133"/>
      <c r="G153" s="150"/>
      <c r="H153" s="213"/>
      <c r="I153" s="101"/>
      <c r="J153" s="82"/>
      <c r="K153" s="3"/>
    </row>
    <row x14ac:dyDescent="0.25" r="154" customHeight="1" ht="21">
      <c r="A154" s="114"/>
      <c r="B154" s="132"/>
      <c r="C154" s="114"/>
      <c r="D154" s="4"/>
      <c r="E154" s="74"/>
      <c r="F154" s="74"/>
      <c r="G154" s="4"/>
      <c r="H154" s="101"/>
      <c r="I154" s="101"/>
      <c r="J154" s="82"/>
      <c r="K154" s="3"/>
    </row>
    <row x14ac:dyDescent="0.25" r="155" customHeight="1" ht="21.75">
      <c r="A155" s="114"/>
      <c r="B155" s="132"/>
      <c r="C155" s="114"/>
      <c r="D155" s="4"/>
      <c r="E155" s="74"/>
      <c r="F155" s="74"/>
      <c r="G155" s="4"/>
      <c r="H155" s="101"/>
      <c r="I155" s="101"/>
      <c r="J155" s="82"/>
      <c r="K155" s="3"/>
    </row>
    <row x14ac:dyDescent="0.25" r="156" customHeight="1" ht="21.75">
      <c r="A156" s="114"/>
      <c r="B156" s="132"/>
      <c r="C156" s="114"/>
      <c r="D156" s="4"/>
      <c r="E156" s="139" t="s">
        <v>280</v>
      </c>
      <c r="F156" s="140"/>
      <c r="G156" s="110"/>
      <c r="H156" s="188">
        <v>560</v>
      </c>
      <c r="I156" s="101"/>
      <c r="J156" s="82"/>
      <c r="K156" s="3"/>
    </row>
    <row x14ac:dyDescent="0.25" r="157" customHeight="1" ht="21.75">
      <c r="A157" s="114"/>
      <c r="B157" s="132"/>
      <c r="C157" s="114"/>
      <c r="D157" s="4"/>
      <c r="E157" s="74"/>
      <c r="F157" s="74"/>
      <c r="G157" s="4"/>
      <c r="H157" s="101"/>
      <c r="I157" s="101"/>
      <c r="J157" s="82"/>
      <c r="K157" s="3"/>
    </row>
    <row x14ac:dyDescent="0.25" r="158" customHeight="1" ht="30">
      <c r="A158" s="114"/>
      <c r="B158" s="132"/>
      <c r="C158" s="114"/>
      <c r="D158" s="4"/>
      <c r="E158" s="74"/>
      <c r="F158" s="74"/>
      <c r="G158" s="4"/>
      <c r="H158" s="101"/>
      <c r="I158" s="101"/>
      <c r="J158" s="82"/>
      <c r="K158" s="3"/>
    </row>
    <row x14ac:dyDescent="0.25" r="159" customHeight="1" ht="50.1">
      <c r="A159" s="8"/>
      <c r="B159" s="96" t="s">
        <v>281</v>
      </c>
      <c r="C159" s="9"/>
      <c r="D159" s="198"/>
      <c r="E159" s="198"/>
      <c r="F159" s="198"/>
      <c r="G159" s="198"/>
      <c r="H159" s="199"/>
      <c r="I159" s="199"/>
      <c r="J159" s="199"/>
      <c r="K159" s="3"/>
    </row>
    <row x14ac:dyDescent="0.25" r="160" customHeight="1" ht="17.25">
      <c r="A160" s="200"/>
      <c r="B160" s="201"/>
      <c r="C160" s="113"/>
      <c r="D160" s="217"/>
      <c r="E160" s="112" t="s">
        <v>194</v>
      </c>
      <c r="F160" s="217" t="s">
        <v>195</v>
      </c>
      <c r="G160" s="217" t="s">
        <v>196</v>
      </c>
      <c r="H160" s="73" t="s">
        <v>4</v>
      </c>
      <c r="I160" s="18"/>
      <c r="J160" s="18"/>
      <c r="K160" s="3"/>
    </row>
    <row x14ac:dyDescent="0.25" r="161" customHeight="1" ht="17.25">
      <c r="A161" s="114"/>
      <c r="B161" s="132"/>
      <c r="C161" s="114"/>
      <c r="D161" s="4"/>
      <c r="E161" s="4" t="s">
        <v>202</v>
      </c>
      <c r="F161" s="4" t="s">
        <v>275</v>
      </c>
      <c r="G161" s="4" t="s">
        <v>275</v>
      </c>
      <c r="H161" s="62">
        <v>970</v>
      </c>
      <c r="I161" s="62"/>
      <c r="J161" s="82"/>
      <c r="K161" s="3"/>
    </row>
    <row x14ac:dyDescent="0.25" r="162" customHeight="1" ht="17.25">
      <c r="A162" s="114"/>
      <c r="B162" s="132"/>
      <c r="C162" s="114"/>
      <c r="D162" s="4"/>
      <c r="E162" s="74" t="s">
        <v>205</v>
      </c>
      <c r="F162" s="74" t="s">
        <v>277</v>
      </c>
      <c r="G162" s="4" t="s">
        <v>282</v>
      </c>
      <c r="H162" s="62"/>
      <c r="I162" s="101"/>
      <c r="J162" s="82"/>
      <c r="K162" s="3"/>
    </row>
    <row x14ac:dyDescent="0.25" r="163" customHeight="1" ht="17.25">
      <c r="A163" s="114"/>
      <c r="B163" s="132"/>
      <c r="C163" s="114"/>
      <c r="D163" s="114"/>
      <c r="E163" s="74"/>
      <c r="F163" s="74"/>
      <c r="G163" s="4"/>
      <c r="H163" s="62"/>
      <c r="I163" s="202"/>
      <c r="J163" s="82"/>
      <c r="K163" s="3"/>
    </row>
    <row x14ac:dyDescent="0.25" r="164" customHeight="1" ht="17.25">
      <c r="A164" s="114"/>
      <c r="B164" s="132"/>
      <c r="C164" s="114"/>
      <c r="D164" s="114"/>
      <c r="E164" s="74"/>
      <c r="F164" s="74"/>
      <c r="G164" s="4"/>
      <c r="H164" s="62"/>
      <c r="I164" s="202"/>
      <c r="J164" s="82"/>
      <c r="K164" s="3"/>
    </row>
    <row x14ac:dyDescent="0.25" r="165" customHeight="1" ht="17.25">
      <c r="A165" s="114"/>
      <c r="B165" s="132"/>
      <c r="C165" s="114"/>
      <c r="D165" s="114"/>
      <c r="E165" s="3"/>
      <c r="F165" s="28"/>
      <c r="G165" s="114"/>
      <c r="H165" s="202"/>
      <c r="I165" s="202"/>
      <c r="J165" s="82"/>
      <c r="K165" s="3"/>
    </row>
    <row x14ac:dyDescent="0.25" r="166" customHeight="1" ht="28.350000000000005">
      <c r="A166" s="114"/>
      <c r="B166" s="132"/>
      <c r="C166" s="114"/>
      <c r="D166" s="114"/>
      <c r="E166" s="145"/>
      <c r="F166" s="28"/>
      <c r="G166" s="114"/>
      <c r="H166" s="202"/>
      <c r="I166" s="202"/>
      <c r="J166" s="82"/>
      <c r="K166" s="3"/>
    </row>
    <row x14ac:dyDescent="0.25" r="167" customHeight="1" ht="27.75">
      <c r="A167" s="114"/>
      <c r="B167" s="132"/>
      <c r="C167" s="114"/>
      <c r="D167" s="4"/>
      <c r="E167" s="204" t="s">
        <v>257</v>
      </c>
      <c r="F167" s="115"/>
      <c r="G167" s="115"/>
      <c r="H167" s="176"/>
      <c r="I167" s="101"/>
      <c r="J167" s="82"/>
      <c r="K167" s="3"/>
    </row>
    <row x14ac:dyDescent="0.25" r="168" customHeight="1" ht="28.5">
      <c r="A168" s="114"/>
      <c r="B168" s="132"/>
      <c r="C168" s="114"/>
      <c r="D168" s="4"/>
      <c r="E168" s="28"/>
      <c r="F168" s="28"/>
      <c r="G168" s="114"/>
      <c r="H168" s="62"/>
      <c r="I168" s="101"/>
      <c r="J168" s="82"/>
      <c r="K168" s="3"/>
    </row>
    <row x14ac:dyDescent="0.25" r="169" customHeight="1" ht="33">
      <c r="A169" s="114"/>
      <c r="B169" s="132"/>
      <c r="C169" s="114"/>
      <c r="D169" s="4"/>
      <c r="E169" s="28" t="s">
        <v>258</v>
      </c>
      <c r="F169" s="74"/>
      <c r="G169" s="4"/>
      <c r="H169" s="101"/>
      <c r="I169" s="101"/>
      <c r="J169" s="82"/>
      <c r="K169" s="3"/>
    </row>
    <row x14ac:dyDescent="0.25" r="170" customHeight="1" ht="48">
      <c r="A170" s="114"/>
      <c r="B170" s="132"/>
      <c r="C170" s="114"/>
      <c r="D170" s="4"/>
      <c r="E170" s="74"/>
      <c r="F170" s="74"/>
      <c r="G170" s="4"/>
      <c r="H170" s="101"/>
      <c r="I170" s="101"/>
      <c r="J170" s="82"/>
      <c r="K170" s="3"/>
    </row>
    <row x14ac:dyDescent="0.25" r="171" customHeight="1" ht="17.25">
      <c r="A171" s="3"/>
      <c r="B171" s="205"/>
      <c r="C171" s="54"/>
      <c r="D171" s="206"/>
      <c r="E171" s="207"/>
      <c r="F171" s="207"/>
      <c r="G171" s="3"/>
      <c r="H171" s="82"/>
      <c r="I171" s="82"/>
      <c r="J171" s="82"/>
      <c r="K171" s="3"/>
    </row>
    <row x14ac:dyDescent="0.25" r="172" customHeight="1" ht="50.1">
      <c r="A172" s="8"/>
      <c r="B172" s="96" t="s">
        <v>283</v>
      </c>
      <c r="C172" s="9"/>
      <c r="D172" s="198"/>
      <c r="E172" s="198"/>
      <c r="F172" s="198"/>
      <c r="G172" s="198"/>
      <c r="H172" s="199"/>
      <c r="I172" s="199"/>
      <c r="J172" s="199"/>
      <c r="K172" s="3"/>
    </row>
    <row x14ac:dyDescent="0.25" r="173" customHeight="1" ht="17.25" customFormat="1" s="208">
      <c r="A173" s="209"/>
      <c r="B173" s="210"/>
      <c r="C173" s="51"/>
      <c r="D173" s="51"/>
      <c r="E173" s="117" t="s">
        <v>194</v>
      </c>
      <c r="F173" s="130" t="s">
        <v>195</v>
      </c>
      <c r="G173" s="130" t="s">
        <v>196</v>
      </c>
      <c r="H173" s="73" t="s">
        <v>197</v>
      </c>
      <c r="I173" s="52" t="s">
        <v>198</v>
      </c>
      <c r="J173" s="52" t="s">
        <v>273</v>
      </c>
      <c r="K173" s="211"/>
    </row>
    <row x14ac:dyDescent="0.25" r="174" customHeight="1" ht="17.25">
      <c r="A174" s="114"/>
      <c r="B174" s="132"/>
      <c r="C174" s="114"/>
      <c r="D174" s="4"/>
      <c r="E174" s="4" t="s">
        <v>274</v>
      </c>
      <c r="F174" s="4" t="s">
        <v>275</v>
      </c>
      <c r="G174" s="4" t="s">
        <v>275</v>
      </c>
      <c r="H174" s="175">
        <v>3080</v>
      </c>
      <c r="I174" s="175">
        <v>3080</v>
      </c>
      <c r="J174" s="175">
        <v>3080</v>
      </c>
      <c r="K174" s="3"/>
    </row>
    <row x14ac:dyDescent="0.25" r="175" customHeight="1" ht="21.75">
      <c r="A175" s="114"/>
      <c r="B175" s="132"/>
      <c r="C175" s="114"/>
      <c r="D175" s="4"/>
      <c r="E175" s="74" t="s">
        <v>276</v>
      </c>
      <c r="F175" s="74" t="s">
        <v>277</v>
      </c>
      <c r="G175" s="4" t="s">
        <v>277</v>
      </c>
      <c r="H175" s="62"/>
      <c r="I175" s="62"/>
      <c r="J175" s="62"/>
      <c r="K175" s="3"/>
    </row>
    <row x14ac:dyDescent="0.25" r="176" customHeight="1" ht="21.75">
      <c r="A176" s="114"/>
      <c r="B176" s="132"/>
      <c r="C176" s="114"/>
      <c r="D176" s="4"/>
      <c r="E176" s="3"/>
      <c r="F176" s="3"/>
      <c r="G176" s="3"/>
      <c r="H176" s="82"/>
      <c r="I176" s="101"/>
      <c r="J176" s="82"/>
      <c r="K176" s="3"/>
    </row>
    <row x14ac:dyDescent="0.25" r="177" customHeight="1" ht="21.75">
      <c r="A177" s="114"/>
      <c r="B177" s="132"/>
      <c r="C177" s="114"/>
      <c r="D177" s="4"/>
      <c r="E177" s="28" t="s">
        <v>278</v>
      </c>
      <c r="F177" s="3"/>
      <c r="G177" s="3"/>
      <c r="H177" s="82"/>
      <c r="I177" s="101"/>
      <c r="J177" s="82"/>
      <c r="K177" s="3"/>
    </row>
    <row x14ac:dyDescent="0.25" r="178" customHeight="1" ht="21.75">
      <c r="A178" s="114"/>
      <c r="B178" s="132"/>
      <c r="C178" s="114"/>
      <c r="D178" s="4"/>
      <c r="E178" s="114" t="s">
        <v>279</v>
      </c>
      <c r="F178" s="74"/>
      <c r="G178" s="4"/>
      <c r="H178" s="101"/>
      <c r="I178" s="101"/>
      <c r="J178" s="82"/>
      <c r="K178" s="3"/>
    </row>
    <row x14ac:dyDescent="0.25" r="179" customHeight="1" ht="21.75">
      <c r="A179" s="114"/>
      <c r="B179" s="132"/>
      <c r="C179" s="114"/>
      <c r="D179" s="4"/>
      <c r="E179" s="3"/>
      <c r="F179" s="74"/>
      <c r="G179" s="4"/>
      <c r="H179" s="101"/>
      <c r="I179" s="101"/>
      <c r="J179" s="82"/>
      <c r="K179" s="3"/>
    </row>
    <row x14ac:dyDescent="0.25" r="180" customHeight="1" ht="17.25">
      <c r="A180" s="150"/>
      <c r="B180" s="212"/>
      <c r="C180" s="150"/>
      <c r="D180" s="150"/>
      <c r="E180" s="204" t="s">
        <v>207</v>
      </c>
      <c r="F180" s="74"/>
      <c r="G180" s="4"/>
      <c r="H180" s="101"/>
      <c r="I180" s="213"/>
      <c r="J180" s="82"/>
      <c r="K180" s="3"/>
    </row>
    <row x14ac:dyDescent="0.25" r="181" customHeight="1" ht="21.75">
      <c r="A181" s="114"/>
      <c r="B181" s="132"/>
      <c r="C181" s="114"/>
      <c r="D181" s="4"/>
      <c r="E181" s="145"/>
      <c r="F181" s="133"/>
      <c r="G181" s="150"/>
      <c r="H181" s="213"/>
      <c r="I181" s="101"/>
      <c r="J181" s="82"/>
      <c r="K181" s="3"/>
    </row>
    <row x14ac:dyDescent="0.25" r="182" customHeight="1" ht="21.75">
      <c r="A182" s="114"/>
      <c r="B182" s="132"/>
      <c r="C182" s="114"/>
      <c r="D182" s="4"/>
      <c r="E182" s="74"/>
      <c r="F182" s="74"/>
      <c r="G182" s="4"/>
      <c r="H182" s="101"/>
      <c r="I182" s="101"/>
      <c r="J182" s="82"/>
      <c r="K182" s="3"/>
    </row>
    <row x14ac:dyDescent="0.25" r="183" customHeight="1" ht="21.75">
      <c r="A183" s="114"/>
      <c r="B183" s="132"/>
      <c r="C183" s="114"/>
      <c r="D183" s="4"/>
      <c r="E183" s="139" t="s">
        <v>280</v>
      </c>
      <c r="F183" s="140"/>
      <c r="G183" s="110"/>
      <c r="H183" s="188">
        <v>560</v>
      </c>
      <c r="I183" s="101"/>
      <c r="J183" s="82"/>
      <c r="K183" s="3"/>
    </row>
    <row x14ac:dyDescent="0.25" r="184" customHeight="1" ht="156.75">
      <c r="A184" s="114"/>
      <c r="B184" s="132"/>
      <c r="C184" s="114"/>
      <c r="D184" s="4"/>
      <c r="E184" s="74"/>
      <c r="F184" s="74"/>
      <c r="G184" s="4"/>
      <c r="H184" s="101"/>
      <c r="I184" s="101"/>
      <c r="J184" s="82"/>
      <c r="K184" s="3"/>
    </row>
    <row x14ac:dyDescent="0.25" r="185" customHeight="1" ht="21.75">
      <c r="A185" s="114"/>
      <c r="B185" s="132"/>
      <c r="C185" s="114"/>
      <c r="D185" s="4"/>
      <c r="E185" s="74"/>
      <c r="F185" s="74"/>
      <c r="G185" s="4"/>
      <c r="H185" s="101"/>
      <c r="I185" s="101"/>
      <c r="J185" s="82"/>
      <c r="K185" s="3"/>
    </row>
    <row x14ac:dyDescent="0.25" r="186" customHeight="1" ht="36">
      <c r="A186" s="8"/>
      <c r="B186" s="96" t="s">
        <v>284</v>
      </c>
      <c r="C186" s="9"/>
      <c r="D186" s="198"/>
      <c r="E186" s="198"/>
      <c r="F186" s="198"/>
      <c r="G186" s="198"/>
      <c r="H186" s="199"/>
      <c r="I186" s="199"/>
      <c r="J186" s="199"/>
      <c r="K186" s="3"/>
    </row>
    <row x14ac:dyDescent="0.25" r="187" customHeight="1" ht="17.25">
      <c r="A187" s="209"/>
      <c r="B187" s="210"/>
      <c r="C187" s="51"/>
      <c r="D187" s="113"/>
      <c r="E187" s="112" t="s">
        <v>194</v>
      </c>
      <c r="F187" s="217" t="s">
        <v>195</v>
      </c>
      <c r="G187" s="217" t="s">
        <v>196</v>
      </c>
      <c r="H187" s="73" t="s">
        <v>197</v>
      </c>
      <c r="I187" s="18"/>
      <c r="J187" s="18"/>
      <c r="K187" s="3"/>
    </row>
    <row x14ac:dyDescent="0.25" r="188" customHeight="1" ht="17.25" customFormat="1" s="208">
      <c r="A188" s="214"/>
      <c r="B188" s="215"/>
      <c r="C188" s="214"/>
      <c r="D188" s="75"/>
      <c r="E188" s="75" t="s">
        <v>274</v>
      </c>
      <c r="F188" s="75" t="s">
        <v>275</v>
      </c>
      <c r="G188" s="75" t="s">
        <v>275</v>
      </c>
      <c r="H188" s="216">
        <v>1750</v>
      </c>
      <c r="I188" s="219"/>
      <c r="J188" s="219"/>
      <c r="K188" s="211"/>
    </row>
    <row x14ac:dyDescent="0.25" r="189" customHeight="1" ht="17.25">
      <c r="A189" s="114"/>
      <c r="B189" s="132"/>
      <c r="C189" s="114"/>
      <c r="D189" s="4"/>
      <c r="E189" s="74" t="s">
        <v>276</v>
      </c>
      <c r="F189" s="74" t="s">
        <v>277</v>
      </c>
      <c r="G189" s="4" t="s">
        <v>277</v>
      </c>
      <c r="H189" s="62"/>
      <c r="I189" s="101"/>
      <c r="J189" s="82"/>
      <c r="K189" s="3"/>
    </row>
    <row x14ac:dyDescent="0.25" r="190" customHeight="1" ht="21.75">
      <c r="A190" s="114"/>
      <c r="B190" s="132"/>
      <c r="C190" s="114"/>
      <c r="D190" s="4"/>
      <c r="E190" s="3"/>
      <c r="F190" s="3"/>
      <c r="G190" s="3"/>
      <c r="H190" s="82"/>
      <c r="I190" s="101"/>
      <c r="J190" s="82"/>
      <c r="K190" s="3"/>
    </row>
    <row x14ac:dyDescent="0.25" r="191" customHeight="1" ht="21.75">
      <c r="A191" s="114"/>
      <c r="B191" s="132"/>
      <c r="C191" s="114"/>
      <c r="D191" s="4"/>
      <c r="E191" s="187"/>
      <c r="F191" s="3"/>
      <c r="G191" s="3"/>
      <c r="H191" s="82"/>
      <c r="I191" s="101"/>
      <c r="J191" s="82"/>
      <c r="K191" s="3"/>
    </row>
    <row x14ac:dyDescent="0.25" r="192" customHeight="1" ht="21.75">
      <c r="A192" s="114"/>
      <c r="B192" s="132"/>
      <c r="C192" s="114"/>
      <c r="D192" s="4"/>
      <c r="E192" s="28" t="s">
        <v>278</v>
      </c>
      <c r="F192" s="74"/>
      <c r="G192" s="4"/>
      <c r="H192" s="101"/>
      <c r="I192" s="101"/>
      <c r="J192" s="82"/>
      <c r="K192" s="3"/>
    </row>
    <row x14ac:dyDescent="0.25" r="193" customHeight="1" ht="21.75">
      <c r="A193" s="114"/>
      <c r="B193" s="132"/>
      <c r="C193" s="114"/>
      <c r="D193" s="4"/>
      <c r="E193" s="114" t="s">
        <v>279</v>
      </c>
      <c r="F193" s="74"/>
      <c r="G193" s="4"/>
      <c r="H193" s="101"/>
      <c r="I193" s="101"/>
      <c r="J193" s="82"/>
      <c r="K193" s="3"/>
    </row>
    <row x14ac:dyDescent="0.25" r="194" customHeight="1" ht="21.75">
      <c r="A194" s="150"/>
      <c r="B194" s="212"/>
      <c r="C194" s="150"/>
      <c r="D194" s="150"/>
      <c r="E194" s="220"/>
      <c r="F194" s="74"/>
      <c r="G194" s="4"/>
      <c r="H194" s="101"/>
      <c r="I194" s="213"/>
      <c r="J194" s="221"/>
      <c r="K194" s="3"/>
    </row>
    <row x14ac:dyDescent="0.25" r="195" customHeight="1" ht="17.25">
      <c r="A195" s="114"/>
      <c r="B195" s="132"/>
      <c r="C195" s="114"/>
      <c r="D195" s="4"/>
      <c r="E195" s="138" t="s">
        <v>18</v>
      </c>
      <c r="F195" s="4"/>
      <c r="G195" s="4"/>
      <c r="H195" s="92"/>
      <c r="I195" s="101"/>
      <c r="J195" s="82"/>
      <c r="K195" s="3"/>
    </row>
    <row x14ac:dyDescent="0.25" r="196" customHeight="1" ht="48">
      <c r="A196" s="114"/>
      <c r="B196" s="132"/>
      <c r="C196" s="114"/>
      <c r="D196" s="4"/>
      <c r="E196" s="108"/>
      <c r="F196" s="4"/>
      <c r="G196" s="4"/>
      <c r="H196" s="92"/>
      <c r="I196" s="101"/>
      <c r="J196" s="82"/>
      <c r="K196" s="3"/>
    </row>
    <row x14ac:dyDescent="0.25" r="197" customHeight="1" ht="21.75">
      <c r="A197" s="114"/>
      <c r="B197" s="132"/>
      <c r="C197" s="114"/>
      <c r="D197" s="4"/>
      <c r="E197" s="139" t="s">
        <v>280</v>
      </c>
      <c r="F197" s="140"/>
      <c r="G197" s="140"/>
      <c r="H197" s="188">
        <v>560</v>
      </c>
      <c r="I197" s="101"/>
      <c r="J197" s="82"/>
      <c r="K197" s="3"/>
    </row>
    <row x14ac:dyDescent="0.25" r="198" customHeight="1" ht="21.75">
      <c r="A198" s="114"/>
      <c r="B198" s="132"/>
      <c r="C198" s="114"/>
      <c r="D198" s="4"/>
      <c r="E198" s="28"/>
      <c r="F198" s="4"/>
      <c r="G198" s="4"/>
      <c r="H198" s="63"/>
      <c r="I198" s="101"/>
      <c r="J198" s="82"/>
      <c r="K198" s="3"/>
    </row>
    <row x14ac:dyDescent="0.25" r="199" customHeight="1" ht="21.75">
      <c r="A199" s="114"/>
      <c r="B199" s="132"/>
      <c r="C199" s="114"/>
      <c r="D199" s="4"/>
      <c r="E199" s="28" t="s">
        <v>285</v>
      </c>
      <c r="F199" s="4"/>
      <c r="G199" s="4"/>
      <c r="H199" s="62"/>
      <c r="I199" s="101"/>
      <c r="J199" s="82"/>
      <c r="K199" s="3"/>
    </row>
    <row x14ac:dyDescent="0.25" r="200" customHeight="1" ht="21.75">
      <c r="A200" s="114"/>
      <c r="B200" s="132"/>
      <c r="C200" s="114"/>
      <c r="D200" s="4"/>
      <c r="E200" s="139" t="s">
        <v>190</v>
      </c>
      <c r="F200" s="143"/>
      <c r="G200" s="140"/>
      <c r="H200" s="188">
        <v>950</v>
      </c>
      <c r="I200" s="101"/>
      <c r="J200" s="82"/>
      <c r="K200" s="3"/>
    </row>
    <row x14ac:dyDescent="0.25" r="201" customHeight="1" ht="21.75">
      <c r="A201" s="114"/>
      <c r="B201" s="132"/>
      <c r="C201" s="114"/>
      <c r="D201" s="4"/>
      <c r="E201" s="28"/>
      <c r="F201" s="74"/>
      <c r="G201" s="4"/>
      <c r="H201" s="62"/>
      <c r="I201" s="101"/>
      <c r="J201" s="82"/>
      <c r="K201" s="3"/>
    </row>
    <row x14ac:dyDescent="0.25" r="202" customHeight="1" ht="21.75">
      <c r="A202" s="114"/>
      <c r="B202" s="132"/>
      <c r="C202" s="114"/>
      <c r="D202" s="4"/>
      <c r="E202" s="28"/>
      <c r="F202" s="74"/>
      <c r="G202" s="4"/>
      <c r="H202" s="62"/>
      <c r="I202" s="101"/>
      <c r="J202" s="82"/>
      <c r="K202" s="3"/>
    </row>
    <row x14ac:dyDescent="0.25" r="203" customHeight="1" ht="21.75">
      <c r="A203" s="114"/>
      <c r="B203" s="132"/>
      <c r="C203" s="114"/>
      <c r="D203" s="4"/>
      <c r="E203" s="28"/>
      <c r="F203" s="74"/>
      <c r="G203" s="4"/>
      <c r="H203" s="62"/>
      <c r="I203" s="101"/>
      <c r="J203" s="82"/>
      <c r="K203" s="3"/>
    </row>
    <row x14ac:dyDescent="0.25" r="204" customHeight="1" ht="21.75">
      <c r="A204" s="114"/>
      <c r="B204" s="132"/>
      <c r="C204" s="114"/>
      <c r="D204" s="4"/>
      <c r="E204" s="28"/>
      <c r="F204" s="74"/>
      <c r="G204" s="4"/>
      <c r="H204" s="62"/>
      <c r="I204" s="101"/>
      <c r="J204" s="82"/>
      <c r="K204" s="3"/>
    </row>
    <row x14ac:dyDescent="0.25" r="205" customHeight="1" ht="21.75">
      <c r="A205" s="114"/>
      <c r="B205" s="132"/>
      <c r="C205" s="114"/>
      <c r="D205" s="4"/>
      <c r="E205" s="28"/>
      <c r="F205" s="74"/>
      <c r="G205" s="4"/>
      <c r="H205" s="62"/>
      <c r="I205" s="101"/>
      <c r="J205" s="82"/>
      <c r="K205" s="3"/>
    </row>
    <row x14ac:dyDescent="0.25" r="206" customHeight="1" ht="21.75">
      <c r="A206" s="114"/>
      <c r="B206" s="132"/>
      <c r="C206" s="114"/>
      <c r="D206" s="4"/>
      <c r="E206" s="28"/>
      <c r="F206" s="74"/>
      <c r="G206" s="4"/>
      <c r="H206" s="62"/>
      <c r="I206" s="101"/>
      <c r="J206" s="82"/>
      <c r="K206" s="3"/>
    </row>
    <row x14ac:dyDescent="0.25" r="207" customHeight="1" ht="21.75">
      <c r="A207" s="114"/>
      <c r="B207" s="132"/>
      <c r="C207" s="114"/>
      <c r="D207" s="4"/>
      <c r="E207" s="28"/>
      <c r="F207" s="74"/>
      <c r="G207" s="4"/>
      <c r="H207" s="62"/>
      <c r="I207" s="101"/>
      <c r="J207" s="82"/>
      <c r="K207" s="3"/>
    </row>
    <row x14ac:dyDescent="0.25" r="208" customHeight="1" ht="21.75">
      <c r="A208" s="114"/>
      <c r="B208" s="132"/>
      <c r="C208" s="114"/>
      <c r="D208" s="4"/>
      <c r="E208" s="28"/>
      <c r="F208" s="74"/>
      <c r="G208" s="4"/>
      <c r="H208" s="62"/>
      <c r="I208" s="101"/>
      <c r="J208" s="82"/>
      <c r="K208" s="3"/>
    </row>
    <row x14ac:dyDescent="0.25" r="209" customHeight="1" ht="21.75">
      <c r="A209" s="114"/>
      <c r="B209" s="132"/>
      <c r="C209" s="114"/>
      <c r="D209" s="4"/>
      <c r="E209" s="28"/>
      <c r="F209" s="74"/>
      <c r="G209" s="4"/>
      <c r="H209" s="62"/>
      <c r="I209" s="101"/>
      <c r="J209" s="82"/>
      <c r="K209" s="3"/>
    </row>
    <row x14ac:dyDescent="0.25" r="210" customHeight="1" ht="21.75">
      <c r="A210" s="114"/>
      <c r="B210" s="132"/>
      <c r="C210" s="114"/>
      <c r="D210" s="4"/>
      <c r="E210" s="28"/>
      <c r="F210" s="74"/>
      <c r="G210" s="4"/>
      <c r="H210" s="62"/>
      <c r="I210" s="101"/>
      <c r="J210" s="82"/>
      <c r="K210" s="3"/>
    </row>
    <row x14ac:dyDescent="0.25" r="211" customHeight="1" ht="21.75">
      <c r="A211" s="114"/>
      <c r="B211" s="132"/>
      <c r="C211" s="114"/>
      <c r="D211" s="4"/>
      <c r="E211" s="28"/>
      <c r="F211" s="74"/>
      <c r="G211" s="4"/>
      <c r="H211" s="62"/>
      <c r="I211" s="101"/>
      <c r="J211" s="82"/>
      <c r="K211" s="3"/>
    </row>
    <row x14ac:dyDescent="0.25" r="212" customHeight="1" ht="39">
      <c r="A212" s="114"/>
      <c r="B212" s="132"/>
      <c r="C212" s="114"/>
      <c r="D212" s="4"/>
      <c r="E212" s="74"/>
      <c r="F212" s="74"/>
      <c r="G212" s="4"/>
      <c r="H212" s="101"/>
      <c r="I212" s="101"/>
      <c r="J212" s="82"/>
      <c r="K212" s="3"/>
    </row>
    <row x14ac:dyDescent="0.25" r="213" customHeight="1" ht="17.25">
      <c r="A213" s="8"/>
      <c r="B213" s="96" t="s">
        <v>286</v>
      </c>
      <c r="C213" s="9"/>
      <c r="D213" s="198"/>
      <c r="E213" s="198"/>
      <c r="F213" s="198"/>
      <c r="G213" s="198"/>
      <c r="H213" s="199"/>
      <c r="I213" s="199"/>
      <c r="J213" s="199"/>
      <c r="K213" s="3"/>
    </row>
    <row x14ac:dyDescent="0.25" r="214" customHeight="1" ht="17.25">
      <c r="A214" s="209"/>
      <c r="B214" s="210"/>
      <c r="C214" s="51"/>
      <c r="D214" s="113"/>
      <c r="E214" s="112" t="s">
        <v>194</v>
      </c>
      <c r="F214" s="217" t="s">
        <v>195</v>
      </c>
      <c r="G214" s="217" t="s">
        <v>196</v>
      </c>
      <c r="H214" s="73" t="s">
        <v>197</v>
      </c>
      <c r="I214" s="18" t="s">
        <v>198</v>
      </c>
      <c r="J214" s="18" t="s">
        <v>199</v>
      </c>
      <c r="K214" s="3"/>
    </row>
    <row x14ac:dyDescent="0.25" r="215" customHeight="1" ht="17.25">
      <c r="A215" s="114"/>
      <c r="B215" s="132"/>
      <c r="C215" s="114"/>
      <c r="D215" s="4"/>
      <c r="E215" s="4" t="s">
        <v>287</v>
      </c>
      <c r="F215" s="74" t="s">
        <v>288</v>
      </c>
      <c r="G215" s="4" t="s">
        <v>288</v>
      </c>
      <c r="H215" s="175">
        <v>2370</v>
      </c>
      <c r="I215" s="175">
        <v>2540</v>
      </c>
      <c r="J215" s="175">
        <v>2940</v>
      </c>
      <c r="K215" s="3"/>
    </row>
    <row x14ac:dyDescent="0.25" r="216" customHeight="1" ht="32.1" customFormat="1" s="208">
      <c r="A216" s="214"/>
      <c r="B216" s="215"/>
      <c r="C216" s="214"/>
      <c r="D216" s="75"/>
      <c r="E216" s="222" t="s">
        <v>289</v>
      </c>
      <c r="F216" s="222" t="s">
        <v>290</v>
      </c>
      <c r="G216" s="75" t="s">
        <v>291</v>
      </c>
      <c r="H216" s="219"/>
      <c r="I216" s="219"/>
      <c r="J216" s="219"/>
      <c r="K216" s="211"/>
    </row>
    <row x14ac:dyDescent="0.25" r="217" customHeight="1" ht="32.1" customFormat="1" s="208">
      <c r="A217" s="214"/>
      <c r="B217" s="215"/>
      <c r="C217" s="214"/>
      <c r="D217" s="75"/>
      <c r="E217" s="223"/>
      <c r="F217" s="211"/>
      <c r="G217" s="223"/>
      <c r="H217" s="224"/>
      <c r="I217" s="225"/>
      <c r="J217" s="226"/>
      <c r="K217" s="211"/>
    </row>
    <row x14ac:dyDescent="0.25" r="218" customHeight="1" ht="28.350000000000005">
      <c r="A218" s="114"/>
      <c r="B218" s="132"/>
      <c r="C218" s="114"/>
      <c r="D218" s="4"/>
      <c r="E218" s="187" t="s">
        <v>167</v>
      </c>
      <c r="F218" s="3"/>
      <c r="G218" s="3"/>
      <c r="H218" s="82"/>
      <c r="I218" s="101"/>
      <c r="J218" s="82"/>
      <c r="K218" s="3"/>
    </row>
    <row x14ac:dyDescent="0.25" r="219" customHeight="1" ht="21.75">
      <c r="A219" s="114"/>
      <c r="B219" s="132"/>
      <c r="C219" s="114"/>
      <c r="D219" s="4"/>
      <c r="E219" s="28" t="s">
        <v>292</v>
      </c>
      <c r="F219" s="74"/>
      <c r="G219" s="4"/>
      <c r="H219" s="101"/>
      <c r="I219" s="101"/>
      <c r="J219" s="82"/>
      <c r="K219" s="3"/>
    </row>
    <row x14ac:dyDescent="0.25" r="220" customHeight="1" ht="21.75">
      <c r="A220" s="114"/>
      <c r="B220" s="132"/>
      <c r="C220" s="114"/>
      <c r="D220" s="4"/>
      <c r="E220" s="3"/>
      <c r="F220" s="74"/>
      <c r="G220" s="4"/>
      <c r="H220" s="101"/>
      <c r="I220" s="101"/>
      <c r="J220" s="82"/>
      <c r="K220" s="3"/>
    </row>
    <row x14ac:dyDescent="0.25" r="221" customHeight="1" ht="21.75">
      <c r="A221" s="150"/>
      <c r="B221" s="212"/>
      <c r="C221" s="150"/>
      <c r="D221" s="150"/>
      <c r="E221" s="204" t="s">
        <v>207</v>
      </c>
      <c r="F221" s="74"/>
      <c r="G221" s="4"/>
      <c r="H221" s="101"/>
      <c r="I221" s="213"/>
      <c r="J221" s="221"/>
      <c r="K221" s="3"/>
    </row>
    <row x14ac:dyDescent="0.25" r="222" customHeight="1" ht="17.25">
      <c r="A222" s="114"/>
      <c r="B222" s="132"/>
      <c r="C222" s="114"/>
      <c r="D222" s="4"/>
      <c r="E222" s="145"/>
      <c r="F222" s="133"/>
      <c r="G222" s="150"/>
      <c r="H222" s="213"/>
      <c r="I222" s="101"/>
      <c r="J222" s="82"/>
      <c r="K222" s="3"/>
    </row>
    <row x14ac:dyDescent="0.25" r="223" customHeight="1" ht="21.75">
      <c r="A223" s="114"/>
      <c r="B223" s="132"/>
      <c r="C223" s="114"/>
      <c r="D223" s="4"/>
      <c r="E223" s="74"/>
      <c r="F223" s="74"/>
      <c r="G223" s="4"/>
      <c r="H223" s="101"/>
      <c r="I223" s="101"/>
      <c r="J223" s="82"/>
      <c r="K223" s="3"/>
    </row>
    <row x14ac:dyDescent="0.25" r="224" customHeight="1" ht="21.75">
      <c r="A224" s="114"/>
      <c r="B224" s="132"/>
      <c r="C224" s="114"/>
      <c r="D224" s="4"/>
      <c r="E224" s="74"/>
      <c r="F224" s="74"/>
      <c r="G224" s="4"/>
      <c r="H224" s="101"/>
      <c r="I224" s="101"/>
      <c r="J224" s="82"/>
      <c r="K224" s="3"/>
    </row>
    <row x14ac:dyDescent="0.25" r="225" customHeight="1" ht="21.75">
      <c r="A225" s="114"/>
      <c r="B225" s="132"/>
      <c r="C225" s="114"/>
      <c r="D225" s="4"/>
      <c r="E225" s="74"/>
      <c r="F225" s="74"/>
      <c r="G225" s="4"/>
      <c r="H225" s="101"/>
      <c r="I225" s="101"/>
      <c r="J225" s="82"/>
      <c r="K225" s="3"/>
    </row>
    <row x14ac:dyDescent="0.25" r="226" customHeight="1" ht="21.75">
      <c r="A226" s="114"/>
      <c r="B226" s="132"/>
      <c r="C226" s="114"/>
      <c r="D226" s="4"/>
      <c r="E226" s="74"/>
      <c r="F226" s="74"/>
      <c r="G226" s="4"/>
      <c r="H226" s="101"/>
      <c r="I226" s="101"/>
      <c r="J226" s="82"/>
      <c r="K226" s="3"/>
    </row>
    <row x14ac:dyDescent="0.25" r="227" customHeight="1" ht="21.75">
      <c r="A227" s="114"/>
      <c r="B227" s="132"/>
      <c r="C227" s="114"/>
      <c r="D227" s="4"/>
      <c r="E227" s="74"/>
      <c r="F227" s="74"/>
      <c r="G227" s="4"/>
      <c r="H227" s="101"/>
      <c r="I227" s="101"/>
      <c r="J227" s="82"/>
      <c r="K227" s="3"/>
    </row>
    <row x14ac:dyDescent="0.25" r="228" customHeight="1" ht="21.75">
      <c r="A228" s="3"/>
      <c r="B228" s="205"/>
      <c r="C228" s="54"/>
      <c r="D228" s="206"/>
      <c r="E228" s="207"/>
      <c r="F228" s="207"/>
      <c r="G228" s="3"/>
      <c r="H228" s="82"/>
      <c r="I228" s="82"/>
      <c r="J228" s="82"/>
      <c r="K228" s="3"/>
    </row>
    <row x14ac:dyDescent="0.25" r="229" customHeight="1" ht="17.25">
      <c r="A229" s="8" t="s">
        <v>1</v>
      </c>
      <c r="B229" s="96" t="s">
        <v>293</v>
      </c>
      <c r="C229" s="10"/>
      <c r="D229" s="10"/>
      <c r="E229" s="10"/>
      <c r="F229" s="227"/>
      <c r="G229" s="198"/>
      <c r="H229" s="199"/>
      <c r="I229" s="199"/>
      <c r="J229" s="199"/>
      <c r="K229" s="3"/>
    </row>
    <row x14ac:dyDescent="0.25" r="230" customHeight="1" ht="21.75">
      <c r="A230" s="15"/>
      <c r="B230" s="113"/>
      <c r="C230" s="112" t="s">
        <v>193</v>
      </c>
      <c r="D230" s="112" t="s">
        <v>236</v>
      </c>
      <c r="E230" s="112" t="s">
        <v>194</v>
      </c>
      <c r="F230" s="112" t="s">
        <v>195</v>
      </c>
      <c r="G230" s="112" t="s">
        <v>196</v>
      </c>
      <c r="H230" s="73" t="s">
        <v>197</v>
      </c>
      <c r="I230" s="18" t="s">
        <v>198</v>
      </c>
      <c r="J230" s="18" t="s">
        <v>199</v>
      </c>
      <c r="K230" s="3"/>
    </row>
    <row x14ac:dyDescent="0.25" r="231" customHeight="1" ht="36">
      <c r="A231" s="22"/>
      <c r="B231" s="114"/>
      <c r="C231" s="114" t="s">
        <v>294</v>
      </c>
      <c r="D231" s="75" t="s">
        <v>238</v>
      </c>
      <c r="E231" s="4" t="s">
        <v>295</v>
      </c>
      <c r="F231" s="75" t="s">
        <v>296</v>
      </c>
      <c r="G231" s="75" t="s">
        <v>297</v>
      </c>
      <c r="H231" s="175">
        <v>2710</v>
      </c>
      <c r="I231" s="175">
        <v>3040</v>
      </c>
      <c r="J231" s="175">
        <v>3450</v>
      </c>
      <c r="K231" s="3"/>
    </row>
    <row x14ac:dyDescent="0.25" r="232" customHeight="1" ht="17.25">
      <c r="A232" s="22"/>
      <c r="B232" s="114"/>
      <c r="C232" s="114" t="s">
        <v>298</v>
      </c>
      <c r="D232" s="75" t="s">
        <v>299</v>
      </c>
      <c r="E232" s="4" t="s">
        <v>300</v>
      </c>
      <c r="F232" s="4" t="s">
        <v>242</v>
      </c>
      <c r="G232" s="4" t="s">
        <v>214</v>
      </c>
      <c r="H232" s="62"/>
      <c r="I232" s="62"/>
      <c r="J232" s="62"/>
      <c r="K232" s="3"/>
    </row>
    <row x14ac:dyDescent="0.25" r="233" customHeight="1" ht="17.25">
      <c r="A233" s="22"/>
      <c r="B233" s="114"/>
      <c r="C233" s="114" t="s">
        <v>301</v>
      </c>
      <c r="D233" s="4" t="s">
        <v>245</v>
      </c>
      <c r="E233" s="4" t="s">
        <v>295</v>
      </c>
      <c r="F233" s="75" t="s">
        <v>296</v>
      </c>
      <c r="G233" s="75" t="s">
        <v>302</v>
      </c>
      <c r="H233" s="62"/>
      <c r="I233" s="62"/>
      <c r="J233" s="62"/>
      <c r="K233" s="3"/>
    </row>
    <row x14ac:dyDescent="0.25" r="234" customHeight="1" ht="17.25">
      <c r="A234" s="22"/>
      <c r="B234" s="114"/>
      <c r="C234" s="114" t="s">
        <v>303</v>
      </c>
      <c r="D234" s="75" t="s">
        <v>247</v>
      </c>
      <c r="E234" s="4" t="s">
        <v>300</v>
      </c>
      <c r="F234" s="4" t="s">
        <v>242</v>
      </c>
      <c r="G234" s="4" t="s">
        <v>248</v>
      </c>
      <c r="H234" s="62"/>
      <c r="I234" s="62"/>
      <c r="J234" s="62"/>
      <c r="K234" s="3"/>
    </row>
    <row x14ac:dyDescent="0.25" r="235" customHeight="1" ht="17.25">
      <c r="A235" s="22"/>
      <c r="B235" s="114"/>
      <c r="C235" s="114"/>
      <c r="D235" s="114"/>
      <c r="E235" s="114"/>
      <c r="F235" s="114"/>
      <c r="G235" s="114"/>
      <c r="H235" s="172"/>
      <c r="I235" s="172"/>
      <c r="J235" s="82"/>
      <c r="K235" s="3"/>
    </row>
    <row x14ac:dyDescent="0.25" r="236" customHeight="1" ht="17.25">
      <c r="A236" s="22"/>
      <c r="B236" s="114"/>
      <c r="C236" s="114"/>
      <c r="D236" s="114"/>
      <c r="E236" s="187" t="s">
        <v>167</v>
      </c>
      <c r="F236" s="114"/>
      <c r="G236" s="114"/>
      <c r="H236" s="172"/>
      <c r="I236" s="172"/>
      <c r="J236" s="82"/>
      <c r="K236" s="3"/>
    </row>
    <row x14ac:dyDescent="0.25" r="237" customHeight="1" ht="17.25">
      <c r="A237" s="3"/>
      <c r="B237" s="114"/>
      <c r="C237" s="114"/>
      <c r="D237" s="114"/>
      <c r="E237" s="28" t="s">
        <v>249</v>
      </c>
      <c r="F237" s="4"/>
      <c r="G237" s="4"/>
      <c r="H237" s="101"/>
      <c r="I237" s="82"/>
      <c r="J237" s="82"/>
      <c r="K237" s="3"/>
    </row>
    <row x14ac:dyDescent="0.25" r="238" customHeight="1" ht="17.25">
      <c r="A238" s="3"/>
      <c r="B238" s="114"/>
      <c r="C238" s="114"/>
      <c r="D238" s="114"/>
      <c r="E238" s="28"/>
      <c r="F238" s="4"/>
      <c r="G238" s="4"/>
      <c r="H238" s="101"/>
      <c r="I238" s="82"/>
      <c r="J238" s="82"/>
      <c r="K238" s="3"/>
    </row>
    <row x14ac:dyDescent="0.25" r="239" customHeight="1" ht="17.25">
      <c r="A239" s="3"/>
      <c r="B239" s="114"/>
      <c r="C239" s="114"/>
      <c r="D239" s="114"/>
      <c r="E239" s="204" t="s">
        <v>207</v>
      </c>
      <c r="F239" s="4"/>
      <c r="G239" s="4"/>
      <c r="H239" s="101"/>
      <c r="I239" s="82"/>
      <c r="J239" s="82"/>
      <c r="K239" s="3"/>
    </row>
    <row x14ac:dyDescent="0.25" r="240" customHeight="1" ht="17.25">
      <c r="A240" s="3"/>
      <c r="B240" s="114"/>
      <c r="C240" s="114"/>
      <c r="D240" s="114"/>
      <c r="E240" s="145"/>
      <c r="F240" s="228"/>
      <c r="G240" s="228"/>
      <c r="H240" s="101"/>
      <c r="I240" s="82"/>
      <c r="J240" s="82"/>
      <c r="K240" s="3"/>
    </row>
    <row x14ac:dyDescent="0.25" r="241" customHeight="1" ht="17.25">
      <c r="A241" s="3"/>
      <c r="B241" s="114"/>
      <c r="C241" s="114"/>
      <c r="D241" s="114"/>
      <c r="E241" s="229"/>
      <c r="F241" s="228"/>
      <c r="G241" s="228"/>
      <c r="H241" s="230"/>
      <c r="I241" s="82"/>
      <c r="J241" s="82"/>
      <c r="K241" s="3"/>
    </row>
    <row x14ac:dyDescent="0.25" r="242" customHeight="1" ht="17.25">
      <c r="A242" s="3"/>
      <c r="B242" s="114"/>
      <c r="C242" s="114"/>
      <c r="D242" s="114"/>
      <c r="E242" s="229"/>
      <c r="F242" s="228"/>
      <c r="G242" s="228"/>
      <c r="H242" s="230"/>
      <c r="I242" s="82"/>
      <c r="J242" s="82"/>
      <c r="K242" s="3"/>
    </row>
    <row x14ac:dyDescent="0.25" r="243" customHeight="1" ht="17.25">
      <c r="A243" s="3"/>
      <c r="B243" s="114"/>
      <c r="C243" s="114"/>
      <c r="D243" s="114"/>
      <c r="E243" s="229"/>
      <c r="F243" s="228"/>
      <c r="G243" s="228"/>
      <c r="H243" s="230"/>
      <c r="I243" s="82"/>
      <c r="J243" s="82"/>
      <c r="K243" s="3"/>
    </row>
    <row x14ac:dyDescent="0.25" r="244" customHeight="1" ht="17.25">
      <c r="A244" s="3"/>
      <c r="B244" s="114"/>
      <c r="C244" s="114"/>
      <c r="D244" s="114"/>
      <c r="E244" s="229"/>
      <c r="F244" s="228"/>
      <c r="G244" s="228"/>
      <c r="H244" s="230"/>
      <c r="I244" s="82"/>
      <c r="J244" s="82"/>
      <c r="K244" s="3"/>
    </row>
    <row x14ac:dyDescent="0.25" r="245" customHeight="1" ht="17.25">
      <c r="A245" s="3"/>
      <c r="B245" s="114"/>
      <c r="C245" s="114"/>
      <c r="D245" s="114"/>
      <c r="E245" s="229"/>
      <c r="F245" s="228"/>
      <c r="G245" s="228"/>
      <c r="H245" s="230"/>
      <c r="I245" s="82"/>
      <c r="J245" s="82"/>
      <c r="K245" s="3"/>
    </row>
    <row x14ac:dyDescent="0.25" r="246" customHeight="1" ht="17.25">
      <c r="A246" s="3"/>
      <c r="B246" s="3"/>
      <c r="C246" s="3"/>
      <c r="D246" s="3"/>
      <c r="E246" s="122" t="s">
        <v>304</v>
      </c>
      <c r="F246" s="3"/>
      <c r="G246" s="3"/>
      <c r="H246" s="82"/>
      <c r="I246" s="82"/>
      <c r="J246" s="82"/>
      <c r="K246" s="3"/>
    </row>
    <row x14ac:dyDescent="0.25" r="247" customHeight="1" ht="17.25">
      <c r="A247" s="3"/>
      <c r="B247" s="3"/>
      <c r="C247" s="3"/>
      <c r="D247" s="3"/>
      <c r="E247" s="3"/>
      <c r="F247" s="3"/>
      <c r="G247" s="3"/>
      <c r="H247" s="82"/>
      <c r="I247" s="82"/>
      <c r="J247" s="82"/>
      <c r="K247" s="3"/>
    </row>
    <row x14ac:dyDescent="0.25" r="248" customHeight="1" ht="17.25">
      <c r="A248" s="3"/>
      <c r="B248" s="205"/>
      <c r="C248" s="54"/>
      <c r="D248" s="206"/>
      <c r="E248" s="207"/>
      <c r="F248" s="207"/>
      <c r="G248" s="3"/>
      <c r="H248" s="82"/>
      <c r="I248" s="82"/>
      <c r="J248" s="82"/>
      <c r="K248" s="3"/>
    </row>
    <row x14ac:dyDescent="0.25" r="249" customHeight="1" ht="17.25">
      <c r="A249" s="3"/>
      <c r="B249" s="3"/>
      <c r="C249" s="3"/>
      <c r="D249" s="3"/>
      <c r="E249" s="3"/>
      <c r="F249" s="3"/>
      <c r="G249" s="3"/>
      <c r="H249" s="82"/>
      <c r="I249" s="82"/>
      <c r="J249" s="82"/>
      <c r="K249" s="3"/>
    </row>
    <row x14ac:dyDescent="0.25" r="250" customHeight="1" ht="17.25">
      <c r="A250" s="3"/>
      <c r="B250" s="3"/>
      <c r="C250" s="3"/>
      <c r="D250" s="3"/>
      <c r="E250" s="3"/>
      <c r="F250" s="3"/>
      <c r="G250" s="3"/>
      <c r="H250" s="82"/>
      <c r="I250" s="82"/>
      <c r="J250" s="92"/>
      <c r="K250" s="3"/>
    </row>
    <row x14ac:dyDescent="0.25" r="251" customHeight="1" ht="17.25">
      <c r="A251" s="3"/>
      <c r="B251" s="3"/>
      <c r="C251" s="3"/>
      <c r="D251" s="3"/>
      <c r="E251" s="3"/>
      <c r="F251" s="3"/>
      <c r="G251" s="3"/>
      <c r="H251" s="82"/>
      <c r="I251" s="82"/>
      <c r="J251" s="82"/>
      <c r="K251" s="3"/>
    </row>
    <row x14ac:dyDescent="0.25" r="252" customHeight="1" ht="17.25">
      <c r="A252" s="3"/>
      <c r="B252" s="3"/>
      <c r="C252" s="3"/>
      <c r="D252" s="3"/>
      <c r="E252" s="3"/>
      <c r="F252" s="3"/>
      <c r="G252" s="3"/>
      <c r="H252" s="82"/>
      <c r="I252" s="82"/>
      <c r="J252" s="82"/>
      <c r="K252" s="3"/>
    </row>
    <row x14ac:dyDescent="0.25" r="253" customHeight="1" ht="17.25">
      <c r="A253" s="3"/>
      <c r="B253" s="3"/>
      <c r="C253" s="3"/>
      <c r="D253" s="3"/>
      <c r="E253" s="3"/>
      <c r="F253" s="3"/>
      <c r="G253" s="3"/>
      <c r="H253" s="82"/>
      <c r="I253" s="82"/>
      <c r="J253" s="82"/>
      <c r="K253" s="3"/>
    </row>
    <row x14ac:dyDescent="0.25" r="254" customHeight="1" ht="17.25">
      <c r="A254" s="3"/>
      <c r="B254" s="3"/>
      <c r="C254" s="3"/>
      <c r="D254" s="3"/>
      <c r="E254" s="3"/>
      <c r="F254" s="3"/>
      <c r="G254" s="3"/>
      <c r="H254" s="82"/>
      <c r="I254" s="82"/>
      <c r="J254" s="82"/>
      <c r="K254" s="3"/>
    </row>
    <row x14ac:dyDescent="0.25" r="255" customHeight="1" ht="17.25">
      <c r="A255" s="3"/>
      <c r="B255" s="3"/>
      <c r="C255" s="3"/>
      <c r="D255" s="3"/>
      <c r="E255" s="3"/>
      <c r="F255" s="3"/>
      <c r="G255" s="3"/>
      <c r="H255" s="82"/>
      <c r="I255" s="82"/>
      <c r="J255" s="82"/>
      <c r="K255" s="3"/>
    </row>
    <row x14ac:dyDescent="0.25" r="256" customHeight="1" ht="17.25">
      <c r="A256" s="3"/>
      <c r="B256" s="3"/>
      <c r="C256" s="3"/>
      <c r="D256" s="3"/>
      <c r="E256" s="3"/>
      <c r="F256" s="3"/>
      <c r="G256" s="3"/>
      <c r="H256" s="82"/>
      <c r="I256" s="82"/>
      <c r="J256" s="82"/>
      <c r="K256" s="3"/>
    </row>
    <row x14ac:dyDescent="0.25" r="257" customHeight="1" ht="17.25">
      <c r="A257" s="3"/>
      <c r="B257" s="3"/>
      <c r="C257" s="3"/>
      <c r="D257" s="3"/>
      <c r="E257" s="3"/>
      <c r="F257" s="3"/>
      <c r="G257" s="3"/>
      <c r="H257" s="82"/>
      <c r="I257" s="82"/>
      <c r="J257" s="82"/>
      <c r="K257" s="3"/>
    </row>
    <row x14ac:dyDescent="0.25" r="258" customHeight="1" ht="17.25">
      <c r="A258" s="3"/>
      <c r="B258" s="3"/>
      <c r="C258" s="3"/>
      <c r="D258" s="3"/>
      <c r="E258" s="3"/>
      <c r="F258" s="3"/>
      <c r="G258" s="3"/>
      <c r="H258" s="82"/>
      <c r="I258" s="82"/>
      <c r="J258" s="82"/>
      <c r="K258" s="3"/>
    </row>
    <row x14ac:dyDescent="0.25" r="259" customHeight="1" ht="17.25">
      <c r="A259" s="3"/>
      <c r="B259" s="3"/>
      <c r="C259" s="3"/>
      <c r="D259" s="3"/>
      <c r="E259" s="3"/>
      <c r="F259" s="3"/>
      <c r="G259" s="3"/>
      <c r="H259" s="82"/>
      <c r="I259" s="82"/>
      <c r="J259" s="82"/>
      <c r="K259" s="3"/>
    </row>
    <row x14ac:dyDescent="0.25" r="260" customHeight="1" ht="17.25">
      <c r="A260" s="3"/>
      <c r="B260" s="3"/>
      <c r="C260" s="3"/>
      <c r="D260" s="3"/>
      <c r="E260" s="3"/>
      <c r="F260" s="3"/>
      <c r="G260" s="3"/>
      <c r="H260" s="82"/>
      <c r="I260" s="82"/>
      <c r="J260" s="82"/>
      <c r="K260" s="3"/>
    </row>
    <row x14ac:dyDescent="0.25" r="261" customHeight="1" ht="17.25">
      <c r="A261" s="3"/>
      <c r="B261" s="3"/>
      <c r="C261" s="3"/>
      <c r="D261" s="3"/>
      <c r="E261" s="3"/>
      <c r="F261" s="3"/>
      <c r="G261" s="3"/>
      <c r="H261" s="82"/>
      <c r="I261" s="82"/>
      <c r="J261" s="82"/>
      <c r="K261" s="3"/>
    </row>
    <row x14ac:dyDescent="0.25" r="262" customHeight="1" ht="17.25">
      <c r="A262" s="3"/>
      <c r="B262" s="3"/>
      <c r="C262" s="3"/>
      <c r="D262" s="3"/>
      <c r="E262" s="3"/>
      <c r="F262" s="3"/>
      <c r="G262" s="3"/>
      <c r="H262" s="82"/>
      <c r="I262" s="82"/>
      <c r="J262" s="82"/>
      <c r="K262" s="3"/>
    </row>
    <row x14ac:dyDescent="0.25" r="263" customHeight="1" ht="17.25">
      <c r="A263" s="3"/>
      <c r="B263" s="3"/>
      <c r="C263" s="3"/>
      <c r="D263" s="3"/>
      <c r="E263" s="3"/>
      <c r="F263" s="3"/>
      <c r="G263" s="3"/>
      <c r="H263" s="82"/>
      <c r="I263" s="82"/>
      <c r="J263" s="82"/>
      <c r="K263" s="3"/>
    </row>
    <row x14ac:dyDescent="0.25" r="264" customHeight="1" ht="17.25">
      <c r="A264" s="3"/>
      <c r="B264" s="3"/>
      <c r="C264" s="3"/>
      <c r="D264" s="3"/>
      <c r="E264" s="3"/>
      <c r="F264" s="3"/>
      <c r="G264" s="3"/>
      <c r="H264" s="82"/>
      <c r="I264" s="82"/>
      <c r="J264" s="82"/>
      <c r="K264" s="3"/>
    </row>
    <row x14ac:dyDescent="0.25" r="265" customHeight="1" ht="17.25">
      <c r="A265" s="3"/>
      <c r="B265" s="3"/>
      <c r="C265" s="3"/>
      <c r="D265" s="3"/>
      <c r="E265" s="3"/>
      <c r="F265" s="3"/>
      <c r="G265" s="3"/>
      <c r="H265" s="82"/>
      <c r="I265" s="82"/>
      <c r="J265" s="82"/>
      <c r="K265" s="3"/>
    </row>
    <row x14ac:dyDescent="0.25" r="266" customHeight="1" ht="17.25">
      <c r="A266" s="3"/>
      <c r="B266" s="3"/>
      <c r="C266" s="3"/>
      <c r="D266" s="3"/>
      <c r="E266" s="3"/>
      <c r="F266" s="3"/>
      <c r="G266" s="3"/>
      <c r="H266" s="82"/>
      <c r="I266" s="82"/>
      <c r="J266" s="82"/>
      <c r="K266" s="3"/>
    </row>
    <row x14ac:dyDescent="0.25" r="267" customHeight="1" ht="17.25">
      <c r="A267" s="3"/>
      <c r="B267" s="3"/>
      <c r="C267" s="3"/>
      <c r="D267" s="3"/>
      <c r="E267" s="3"/>
      <c r="F267" s="3"/>
      <c r="G267" s="3"/>
      <c r="H267" s="82"/>
      <c r="I267" s="82"/>
      <c r="J267" s="82"/>
      <c r="K267" s="3"/>
    </row>
    <row x14ac:dyDescent="0.25" r="268" customHeight="1" ht="17.25">
      <c r="A268" s="3"/>
      <c r="B268" s="3"/>
      <c r="C268" s="3"/>
      <c r="D268" s="3"/>
      <c r="E268" s="3"/>
      <c r="F268" s="3"/>
      <c r="G268" s="3"/>
      <c r="H268" s="82"/>
      <c r="I268" s="82"/>
      <c r="J268" s="82"/>
      <c r="K268" s="3"/>
    </row>
    <row x14ac:dyDescent="0.25" r="269" customHeight="1" ht="17.25">
      <c r="A269" s="3"/>
      <c r="B269" s="3"/>
      <c r="C269" s="3"/>
      <c r="D269" s="3"/>
      <c r="E269" s="3"/>
      <c r="F269" s="3"/>
      <c r="G269" s="3"/>
      <c r="H269" s="82"/>
      <c r="I269" s="82"/>
      <c r="J269" s="82"/>
      <c r="K269" s="3"/>
    </row>
    <row x14ac:dyDescent="0.25" r="270" customHeight="1" ht="17.25">
      <c r="A270" s="3"/>
      <c r="B270" s="3"/>
      <c r="C270" s="3"/>
      <c r="D270" s="3"/>
      <c r="E270" s="3"/>
      <c r="F270" s="3"/>
      <c r="G270" s="3"/>
      <c r="H270" s="82"/>
      <c r="I270" s="82"/>
      <c r="J270" s="82"/>
      <c r="K270" s="3"/>
    </row>
    <row x14ac:dyDescent="0.25" r="271" customHeight="1" ht="17.25">
      <c r="A271" s="3"/>
      <c r="B271" s="3"/>
      <c r="C271" s="3"/>
      <c r="D271" s="3"/>
      <c r="E271" s="3"/>
      <c r="F271" s="3"/>
      <c r="G271" s="3"/>
      <c r="H271" s="82"/>
      <c r="I271" s="82"/>
      <c r="J271" s="82"/>
      <c r="K271" s="3"/>
    </row>
    <row x14ac:dyDescent="0.25" r="272" customHeight="1" ht="17.25">
      <c r="A272" s="3"/>
      <c r="B272" s="3"/>
      <c r="C272" s="3"/>
      <c r="D272" s="3"/>
      <c r="E272" s="3"/>
      <c r="F272" s="3"/>
      <c r="G272" s="3"/>
      <c r="H272" s="82"/>
      <c r="I272" s="82"/>
      <c r="J272" s="82"/>
      <c r="K272" s="3"/>
    </row>
    <row x14ac:dyDescent="0.25" r="273" customHeight="1" ht="17.25">
      <c r="A273" s="3"/>
      <c r="B273" s="3"/>
      <c r="C273" s="3"/>
      <c r="D273" s="3"/>
      <c r="E273" s="3"/>
      <c r="F273" s="3"/>
      <c r="G273" s="3"/>
      <c r="H273" s="82"/>
      <c r="I273" s="82"/>
      <c r="J273" s="82"/>
      <c r="K273" s="3"/>
    </row>
    <row x14ac:dyDescent="0.25" r="274" customHeight="1" ht="17.25">
      <c r="A274" s="3"/>
      <c r="B274" s="3"/>
      <c r="C274" s="3"/>
      <c r="D274" s="3"/>
      <c r="E274" s="3"/>
      <c r="F274" s="3"/>
      <c r="G274" s="3"/>
      <c r="H274" s="82"/>
      <c r="I274" s="82"/>
      <c r="J274" s="82"/>
      <c r="K274" s="3"/>
    </row>
  </sheetData>
  <mergeCells count="36">
    <mergeCell ref="A1:J1"/>
    <mergeCell ref="H5:H6"/>
    <mergeCell ref="I5:I6"/>
    <mergeCell ref="J5:J6"/>
    <mergeCell ref="H18:H19"/>
    <mergeCell ref="I18:I19"/>
    <mergeCell ref="J18:J19"/>
    <mergeCell ref="H31:H32"/>
    <mergeCell ref="I31:I32"/>
    <mergeCell ref="J31:J32"/>
    <mergeCell ref="H44:H45"/>
    <mergeCell ref="I44:I45"/>
    <mergeCell ref="H60:H61"/>
    <mergeCell ref="I60:I61"/>
    <mergeCell ref="J60:J61"/>
    <mergeCell ref="H77:H80"/>
    <mergeCell ref="I77:I80"/>
    <mergeCell ref="J77:J80"/>
    <mergeCell ref="H94:H95"/>
    <mergeCell ref="I94:I95"/>
    <mergeCell ref="J94:J95"/>
    <mergeCell ref="H131:H132"/>
    <mergeCell ref="I131:I132"/>
    <mergeCell ref="H146:H147"/>
    <mergeCell ref="I146:I147"/>
    <mergeCell ref="J146:J147"/>
    <mergeCell ref="H174:H175"/>
    <mergeCell ref="I174:I175"/>
    <mergeCell ref="J174:J175"/>
    <mergeCell ref="H188:H189"/>
    <mergeCell ref="H215:H216"/>
    <mergeCell ref="I215:I216"/>
    <mergeCell ref="J215:J216"/>
    <mergeCell ref="H231:H234"/>
    <mergeCell ref="I231:I234"/>
    <mergeCell ref="J231:J23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7"/>
  <sheetViews>
    <sheetView workbookViewId="0"/>
  </sheetViews>
  <sheetFormatPr defaultRowHeight="15" x14ac:dyDescent="0.25"/>
  <cols>
    <col min="1" max="1" style="76" width="2.5764285714285715" customWidth="1" bestFit="1"/>
    <col min="2" max="2" style="77" width="14.005" customWidth="1" bestFit="1"/>
    <col min="3" max="3" style="77" width="42.14785714285715" customWidth="1" bestFit="1"/>
    <col min="4" max="4" style="77" width="23.576428571428572" customWidth="1" bestFit="1"/>
    <col min="5" max="5" style="77" width="13.576428571428572" customWidth="1" bestFit="1"/>
    <col min="6" max="6" style="77" width="23.14785714285714" customWidth="1" bestFit="1"/>
    <col min="7" max="7" style="162" width="33.57642857142857" customWidth="1" bestFit="1"/>
    <col min="8" max="8" style="78" width="26.576428571428572" customWidth="1" bestFit="1"/>
    <col min="9" max="9" style="76" width="33.14785714285715" customWidth="1" bestFit="1"/>
    <col min="10" max="10" style="76" width="12.43357142857143" customWidth="1" bestFit="1" hidden="1"/>
  </cols>
  <sheetData>
    <row x14ac:dyDescent="0.25" r="1" customHeight="1" ht="17.25">
      <c r="A1" s="1" t="s">
        <v>158</v>
      </c>
      <c r="B1" s="1"/>
      <c r="C1" s="1"/>
      <c r="D1" s="1"/>
      <c r="E1" s="1"/>
      <c r="F1" s="1"/>
      <c r="G1" s="2"/>
      <c r="H1" s="2"/>
      <c r="I1" s="1"/>
      <c r="J1" s="1"/>
    </row>
    <row x14ac:dyDescent="0.25" r="2" customHeight="1" ht="17.25">
      <c r="A2" s="163"/>
      <c r="B2" s="163"/>
      <c r="C2" s="163"/>
      <c r="D2" s="163"/>
      <c r="E2" s="164"/>
      <c r="F2" s="164"/>
      <c r="G2" s="180"/>
      <c r="H2" s="5"/>
      <c r="I2" s="3"/>
      <c r="J2" s="3"/>
    </row>
    <row x14ac:dyDescent="0.25" r="3" customHeight="1" ht="17.25">
      <c r="A3" s="8" t="s">
        <v>1</v>
      </c>
      <c r="B3" s="96" t="s">
        <v>81</v>
      </c>
      <c r="C3" s="10"/>
      <c r="D3" s="10"/>
      <c r="E3" s="166"/>
      <c r="F3" s="71"/>
      <c r="G3" s="13"/>
      <c r="H3" s="181"/>
      <c r="I3" s="8"/>
      <c r="J3" s="8"/>
    </row>
    <row x14ac:dyDescent="0.25" r="4" customHeight="1" ht="17.25">
      <c r="A4" s="15"/>
      <c r="B4" s="15" t="s">
        <v>159</v>
      </c>
      <c r="C4" s="15"/>
      <c r="D4" s="183"/>
      <c r="E4" s="113" t="s">
        <v>10</v>
      </c>
      <c r="F4" s="117" t="s">
        <v>36</v>
      </c>
      <c r="G4" s="60" t="s">
        <v>160</v>
      </c>
      <c r="H4" s="57"/>
      <c r="I4" s="51"/>
      <c r="J4" s="184"/>
    </row>
    <row x14ac:dyDescent="0.25" r="5" customHeight="1" ht="17.25">
      <c r="A5" s="114"/>
      <c r="B5" s="114"/>
      <c r="C5" s="114"/>
      <c r="D5" s="114"/>
      <c r="E5" s="134"/>
      <c r="F5" s="156" t="s">
        <v>161</v>
      </c>
      <c r="G5" s="194"/>
      <c r="H5" s="5"/>
      <c r="I5" s="3"/>
      <c r="J5" s="3"/>
    </row>
    <row x14ac:dyDescent="0.25" r="6" customHeight="1" ht="17.25">
      <c r="A6" s="114"/>
      <c r="B6" s="114"/>
      <c r="C6" s="114"/>
      <c r="D6" s="114"/>
      <c r="E6" s="74" t="s">
        <v>11</v>
      </c>
      <c r="F6" s="74" t="s">
        <v>163</v>
      </c>
      <c r="G6" s="63">
        <v>5500</v>
      </c>
      <c r="H6" s="63"/>
      <c r="I6" s="3"/>
      <c r="J6" s="3"/>
    </row>
    <row x14ac:dyDescent="0.25" r="7" customHeight="1" ht="17.25">
      <c r="A7" s="114"/>
      <c r="B7" s="114"/>
      <c r="C7" s="114"/>
      <c r="D7" s="114"/>
      <c r="E7" s="74" t="s">
        <v>15</v>
      </c>
      <c r="F7" s="74" t="s">
        <v>165</v>
      </c>
      <c r="G7" s="63">
        <v>6010</v>
      </c>
      <c r="H7" s="63"/>
      <c r="I7" s="3"/>
      <c r="J7" s="3"/>
    </row>
    <row x14ac:dyDescent="0.25" r="8" customHeight="1" ht="17.25">
      <c r="A8" s="114"/>
      <c r="B8" s="114"/>
      <c r="C8" s="114"/>
      <c r="D8" s="114"/>
      <c r="E8" s="74"/>
      <c r="F8" s="74"/>
      <c r="G8" s="63"/>
      <c r="H8" s="63"/>
      <c r="I8" s="3"/>
      <c r="J8" s="3"/>
    </row>
    <row x14ac:dyDescent="0.25" r="9" customHeight="1" ht="17.25">
      <c r="A9" s="114"/>
      <c r="B9" s="114"/>
      <c r="C9" s="114"/>
      <c r="D9" s="114"/>
      <c r="E9" s="187" t="s">
        <v>167</v>
      </c>
      <c r="F9" s="74"/>
      <c r="G9" s="63"/>
      <c r="H9" s="63"/>
      <c r="I9" s="3"/>
      <c r="J9" s="3"/>
    </row>
    <row x14ac:dyDescent="0.25" r="10" customHeight="1" ht="17.25">
      <c r="A10" s="114"/>
      <c r="B10" s="114"/>
      <c r="C10" s="114"/>
      <c r="D10" s="114"/>
      <c r="E10" s="171"/>
      <c r="F10" s="28"/>
      <c r="G10" s="27"/>
      <c r="H10" s="26"/>
      <c r="I10" s="3"/>
      <c r="J10" s="3"/>
    </row>
    <row x14ac:dyDescent="0.25" r="11" customHeight="1" ht="17.25">
      <c r="A11" s="114"/>
      <c r="B11" s="114"/>
      <c r="C11" s="114"/>
      <c r="D11" s="114"/>
      <c r="E11" s="138" t="s">
        <v>168</v>
      </c>
      <c r="F11" s="4"/>
      <c r="G11" s="26"/>
      <c r="H11" s="26"/>
      <c r="I11" s="114"/>
      <c r="J11" s="3"/>
    </row>
    <row x14ac:dyDescent="0.25" r="12" customHeight="1" ht="17.25">
      <c r="A12" s="114"/>
      <c r="B12" s="114"/>
      <c r="C12" s="114"/>
      <c r="D12" s="114"/>
      <c r="E12" s="108"/>
      <c r="F12" s="4"/>
      <c r="G12" s="26"/>
      <c r="H12" s="26"/>
      <c r="I12" s="114"/>
      <c r="J12" s="3"/>
    </row>
    <row x14ac:dyDescent="0.25" r="13" customHeight="1" ht="17.25">
      <c r="A13" s="3"/>
      <c r="B13" s="23"/>
      <c r="C13" s="23"/>
      <c r="D13" s="23"/>
      <c r="E13" s="114"/>
      <c r="F13" s="4"/>
      <c r="G13" s="26"/>
      <c r="H13" s="26"/>
      <c r="I13" s="114"/>
      <c r="J13" s="3"/>
    </row>
    <row x14ac:dyDescent="0.25" r="14" customHeight="1" ht="17.25">
      <c r="A14" s="3"/>
      <c r="B14" s="23"/>
      <c r="C14" s="23"/>
      <c r="D14" s="23"/>
      <c r="E14" s="139" t="s">
        <v>90</v>
      </c>
      <c r="F14" s="140"/>
      <c r="G14" s="35"/>
      <c r="H14" s="153">
        <v>480</v>
      </c>
      <c r="I14" s="114"/>
      <c r="J14" s="3"/>
    </row>
    <row x14ac:dyDescent="0.25" r="15" customHeight="1" ht="17.25">
      <c r="A15" s="3"/>
      <c r="B15" s="23"/>
      <c r="C15" s="23"/>
      <c r="D15" s="23"/>
      <c r="E15" s="108"/>
      <c r="F15" s="4"/>
      <c r="G15" s="26"/>
      <c r="H15" s="26"/>
      <c r="I15" s="114"/>
      <c r="J15" s="3"/>
    </row>
    <row x14ac:dyDescent="0.25" r="16" customHeight="1" ht="17.25">
      <c r="A16" s="3"/>
      <c r="B16" s="23"/>
      <c r="C16" s="23"/>
      <c r="D16" s="23"/>
      <c r="E16" s="108"/>
      <c r="F16" s="4"/>
      <c r="G16" s="26"/>
      <c r="H16" s="26"/>
      <c r="I16" s="114"/>
      <c r="J16" s="3"/>
    </row>
    <row x14ac:dyDescent="0.25" r="17" customHeight="1" ht="17.25">
      <c r="A17" s="3"/>
      <c r="B17" s="23"/>
      <c r="C17" s="23"/>
      <c r="D17" s="23"/>
      <c r="E17" s="114"/>
      <c r="F17" s="4"/>
      <c r="G17" s="26"/>
      <c r="H17" s="26"/>
      <c r="I17" s="114"/>
      <c r="J17" s="3"/>
    </row>
    <row x14ac:dyDescent="0.25" r="18" customHeight="1" ht="17.25">
      <c r="A18" s="3"/>
      <c r="B18" s="23"/>
      <c r="C18" s="23"/>
      <c r="D18" s="23"/>
      <c r="E18" s="28"/>
      <c r="F18" s="28"/>
      <c r="G18" s="27"/>
      <c r="H18" s="63"/>
      <c r="I18" s="174"/>
      <c r="J18" s="3"/>
    </row>
    <row x14ac:dyDescent="0.25" r="19" customHeight="1" ht="17.25">
      <c r="A19" s="3"/>
      <c r="B19" s="23"/>
      <c r="C19" s="23"/>
      <c r="D19" s="23"/>
      <c r="E19" s="134"/>
      <c r="F19" s="134"/>
      <c r="G19" s="194"/>
      <c r="H19" s="5"/>
      <c r="I19" s="3"/>
      <c r="J19" s="3"/>
    </row>
    <row x14ac:dyDescent="0.25" r="20" customHeight="1" ht="17.25">
      <c r="A20" s="8" t="s">
        <v>1</v>
      </c>
      <c r="B20" s="96" t="s">
        <v>169</v>
      </c>
      <c r="C20" s="10"/>
      <c r="D20" s="10"/>
      <c r="E20" s="166"/>
      <c r="F20" s="71"/>
      <c r="G20" s="13"/>
      <c r="H20" s="181"/>
      <c r="I20" s="8"/>
      <c r="J20" s="3"/>
    </row>
    <row x14ac:dyDescent="0.25" r="21" customHeight="1" ht="17.25">
      <c r="A21" s="15"/>
      <c r="B21" s="15" t="s">
        <v>159</v>
      </c>
      <c r="C21" s="15"/>
      <c r="D21" s="183"/>
      <c r="E21" s="113" t="s">
        <v>10</v>
      </c>
      <c r="F21" s="117" t="s">
        <v>36</v>
      </c>
      <c r="G21" s="60" t="s">
        <v>160</v>
      </c>
      <c r="H21" s="57"/>
      <c r="I21" s="51"/>
      <c r="J21" s="3"/>
    </row>
    <row x14ac:dyDescent="0.25" r="22" customHeight="1" ht="17.25">
      <c r="A22" s="114"/>
      <c r="B22" s="114"/>
      <c r="C22" s="114"/>
      <c r="D22" s="114"/>
      <c r="E22" s="134"/>
      <c r="F22" s="156" t="s">
        <v>170</v>
      </c>
      <c r="G22" s="194"/>
      <c r="H22" s="5"/>
      <c r="I22" s="3"/>
      <c r="J22" s="3"/>
    </row>
    <row x14ac:dyDescent="0.25" r="23" customHeight="1" ht="17.25">
      <c r="A23" s="114"/>
      <c r="B23" s="114"/>
      <c r="C23" s="114"/>
      <c r="D23" s="114"/>
      <c r="E23" s="74"/>
      <c r="F23" s="74" t="s">
        <v>172</v>
      </c>
      <c r="G23" s="63">
        <v>10730</v>
      </c>
      <c r="H23" s="63"/>
      <c r="I23" s="3"/>
      <c r="J23" s="3"/>
    </row>
    <row x14ac:dyDescent="0.25" r="24" customHeight="1" ht="17.25">
      <c r="A24" s="114"/>
      <c r="B24" s="114"/>
      <c r="C24" s="114"/>
      <c r="D24" s="114"/>
      <c r="E24" s="74"/>
      <c r="F24" s="74"/>
      <c r="G24" s="63"/>
      <c r="H24" s="63"/>
      <c r="I24" s="3"/>
      <c r="J24" s="3"/>
    </row>
    <row x14ac:dyDescent="0.25" r="25" customHeight="1" ht="17.25">
      <c r="A25" s="114"/>
      <c r="B25" s="114"/>
      <c r="C25" s="114"/>
      <c r="D25" s="114"/>
      <c r="E25" s="74"/>
      <c r="F25" s="74"/>
      <c r="G25" s="63"/>
      <c r="H25" s="63"/>
      <c r="I25" s="3"/>
      <c r="J25" s="3"/>
    </row>
    <row x14ac:dyDescent="0.25" r="26" customHeight="1" ht="17.25">
      <c r="A26" s="114"/>
      <c r="B26" s="114"/>
      <c r="C26" s="114"/>
      <c r="D26" s="114"/>
      <c r="E26" s="187" t="s">
        <v>167</v>
      </c>
      <c r="F26" s="74"/>
      <c r="G26" s="63"/>
      <c r="H26" s="63"/>
      <c r="I26" s="3"/>
      <c r="J26" s="3"/>
    </row>
    <row x14ac:dyDescent="0.25" r="27" customHeight="1" ht="17.25">
      <c r="A27" s="114"/>
      <c r="B27" s="114"/>
      <c r="C27" s="114"/>
      <c r="D27" s="114"/>
      <c r="E27" s="171"/>
      <c r="F27" s="28"/>
      <c r="G27" s="27"/>
      <c r="H27" s="26"/>
      <c r="I27" s="3"/>
      <c r="J27" s="3"/>
    </row>
    <row x14ac:dyDescent="0.25" r="28" customHeight="1" ht="17.25">
      <c r="A28" s="114"/>
      <c r="B28" s="114"/>
      <c r="C28" s="114"/>
      <c r="D28" s="114"/>
      <c r="E28" s="138" t="s">
        <v>174</v>
      </c>
      <c r="F28" s="4"/>
      <c r="G28" s="26"/>
      <c r="H28" s="26"/>
      <c r="I28" s="114"/>
      <c r="J28" s="3"/>
    </row>
    <row x14ac:dyDescent="0.25" r="29" customHeight="1" ht="17.25">
      <c r="A29" s="114"/>
      <c r="B29" s="114"/>
      <c r="C29" s="114"/>
      <c r="D29" s="114"/>
      <c r="E29" s="108"/>
      <c r="F29" s="4"/>
      <c r="G29" s="26"/>
      <c r="H29" s="26"/>
      <c r="I29" s="114"/>
      <c r="J29" s="3"/>
    </row>
    <row x14ac:dyDescent="0.25" r="30" customHeight="1" ht="17.25">
      <c r="A30" s="3"/>
      <c r="B30" s="23"/>
      <c r="C30" s="23"/>
      <c r="D30" s="23"/>
      <c r="E30" s="114"/>
      <c r="F30" s="4"/>
      <c r="G30" s="26"/>
      <c r="H30" s="26"/>
      <c r="I30" s="114"/>
      <c r="J30" s="3"/>
    </row>
    <row x14ac:dyDescent="0.25" r="31" customHeight="1" ht="17.25">
      <c r="A31" s="3"/>
      <c r="B31" s="23"/>
      <c r="C31" s="23"/>
      <c r="D31" s="23"/>
      <c r="E31" s="28"/>
      <c r="F31" s="4"/>
      <c r="G31" s="26"/>
      <c r="H31" s="63"/>
      <c r="I31" s="114"/>
      <c r="J31" s="3"/>
    </row>
    <row x14ac:dyDescent="0.25" r="32" customHeight="1" ht="17.25">
      <c r="A32" s="3"/>
      <c r="B32" s="23"/>
      <c r="C32" s="23"/>
      <c r="D32" s="23"/>
      <c r="E32" s="108"/>
      <c r="F32" s="4"/>
      <c r="G32" s="26"/>
      <c r="H32" s="26"/>
      <c r="I32" s="114"/>
      <c r="J32" s="3"/>
    </row>
    <row x14ac:dyDescent="0.25" r="33" customHeight="1" ht="17.25">
      <c r="A33" s="3"/>
      <c r="B33" s="23"/>
      <c r="C33" s="23"/>
      <c r="D33" s="23"/>
      <c r="E33" s="108"/>
      <c r="F33" s="4"/>
      <c r="G33" s="26"/>
      <c r="H33" s="26"/>
      <c r="I33" s="114"/>
      <c r="J33" s="3"/>
    </row>
    <row x14ac:dyDescent="0.25" r="34" customHeight="1" ht="17.25">
      <c r="A34" s="3"/>
      <c r="B34" s="23"/>
      <c r="C34" s="23"/>
      <c r="D34" s="23"/>
      <c r="E34" s="108"/>
      <c r="F34" s="4"/>
      <c r="G34" s="26"/>
      <c r="H34" s="26"/>
      <c r="I34" s="114"/>
      <c r="J34" s="3"/>
    </row>
    <row x14ac:dyDescent="0.25" r="35" customHeight="1" ht="17.25">
      <c r="A35" s="8" t="s">
        <v>1</v>
      </c>
      <c r="B35" s="96" t="s">
        <v>175</v>
      </c>
      <c r="C35" s="10"/>
      <c r="D35" s="166"/>
      <c r="E35" s="71"/>
      <c r="F35" s="71"/>
      <c r="G35" s="181"/>
      <c r="H35" s="181"/>
      <c r="I35" s="8"/>
      <c r="J35" s="8"/>
    </row>
    <row x14ac:dyDescent="0.25" r="36" customHeight="1" ht="17.25">
      <c r="A36" s="15"/>
      <c r="B36" s="15" t="s">
        <v>176</v>
      </c>
      <c r="C36" s="15"/>
      <c r="D36" s="183"/>
      <c r="E36" s="113" t="s">
        <v>10</v>
      </c>
      <c r="F36" s="117" t="s">
        <v>36</v>
      </c>
      <c r="G36" s="60" t="s">
        <v>177</v>
      </c>
      <c r="H36" s="60" t="s">
        <v>178</v>
      </c>
      <c r="I36" s="169"/>
      <c r="J36" s="169"/>
    </row>
    <row x14ac:dyDescent="0.25" r="37" customHeight="1" ht="17.25">
      <c r="A37" s="114"/>
      <c r="B37" s="114"/>
      <c r="C37" s="114"/>
      <c r="D37" s="114"/>
      <c r="E37" s="134"/>
      <c r="F37" s="156" t="s">
        <v>72</v>
      </c>
      <c r="G37" s="194"/>
      <c r="H37" s="5"/>
      <c r="I37" s="3"/>
      <c r="J37" s="3"/>
    </row>
    <row x14ac:dyDescent="0.25" r="38" customHeight="1" ht="17.25">
      <c r="A38" s="114"/>
      <c r="B38" s="114"/>
      <c r="C38" s="114"/>
      <c r="D38" s="114"/>
      <c r="E38" s="74" t="s">
        <v>179</v>
      </c>
      <c r="F38" s="74" t="s">
        <v>180</v>
      </c>
      <c r="G38" s="196">
        <v>14400</v>
      </c>
      <c r="H38" s="196">
        <v>22010</v>
      </c>
      <c r="I38" s="3"/>
      <c r="J38" s="3"/>
    </row>
    <row x14ac:dyDescent="0.25" r="39" customHeight="1" ht="17.25">
      <c r="A39" s="114"/>
      <c r="B39" s="114"/>
      <c r="C39" s="114"/>
      <c r="D39" s="114"/>
      <c r="E39" s="74" t="s">
        <v>182</v>
      </c>
      <c r="F39" s="74" t="s">
        <v>183</v>
      </c>
      <c r="G39" s="63"/>
      <c r="H39" s="63"/>
      <c r="I39" s="3"/>
      <c r="J39" s="3"/>
    </row>
    <row x14ac:dyDescent="0.25" r="40" customHeight="1" ht="17.25">
      <c r="A40" s="114"/>
      <c r="B40" s="114"/>
      <c r="C40" s="114"/>
      <c r="D40" s="114"/>
      <c r="E40" s="74"/>
      <c r="F40" s="74"/>
      <c r="G40" s="63"/>
      <c r="H40" s="63"/>
      <c r="I40" s="3"/>
      <c r="J40" s="3"/>
    </row>
    <row x14ac:dyDescent="0.25" r="41" customHeight="1" ht="17.25">
      <c r="A41" s="114"/>
      <c r="B41" s="114"/>
      <c r="C41" s="114"/>
      <c r="D41" s="114"/>
      <c r="E41" s="187"/>
      <c r="F41" s="74"/>
      <c r="G41" s="63"/>
      <c r="H41" s="63"/>
      <c r="I41" s="3"/>
      <c r="J41" s="3"/>
    </row>
    <row x14ac:dyDescent="0.25" r="42" customHeight="1" ht="17.25">
      <c r="A42" s="3"/>
      <c r="B42" s="23"/>
      <c r="C42" s="23"/>
      <c r="D42" s="114"/>
      <c r="E42" s="171"/>
      <c r="F42" s="28"/>
      <c r="G42" s="27"/>
      <c r="H42" s="26"/>
      <c r="I42" s="3"/>
      <c r="J42" s="3"/>
    </row>
    <row x14ac:dyDescent="0.25" r="43" customHeight="1" ht="17.25">
      <c r="A43" s="3"/>
      <c r="B43" s="23"/>
      <c r="C43" s="23"/>
      <c r="D43" s="114"/>
      <c r="E43" s="138"/>
      <c r="F43" s="4"/>
      <c r="G43" s="26"/>
      <c r="H43" s="26"/>
      <c r="I43" s="114"/>
      <c r="J43" s="3"/>
    </row>
    <row x14ac:dyDescent="0.25" r="44" customHeight="1" ht="17.25">
      <c r="A44" s="3"/>
      <c r="B44" s="23"/>
      <c r="C44" s="23"/>
      <c r="D44" s="114"/>
      <c r="E44" s="108"/>
      <c r="F44" s="4"/>
      <c r="G44" s="26"/>
      <c r="H44" s="26"/>
      <c r="I44" s="114"/>
      <c r="J44" s="3"/>
    </row>
    <row x14ac:dyDescent="0.25" r="45" customHeight="1" ht="17.25">
      <c r="A45" s="3"/>
      <c r="B45" s="23"/>
      <c r="C45" s="23"/>
      <c r="D45" s="115"/>
      <c r="E45" s="134"/>
      <c r="F45" s="134"/>
      <c r="G45" s="194"/>
      <c r="H45" s="5"/>
      <c r="I45" s="3"/>
      <c r="J45" s="3"/>
    </row>
    <row x14ac:dyDescent="0.25" r="46" customHeight="1" ht="17.25">
      <c r="A46" s="3"/>
      <c r="B46" s="23"/>
      <c r="C46" s="23"/>
      <c r="D46" s="115"/>
      <c r="E46" s="134"/>
      <c r="F46" s="134"/>
      <c r="G46" s="194"/>
      <c r="H46" s="5"/>
      <c r="I46" s="3"/>
      <c r="J46" s="3"/>
    </row>
    <row x14ac:dyDescent="0.25" r="47" customHeight="1" ht="17.25">
      <c r="A47" s="3"/>
      <c r="B47" s="23"/>
      <c r="C47" s="23"/>
      <c r="D47" s="115"/>
      <c r="E47" s="134"/>
      <c r="F47" s="134"/>
      <c r="G47" s="194"/>
      <c r="H47" s="5"/>
      <c r="I47" s="3"/>
      <c r="J47" s="3"/>
    </row>
    <row x14ac:dyDescent="0.25" r="48" customHeight="1" ht="17.25">
      <c r="A48" s="3"/>
      <c r="B48" s="23"/>
      <c r="C48" s="23"/>
      <c r="D48" s="115"/>
      <c r="E48" s="134"/>
      <c r="F48" s="134"/>
      <c r="G48" s="194"/>
      <c r="H48" s="5"/>
      <c r="I48" s="3"/>
      <c r="J48" s="3"/>
    </row>
    <row x14ac:dyDescent="0.25" r="49" customHeight="1" ht="39.75">
      <c r="A49" s="3"/>
      <c r="B49" s="23"/>
      <c r="C49" s="23"/>
      <c r="D49" s="115"/>
      <c r="E49" s="134"/>
      <c r="F49" s="134"/>
      <c r="G49" s="194"/>
      <c r="H49" s="5"/>
      <c r="I49" s="3"/>
      <c r="J49" s="3"/>
    </row>
    <row x14ac:dyDescent="0.25" r="50" customHeight="1" ht="17.25">
      <c r="A50" s="3"/>
      <c r="B50" s="23"/>
      <c r="C50" s="23"/>
      <c r="D50" s="115"/>
      <c r="E50" s="134"/>
      <c r="F50" s="134"/>
      <c r="G50" s="194"/>
      <c r="H50" s="5"/>
      <c r="I50" s="3"/>
      <c r="J50" s="3"/>
    </row>
    <row x14ac:dyDescent="0.25" r="51" customHeight="1" ht="17.25">
      <c r="A51" s="3"/>
      <c r="B51" s="23"/>
      <c r="C51" s="23"/>
      <c r="D51" s="115"/>
      <c r="E51" s="134"/>
      <c r="F51" s="134"/>
      <c r="G51" s="194"/>
      <c r="H51" s="5"/>
      <c r="I51" s="3"/>
      <c r="J51" s="3"/>
    </row>
    <row x14ac:dyDescent="0.25" r="52" customHeight="1" ht="17.25">
      <c r="A52" s="3"/>
      <c r="B52" s="23"/>
      <c r="C52" s="23"/>
      <c r="D52" s="115"/>
      <c r="E52" s="134"/>
      <c r="F52" s="134"/>
      <c r="G52" s="194"/>
      <c r="H52" s="5"/>
      <c r="I52" s="3"/>
      <c r="J52" s="3"/>
    </row>
    <row x14ac:dyDescent="0.25" r="53" customHeight="1" ht="17.25">
      <c r="A53" s="8" t="s">
        <v>1</v>
      </c>
      <c r="B53" s="96" t="s">
        <v>132</v>
      </c>
      <c r="C53" s="10"/>
      <c r="D53" s="166"/>
      <c r="E53" s="71"/>
      <c r="F53" s="71"/>
      <c r="G53" s="181"/>
      <c r="H53" s="181"/>
      <c r="I53" s="8"/>
      <c r="J53" s="3"/>
    </row>
    <row x14ac:dyDescent="0.25" r="54" customHeight="1" ht="17.25">
      <c r="A54" s="15"/>
      <c r="B54" s="15" t="s">
        <v>185</v>
      </c>
      <c r="C54" s="15"/>
      <c r="D54" s="183"/>
      <c r="E54" s="113" t="s">
        <v>10</v>
      </c>
      <c r="F54" s="118" t="s">
        <v>36</v>
      </c>
      <c r="G54" s="57"/>
      <c r="H54" s="182"/>
      <c r="I54" s="169"/>
      <c r="J54" s="3"/>
    </row>
    <row x14ac:dyDescent="0.25" r="55" customHeight="1" ht="17.25">
      <c r="A55" s="114"/>
      <c r="B55" s="114"/>
      <c r="C55" s="114"/>
      <c r="D55" s="114"/>
      <c r="E55" s="134"/>
      <c r="F55" s="156" t="s">
        <v>72</v>
      </c>
      <c r="G55" s="194"/>
      <c r="H55" s="5"/>
      <c r="I55" s="3"/>
      <c r="J55" s="3"/>
    </row>
    <row x14ac:dyDescent="0.25" r="56" customHeight="1" ht="17.25">
      <c r="A56" s="114"/>
      <c r="B56" s="114"/>
      <c r="C56" s="114"/>
      <c r="D56" s="114"/>
      <c r="E56" s="74"/>
      <c r="F56" s="74" t="s">
        <v>186</v>
      </c>
      <c r="G56" s="63">
        <v>9980</v>
      </c>
      <c r="H56" s="189"/>
      <c r="I56" s="3"/>
      <c r="J56" s="3"/>
    </row>
    <row x14ac:dyDescent="0.25" r="57" customHeight="1" ht="17.25">
      <c r="A57" s="114"/>
      <c r="B57" s="114"/>
      <c r="C57" s="114"/>
      <c r="D57" s="114"/>
      <c r="E57" s="74"/>
      <c r="F57" s="74"/>
      <c r="G57" s="189"/>
      <c r="H57" s="189"/>
      <c r="I57" s="3"/>
      <c r="J57" s="3"/>
    </row>
    <row x14ac:dyDescent="0.25" r="58" customHeight="1" ht="17.25">
      <c r="A58" s="114"/>
      <c r="B58" s="114"/>
      <c r="C58" s="114"/>
      <c r="D58" s="114"/>
      <c r="E58" s="138" t="s">
        <v>18</v>
      </c>
      <c r="F58" s="4"/>
      <c r="G58" s="7"/>
      <c r="H58" s="45"/>
      <c r="I58" s="3"/>
      <c r="J58" s="3"/>
    </row>
    <row x14ac:dyDescent="0.25" r="59" customHeight="1" ht="17.25">
      <c r="A59" s="114"/>
      <c r="B59" s="114"/>
      <c r="C59" s="114"/>
      <c r="D59" s="114"/>
      <c r="E59" s="108"/>
      <c r="F59" s="4"/>
      <c r="G59" s="7"/>
      <c r="H59" s="45"/>
      <c r="I59" s="3"/>
      <c r="J59" s="3"/>
    </row>
    <row x14ac:dyDescent="0.25" r="60" customHeight="1" ht="17.25">
      <c r="A60" s="3"/>
      <c r="B60" s="23"/>
      <c r="C60" s="23"/>
      <c r="D60" s="114"/>
      <c r="E60" s="139" t="s">
        <v>188</v>
      </c>
      <c r="F60" s="140"/>
      <c r="G60" s="161"/>
      <c r="H60" s="153">
        <v>1750</v>
      </c>
      <c r="I60" s="3"/>
      <c r="J60" s="3"/>
    </row>
    <row x14ac:dyDescent="0.25" r="61" customHeight="1" ht="17.25">
      <c r="A61" s="3"/>
      <c r="B61" s="23"/>
      <c r="C61" s="23"/>
      <c r="D61" s="114"/>
      <c r="E61" s="28"/>
      <c r="F61" s="4"/>
      <c r="G61" s="7"/>
      <c r="H61" s="63"/>
      <c r="I61" s="114"/>
      <c r="J61" s="3"/>
    </row>
    <row x14ac:dyDescent="0.25" r="62" customHeight="1" ht="17.25">
      <c r="A62" s="3"/>
      <c r="B62" s="23"/>
      <c r="C62" s="23"/>
      <c r="D62" s="114"/>
      <c r="E62" s="28" t="s">
        <v>189</v>
      </c>
      <c r="F62" s="4"/>
      <c r="G62" s="7"/>
      <c r="H62" s="63"/>
      <c r="I62" s="114"/>
      <c r="J62" s="3"/>
    </row>
    <row x14ac:dyDescent="0.25" r="63" customHeight="1" ht="17.25">
      <c r="A63" s="3"/>
      <c r="B63" s="23"/>
      <c r="C63" s="23"/>
      <c r="D63" s="115"/>
      <c r="E63" s="139" t="s">
        <v>190</v>
      </c>
      <c r="F63" s="190"/>
      <c r="G63" s="36"/>
      <c r="H63" s="153">
        <v>3900</v>
      </c>
      <c r="I63" s="3"/>
      <c r="J63" s="3"/>
    </row>
    <row x14ac:dyDescent="0.25" r="64" customHeight="1" ht="17.25">
      <c r="A64" s="3"/>
      <c r="B64" s="23"/>
      <c r="C64" s="23"/>
      <c r="D64" s="115"/>
      <c r="E64" s="134"/>
      <c r="F64" s="134"/>
      <c r="G64" s="194"/>
      <c r="H64" s="5"/>
      <c r="I64" s="3"/>
      <c r="J64" s="3"/>
    </row>
    <row x14ac:dyDescent="0.25" r="65" customHeight="1" ht="17.25">
      <c r="A65" s="3"/>
      <c r="B65" s="192"/>
      <c r="C65" s="192"/>
      <c r="D65" s="192"/>
      <c r="E65" s="192"/>
      <c r="F65" s="192"/>
      <c r="G65" s="195"/>
      <c r="H65" s="5"/>
      <c r="I65" s="3"/>
      <c r="J65" s="3"/>
    </row>
    <row x14ac:dyDescent="0.25" r="66" customHeight="1" ht="17.25">
      <c r="A66" s="3"/>
      <c r="B66" s="192"/>
      <c r="C66" s="192"/>
      <c r="D66" s="192"/>
      <c r="E66" s="192"/>
      <c r="F66" s="192"/>
      <c r="G66" s="195"/>
      <c r="H66" s="5"/>
      <c r="I66" s="3"/>
      <c r="J66" s="3"/>
    </row>
    <row x14ac:dyDescent="0.25" r="67" customHeight="1" ht="17.25">
      <c r="A67" s="3"/>
      <c r="B67" s="192"/>
      <c r="C67" s="192"/>
      <c r="D67" s="192"/>
      <c r="E67" s="192"/>
      <c r="F67" s="192"/>
      <c r="G67" s="195"/>
      <c r="H67" s="5"/>
      <c r="I67" s="3"/>
      <c r="J67" s="3"/>
    </row>
  </sheetData>
  <mergeCells count="5">
    <mergeCell ref="A1:J1"/>
    <mergeCell ref="H4:I4"/>
    <mergeCell ref="H21:I21"/>
    <mergeCell ref="G38:G39"/>
    <mergeCell ref="H38:H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7"/>
  <sheetViews>
    <sheetView workbookViewId="0"/>
  </sheetViews>
  <sheetFormatPr defaultRowHeight="15" x14ac:dyDescent="0.25"/>
  <cols>
    <col min="1" max="1" style="76" width="2.5764285714285715" customWidth="1" bestFit="1"/>
    <col min="2" max="2" style="77" width="14.005" customWidth="1" bestFit="1"/>
    <col min="3" max="3" style="77" width="42.14785714285715" customWidth="1" bestFit="1"/>
    <col min="4" max="4" style="77" width="23.576428571428572" customWidth="1" bestFit="1"/>
    <col min="5" max="5" style="77" width="13.576428571428572" customWidth="1" bestFit="1"/>
    <col min="6" max="6" style="77" width="23.14785714285714" customWidth="1" bestFit="1"/>
    <col min="7" max="7" style="162" width="33.57642857142857" customWidth="1" bestFit="1"/>
    <col min="8" max="8" style="78" width="26.576428571428572" customWidth="1" bestFit="1"/>
    <col min="9" max="9" style="76" width="33.14785714285715" customWidth="1" bestFit="1"/>
    <col min="10" max="10" style="76" width="12.43357142857143" customWidth="1" bestFit="1" hidden="1"/>
  </cols>
  <sheetData>
    <row x14ac:dyDescent="0.25" r="1" customHeight="1" ht="17.25">
      <c r="A1" s="1" t="s">
        <v>158</v>
      </c>
      <c r="B1" s="1"/>
      <c r="C1" s="1"/>
      <c r="D1" s="1"/>
      <c r="E1" s="1"/>
      <c r="F1" s="1"/>
      <c r="G1" s="2"/>
      <c r="H1" s="2"/>
      <c r="I1" s="1"/>
      <c r="J1" s="1"/>
    </row>
    <row x14ac:dyDescent="0.25" r="2" customHeight="1" ht="17.25">
      <c r="A2" s="163"/>
      <c r="B2" s="163"/>
      <c r="C2" s="163"/>
      <c r="D2" s="163"/>
      <c r="E2" s="164"/>
      <c r="F2" s="164"/>
      <c r="G2" s="180"/>
      <c r="H2" s="5"/>
      <c r="I2" s="3"/>
      <c r="J2" s="3"/>
    </row>
    <row x14ac:dyDescent="0.25" r="3" customHeight="1" ht="17.25">
      <c r="A3" s="8" t="s">
        <v>1</v>
      </c>
      <c r="B3" s="96" t="s">
        <v>81</v>
      </c>
      <c r="C3" s="10"/>
      <c r="D3" s="10"/>
      <c r="E3" s="166"/>
      <c r="F3" s="71"/>
      <c r="G3" s="13"/>
      <c r="H3" s="181"/>
      <c r="I3" s="8"/>
      <c r="J3" s="8"/>
    </row>
    <row x14ac:dyDescent="0.25" r="4" customHeight="1" ht="17.25">
      <c r="A4" s="15"/>
      <c r="B4" s="15" t="s">
        <v>159</v>
      </c>
      <c r="C4" s="15"/>
      <c r="D4" s="183"/>
      <c r="E4" s="113" t="s">
        <v>10</v>
      </c>
      <c r="F4" s="117" t="s">
        <v>36</v>
      </c>
      <c r="G4" s="60" t="s">
        <v>160</v>
      </c>
      <c r="H4" s="57"/>
      <c r="I4" s="51"/>
      <c r="J4" s="184"/>
    </row>
    <row x14ac:dyDescent="0.25" r="5" customHeight="1" ht="17.25">
      <c r="A5" s="114"/>
      <c r="B5" s="114"/>
      <c r="C5" s="114"/>
      <c r="D5" s="114"/>
      <c r="E5" s="134"/>
      <c r="F5" s="156" t="s">
        <v>161</v>
      </c>
      <c r="G5" s="194"/>
      <c r="H5" s="5"/>
      <c r="I5" s="3"/>
      <c r="J5" s="3"/>
    </row>
    <row x14ac:dyDescent="0.25" r="6" customHeight="1" ht="17.25">
      <c r="A6" s="114"/>
      <c r="B6" s="114"/>
      <c r="C6" s="114"/>
      <c r="D6" s="114"/>
      <c r="E6" s="74" t="s">
        <v>11</v>
      </c>
      <c r="F6" s="74" t="s">
        <v>163</v>
      </c>
      <c r="G6" s="63">
        <f>ROUNDUP((('UK-R-Desks, Cabinets &amp; Screens'!G6)/1.59)/10,0)*10</f>
      </c>
      <c r="H6" s="63"/>
      <c r="I6" s="3"/>
      <c r="J6" s="3"/>
    </row>
    <row x14ac:dyDescent="0.25" r="7" customHeight="1" ht="17.25">
      <c r="A7" s="114"/>
      <c r="B7" s="114"/>
      <c r="C7" s="114"/>
      <c r="D7" s="114"/>
      <c r="E7" s="74" t="s">
        <v>15</v>
      </c>
      <c r="F7" s="74" t="s">
        <v>165</v>
      </c>
      <c r="G7" s="63">
        <f>ROUNDUP((('UK-R-Desks, Cabinets &amp; Screens'!G7)/1.59)/10,0)*10</f>
      </c>
      <c r="H7" s="63"/>
      <c r="I7" s="3"/>
      <c r="J7" s="3"/>
    </row>
    <row x14ac:dyDescent="0.25" r="8" customHeight="1" ht="17.25">
      <c r="A8" s="114"/>
      <c r="B8" s="114"/>
      <c r="C8" s="114"/>
      <c r="D8" s="114"/>
      <c r="E8" s="74"/>
      <c r="F8" s="74"/>
      <c r="G8" s="63"/>
      <c r="H8" s="63"/>
      <c r="I8" s="3"/>
      <c r="J8" s="3"/>
    </row>
    <row x14ac:dyDescent="0.25" r="9" customHeight="1" ht="17.25">
      <c r="A9" s="114"/>
      <c r="B9" s="114"/>
      <c r="C9" s="114"/>
      <c r="D9" s="114"/>
      <c r="E9" s="187" t="s">
        <v>167</v>
      </c>
      <c r="F9" s="74"/>
      <c r="G9" s="63"/>
      <c r="H9" s="63"/>
      <c r="I9" s="3"/>
      <c r="J9" s="3"/>
    </row>
    <row x14ac:dyDescent="0.25" r="10" customHeight="1" ht="17.25">
      <c r="A10" s="114"/>
      <c r="B10" s="114"/>
      <c r="C10" s="114"/>
      <c r="D10" s="114"/>
      <c r="E10" s="171"/>
      <c r="F10" s="28"/>
      <c r="G10" s="27"/>
      <c r="H10" s="26"/>
      <c r="I10" s="3"/>
      <c r="J10" s="3"/>
    </row>
    <row x14ac:dyDescent="0.25" r="11" customHeight="1" ht="17.25">
      <c r="A11" s="114"/>
      <c r="B11" s="114"/>
      <c r="C11" s="114"/>
      <c r="D11" s="114"/>
      <c r="E11" s="138" t="s">
        <v>168</v>
      </c>
      <c r="F11" s="4"/>
      <c r="G11" s="26"/>
      <c r="H11" s="26"/>
      <c r="I11" s="114"/>
      <c r="J11" s="3"/>
    </row>
    <row x14ac:dyDescent="0.25" r="12" customHeight="1" ht="17.25">
      <c r="A12" s="114"/>
      <c r="B12" s="114"/>
      <c r="C12" s="114"/>
      <c r="D12" s="114"/>
      <c r="E12" s="108"/>
      <c r="F12" s="4"/>
      <c r="G12" s="26"/>
      <c r="H12" s="26"/>
      <c r="I12" s="114"/>
      <c r="J12" s="3"/>
    </row>
    <row x14ac:dyDescent="0.25" r="13" customHeight="1" ht="17.25">
      <c r="A13" s="3"/>
      <c r="B13" s="23"/>
      <c r="C13" s="23"/>
      <c r="D13" s="23"/>
      <c r="E13" s="114"/>
      <c r="F13" s="4"/>
      <c r="G13" s="26"/>
      <c r="H13" s="26"/>
      <c r="I13" s="114"/>
      <c r="J13" s="3"/>
    </row>
    <row x14ac:dyDescent="0.25" r="14" customHeight="1" ht="17.25">
      <c r="A14" s="3"/>
      <c r="B14" s="23"/>
      <c r="C14" s="23"/>
      <c r="D14" s="23"/>
      <c r="E14" s="139" t="s">
        <v>90</v>
      </c>
      <c r="F14" s="140"/>
      <c r="G14" s="35"/>
      <c r="H14" s="153">
        <f>ROUNDUP((('UK-R-Desks, Cabinets &amp; Screens'!H14)/1.59)/10,0)*10</f>
      </c>
      <c r="I14" s="114"/>
      <c r="J14" s="3"/>
    </row>
    <row x14ac:dyDescent="0.25" r="15" customHeight="1" ht="17.25">
      <c r="A15" s="3"/>
      <c r="B15" s="23"/>
      <c r="C15" s="23"/>
      <c r="D15" s="23"/>
      <c r="E15" s="108"/>
      <c r="F15" s="4"/>
      <c r="G15" s="26"/>
      <c r="H15" s="26"/>
      <c r="I15" s="114"/>
      <c r="J15" s="3"/>
    </row>
    <row x14ac:dyDescent="0.25" r="16" customHeight="1" ht="17.25">
      <c r="A16" s="3"/>
      <c r="B16" s="23"/>
      <c r="C16" s="23"/>
      <c r="D16" s="23"/>
      <c r="E16" s="108"/>
      <c r="F16" s="4"/>
      <c r="G16" s="26"/>
      <c r="H16" s="26"/>
      <c r="I16" s="114"/>
      <c r="J16" s="3"/>
    </row>
    <row x14ac:dyDescent="0.25" r="17" customHeight="1" ht="17.25">
      <c r="A17" s="3"/>
      <c r="B17" s="23"/>
      <c r="C17" s="23"/>
      <c r="D17" s="23"/>
      <c r="E17" s="114"/>
      <c r="F17" s="4"/>
      <c r="G17" s="26"/>
      <c r="H17" s="26"/>
      <c r="I17" s="114"/>
      <c r="J17" s="3"/>
    </row>
    <row x14ac:dyDescent="0.25" r="18" customHeight="1" ht="17.25">
      <c r="A18" s="3"/>
      <c r="B18" s="23"/>
      <c r="C18" s="23"/>
      <c r="D18" s="23"/>
      <c r="E18" s="28"/>
      <c r="F18" s="28"/>
      <c r="G18" s="27"/>
      <c r="H18" s="63"/>
      <c r="I18" s="174"/>
      <c r="J18" s="3"/>
    </row>
    <row x14ac:dyDescent="0.25" r="19" customHeight="1" ht="17.25">
      <c r="A19" s="3"/>
      <c r="B19" s="23"/>
      <c r="C19" s="23"/>
      <c r="D19" s="23"/>
      <c r="E19" s="134"/>
      <c r="F19" s="134"/>
      <c r="G19" s="194"/>
      <c r="H19" s="5"/>
      <c r="I19" s="3"/>
      <c r="J19" s="3"/>
    </row>
    <row x14ac:dyDescent="0.25" r="20" customHeight="1" ht="17.25">
      <c r="A20" s="8" t="s">
        <v>1</v>
      </c>
      <c r="B20" s="96" t="s">
        <v>169</v>
      </c>
      <c r="C20" s="10"/>
      <c r="D20" s="10"/>
      <c r="E20" s="166"/>
      <c r="F20" s="71"/>
      <c r="G20" s="13"/>
      <c r="H20" s="181"/>
      <c r="I20" s="8"/>
      <c r="J20" s="3"/>
    </row>
    <row x14ac:dyDescent="0.25" r="21" customHeight="1" ht="17.25">
      <c r="A21" s="15"/>
      <c r="B21" s="15" t="s">
        <v>159</v>
      </c>
      <c r="C21" s="15"/>
      <c r="D21" s="183"/>
      <c r="E21" s="113" t="s">
        <v>10</v>
      </c>
      <c r="F21" s="117" t="s">
        <v>36</v>
      </c>
      <c r="G21" s="60" t="s">
        <v>160</v>
      </c>
      <c r="H21" s="57"/>
      <c r="I21" s="51"/>
      <c r="J21" s="3"/>
    </row>
    <row x14ac:dyDescent="0.25" r="22" customHeight="1" ht="17.25">
      <c r="A22" s="114"/>
      <c r="B22" s="114"/>
      <c r="C22" s="114"/>
      <c r="D22" s="114"/>
      <c r="E22" s="134"/>
      <c r="F22" s="156" t="s">
        <v>170</v>
      </c>
      <c r="G22" s="194"/>
      <c r="H22" s="5"/>
      <c r="I22" s="3"/>
      <c r="J22" s="3"/>
    </row>
    <row x14ac:dyDescent="0.25" r="23" customHeight="1" ht="17.25">
      <c r="A23" s="114"/>
      <c r="B23" s="114"/>
      <c r="C23" s="114"/>
      <c r="D23" s="114"/>
      <c r="E23" s="74"/>
      <c r="F23" s="74" t="s">
        <v>172</v>
      </c>
      <c r="G23" s="63">
        <f>ROUNDUP((('UK-R-Desks, Cabinets &amp; Screens'!G23)/1.59)/10,0)*10</f>
      </c>
      <c r="H23" s="63"/>
      <c r="I23" s="3"/>
      <c r="J23" s="3"/>
    </row>
    <row x14ac:dyDescent="0.25" r="24" customHeight="1" ht="17.25">
      <c r="A24" s="114"/>
      <c r="B24" s="114"/>
      <c r="C24" s="114"/>
      <c r="D24" s="114"/>
      <c r="E24" s="74"/>
      <c r="F24" s="74"/>
      <c r="G24" s="63"/>
      <c r="H24" s="63"/>
      <c r="I24" s="3"/>
      <c r="J24" s="3"/>
    </row>
    <row x14ac:dyDescent="0.25" r="25" customHeight="1" ht="17.25">
      <c r="A25" s="114"/>
      <c r="B25" s="114"/>
      <c r="C25" s="114"/>
      <c r="D25" s="114"/>
      <c r="E25" s="74"/>
      <c r="F25" s="74"/>
      <c r="G25" s="63"/>
      <c r="H25" s="63"/>
      <c r="I25" s="3"/>
      <c r="J25" s="3"/>
    </row>
    <row x14ac:dyDescent="0.25" r="26" customHeight="1" ht="17.25">
      <c r="A26" s="114"/>
      <c r="B26" s="114"/>
      <c r="C26" s="114"/>
      <c r="D26" s="114"/>
      <c r="E26" s="187" t="s">
        <v>167</v>
      </c>
      <c r="F26" s="74"/>
      <c r="G26" s="63"/>
      <c r="H26" s="63"/>
      <c r="I26" s="3"/>
      <c r="J26" s="3"/>
    </row>
    <row x14ac:dyDescent="0.25" r="27" customHeight="1" ht="17.25">
      <c r="A27" s="114"/>
      <c r="B27" s="114"/>
      <c r="C27" s="114"/>
      <c r="D27" s="114"/>
      <c r="E27" s="171"/>
      <c r="F27" s="28"/>
      <c r="G27" s="27"/>
      <c r="H27" s="26"/>
      <c r="I27" s="3"/>
      <c r="J27" s="3"/>
    </row>
    <row x14ac:dyDescent="0.25" r="28" customHeight="1" ht="17.25">
      <c r="A28" s="114"/>
      <c r="B28" s="114"/>
      <c r="C28" s="114"/>
      <c r="D28" s="114"/>
      <c r="E28" s="138" t="s">
        <v>174</v>
      </c>
      <c r="F28" s="4"/>
      <c r="G28" s="26"/>
      <c r="H28" s="26"/>
      <c r="I28" s="114"/>
      <c r="J28" s="3"/>
    </row>
    <row x14ac:dyDescent="0.25" r="29" customHeight="1" ht="17.25">
      <c r="A29" s="114"/>
      <c r="B29" s="114"/>
      <c r="C29" s="114"/>
      <c r="D29" s="114"/>
      <c r="E29" s="108"/>
      <c r="F29" s="4"/>
      <c r="G29" s="26"/>
      <c r="H29" s="26"/>
      <c r="I29" s="114"/>
      <c r="J29" s="3"/>
    </row>
    <row x14ac:dyDescent="0.25" r="30" customHeight="1" ht="17.25">
      <c r="A30" s="3"/>
      <c r="B30" s="23"/>
      <c r="C30" s="23"/>
      <c r="D30" s="23"/>
      <c r="E30" s="114"/>
      <c r="F30" s="4"/>
      <c r="G30" s="26"/>
      <c r="H30" s="26"/>
      <c r="I30" s="114"/>
      <c r="J30" s="3"/>
    </row>
    <row x14ac:dyDescent="0.25" r="31" customHeight="1" ht="17.25">
      <c r="A31" s="3"/>
      <c r="B31" s="23"/>
      <c r="C31" s="23"/>
      <c r="D31" s="23"/>
      <c r="E31" s="28"/>
      <c r="F31" s="4"/>
      <c r="G31" s="26"/>
      <c r="H31" s="63"/>
      <c r="I31" s="114"/>
      <c r="J31" s="3"/>
    </row>
    <row x14ac:dyDescent="0.25" r="32" customHeight="1" ht="17.25">
      <c r="A32" s="3"/>
      <c r="B32" s="23"/>
      <c r="C32" s="23"/>
      <c r="D32" s="23"/>
      <c r="E32" s="108"/>
      <c r="F32" s="4"/>
      <c r="G32" s="26"/>
      <c r="H32" s="26"/>
      <c r="I32" s="114"/>
      <c r="J32" s="3"/>
    </row>
    <row x14ac:dyDescent="0.25" r="33" customHeight="1" ht="17.25">
      <c r="A33" s="3"/>
      <c r="B33" s="23"/>
      <c r="C33" s="23"/>
      <c r="D33" s="23"/>
      <c r="E33" s="108"/>
      <c r="F33" s="4"/>
      <c r="G33" s="26"/>
      <c r="H33" s="26"/>
      <c r="I33" s="114"/>
      <c r="J33" s="3"/>
    </row>
    <row x14ac:dyDescent="0.25" r="34" customHeight="1" ht="17.25">
      <c r="A34" s="3"/>
      <c r="B34" s="23"/>
      <c r="C34" s="23"/>
      <c r="D34" s="23"/>
      <c r="E34" s="108"/>
      <c r="F34" s="4"/>
      <c r="G34" s="26"/>
      <c r="H34" s="26"/>
      <c r="I34" s="114"/>
      <c r="J34" s="3"/>
    </row>
    <row x14ac:dyDescent="0.25" r="35" customHeight="1" ht="17.25">
      <c r="A35" s="8" t="s">
        <v>1</v>
      </c>
      <c r="B35" s="96" t="s">
        <v>175</v>
      </c>
      <c r="C35" s="10"/>
      <c r="D35" s="166"/>
      <c r="E35" s="71"/>
      <c r="F35" s="71"/>
      <c r="G35" s="181"/>
      <c r="H35" s="181"/>
      <c r="I35" s="8"/>
      <c r="J35" s="8"/>
    </row>
    <row x14ac:dyDescent="0.25" r="36" customHeight="1" ht="17.25">
      <c r="A36" s="15"/>
      <c r="B36" s="15" t="s">
        <v>176</v>
      </c>
      <c r="C36" s="15"/>
      <c r="D36" s="183"/>
      <c r="E36" s="113" t="s">
        <v>10</v>
      </c>
      <c r="F36" s="117" t="s">
        <v>36</v>
      </c>
      <c r="G36" s="60" t="s">
        <v>177</v>
      </c>
      <c r="H36" s="60" t="s">
        <v>178</v>
      </c>
      <c r="I36" s="169"/>
      <c r="J36" s="169"/>
    </row>
    <row x14ac:dyDescent="0.25" r="37" customHeight="1" ht="17.25">
      <c r="A37" s="114"/>
      <c r="B37" s="114"/>
      <c r="C37" s="114"/>
      <c r="D37" s="114"/>
      <c r="E37" s="134"/>
      <c r="F37" s="156" t="s">
        <v>72</v>
      </c>
      <c r="G37" s="194"/>
      <c r="H37" s="5"/>
      <c r="I37" s="3"/>
      <c r="J37" s="3"/>
    </row>
    <row x14ac:dyDescent="0.25" r="38" customHeight="1" ht="17.25">
      <c r="A38" s="114"/>
      <c r="B38" s="114"/>
      <c r="C38" s="114"/>
      <c r="D38" s="114"/>
      <c r="E38" s="74" t="s">
        <v>179</v>
      </c>
      <c r="F38" s="74" t="s">
        <v>180</v>
      </c>
      <c r="G38" s="63">
        <f>ROUNDUP((('UK-R-Desks, Cabinets &amp; Screens'!G38)/1.59)/10,0)*10</f>
      </c>
      <c r="H38" s="63">
        <f>ROUNDUP((('UK-R-Desks, Cabinets &amp; Screens'!H38)/1.59)/10,0)*10</f>
      </c>
      <c r="I38" s="3"/>
      <c r="J38" s="3"/>
    </row>
    <row x14ac:dyDescent="0.25" r="39" customHeight="1" ht="17.25">
      <c r="A39" s="114"/>
      <c r="B39" s="114"/>
      <c r="C39" s="114"/>
      <c r="D39" s="114"/>
      <c r="E39" s="74" t="s">
        <v>182</v>
      </c>
      <c r="F39" s="74" t="s">
        <v>183</v>
      </c>
      <c r="G39" s="189"/>
      <c r="H39" s="189"/>
      <c r="I39" s="3"/>
      <c r="J39" s="3"/>
    </row>
    <row x14ac:dyDescent="0.25" r="40" customHeight="1" ht="17.25">
      <c r="A40" s="114"/>
      <c r="B40" s="114"/>
      <c r="C40" s="114"/>
      <c r="D40" s="114"/>
      <c r="E40" s="74"/>
      <c r="F40" s="74"/>
      <c r="G40" s="63"/>
      <c r="H40" s="63"/>
      <c r="I40" s="3"/>
      <c r="J40" s="3"/>
    </row>
    <row x14ac:dyDescent="0.25" r="41" customHeight="1" ht="17.25">
      <c r="A41" s="114"/>
      <c r="B41" s="114"/>
      <c r="C41" s="114"/>
      <c r="D41" s="114"/>
      <c r="E41" s="187"/>
      <c r="F41" s="74"/>
      <c r="G41" s="63"/>
      <c r="H41" s="63"/>
      <c r="I41" s="3"/>
      <c r="J41" s="3"/>
    </row>
    <row x14ac:dyDescent="0.25" r="42" customHeight="1" ht="17.25">
      <c r="A42" s="3"/>
      <c r="B42" s="23"/>
      <c r="C42" s="23"/>
      <c r="D42" s="114"/>
      <c r="E42" s="171"/>
      <c r="F42" s="28"/>
      <c r="G42" s="27"/>
      <c r="H42" s="26"/>
      <c r="I42" s="3"/>
      <c r="J42" s="3"/>
    </row>
    <row x14ac:dyDescent="0.25" r="43" customHeight="1" ht="17.25">
      <c r="A43" s="3"/>
      <c r="B43" s="23"/>
      <c r="C43" s="23"/>
      <c r="D43" s="114"/>
      <c r="E43" s="138"/>
      <c r="F43" s="4"/>
      <c r="G43" s="26"/>
      <c r="H43" s="26"/>
      <c r="I43" s="114"/>
      <c r="J43" s="3"/>
    </row>
    <row x14ac:dyDescent="0.25" r="44" customHeight="1" ht="17.25">
      <c r="A44" s="3"/>
      <c r="B44" s="23"/>
      <c r="C44" s="23"/>
      <c r="D44" s="114"/>
      <c r="E44" s="108"/>
      <c r="F44" s="4"/>
      <c r="G44" s="26"/>
      <c r="H44" s="26"/>
      <c r="I44" s="114"/>
      <c r="J44" s="3"/>
    </row>
    <row x14ac:dyDescent="0.25" r="45" customHeight="1" ht="17.25">
      <c r="A45" s="3"/>
      <c r="B45" s="23"/>
      <c r="C45" s="23"/>
      <c r="D45" s="115"/>
      <c r="E45" s="134"/>
      <c r="F45" s="134"/>
      <c r="G45" s="194"/>
      <c r="H45" s="5"/>
      <c r="I45" s="3"/>
      <c r="J45" s="3"/>
    </row>
    <row x14ac:dyDescent="0.25" r="46" customHeight="1" ht="17.25">
      <c r="A46" s="3"/>
      <c r="B46" s="23"/>
      <c r="C46" s="23"/>
      <c r="D46" s="115"/>
      <c r="E46" s="134"/>
      <c r="F46" s="134"/>
      <c r="G46" s="194"/>
      <c r="H46" s="5"/>
      <c r="I46" s="3"/>
      <c r="J46" s="3"/>
    </row>
    <row x14ac:dyDescent="0.25" r="47" customHeight="1" ht="17.25">
      <c r="A47" s="3"/>
      <c r="B47" s="23"/>
      <c r="C47" s="23"/>
      <c r="D47" s="115"/>
      <c r="E47" s="134"/>
      <c r="F47" s="134"/>
      <c r="G47" s="194"/>
      <c r="H47" s="5"/>
      <c r="I47" s="3"/>
      <c r="J47" s="3"/>
    </row>
    <row x14ac:dyDescent="0.25" r="48" customHeight="1" ht="17.25">
      <c r="A48" s="3"/>
      <c r="B48" s="23"/>
      <c r="C48" s="23"/>
      <c r="D48" s="115"/>
      <c r="E48" s="134"/>
      <c r="F48" s="134"/>
      <c r="G48" s="194"/>
      <c r="H48" s="5"/>
      <c r="I48" s="3"/>
      <c r="J48" s="3"/>
    </row>
    <row x14ac:dyDescent="0.25" r="49" customHeight="1" ht="39.75">
      <c r="A49" s="3"/>
      <c r="B49" s="23"/>
      <c r="C49" s="23"/>
      <c r="D49" s="115"/>
      <c r="E49" s="134"/>
      <c r="F49" s="134"/>
      <c r="G49" s="194"/>
      <c r="H49" s="5"/>
      <c r="I49" s="3"/>
      <c r="J49" s="3"/>
    </row>
    <row x14ac:dyDescent="0.25" r="50" customHeight="1" ht="17.25">
      <c r="A50" s="3"/>
      <c r="B50" s="23"/>
      <c r="C50" s="23"/>
      <c r="D50" s="115"/>
      <c r="E50" s="134"/>
      <c r="F50" s="134"/>
      <c r="G50" s="194"/>
      <c r="H50" s="5"/>
      <c r="I50" s="3"/>
      <c r="J50" s="3"/>
    </row>
    <row x14ac:dyDescent="0.25" r="51" customHeight="1" ht="17.25">
      <c r="A51" s="3"/>
      <c r="B51" s="23"/>
      <c r="C51" s="23"/>
      <c r="D51" s="115"/>
      <c r="E51" s="134"/>
      <c r="F51" s="134"/>
      <c r="G51" s="194"/>
      <c r="H51" s="5"/>
      <c r="I51" s="3"/>
      <c r="J51" s="3"/>
    </row>
    <row x14ac:dyDescent="0.25" r="52" customHeight="1" ht="17.25">
      <c r="A52" s="3"/>
      <c r="B52" s="23"/>
      <c r="C52" s="23"/>
      <c r="D52" s="115"/>
      <c r="E52" s="134"/>
      <c r="F52" s="134"/>
      <c r="G52" s="194"/>
      <c r="H52" s="5"/>
      <c r="I52" s="3"/>
      <c r="J52" s="3"/>
    </row>
    <row x14ac:dyDescent="0.25" r="53" customHeight="1" ht="17.25">
      <c r="A53" s="8" t="s">
        <v>1</v>
      </c>
      <c r="B53" s="96" t="s">
        <v>132</v>
      </c>
      <c r="C53" s="10"/>
      <c r="D53" s="166"/>
      <c r="E53" s="71"/>
      <c r="F53" s="71"/>
      <c r="G53" s="181"/>
      <c r="H53" s="181"/>
      <c r="I53" s="8"/>
      <c r="J53" s="3"/>
    </row>
    <row x14ac:dyDescent="0.25" r="54" customHeight="1" ht="17.25">
      <c r="A54" s="15"/>
      <c r="B54" s="15" t="s">
        <v>185</v>
      </c>
      <c r="C54" s="15"/>
      <c r="D54" s="183"/>
      <c r="E54" s="113" t="s">
        <v>10</v>
      </c>
      <c r="F54" s="118" t="s">
        <v>36</v>
      </c>
      <c r="G54" s="57"/>
      <c r="H54" s="182"/>
      <c r="I54" s="169"/>
      <c r="J54" s="3"/>
    </row>
    <row x14ac:dyDescent="0.25" r="55" customHeight="1" ht="17.25">
      <c r="A55" s="114"/>
      <c r="B55" s="114"/>
      <c r="C55" s="114"/>
      <c r="D55" s="114"/>
      <c r="E55" s="134"/>
      <c r="F55" s="156" t="s">
        <v>72</v>
      </c>
      <c r="G55" s="194"/>
      <c r="H55" s="5"/>
      <c r="I55" s="3"/>
      <c r="J55" s="3"/>
    </row>
    <row x14ac:dyDescent="0.25" r="56" customHeight="1" ht="17.25">
      <c r="A56" s="114"/>
      <c r="B56" s="114"/>
      <c r="C56" s="114"/>
      <c r="D56" s="114"/>
      <c r="E56" s="74"/>
      <c r="F56" s="74" t="s">
        <v>186</v>
      </c>
      <c r="G56" s="63">
        <f>ROUNDUP((('UK-R-Desks, Cabinets &amp; Screens'!G56)/1.59)/10,0)*10</f>
      </c>
      <c r="H56" s="189"/>
      <c r="I56" s="3"/>
      <c r="J56" s="3"/>
    </row>
    <row x14ac:dyDescent="0.25" r="57" customHeight="1" ht="17.25">
      <c r="A57" s="114"/>
      <c r="B57" s="114"/>
      <c r="C57" s="114"/>
      <c r="D57" s="114"/>
      <c r="E57" s="74"/>
      <c r="F57" s="74"/>
      <c r="G57" s="189"/>
      <c r="H57" s="189"/>
      <c r="I57" s="3"/>
      <c r="J57" s="3"/>
    </row>
    <row x14ac:dyDescent="0.25" r="58" customHeight="1" ht="17.25">
      <c r="A58" s="114"/>
      <c r="B58" s="114"/>
      <c r="C58" s="114"/>
      <c r="D58" s="114"/>
      <c r="E58" s="138" t="s">
        <v>18</v>
      </c>
      <c r="F58" s="4"/>
      <c r="G58" s="7"/>
      <c r="H58" s="45"/>
      <c r="I58" s="3"/>
      <c r="J58" s="3"/>
    </row>
    <row x14ac:dyDescent="0.25" r="59" customHeight="1" ht="17.25">
      <c r="A59" s="114"/>
      <c r="B59" s="114"/>
      <c r="C59" s="114"/>
      <c r="D59" s="114"/>
      <c r="E59" s="108"/>
      <c r="F59" s="4"/>
      <c r="G59" s="7"/>
      <c r="H59" s="45"/>
      <c r="I59" s="3"/>
      <c r="J59" s="3"/>
    </row>
    <row x14ac:dyDescent="0.25" r="60" customHeight="1" ht="17.25">
      <c r="A60" s="3"/>
      <c r="B60" s="23"/>
      <c r="C60" s="23"/>
      <c r="D60" s="114"/>
      <c r="E60" s="139" t="s">
        <v>188</v>
      </c>
      <c r="F60" s="140"/>
      <c r="G60" s="161"/>
      <c r="H60" s="153">
        <f>ROUNDUP((('UK-R-Desks, Cabinets &amp; Screens'!H60)/1.59)/10,0)*10</f>
      </c>
      <c r="I60" s="3"/>
      <c r="J60" s="3"/>
    </row>
    <row x14ac:dyDescent="0.25" r="61" customHeight="1" ht="17.25">
      <c r="A61" s="3"/>
      <c r="B61" s="23"/>
      <c r="C61" s="23"/>
      <c r="D61" s="114"/>
      <c r="E61" s="28"/>
      <c r="F61" s="4"/>
      <c r="G61" s="7"/>
      <c r="H61" s="63"/>
      <c r="I61" s="114"/>
      <c r="J61" s="3"/>
    </row>
    <row x14ac:dyDescent="0.25" r="62" customHeight="1" ht="17.25">
      <c r="A62" s="3"/>
      <c r="B62" s="23"/>
      <c r="C62" s="23"/>
      <c r="D62" s="114"/>
      <c r="E62" s="28" t="s">
        <v>189</v>
      </c>
      <c r="F62" s="4"/>
      <c r="G62" s="7"/>
      <c r="H62" s="63"/>
      <c r="I62" s="114"/>
      <c r="J62" s="3"/>
    </row>
    <row x14ac:dyDescent="0.25" r="63" customHeight="1" ht="17.25">
      <c r="A63" s="3"/>
      <c r="B63" s="23"/>
      <c r="C63" s="23"/>
      <c r="D63" s="115"/>
      <c r="E63" s="139" t="s">
        <v>190</v>
      </c>
      <c r="F63" s="190"/>
      <c r="G63" s="36"/>
      <c r="H63" s="153">
        <f>ROUNDUP((('UK-R-Desks, Cabinets &amp; Screens'!H63)/1.59)/10,0)*10</f>
      </c>
      <c r="I63" s="3"/>
      <c r="J63" s="3"/>
    </row>
    <row x14ac:dyDescent="0.25" r="64" customHeight="1" ht="17.25">
      <c r="A64" s="3"/>
      <c r="B64" s="23"/>
      <c r="C64" s="23"/>
      <c r="D64" s="115"/>
      <c r="E64" s="134"/>
      <c r="F64" s="134"/>
      <c r="G64" s="194"/>
      <c r="H64" s="5"/>
      <c r="I64" s="3"/>
      <c r="J64" s="3"/>
    </row>
    <row x14ac:dyDescent="0.25" r="65" customHeight="1" ht="17.25">
      <c r="A65" s="3"/>
      <c r="B65" s="192"/>
      <c r="C65" s="192"/>
      <c r="D65" s="192"/>
      <c r="E65" s="192"/>
      <c r="F65" s="192"/>
      <c r="G65" s="195"/>
      <c r="H65" s="5"/>
      <c r="I65" s="3"/>
      <c r="J65" s="3"/>
    </row>
    <row x14ac:dyDescent="0.25" r="66" customHeight="1" ht="17.25">
      <c r="A66" s="3"/>
      <c r="B66" s="192"/>
      <c r="C66" s="192"/>
      <c r="D66" s="192"/>
      <c r="E66" s="192"/>
      <c r="F66" s="192"/>
      <c r="G66" s="195"/>
      <c r="H66" s="5"/>
      <c r="I66" s="3"/>
      <c r="J66" s="3"/>
    </row>
    <row x14ac:dyDescent="0.25" r="67" customHeight="1" ht="17.25">
      <c r="A67" s="3"/>
      <c r="B67" s="192"/>
      <c r="C67" s="192"/>
      <c r="D67" s="192"/>
      <c r="E67" s="192"/>
      <c r="F67" s="192"/>
      <c r="G67" s="195"/>
      <c r="H67" s="5"/>
      <c r="I67" s="3"/>
      <c r="J67" s="3"/>
    </row>
  </sheetData>
  <mergeCells count="3">
    <mergeCell ref="A1:J1"/>
    <mergeCell ref="H4:I4"/>
    <mergeCell ref="H21:I2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7"/>
  <sheetViews>
    <sheetView workbookViewId="0"/>
  </sheetViews>
  <sheetFormatPr defaultRowHeight="15" x14ac:dyDescent="0.25"/>
  <cols>
    <col min="1" max="1" style="76" width="2.5764285714285715" customWidth="1" bestFit="1"/>
    <col min="2" max="2" style="77" width="14.005" customWidth="1" bestFit="1"/>
    <col min="3" max="3" style="77" width="42.14785714285715" customWidth="1" bestFit="1"/>
    <col min="4" max="4" style="77" width="23.576428571428572" customWidth="1" bestFit="1"/>
    <col min="5" max="5" style="77" width="13.576428571428572" customWidth="1" bestFit="1"/>
    <col min="6" max="6" style="77" width="23.14785714285714" customWidth="1" bestFit="1"/>
    <col min="7" max="7" style="154" width="33.57642857142857" customWidth="1" bestFit="1"/>
    <col min="8" max="8" style="100" width="26.576428571428572" customWidth="1" bestFit="1"/>
    <col min="9" max="9" style="76" width="33.14785714285715" customWidth="1" bestFit="1"/>
    <col min="10" max="10" style="76" width="12.43357142857143" customWidth="1" bestFit="1" hidden="1"/>
  </cols>
  <sheetData>
    <row x14ac:dyDescent="0.25" r="1" customHeight="1" ht="17.25">
      <c r="A1" s="1" t="s">
        <v>158</v>
      </c>
      <c r="B1" s="1"/>
      <c r="C1" s="1"/>
      <c r="D1" s="1"/>
      <c r="E1" s="1"/>
      <c r="F1" s="1"/>
      <c r="G1" s="81"/>
      <c r="H1" s="81"/>
      <c r="I1" s="1"/>
      <c r="J1" s="1"/>
    </row>
    <row x14ac:dyDescent="0.25" r="2" customHeight="1" ht="17.25">
      <c r="A2" s="163"/>
      <c r="B2" s="163"/>
      <c r="C2" s="163"/>
      <c r="D2" s="163"/>
      <c r="E2" s="164"/>
      <c r="F2" s="164"/>
      <c r="G2" s="165"/>
      <c r="H2" s="82"/>
      <c r="I2" s="3"/>
      <c r="J2" s="3"/>
    </row>
    <row x14ac:dyDescent="0.25" r="3" customHeight="1" ht="17.25">
      <c r="A3" s="8" t="s">
        <v>1</v>
      </c>
      <c r="B3" s="96" t="s">
        <v>81</v>
      </c>
      <c r="C3" s="10"/>
      <c r="D3" s="10"/>
      <c r="E3" s="166"/>
      <c r="F3" s="71"/>
      <c r="G3" s="94"/>
      <c r="H3" s="167"/>
      <c r="I3" s="8"/>
      <c r="J3" s="8"/>
    </row>
    <row x14ac:dyDescent="0.25" r="4" customHeight="1" ht="17.25">
      <c r="A4" s="15"/>
      <c r="B4" s="15" t="s">
        <v>159</v>
      </c>
      <c r="C4" s="15"/>
      <c r="D4" s="183"/>
      <c r="E4" s="113" t="s">
        <v>10</v>
      </c>
      <c r="F4" s="117" t="s">
        <v>36</v>
      </c>
      <c r="G4" s="73" t="s">
        <v>160</v>
      </c>
      <c r="H4" s="52"/>
      <c r="I4" s="51"/>
      <c r="J4" s="184"/>
    </row>
    <row x14ac:dyDescent="0.25" r="5" customHeight="1" ht="17.25">
      <c r="A5" s="114"/>
      <c r="B5" s="114"/>
      <c r="C5" s="114"/>
      <c r="D5" s="114"/>
      <c r="E5" s="134"/>
      <c r="F5" s="156" t="s">
        <v>161</v>
      </c>
      <c r="G5" s="186"/>
      <c r="H5" s="82"/>
      <c r="I5" s="3"/>
      <c r="J5" s="3"/>
    </row>
    <row x14ac:dyDescent="0.25" r="6" customHeight="1" ht="17.25">
      <c r="A6" s="114"/>
      <c r="B6" s="114"/>
      <c r="C6" s="114"/>
      <c r="D6" s="114"/>
      <c r="E6" s="74" t="s">
        <v>11</v>
      </c>
      <c r="F6" s="74" t="s">
        <v>163</v>
      </c>
      <c r="G6" s="62">
        <f>ROUNDUP((('Exchange rate'!Eur_per_GBP*('UK-R-Desks, Cabinets &amp; Screens'!G6/(1+'Exchange rate'!UK_vat_rate))*1.25*0.9165)+1)/10,0)*10</f>
      </c>
      <c r="H6" s="63"/>
      <c r="I6" s="3"/>
      <c r="J6" s="3"/>
    </row>
    <row x14ac:dyDescent="0.25" r="7" customHeight="1" ht="17.25">
      <c r="A7" s="114"/>
      <c r="B7" s="114"/>
      <c r="C7" s="114"/>
      <c r="D7" s="114"/>
      <c r="E7" s="74" t="s">
        <v>15</v>
      </c>
      <c r="F7" s="74" t="s">
        <v>165</v>
      </c>
      <c r="G7" s="62">
        <f>ROUNDUP((('Exchange rate'!Eur_per_GBP*('UK-R-Desks, Cabinets &amp; Screens'!G7/(1+'Exchange rate'!UK_vat_rate))*1.25*0.9165)+1)/10,0)*10</f>
      </c>
      <c r="H7" s="63"/>
      <c r="I7" s="3"/>
      <c r="J7" s="3"/>
    </row>
    <row x14ac:dyDescent="0.25" r="8" customHeight="1" ht="17.25">
      <c r="A8" s="114"/>
      <c r="B8" s="114"/>
      <c r="C8" s="114"/>
      <c r="D8" s="114"/>
      <c r="E8" s="74"/>
      <c r="F8" s="74"/>
      <c r="G8" s="63"/>
      <c r="H8" s="63"/>
      <c r="I8" s="3"/>
      <c r="J8" s="3"/>
    </row>
    <row x14ac:dyDescent="0.25" r="9" customHeight="1" ht="17.25">
      <c r="A9" s="114"/>
      <c r="B9" s="114"/>
      <c r="C9" s="114"/>
      <c r="D9" s="114"/>
      <c r="E9" s="187" t="s">
        <v>167</v>
      </c>
      <c r="F9" s="74"/>
      <c r="G9" s="63"/>
      <c r="H9" s="63"/>
      <c r="I9" s="3"/>
      <c r="J9" s="3"/>
    </row>
    <row x14ac:dyDescent="0.25" r="10" customHeight="1" ht="17.25">
      <c r="A10" s="114"/>
      <c r="B10" s="114"/>
      <c r="C10" s="114"/>
      <c r="D10" s="114"/>
      <c r="E10" s="171"/>
      <c r="F10" s="28"/>
      <c r="G10" s="27"/>
      <c r="H10" s="172"/>
      <c r="I10" s="3"/>
      <c r="J10" s="3"/>
    </row>
    <row x14ac:dyDescent="0.25" r="11" customHeight="1" ht="17.25">
      <c r="A11" s="114"/>
      <c r="B11" s="114"/>
      <c r="C11" s="114"/>
      <c r="D11" s="114"/>
      <c r="E11" s="138" t="s">
        <v>168</v>
      </c>
      <c r="F11" s="4"/>
      <c r="G11" s="172"/>
      <c r="H11" s="172"/>
      <c r="I11" s="114"/>
      <c r="J11" s="3"/>
    </row>
    <row x14ac:dyDescent="0.25" r="12" customHeight="1" ht="17.25">
      <c r="A12" s="114"/>
      <c r="B12" s="114"/>
      <c r="C12" s="114"/>
      <c r="D12" s="114"/>
      <c r="E12" s="108"/>
      <c r="F12" s="4"/>
      <c r="G12" s="172"/>
      <c r="H12" s="172"/>
      <c r="I12" s="114"/>
      <c r="J12" s="3"/>
    </row>
    <row x14ac:dyDescent="0.25" r="13" customHeight="1" ht="17.25">
      <c r="A13" s="3"/>
      <c r="B13" s="23"/>
      <c r="C13" s="23"/>
      <c r="D13" s="23"/>
      <c r="E13" s="114"/>
      <c r="F13" s="4"/>
      <c r="G13" s="172"/>
      <c r="H13" s="172"/>
      <c r="I13" s="114"/>
      <c r="J13" s="3"/>
    </row>
    <row x14ac:dyDescent="0.25" r="14" customHeight="1" ht="17.25">
      <c r="A14" s="3"/>
      <c r="B14" s="23"/>
      <c r="C14" s="23"/>
      <c r="D14" s="23"/>
      <c r="E14" s="139" t="s">
        <v>90</v>
      </c>
      <c r="F14" s="140"/>
      <c r="G14" s="141"/>
      <c r="H14" s="188">
        <f>ROUNDUP((('Exchange rate'!Eur_per_GBP*('UK-R-Desks, Cabinets &amp; Screens'!H14/(1+'Exchange rate'!UK_vat_rate))*1.25*0.9165)+1)/10,0)*10</f>
      </c>
      <c r="I14" s="114"/>
      <c r="J14" s="3"/>
    </row>
    <row x14ac:dyDescent="0.25" r="15" customHeight="1" ht="17.25">
      <c r="A15" s="3"/>
      <c r="B15" s="23"/>
      <c r="C15" s="23"/>
      <c r="D15" s="23"/>
      <c r="E15" s="108"/>
      <c r="F15" s="4"/>
      <c r="G15" s="172"/>
      <c r="H15" s="172"/>
      <c r="I15" s="114"/>
      <c r="J15" s="3"/>
    </row>
    <row x14ac:dyDescent="0.25" r="16" customHeight="1" ht="17.25">
      <c r="A16" s="3"/>
      <c r="B16" s="23"/>
      <c r="C16" s="23"/>
      <c r="D16" s="23"/>
      <c r="E16" s="108"/>
      <c r="F16" s="4"/>
      <c r="G16" s="172"/>
      <c r="H16" s="172"/>
      <c r="I16" s="114"/>
      <c r="J16" s="3"/>
    </row>
    <row x14ac:dyDescent="0.25" r="17" customHeight="1" ht="17.25">
      <c r="A17" s="3"/>
      <c r="B17" s="23"/>
      <c r="C17" s="23"/>
      <c r="D17" s="23"/>
      <c r="E17" s="114"/>
      <c r="F17" s="4"/>
      <c r="G17" s="172"/>
      <c r="H17" s="172"/>
      <c r="I17" s="114"/>
      <c r="J17" s="3"/>
    </row>
    <row x14ac:dyDescent="0.25" r="18" customHeight="1" ht="17.25">
      <c r="A18" s="3"/>
      <c r="B18" s="23"/>
      <c r="C18" s="23"/>
      <c r="D18" s="23"/>
      <c r="E18" s="28"/>
      <c r="F18" s="28"/>
      <c r="G18" s="86"/>
      <c r="H18" s="63"/>
      <c r="I18" s="174"/>
      <c r="J18" s="3"/>
    </row>
    <row x14ac:dyDescent="0.25" r="19" customHeight="1" ht="17.25">
      <c r="A19" s="3"/>
      <c r="B19" s="23"/>
      <c r="C19" s="23"/>
      <c r="D19" s="23"/>
      <c r="E19" s="134"/>
      <c r="F19" s="134"/>
      <c r="G19" s="186"/>
      <c r="H19" s="82"/>
      <c r="I19" s="3"/>
      <c r="J19" s="3"/>
    </row>
    <row x14ac:dyDescent="0.25" r="20" customHeight="1" ht="17.25">
      <c r="A20" s="8" t="s">
        <v>1</v>
      </c>
      <c r="B20" s="96" t="s">
        <v>169</v>
      </c>
      <c r="C20" s="10"/>
      <c r="D20" s="10"/>
      <c r="E20" s="166"/>
      <c r="F20" s="71"/>
      <c r="G20" s="94"/>
      <c r="H20" s="167"/>
      <c r="I20" s="8"/>
      <c r="J20" s="3"/>
    </row>
    <row x14ac:dyDescent="0.25" r="21" customHeight="1" ht="17.25">
      <c r="A21" s="15"/>
      <c r="B21" s="15" t="s">
        <v>159</v>
      </c>
      <c r="C21" s="15"/>
      <c r="D21" s="183"/>
      <c r="E21" s="113" t="s">
        <v>10</v>
      </c>
      <c r="F21" s="117" t="s">
        <v>36</v>
      </c>
      <c r="G21" s="73" t="s">
        <v>160</v>
      </c>
      <c r="H21" s="52"/>
      <c r="I21" s="51"/>
      <c r="J21" s="3"/>
    </row>
    <row x14ac:dyDescent="0.25" r="22" customHeight="1" ht="17.25">
      <c r="A22" s="114"/>
      <c r="B22" s="114"/>
      <c r="C22" s="114"/>
      <c r="D22" s="114"/>
      <c r="E22" s="134"/>
      <c r="F22" s="156" t="s">
        <v>170</v>
      </c>
      <c r="G22" s="186"/>
      <c r="H22" s="82"/>
      <c r="I22" s="3"/>
      <c r="J22" s="3"/>
    </row>
    <row x14ac:dyDescent="0.25" r="23" customHeight="1" ht="17.25">
      <c r="A23" s="114"/>
      <c r="B23" s="114"/>
      <c r="C23" s="114"/>
      <c r="D23" s="114"/>
      <c r="E23" s="74"/>
      <c r="F23" s="74" t="s">
        <v>172</v>
      </c>
      <c r="G23" s="62">
        <f>ROUNDUP((('Exchange rate'!Eur_per_GBP*('UK-R-Desks, Cabinets &amp; Screens'!G23/(1+'Exchange rate'!UK_vat_rate))*1.25*0.9165)+1)/10,0)*10</f>
      </c>
      <c r="H23" s="63"/>
      <c r="I23" s="3"/>
      <c r="J23" s="3"/>
    </row>
    <row x14ac:dyDescent="0.25" r="24" customHeight="1" ht="17.25">
      <c r="A24" s="114"/>
      <c r="B24" s="114"/>
      <c r="C24" s="114"/>
      <c r="D24" s="114"/>
      <c r="E24" s="74"/>
      <c r="F24" s="74"/>
      <c r="G24" s="63"/>
      <c r="H24" s="63"/>
      <c r="I24" s="3"/>
      <c r="J24" s="3"/>
    </row>
    <row x14ac:dyDescent="0.25" r="25" customHeight="1" ht="17.25">
      <c r="A25" s="114"/>
      <c r="B25" s="114"/>
      <c r="C25" s="114"/>
      <c r="D25" s="114"/>
      <c r="E25" s="74"/>
      <c r="F25" s="74"/>
      <c r="G25" s="63"/>
      <c r="H25" s="63"/>
      <c r="I25" s="3"/>
      <c r="J25" s="3"/>
    </row>
    <row x14ac:dyDescent="0.25" r="26" customHeight="1" ht="17.25">
      <c r="A26" s="114"/>
      <c r="B26" s="114"/>
      <c r="C26" s="114"/>
      <c r="D26" s="114"/>
      <c r="E26" s="187" t="s">
        <v>167</v>
      </c>
      <c r="F26" s="74"/>
      <c r="G26" s="63"/>
      <c r="H26" s="63"/>
      <c r="I26" s="3"/>
      <c r="J26" s="3"/>
    </row>
    <row x14ac:dyDescent="0.25" r="27" customHeight="1" ht="17.25">
      <c r="A27" s="114"/>
      <c r="B27" s="114"/>
      <c r="C27" s="114"/>
      <c r="D27" s="114"/>
      <c r="E27" s="171"/>
      <c r="F27" s="28"/>
      <c r="G27" s="27"/>
      <c r="H27" s="172"/>
      <c r="I27" s="3"/>
      <c r="J27" s="3"/>
    </row>
    <row x14ac:dyDescent="0.25" r="28" customHeight="1" ht="17.25">
      <c r="A28" s="114"/>
      <c r="B28" s="114"/>
      <c r="C28" s="114"/>
      <c r="D28" s="114"/>
      <c r="E28" s="138" t="s">
        <v>174</v>
      </c>
      <c r="F28" s="4"/>
      <c r="G28" s="172"/>
      <c r="H28" s="172"/>
      <c r="I28" s="114"/>
      <c r="J28" s="3"/>
    </row>
    <row x14ac:dyDescent="0.25" r="29" customHeight="1" ht="17.25">
      <c r="A29" s="114"/>
      <c r="B29" s="114"/>
      <c r="C29" s="114"/>
      <c r="D29" s="114"/>
      <c r="E29" s="108"/>
      <c r="F29" s="4"/>
      <c r="G29" s="172"/>
      <c r="H29" s="172"/>
      <c r="I29" s="114"/>
      <c r="J29" s="3"/>
    </row>
    <row x14ac:dyDescent="0.25" r="30" customHeight="1" ht="17.25">
      <c r="A30" s="3"/>
      <c r="B30" s="23"/>
      <c r="C30" s="23"/>
      <c r="D30" s="23"/>
      <c r="E30" s="114"/>
      <c r="F30" s="4"/>
      <c r="G30" s="172"/>
      <c r="H30" s="172"/>
      <c r="I30" s="114"/>
      <c r="J30" s="3"/>
    </row>
    <row x14ac:dyDescent="0.25" r="31" customHeight="1" ht="17.25">
      <c r="A31" s="3"/>
      <c r="B31" s="23"/>
      <c r="C31" s="23"/>
      <c r="D31" s="23"/>
      <c r="E31" s="28"/>
      <c r="F31" s="4"/>
      <c r="G31" s="172"/>
      <c r="H31" s="63"/>
      <c r="I31" s="114"/>
      <c r="J31" s="3"/>
    </row>
    <row x14ac:dyDescent="0.25" r="32" customHeight="1" ht="17.25">
      <c r="A32" s="3"/>
      <c r="B32" s="23"/>
      <c r="C32" s="23"/>
      <c r="D32" s="23"/>
      <c r="E32" s="108"/>
      <c r="F32" s="4"/>
      <c r="G32" s="172"/>
      <c r="H32" s="172"/>
      <c r="I32" s="114"/>
      <c r="J32" s="3"/>
    </row>
    <row x14ac:dyDescent="0.25" r="33" customHeight="1" ht="17.25">
      <c r="A33" s="3"/>
      <c r="B33" s="23"/>
      <c r="C33" s="23"/>
      <c r="D33" s="23"/>
      <c r="E33" s="108"/>
      <c r="F33" s="4"/>
      <c r="G33" s="172"/>
      <c r="H33" s="172"/>
      <c r="I33" s="114"/>
      <c r="J33" s="3"/>
    </row>
    <row x14ac:dyDescent="0.25" r="34" customHeight="1" ht="17.25">
      <c r="A34" s="3"/>
      <c r="B34" s="23"/>
      <c r="C34" s="23"/>
      <c r="D34" s="23"/>
      <c r="E34" s="108"/>
      <c r="F34" s="4"/>
      <c r="G34" s="172"/>
      <c r="H34" s="172"/>
      <c r="I34" s="114"/>
      <c r="J34" s="3"/>
    </row>
    <row x14ac:dyDescent="0.25" r="35" customHeight="1" ht="17.25">
      <c r="A35" s="8" t="s">
        <v>1</v>
      </c>
      <c r="B35" s="96" t="s">
        <v>175</v>
      </c>
      <c r="C35" s="10"/>
      <c r="D35" s="166"/>
      <c r="E35" s="71"/>
      <c r="F35" s="71"/>
      <c r="G35" s="167"/>
      <c r="H35" s="167"/>
      <c r="I35" s="8"/>
      <c r="J35" s="8"/>
    </row>
    <row x14ac:dyDescent="0.25" r="36" customHeight="1" ht="17.25">
      <c r="A36" s="15"/>
      <c r="B36" s="15" t="s">
        <v>176</v>
      </c>
      <c r="C36" s="15"/>
      <c r="D36" s="183"/>
      <c r="E36" s="113" t="s">
        <v>10</v>
      </c>
      <c r="F36" s="117" t="s">
        <v>36</v>
      </c>
      <c r="G36" s="73" t="s">
        <v>177</v>
      </c>
      <c r="H36" s="73" t="s">
        <v>178</v>
      </c>
      <c r="I36" s="169"/>
      <c r="J36" s="169"/>
    </row>
    <row x14ac:dyDescent="0.25" r="37" customHeight="1" ht="17.25">
      <c r="A37" s="114"/>
      <c r="B37" s="114"/>
      <c r="C37" s="114"/>
      <c r="D37" s="114"/>
      <c r="E37" s="134"/>
      <c r="F37" s="156" t="s">
        <v>72</v>
      </c>
      <c r="G37" s="186"/>
      <c r="H37" s="82"/>
      <c r="I37" s="3"/>
      <c r="J37" s="3"/>
    </row>
    <row x14ac:dyDescent="0.25" r="38" customHeight="1" ht="17.25">
      <c r="A38" s="114"/>
      <c r="B38" s="114"/>
      <c r="C38" s="114"/>
      <c r="D38" s="114"/>
      <c r="E38" s="74" t="s">
        <v>179</v>
      </c>
      <c r="F38" s="74" t="s">
        <v>180</v>
      </c>
      <c r="G38" s="62">
        <f>ROUNDUP((('Exchange rate'!Eur_per_GBP*('UK-R-Desks, Cabinets &amp; Screens'!G38/(1+'Exchange rate'!UK_vat_rate))*1.25*0.9165)+1)/10,0)*10</f>
      </c>
      <c r="H38" s="62">
        <f>ROUNDUP((('Exchange rate'!Eur_per_GBP*('UK-R-Desks, Cabinets &amp; Screens'!H38/(1+'Exchange rate'!UK_vat_rate))*1.25*0.9165)+1)/10,0)*10</f>
      </c>
      <c r="I38" s="3"/>
      <c r="J38" s="3"/>
    </row>
    <row x14ac:dyDescent="0.25" r="39" customHeight="1" ht="17.25">
      <c r="A39" s="114"/>
      <c r="B39" s="114"/>
      <c r="C39" s="114"/>
      <c r="D39" s="114"/>
      <c r="E39" s="74" t="s">
        <v>182</v>
      </c>
      <c r="F39" s="74" t="s">
        <v>183</v>
      </c>
      <c r="G39" s="189"/>
      <c r="H39" s="189"/>
      <c r="I39" s="3"/>
      <c r="J39" s="3"/>
    </row>
    <row x14ac:dyDescent="0.25" r="40" customHeight="1" ht="17.25">
      <c r="A40" s="114"/>
      <c r="B40" s="114"/>
      <c r="C40" s="114"/>
      <c r="D40" s="114"/>
      <c r="E40" s="74"/>
      <c r="F40" s="74"/>
      <c r="G40" s="63"/>
      <c r="H40" s="63"/>
      <c r="I40" s="3"/>
      <c r="J40" s="3"/>
    </row>
    <row x14ac:dyDescent="0.25" r="41" customHeight="1" ht="17.25">
      <c r="A41" s="114"/>
      <c r="B41" s="114"/>
      <c r="C41" s="114"/>
      <c r="D41" s="114"/>
      <c r="E41" s="187"/>
      <c r="F41" s="74"/>
      <c r="G41" s="63"/>
      <c r="H41" s="63"/>
      <c r="I41" s="3"/>
      <c r="J41" s="3"/>
    </row>
    <row x14ac:dyDescent="0.25" r="42" customHeight="1" ht="17.25">
      <c r="A42" s="3"/>
      <c r="B42" s="23"/>
      <c r="C42" s="23"/>
      <c r="D42" s="114"/>
      <c r="E42" s="171"/>
      <c r="F42" s="28"/>
      <c r="G42" s="27"/>
      <c r="H42" s="172"/>
      <c r="I42" s="3"/>
      <c r="J42" s="3"/>
    </row>
    <row x14ac:dyDescent="0.25" r="43" customHeight="1" ht="17.25">
      <c r="A43" s="3"/>
      <c r="B43" s="23"/>
      <c r="C43" s="23"/>
      <c r="D43" s="114"/>
      <c r="E43" s="138"/>
      <c r="F43" s="4"/>
      <c r="G43" s="172"/>
      <c r="H43" s="172"/>
      <c r="I43" s="114"/>
      <c r="J43" s="3"/>
    </row>
    <row x14ac:dyDescent="0.25" r="44" customHeight="1" ht="17.25">
      <c r="A44" s="3"/>
      <c r="B44" s="23"/>
      <c r="C44" s="23"/>
      <c r="D44" s="114"/>
      <c r="E44" s="108"/>
      <c r="F44" s="4"/>
      <c r="G44" s="172"/>
      <c r="H44" s="172"/>
      <c r="I44" s="114"/>
      <c r="J44" s="3"/>
    </row>
    <row x14ac:dyDescent="0.25" r="45" customHeight="1" ht="17.25">
      <c r="A45" s="3"/>
      <c r="B45" s="23"/>
      <c r="C45" s="23"/>
      <c r="D45" s="115"/>
      <c r="E45" s="134"/>
      <c r="F45" s="134"/>
      <c r="G45" s="186"/>
      <c r="H45" s="82"/>
      <c r="I45" s="3"/>
      <c r="J45" s="3"/>
    </row>
    <row x14ac:dyDescent="0.25" r="46" customHeight="1" ht="17.25">
      <c r="A46" s="3"/>
      <c r="B46" s="23"/>
      <c r="C46" s="23"/>
      <c r="D46" s="115"/>
      <c r="E46" s="134"/>
      <c r="F46" s="134"/>
      <c r="G46" s="186"/>
      <c r="H46" s="82"/>
      <c r="I46" s="3"/>
      <c r="J46" s="3"/>
    </row>
    <row x14ac:dyDescent="0.25" r="47" customHeight="1" ht="17.25">
      <c r="A47" s="3"/>
      <c r="B47" s="23"/>
      <c r="C47" s="23"/>
      <c r="D47" s="115"/>
      <c r="E47" s="134"/>
      <c r="F47" s="134"/>
      <c r="G47" s="186"/>
      <c r="H47" s="82"/>
      <c r="I47" s="3"/>
      <c r="J47" s="3"/>
    </row>
    <row x14ac:dyDescent="0.25" r="48" customHeight="1" ht="17.25">
      <c r="A48" s="3"/>
      <c r="B48" s="23"/>
      <c r="C48" s="23"/>
      <c r="D48" s="115"/>
      <c r="E48" s="134"/>
      <c r="F48" s="134"/>
      <c r="G48" s="186"/>
      <c r="H48" s="82"/>
      <c r="I48" s="3"/>
      <c r="J48" s="3"/>
    </row>
    <row x14ac:dyDescent="0.25" r="49" customHeight="1" ht="39.75">
      <c r="A49" s="3"/>
      <c r="B49" s="23"/>
      <c r="C49" s="23"/>
      <c r="D49" s="115"/>
      <c r="E49" s="134"/>
      <c r="F49" s="134"/>
      <c r="G49" s="186"/>
      <c r="H49" s="82"/>
      <c r="I49" s="3"/>
      <c r="J49" s="3"/>
    </row>
    <row x14ac:dyDescent="0.25" r="50" customHeight="1" ht="17.25">
      <c r="A50" s="3"/>
      <c r="B50" s="23"/>
      <c r="C50" s="23"/>
      <c r="D50" s="115"/>
      <c r="E50" s="134"/>
      <c r="F50" s="134"/>
      <c r="G50" s="186"/>
      <c r="H50" s="82"/>
      <c r="I50" s="3"/>
      <c r="J50" s="3"/>
    </row>
    <row x14ac:dyDescent="0.25" r="51" customHeight="1" ht="17.25">
      <c r="A51" s="3"/>
      <c r="B51" s="23"/>
      <c r="C51" s="23"/>
      <c r="D51" s="115"/>
      <c r="E51" s="134"/>
      <c r="F51" s="134"/>
      <c r="G51" s="186"/>
      <c r="H51" s="82"/>
      <c r="I51" s="3"/>
      <c r="J51" s="3"/>
    </row>
    <row x14ac:dyDescent="0.25" r="52" customHeight="1" ht="17.25">
      <c r="A52" s="3"/>
      <c r="B52" s="23"/>
      <c r="C52" s="23"/>
      <c r="D52" s="115"/>
      <c r="E52" s="134"/>
      <c r="F52" s="134"/>
      <c r="G52" s="186"/>
      <c r="H52" s="82"/>
      <c r="I52" s="3"/>
      <c r="J52" s="3"/>
    </row>
    <row x14ac:dyDescent="0.25" r="53" customHeight="1" ht="17.25">
      <c r="A53" s="8" t="s">
        <v>1</v>
      </c>
      <c r="B53" s="96" t="s">
        <v>132</v>
      </c>
      <c r="C53" s="10"/>
      <c r="D53" s="166"/>
      <c r="E53" s="71"/>
      <c r="F53" s="71"/>
      <c r="G53" s="167"/>
      <c r="H53" s="167"/>
      <c r="I53" s="8"/>
      <c r="J53" s="3"/>
    </row>
    <row x14ac:dyDescent="0.25" r="54" customHeight="1" ht="17.25">
      <c r="A54" s="15"/>
      <c r="B54" s="15" t="s">
        <v>185</v>
      </c>
      <c r="C54" s="15"/>
      <c r="D54" s="183"/>
      <c r="E54" s="113" t="s">
        <v>10</v>
      </c>
      <c r="F54" s="118" t="s">
        <v>36</v>
      </c>
      <c r="G54" s="52"/>
      <c r="H54" s="168"/>
      <c r="I54" s="169"/>
      <c r="J54" s="3"/>
    </row>
    <row x14ac:dyDescent="0.25" r="55" customHeight="1" ht="17.25">
      <c r="A55" s="114"/>
      <c r="B55" s="114"/>
      <c r="C55" s="114"/>
      <c r="D55" s="114"/>
      <c r="E55" s="134"/>
      <c r="F55" s="156" t="s">
        <v>72</v>
      </c>
      <c r="G55" s="186"/>
      <c r="H55" s="82"/>
      <c r="I55" s="3"/>
      <c r="J55" s="3"/>
    </row>
    <row x14ac:dyDescent="0.25" r="56" customHeight="1" ht="17.25">
      <c r="A56" s="114"/>
      <c r="B56" s="114"/>
      <c r="C56" s="114"/>
      <c r="D56" s="114"/>
      <c r="E56" s="74"/>
      <c r="F56" s="74" t="s">
        <v>186</v>
      </c>
      <c r="G56" s="62">
        <f>ROUNDUP((('Exchange rate'!Eur_per_GBP*('UK-R-Desks, Cabinets &amp; Screens'!G56/(1+'Exchange rate'!UK_vat_rate))*1.25*0.9165)+1)/10,0)*10</f>
      </c>
      <c r="H56" s="189"/>
      <c r="I56" s="3"/>
      <c r="J56" s="3"/>
    </row>
    <row x14ac:dyDescent="0.25" r="57" customHeight="1" ht="17.25">
      <c r="A57" s="114"/>
      <c r="B57" s="114"/>
      <c r="C57" s="114"/>
      <c r="D57" s="114"/>
      <c r="E57" s="74"/>
      <c r="F57" s="74"/>
      <c r="G57" s="189"/>
      <c r="H57" s="189"/>
      <c r="I57" s="3"/>
      <c r="J57" s="3"/>
    </row>
    <row x14ac:dyDescent="0.25" r="58" customHeight="1" ht="17.25">
      <c r="A58" s="114"/>
      <c r="B58" s="114"/>
      <c r="C58" s="114"/>
      <c r="D58" s="114"/>
      <c r="E58" s="138" t="s">
        <v>18</v>
      </c>
      <c r="F58" s="4"/>
      <c r="G58" s="101"/>
      <c r="H58" s="92"/>
      <c r="I58" s="3"/>
      <c r="J58" s="3"/>
    </row>
    <row x14ac:dyDescent="0.25" r="59" customHeight="1" ht="17.25">
      <c r="A59" s="114"/>
      <c r="B59" s="114"/>
      <c r="C59" s="114"/>
      <c r="D59" s="114"/>
      <c r="E59" s="108"/>
      <c r="F59" s="4"/>
      <c r="G59" s="101"/>
      <c r="H59" s="92"/>
      <c r="I59" s="3"/>
      <c r="J59" s="3"/>
    </row>
    <row x14ac:dyDescent="0.25" r="60" customHeight="1" ht="17.25">
      <c r="A60" s="3"/>
      <c r="B60" s="23"/>
      <c r="C60" s="23"/>
      <c r="D60" s="114"/>
      <c r="E60" s="139" t="s">
        <v>188</v>
      </c>
      <c r="F60" s="140"/>
      <c r="G60" s="152"/>
      <c r="H60" s="188">
        <f>ROUNDUP((('Exchange rate'!Eur_per_GBP*('UK-R-Desks, Cabinets &amp; Screens'!H60/(1+'Exchange rate'!UK_vat_rate))*1.25*0.9165)+1)/10,0)*10</f>
      </c>
      <c r="I60" s="3"/>
      <c r="J60" s="3"/>
    </row>
    <row x14ac:dyDescent="0.25" r="61" customHeight="1" ht="17.25">
      <c r="A61" s="3"/>
      <c r="B61" s="23"/>
      <c r="C61" s="23"/>
      <c r="D61" s="114"/>
      <c r="E61" s="28"/>
      <c r="F61" s="4"/>
      <c r="G61" s="101"/>
      <c r="H61" s="63"/>
      <c r="I61" s="114"/>
      <c r="J61" s="3"/>
    </row>
    <row x14ac:dyDescent="0.25" r="62" customHeight="1" ht="17.25">
      <c r="A62" s="3"/>
      <c r="B62" s="23"/>
      <c r="C62" s="23"/>
      <c r="D62" s="114"/>
      <c r="E62" s="28" t="s">
        <v>189</v>
      </c>
      <c r="F62" s="4"/>
      <c r="G62" s="101"/>
      <c r="H62" s="62"/>
      <c r="I62" s="114"/>
      <c r="J62" s="3"/>
    </row>
    <row x14ac:dyDescent="0.25" r="63" customHeight="1" ht="17.25">
      <c r="A63" s="3"/>
      <c r="B63" s="23"/>
      <c r="C63" s="23"/>
      <c r="D63" s="115"/>
      <c r="E63" s="139" t="s">
        <v>190</v>
      </c>
      <c r="F63" s="190"/>
      <c r="G63" s="191"/>
      <c r="H63" s="188">
        <f>ROUNDUP((('Exchange rate'!Eur_per_GBP*('UK-R-Desks, Cabinets &amp; Screens'!H63/(1+'Exchange rate'!UK_vat_rate))*1.25*0.9165)+1)/10,0)*10</f>
      </c>
      <c r="I63" s="3"/>
      <c r="J63" s="3"/>
    </row>
    <row x14ac:dyDescent="0.25" r="64" customHeight="1" ht="17.25">
      <c r="A64" s="3"/>
      <c r="B64" s="23"/>
      <c r="C64" s="23"/>
      <c r="D64" s="115"/>
      <c r="E64" s="134"/>
      <c r="F64" s="134"/>
      <c r="G64" s="186"/>
      <c r="H64" s="82"/>
      <c r="I64" s="3"/>
      <c r="J64" s="3"/>
    </row>
    <row x14ac:dyDescent="0.25" r="65" customHeight="1" ht="17.25">
      <c r="A65" s="3"/>
      <c r="B65" s="192"/>
      <c r="C65" s="192"/>
      <c r="D65" s="192"/>
      <c r="E65" s="192"/>
      <c r="F65" s="192"/>
      <c r="G65" s="193"/>
      <c r="H65" s="82"/>
      <c r="I65" s="3"/>
      <c r="J65" s="3"/>
    </row>
    <row x14ac:dyDescent="0.25" r="66" customHeight="1" ht="17.25">
      <c r="A66" s="3"/>
      <c r="B66" s="192"/>
      <c r="C66" s="192"/>
      <c r="D66" s="192"/>
      <c r="E66" s="192"/>
      <c r="F66" s="192"/>
      <c r="G66" s="193"/>
      <c r="H66" s="82"/>
      <c r="I66" s="3"/>
      <c r="J66" s="3"/>
    </row>
    <row x14ac:dyDescent="0.25" r="67" customHeight="1" ht="17.25">
      <c r="A67" s="3"/>
      <c r="B67" s="192"/>
      <c r="C67" s="192"/>
      <c r="D67" s="192"/>
      <c r="E67" s="192"/>
      <c r="F67" s="192"/>
      <c r="G67" s="193"/>
      <c r="H67" s="82"/>
      <c r="I67" s="3"/>
      <c r="J67" s="3"/>
    </row>
  </sheetData>
  <mergeCells count="3">
    <mergeCell ref="A1:J1"/>
    <mergeCell ref="H4:I4"/>
    <mergeCell ref="H21:I2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7"/>
  <sheetViews>
    <sheetView workbookViewId="0"/>
  </sheetViews>
  <sheetFormatPr defaultRowHeight="15" x14ac:dyDescent="0.25"/>
  <cols>
    <col min="1" max="1" style="76" width="2.5764285714285715" customWidth="1" bestFit="1"/>
    <col min="2" max="2" style="77" width="14.005" customWidth="1" bestFit="1"/>
    <col min="3" max="3" style="77" width="42.14785714285715" customWidth="1" bestFit="1"/>
    <col min="4" max="4" style="77" width="23.576428571428572" customWidth="1" bestFit="1"/>
    <col min="5" max="5" style="77" width="13.576428571428572" customWidth="1" bestFit="1"/>
    <col min="6" max="6" style="77" width="23.14785714285714" customWidth="1" bestFit="1"/>
    <col min="7" max="7" style="154" width="33.57642857142857" customWidth="1" bestFit="1"/>
    <col min="8" max="8" style="100" width="26.576428571428572" customWidth="1" bestFit="1"/>
    <col min="9" max="9" style="76" width="33.14785714285715" customWidth="1" bestFit="1"/>
    <col min="10" max="10" style="76" width="12.43357142857143" customWidth="1" bestFit="1" hidden="1"/>
  </cols>
  <sheetData>
    <row x14ac:dyDescent="0.25" r="1" customHeight="1" ht="17.25">
      <c r="A1" s="1" t="s">
        <v>158</v>
      </c>
      <c r="B1" s="1"/>
      <c r="C1" s="1"/>
      <c r="D1" s="1"/>
      <c r="E1" s="1"/>
      <c r="F1" s="1"/>
      <c r="G1" s="81"/>
      <c r="H1" s="81"/>
      <c r="I1" s="1"/>
      <c r="J1" s="1"/>
    </row>
    <row x14ac:dyDescent="0.25" r="2" customHeight="1" ht="17.25">
      <c r="A2" s="163"/>
      <c r="B2" s="163"/>
      <c r="C2" s="163"/>
      <c r="D2" s="163"/>
      <c r="E2" s="164"/>
      <c r="F2" s="164"/>
      <c r="G2" s="165"/>
      <c r="H2" s="82"/>
      <c r="I2" s="3"/>
      <c r="J2" s="3"/>
    </row>
    <row x14ac:dyDescent="0.25" r="3" customHeight="1" ht="17.25">
      <c r="A3" s="8" t="s">
        <v>1</v>
      </c>
      <c r="B3" s="96" t="s">
        <v>81</v>
      </c>
      <c r="C3" s="10"/>
      <c r="D3" s="10"/>
      <c r="E3" s="166"/>
      <c r="F3" s="71"/>
      <c r="G3" s="94"/>
      <c r="H3" s="167"/>
      <c r="I3" s="8"/>
      <c r="J3" s="8"/>
    </row>
    <row x14ac:dyDescent="0.25" r="4" customHeight="1" ht="17.25">
      <c r="A4" s="15"/>
      <c r="B4" s="15" t="s">
        <v>159</v>
      </c>
      <c r="C4" s="15"/>
      <c r="D4" s="183"/>
      <c r="E4" s="113" t="s">
        <v>10</v>
      </c>
      <c r="F4" s="117" t="s">
        <v>36</v>
      </c>
      <c r="G4" s="73" t="s">
        <v>160</v>
      </c>
      <c r="H4" s="52"/>
      <c r="I4" s="51"/>
      <c r="J4" s="184"/>
    </row>
    <row x14ac:dyDescent="0.25" r="5" customHeight="1" ht="17.25">
      <c r="A5" s="114"/>
      <c r="B5" s="114"/>
      <c r="C5" s="114"/>
      <c r="D5" s="114"/>
      <c r="E5" s="134"/>
      <c r="F5" s="156" t="s">
        <v>161</v>
      </c>
      <c r="G5" s="186"/>
      <c r="H5" s="82"/>
      <c r="I5" s="3"/>
      <c r="J5" s="3"/>
    </row>
    <row x14ac:dyDescent="0.25" r="6" customHeight="1" ht="17.25">
      <c r="A6" s="114"/>
      <c r="B6" s="114"/>
      <c r="C6" s="114"/>
      <c r="D6" s="114"/>
      <c r="E6" s="74" t="s">
        <v>11</v>
      </c>
      <c r="F6" s="74" t="s">
        <v>163</v>
      </c>
      <c r="G6" s="62">
        <f>ROUNDUP((((('Exchange rate'!Eur_per_GBP*('UK-R-Desks, Cabinets &amp; Screens'!G6/(1+'Exchange rate'!UK_vat_rate))*1.25)-('Exchange rate'!Eur_per_GBP*('UK-R-Desks, Cabinets &amp; Screens'!G6/(1+'Exchange rate'!UK_vat_rate))*1.25)*0.25)+1)*0.9165)/10,0)*10</f>
      </c>
      <c r="H6" s="63"/>
      <c r="I6" s="3"/>
      <c r="J6" s="3"/>
    </row>
    <row x14ac:dyDescent="0.25" r="7" customHeight="1" ht="17.25">
      <c r="A7" s="114"/>
      <c r="B7" s="114"/>
      <c r="C7" s="114"/>
      <c r="D7" s="114"/>
      <c r="E7" s="74" t="s">
        <v>15</v>
      </c>
      <c r="F7" s="74" t="s">
        <v>165</v>
      </c>
      <c r="G7" s="62">
        <f>ROUNDUP((((('Exchange rate'!Eur_per_GBP*('UK-R-Desks, Cabinets &amp; Screens'!G7/(1+'Exchange rate'!UK_vat_rate))*1.25)-('Exchange rate'!Eur_per_GBP*('UK-R-Desks, Cabinets &amp; Screens'!G7/(1+'Exchange rate'!UK_vat_rate))*1.25)*0.25)+1)*0.9165)/10,0)*10</f>
      </c>
      <c r="H7" s="63"/>
      <c r="I7" s="3"/>
      <c r="J7" s="3"/>
    </row>
    <row x14ac:dyDescent="0.25" r="8" customHeight="1" ht="17.25">
      <c r="A8" s="114"/>
      <c r="B8" s="114"/>
      <c r="C8" s="114"/>
      <c r="D8" s="114"/>
      <c r="E8" s="74"/>
      <c r="F8" s="74"/>
      <c r="G8" s="63"/>
      <c r="H8" s="63"/>
      <c r="I8" s="3"/>
      <c r="J8" s="3"/>
    </row>
    <row x14ac:dyDescent="0.25" r="9" customHeight="1" ht="17.25">
      <c r="A9" s="114"/>
      <c r="B9" s="114"/>
      <c r="C9" s="114"/>
      <c r="D9" s="114"/>
      <c r="E9" s="187" t="s">
        <v>167</v>
      </c>
      <c r="F9" s="74"/>
      <c r="G9" s="63"/>
      <c r="H9" s="63"/>
      <c r="I9" s="3"/>
      <c r="J9" s="3"/>
    </row>
    <row x14ac:dyDescent="0.25" r="10" customHeight="1" ht="17.25">
      <c r="A10" s="114"/>
      <c r="B10" s="114"/>
      <c r="C10" s="114"/>
      <c r="D10" s="114"/>
      <c r="E10" s="171"/>
      <c r="F10" s="28"/>
      <c r="G10" s="27"/>
      <c r="H10" s="172"/>
      <c r="I10" s="3"/>
      <c r="J10" s="3"/>
    </row>
    <row x14ac:dyDescent="0.25" r="11" customHeight="1" ht="17.25">
      <c r="A11" s="114"/>
      <c r="B11" s="114"/>
      <c r="C11" s="114"/>
      <c r="D11" s="114"/>
      <c r="E11" s="138" t="s">
        <v>168</v>
      </c>
      <c r="F11" s="4"/>
      <c r="G11" s="172"/>
      <c r="H11" s="172"/>
      <c r="I11" s="114"/>
      <c r="J11" s="3"/>
    </row>
    <row x14ac:dyDescent="0.25" r="12" customHeight="1" ht="17.25">
      <c r="A12" s="114"/>
      <c r="B12" s="114"/>
      <c r="C12" s="114"/>
      <c r="D12" s="114"/>
      <c r="E12" s="108"/>
      <c r="F12" s="4"/>
      <c r="G12" s="172"/>
      <c r="H12" s="172"/>
      <c r="I12" s="114"/>
      <c r="J12" s="3"/>
    </row>
    <row x14ac:dyDescent="0.25" r="13" customHeight="1" ht="17.25">
      <c r="A13" s="3"/>
      <c r="B13" s="23"/>
      <c r="C13" s="23"/>
      <c r="D13" s="23"/>
      <c r="E13" s="114"/>
      <c r="F13" s="4"/>
      <c r="G13" s="172"/>
      <c r="H13" s="172"/>
      <c r="I13" s="114"/>
      <c r="J13" s="3"/>
    </row>
    <row x14ac:dyDescent="0.25" r="14" customHeight="1" ht="17.25">
      <c r="A14" s="3"/>
      <c r="B14" s="23"/>
      <c r="C14" s="23"/>
      <c r="D14" s="23"/>
      <c r="E14" s="139" t="s">
        <v>90</v>
      </c>
      <c r="F14" s="140"/>
      <c r="G14" s="141"/>
      <c r="H14" s="188">
        <f>ROUNDUP(((('Exchange rate'!Eur_per_GBP*('UK-R-Desks, Cabinets &amp; Screens'!H14/(1+'Exchange rate'!UK_vat_rate))*1.25*0.9165)+1)/1.59)/10,0)*10</f>
      </c>
      <c r="I14" s="114"/>
      <c r="J14" s="3"/>
    </row>
    <row x14ac:dyDescent="0.25" r="15" customHeight="1" ht="17.25">
      <c r="A15" s="3"/>
      <c r="B15" s="23"/>
      <c r="C15" s="23"/>
      <c r="D15" s="23"/>
      <c r="E15" s="108"/>
      <c r="F15" s="4"/>
      <c r="G15" s="172"/>
      <c r="H15" s="172"/>
      <c r="I15" s="114"/>
      <c r="J15" s="3"/>
    </row>
    <row x14ac:dyDescent="0.25" r="16" customHeight="1" ht="17.25">
      <c r="A16" s="3"/>
      <c r="B16" s="23"/>
      <c r="C16" s="23"/>
      <c r="D16" s="23"/>
      <c r="E16" s="108"/>
      <c r="F16" s="4"/>
      <c r="G16" s="172"/>
      <c r="H16" s="172"/>
      <c r="I16" s="114"/>
      <c r="J16" s="3"/>
    </row>
    <row x14ac:dyDescent="0.25" r="17" customHeight="1" ht="17.25">
      <c r="A17" s="3"/>
      <c r="B17" s="23"/>
      <c r="C17" s="23"/>
      <c r="D17" s="23"/>
      <c r="E17" s="114"/>
      <c r="F17" s="4"/>
      <c r="G17" s="172"/>
      <c r="H17" s="172"/>
      <c r="I17" s="114"/>
      <c r="J17" s="3"/>
    </row>
    <row x14ac:dyDescent="0.25" r="18" customHeight="1" ht="17.25">
      <c r="A18" s="3"/>
      <c r="B18" s="23"/>
      <c r="C18" s="23"/>
      <c r="D18" s="23"/>
      <c r="E18" s="28"/>
      <c r="F18" s="28"/>
      <c r="G18" s="86"/>
      <c r="H18" s="63"/>
      <c r="I18" s="174"/>
      <c r="J18" s="3"/>
    </row>
    <row x14ac:dyDescent="0.25" r="19" customHeight="1" ht="17.25">
      <c r="A19" s="3"/>
      <c r="B19" s="23"/>
      <c r="C19" s="23"/>
      <c r="D19" s="23"/>
      <c r="E19" s="134"/>
      <c r="F19" s="134"/>
      <c r="G19" s="186"/>
      <c r="H19" s="82"/>
      <c r="I19" s="3"/>
      <c r="J19" s="3"/>
    </row>
    <row x14ac:dyDescent="0.25" r="20" customHeight="1" ht="17.25">
      <c r="A20" s="8" t="s">
        <v>1</v>
      </c>
      <c r="B20" s="96" t="s">
        <v>169</v>
      </c>
      <c r="C20" s="10"/>
      <c r="D20" s="10"/>
      <c r="E20" s="166"/>
      <c r="F20" s="71"/>
      <c r="G20" s="94"/>
      <c r="H20" s="167"/>
      <c r="I20" s="8"/>
      <c r="J20" s="3"/>
    </row>
    <row x14ac:dyDescent="0.25" r="21" customHeight="1" ht="17.25">
      <c r="A21" s="15"/>
      <c r="B21" s="15" t="s">
        <v>159</v>
      </c>
      <c r="C21" s="15"/>
      <c r="D21" s="183"/>
      <c r="E21" s="113" t="s">
        <v>10</v>
      </c>
      <c r="F21" s="117" t="s">
        <v>36</v>
      </c>
      <c r="G21" s="73" t="s">
        <v>160</v>
      </c>
      <c r="H21" s="52"/>
      <c r="I21" s="51"/>
      <c r="J21" s="3"/>
    </row>
    <row x14ac:dyDescent="0.25" r="22" customHeight="1" ht="17.25">
      <c r="A22" s="114"/>
      <c r="B22" s="114"/>
      <c r="C22" s="114"/>
      <c r="D22" s="114"/>
      <c r="E22" s="134"/>
      <c r="F22" s="156" t="s">
        <v>170</v>
      </c>
      <c r="G22" s="186"/>
      <c r="H22" s="82"/>
      <c r="I22" s="3"/>
      <c r="J22" s="3"/>
    </row>
    <row x14ac:dyDescent="0.25" r="23" customHeight="1" ht="17.25">
      <c r="A23" s="114"/>
      <c r="B23" s="114"/>
      <c r="C23" s="114"/>
      <c r="D23" s="114"/>
      <c r="E23" s="74"/>
      <c r="F23" s="74" t="s">
        <v>172</v>
      </c>
      <c r="G23" s="62">
        <v>9750</v>
      </c>
      <c r="H23" s="63"/>
      <c r="I23" s="3"/>
      <c r="J23" s="3"/>
    </row>
    <row x14ac:dyDescent="0.25" r="24" customHeight="1" ht="17.25">
      <c r="A24" s="114"/>
      <c r="B24" s="114"/>
      <c r="C24" s="114"/>
      <c r="D24" s="114"/>
      <c r="E24" s="74"/>
      <c r="F24" s="74"/>
      <c r="G24" s="63"/>
      <c r="H24" s="63"/>
      <c r="I24" s="3"/>
      <c r="J24" s="3"/>
    </row>
    <row x14ac:dyDescent="0.25" r="25" customHeight="1" ht="17.25">
      <c r="A25" s="114"/>
      <c r="B25" s="114"/>
      <c r="C25" s="114"/>
      <c r="D25" s="114"/>
      <c r="E25" s="74"/>
      <c r="F25" s="74"/>
      <c r="G25" s="63"/>
      <c r="H25" s="63"/>
      <c r="I25" s="3"/>
      <c r="J25" s="3"/>
    </row>
    <row x14ac:dyDescent="0.25" r="26" customHeight="1" ht="17.25">
      <c r="A26" s="114"/>
      <c r="B26" s="114"/>
      <c r="C26" s="114"/>
      <c r="D26" s="114"/>
      <c r="E26" s="187" t="s">
        <v>167</v>
      </c>
      <c r="F26" s="74"/>
      <c r="G26" s="63"/>
      <c r="H26" s="63"/>
      <c r="I26" s="3"/>
      <c r="J26" s="3"/>
    </row>
    <row x14ac:dyDescent="0.25" r="27" customHeight="1" ht="17.25">
      <c r="A27" s="114"/>
      <c r="B27" s="114"/>
      <c r="C27" s="114"/>
      <c r="D27" s="114"/>
      <c r="E27" s="171"/>
      <c r="F27" s="28"/>
      <c r="G27" s="27"/>
      <c r="H27" s="172"/>
      <c r="I27" s="3"/>
      <c r="J27" s="3"/>
    </row>
    <row x14ac:dyDescent="0.25" r="28" customHeight="1" ht="17.25">
      <c r="A28" s="114"/>
      <c r="B28" s="114"/>
      <c r="C28" s="114"/>
      <c r="D28" s="114"/>
      <c r="E28" s="138" t="s">
        <v>174</v>
      </c>
      <c r="F28" s="4"/>
      <c r="G28" s="172"/>
      <c r="H28" s="172"/>
      <c r="I28" s="114"/>
      <c r="J28" s="3"/>
    </row>
    <row x14ac:dyDescent="0.25" r="29" customHeight="1" ht="17.25">
      <c r="A29" s="114"/>
      <c r="B29" s="114"/>
      <c r="C29" s="114"/>
      <c r="D29" s="114"/>
      <c r="E29" s="108"/>
      <c r="F29" s="4"/>
      <c r="G29" s="172"/>
      <c r="H29" s="172"/>
      <c r="I29" s="114"/>
      <c r="J29" s="3"/>
    </row>
    <row x14ac:dyDescent="0.25" r="30" customHeight="1" ht="17.25">
      <c r="A30" s="3"/>
      <c r="B30" s="23"/>
      <c r="C30" s="23"/>
      <c r="D30" s="23"/>
      <c r="E30" s="114"/>
      <c r="F30" s="4"/>
      <c r="G30" s="172"/>
      <c r="H30" s="172"/>
      <c r="I30" s="114"/>
      <c r="J30" s="3"/>
    </row>
    <row x14ac:dyDescent="0.25" r="31" customHeight="1" ht="17.25">
      <c r="A31" s="3"/>
      <c r="B31" s="23"/>
      <c r="C31" s="23"/>
      <c r="D31" s="23"/>
      <c r="E31" s="28"/>
      <c r="F31" s="4"/>
      <c r="G31" s="172"/>
      <c r="H31" s="63"/>
      <c r="I31" s="114"/>
      <c r="J31" s="3"/>
    </row>
    <row x14ac:dyDescent="0.25" r="32" customHeight="1" ht="17.25">
      <c r="A32" s="3"/>
      <c r="B32" s="23"/>
      <c r="C32" s="23"/>
      <c r="D32" s="23"/>
      <c r="E32" s="108"/>
      <c r="F32" s="4"/>
      <c r="G32" s="172"/>
      <c r="H32" s="172"/>
      <c r="I32" s="114"/>
      <c r="J32" s="3"/>
    </row>
    <row x14ac:dyDescent="0.25" r="33" customHeight="1" ht="17.25">
      <c r="A33" s="3"/>
      <c r="B33" s="23"/>
      <c r="C33" s="23"/>
      <c r="D33" s="23"/>
      <c r="E33" s="108"/>
      <c r="F33" s="4"/>
      <c r="G33" s="172"/>
      <c r="H33" s="172"/>
      <c r="I33" s="114"/>
      <c r="J33" s="3"/>
    </row>
    <row x14ac:dyDescent="0.25" r="34" customHeight="1" ht="17.25">
      <c r="A34" s="3"/>
      <c r="B34" s="23"/>
      <c r="C34" s="23"/>
      <c r="D34" s="23"/>
      <c r="E34" s="108"/>
      <c r="F34" s="4"/>
      <c r="G34" s="172"/>
      <c r="H34" s="172"/>
      <c r="I34" s="114"/>
      <c r="J34" s="3"/>
    </row>
    <row x14ac:dyDescent="0.25" r="35" customHeight="1" ht="17.25">
      <c r="A35" s="8" t="s">
        <v>1</v>
      </c>
      <c r="B35" s="96" t="s">
        <v>175</v>
      </c>
      <c r="C35" s="10"/>
      <c r="D35" s="166"/>
      <c r="E35" s="71"/>
      <c r="F35" s="71"/>
      <c r="G35" s="167"/>
      <c r="H35" s="167"/>
      <c r="I35" s="8"/>
      <c r="J35" s="8"/>
    </row>
    <row x14ac:dyDescent="0.25" r="36" customHeight="1" ht="17.25">
      <c r="A36" s="15"/>
      <c r="B36" s="15" t="s">
        <v>176</v>
      </c>
      <c r="C36" s="15"/>
      <c r="D36" s="183"/>
      <c r="E36" s="113" t="s">
        <v>10</v>
      </c>
      <c r="F36" s="117" t="s">
        <v>36</v>
      </c>
      <c r="G36" s="73" t="s">
        <v>177</v>
      </c>
      <c r="H36" s="73" t="s">
        <v>178</v>
      </c>
      <c r="I36" s="169"/>
      <c r="J36" s="169"/>
    </row>
    <row x14ac:dyDescent="0.25" r="37" customHeight="1" ht="17.25">
      <c r="A37" s="114"/>
      <c r="B37" s="114"/>
      <c r="C37" s="114"/>
      <c r="D37" s="114"/>
      <c r="E37" s="134"/>
      <c r="F37" s="156" t="s">
        <v>72</v>
      </c>
      <c r="G37" s="186"/>
      <c r="H37" s="82"/>
      <c r="I37" s="3"/>
      <c r="J37" s="3"/>
    </row>
    <row x14ac:dyDescent="0.25" r="38" customHeight="1" ht="17.25">
      <c r="A38" s="114"/>
      <c r="B38" s="114"/>
      <c r="C38" s="114"/>
      <c r="D38" s="114"/>
      <c r="E38" s="74" t="s">
        <v>179</v>
      </c>
      <c r="F38" s="74" t="s">
        <v>180</v>
      </c>
      <c r="G38" s="62">
        <f>ROUNDUP((((('Exchange rate'!Eur_per_GBP*('UK-R-Desks, Cabinets &amp; Screens'!G38/(1+'Exchange rate'!UK_vat_rate))*1.25)-('Exchange rate'!Eur_per_GBP*('UK-R-Desks, Cabinets &amp; Screens'!G38/(1+'Exchange rate'!UK_vat_rate))*1.25)*0.25)+1)*0.9165)/10,0)*10</f>
      </c>
      <c r="H38" s="62">
        <f>ROUNDUP((((('Exchange rate'!Eur_per_GBP*('UK-R-Desks, Cabinets &amp; Screens'!H38/(1+'Exchange rate'!UK_vat_rate))*1.25)-('Exchange rate'!Eur_per_GBP*('UK-R-Desks, Cabinets &amp; Screens'!H38/(1+'Exchange rate'!UK_vat_rate))*1.25)*0.25)+1)*0.9165)/10,0)*10</f>
      </c>
      <c r="I38" s="3"/>
      <c r="J38" s="3"/>
    </row>
    <row x14ac:dyDescent="0.25" r="39" customHeight="1" ht="17.25">
      <c r="A39" s="114"/>
      <c r="B39" s="114"/>
      <c r="C39" s="114"/>
      <c r="D39" s="114"/>
      <c r="E39" s="74" t="s">
        <v>182</v>
      </c>
      <c r="F39" s="74" t="s">
        <v>183</v>
      </c>
      <c r="G39" s="189"/>
      <c r="H39" s="189"/>
      <c r="I39" s="3"/>
      <c r="J39" s="3"/>
    </row>
    <row x14ac:dyDescent="0.25" r="40" customHeight="1" ht="17.25">
      <c r="A40" s="114"/>
      <c r="B40" s="114"/>
      <c r="C40" s="114"/>
      <c r="D40" s="114"/>
      <c r="E40" s="74"/>
      <c r="F40" s="74"/>
      <c r="G40" s="63"/>
      <c r="H40" s="63"/>
      <c r="I40" s="3"/>
      <c r="J40" s="3"/>
    </row>
    <row x14ac:dyDescent="0.25" r="41" customHeight="1" ht="17.25">
      <c r="A41" s="114"/>
      <c r="B41" s="114"/>
      <c r="C41" s="114"/>
      <c r="D41" s="114"/>
      <c r="E41" s="187"/>
      <c r="F41" s="74"/>
      <c r="G41" s="63"/>
      <c r="H41" s="63"/>
      <c r="I41" s="3"/>
      <c r="J41" s="3"/>
    </row>
    <row x14ac:dyDescent="0.25" r="42" customHeight="1" ht="17.25">
      <c r="A42" s="3"/>
      <c r="B42" s="23"/>
      <c r="C42" s="23"/>
      <c r="D42" s="114"/>
      <c r="E42" s="171"/>
      <c r="F42" s="28"/>
      <c r="G42" s="27"/>
      <c r="H42" s="172"/>
      <c r="I42" s="3"/>
      <c r="J42" s="3"/>
    </row>
    <row x14ac:dyDescent="0.25" r="43" customHeight="1" ht="17.25">
      <c r="A43" s="3"/>
      <c r="B43" s="23"/>
      <c r="C43" s="23"/>
      <c r="D43" s="114"/>
      <c r="E43" s="138"/>
      <c r="F43" s="4"/>
      <c r="G43" s="172"/>
      <c r="H43" s="172"/>
      <c r="I43" s="114"/>
      <c r="J43" s="3"/>
    </row>
    <row x14ac:dyDescent="0.25" r="44" customHeight="1" ht="17.25">
      <c r="A44" s="3"/>
      <c r="B44" s="23"/>
      <c r="C44" s="23"/>
      <c r="D44" s="114"/>
      <c r="E44" s="108"/>
      <c r="F44" s="4"/>
      <c r="G44" s="172"/>
      <c r="H44" s="172"/>
      <c r="I44" s="114"/>
      <c r="J44" s="3"/>
    </row>
    <row x14ac:dyDescent="0.25" r="45" customHeight="1" ht="17.25">
      <c r="A45" s="3"/>
      <c r="B45" s="23"/>
      <c r="C45" s="23"/>
      <c r="D45" s="115"/>
      <c r="E45" s="134"/>
      <c r="F45" s="134"/>
      <c r="G45" s="186"/>
      <c r="H45" s="82"/>
      <c r="I45" s="3"/>
      <c r="J45" s="3"/>
    </row>
    <row x14ac:dyDescent="0.25" r="46" customHeight="1" ht="17.25">
      <c r="A46" s="3"/>
      <c r="B46" s="23"/>
      <c r="C46" s="23"/>
      <c r="D46" s="115"/>
      <c r="E46" s="134"/>
      <c r="F46" s="134"/>
      <c r="G46" s="186"/>
      <c r="H46" s="82"/>
      <c r="I46" s="3"/>
      <c r="J46" s="3"/>
    </row>
    <row x14ac:dyDescent="0.25" r="47" customHeight="1" ht="17.25">
      <c r="A47" s="3"/>
      <c r="B47" s="23"/>
      <c r="C47" s="23"/>
      <c r="D47" s="115"/>
      <c r="E47" s="134"/>
      <c r="F47" s="134"/>
      <c r="G47" s="186"/>
      <c r="H47" s="82"/>
      <c r="I47" s="3"/>
      <c r="J47" s="3"/>
    </row>
    <row x14ac:dyDescent="0.25" r="48" customHeight="1" ht="17.25">
      <c r="A48" s="3"/>
      <c r="B48" s="23"/>
      <c r="C48" s="23"/>
      <c r="D48" s="115"/>
      <c r="E48" s="134"/>
      <c r="F48" s="134"/>
      <c r="G48" s="186"/>
      <c r="H48" s="82"/>
      <c r="I48" s="3"/>
      <c r="J48" s="3"/>
    </row>
    <row x14ac:dyDescent="0.25" r="49" customHeight="1" ht="39.75">
      <c r="A49" s="3"/>
      <c r="B49" s="23"/>
      <c r="C49" s="23"/>
      <c r="D49" s="115"/>
      <c r="E49" s="134"/>
      <c r="F49" s="134"/>
      <c r="G49" s="186"/>
      <c r="H49" s="82"/>
      <c r="I49" s="3"/>
      <c r="J49" s="3"/>
    </row>
    <row x14ac:dyDescent="0.25" r="50" customHeight="1" ht="17.25">
      <c r="A50" s="3"/>
      <c r="B50" s="23"/>
      <c r="C50" s="23"/>
      <c r="D50" s="115"/>
      <c r="E50" s="134"/>
      <c r="F50" s="134"/>
      <c r="G50" s="186"/>
      <c r="H50" s="82"/>
      <c r="I50" s="3"/>
      <c r="J50" s="3"/>
    </row>
    <row x14ac:dyDescent="0.25" r="51" customHeight="1" ht="17.25">
      <c r="A51" s="3"/>
      <c r="B51" s="23"/>
      <c r="C51" s="23"/>
      <c r="D51" s="115"/>
      <c r="E51" s="134"/>
      <c r="F51" s="134"/>
      <c r="G51" s="186"/>
      <c r="H51" s="82"/>
      <c r="I51" s="3"/>
      <c r="J51" s="3"/>
    </row>
    <row x14ac:dyDescent="0.25" r="52" customHeight="1" ht="17.25">
      <c r="A52" s="3"/>
      <c r="B52" s="23"/>
      <c r="C52" s="23"/>
      <c r="D52" s="115"/>
      <c r="E52" s="134"/>
      <c r="F52" s="134"/>
      <c r="G52" s="186"/>
      <c r="H52" s="82"/>
      <c r="I52" s="3"/>
      <c r="J52" s="3"/>
    </row>
    <row x14ac:dyDescent="0.25" r="53" customHeight="1" ht="17.25">
      <c r="A53" s="8" t="s">
        <v>1</v>
      </c>
      <c r="B53" s="96" t="s">
        <v>132</v>
      </c>
      <c r="C53" s="10"/>
      <c r="D53" s="166"/>
      <c r="E53" s="71"/>
      <c r="F53" s="71"/>
      <c r="G53" s="167"/>
      <c r="H53" s="167"/>
      <c r="I53" s="8"/>
      <c r="J53" s="3"/>
    </row>
    <row x14ac:dyDescent="0.25" r="54" customHeight="1" ht="17.25">
      <c r="A54" s="15"/>
      <c r="B54" s="15" t="s">
        <v>185</v>
      </c>
      <c r="C54" s="15"/>
      <c r="D54" s="183"/>
      <c r="E54" s="113" t="s">
        <v>10</v>
      </c>
      <c r="F54" s="118" t="s">
        <v>36</v>
      </c>
      <c r="G54" s="52"/>
      <c r="H54" s="168"/>
      <c r="I54" s="169"/>
      <c r="J54" s="3"/>
    </row>
    <row x14ac:dyDescent="0.25" r="55" customHeight="1" ht="17.25">
      <c r="A55" s="114"/>
      <c r="B55" s="114"/>
      <c r="C55" s="114"/>
      <c r="D55" s="114"/>
      <c r="E55" s="134"/>
      <c r="F55" s="156" t="s">
        <v>72</v>
      </c>
      <c r="G55" s="186"/>
      <c r="H55" s="82"/>
      <c r="I55" s="3"/>
      <c r="J55" s="3"/>
    </row>
    <row x14ac:dyDescent="0.25" r="56" customHeight="1" ht="17.25">
      <c r="A56" s="114"/>
      <c r="B56" s="114"/>
      <c r="C56" s="114"/>
      <c r="D56" s="114"/>
      <c r="E56" s="74"/>
      <c r="F56" s="74" t="s">
        <v>186</v>
      </c>
      <c r="G56" s="62">
        <f>ROUNDUP((((('Exchange rate'!Eur_per_GBP*('UK-R-Desks, Cabinets &amp; Screens'!G56/(1+'Exchange rate'!UK_vat_rate))*1.25)-('Exchange rate'!Eur_per_GBP*('UK-R-Desks, Cabinets &amp; Screens'!G56/(1+'Exchange rate'!UK_vat_rate))*1.25)*0.25)+1)*0.9165)/10,0)*10</f>
      </c>
      <c r="H56" s="189"/>
      <c r="I56" s="3"/>
      <c r="J56" s="3"/>
    </row>
    <row x14ac:dyDescent="0.25" r="57" customHeight="1" ht="17.25">
      <c r="A57" s="114"/>
      <c r="B57" s="114"/>
      <c r="C57" s="114"/>
      <c r="D57" s="114"/>
      <c r="E57" s="74"/>
      <c r="F57" s="74"/>
      <c r="G57" s="189"/>
      <c r="H57" s="189"/>
      <c r="I57" s="3"/>
      <c r="J57" s="3"/>
    </row>
    <row x14ac:dyDescent="0.25" r="58" customHeight="1" ht="17.25">
      <c r="A58" s="114"/>
      <c r="B58" s="114"/>
      <c r="C58" s="114"/>
      <c r="D58" s="114"/>
      <c r="E58" s="138" t="s">
        <v>18</v>
      </c>
      <c r="F58" s="4"/>
      <c r="G58" s="101"/>
      <c r="H58" s="92"/>
      <c r="I58" s="3"/>
      <c r="J58" s="3"/>
    </row>
    <row x14ac:dyDescent="0.25" r="59" customHeight="1" ht="17.25">
      <c r="A59" s="114"/>
      <c r="B59" s="114"/>
      <c r="C59" s="114"/>
      <c r="D59" s="114"/>
      <c r="E59" s="108"/>
      <c r="F59" s="4"/>
      <c r="G59" s="101"/>
      <c r="H59" s="92"/>
      <c r="I59" s="3"/>
      <c r="J59" s="3"/>
    </row>
    <row x14ac:dyDescent="0.25" r="60" customHeight="1" ht="17.25">
      <c r="A60" s="3"/>
      <c r="B60" s="23"/>
      <c r="C60" s="23"/>
      <c r="D60" s="114"/>
      <c r="E60" s="139" t="s">
        <v>188</v>
      </c>
      <c r="F60" s="140"/>
      <c r="G60" s="152"/>
      <c r="H60" s="188">
        <f>ROUNDUP(((('Exchange rate'!Eur_per_GBP*('UK-R-Desks, Cabinets &amp; Screens'!H60/(1+'Exchange rate'!UK_vat_rate))*1.25*0.9165)+1)/1.59)/10,0)*10</f>
      </c>
      <c r="I60" s="3"/>
      <c r="J60" s="3"/>
    </row>
    <row x14ac:dyDescent="0.25" r="61" customHeight="1" ht="17.25">
      <c r="A61" s="3"/>
      <c r="B61" s="23"/>
      <c r="C61" s="23"/>
      <c r="D61" s="114"/>
      <c r="E61" s="28"/>
      <c r="F61" s="4"/>
      <c r="G61" s="101"/>
      <c r="H61" s="63"/>
      <c r="I61" s="114"/>
      <c r="J61" s="3"/>
    </row>
    <row x14ac:dyDescent="0.25" r="62" customHeight="1" ht="17.25">
      <c r="A62" s="3"/>
      <c r="B62" s="23"/>
      <c r="C62" s="23"/>
      <c r="D62" s="114"/>
      <c r="E62" s="28" t="s">
        <v>189</v>
      </c>
      <c r="F62" s="4"/>
      <c r="G62" s="101"/>
      <c r="H62" s="62"/>
      <c r="I62" s="114"/>
      <c r="J62" s="3"/>
    </row>
    <row x14ac:dyDescent="0.25" r="63" customHeight="1" ht="17.25">
      <c r="A63" s="3"/>
      <c r="B63" s="23"/>
      <c r="C63" s="23"/>
      <c r="D63" s="115"/>
      <c r="E63" s="139" t="s">
        <v>190</v>
      </c>
      <c r="F63" s="190"/>
      <c r="G63" s="191"/>
      <c r="H63" s="188">
        <f>ROUNDUP(((('Exchange rate'!Eur_per_GBP*('UK-R-Desks, Cabinets &amp; Screens'!H63/(1+'Exchange rate'!UK_vat_rate))*1.25*0.9165)+1)/1.59)/10,0)*10</f>
      </c>
      <c r="I63" s="3"/>
      <c r="J63" s="3"/>
    </row>
    <row x14ac:dyDescent="0.25" r="64" customHeight="1" ht="17.25">
      <c r="A64" s="3"/>
      <c r="B64" s="23"/>
      <c r="C64" s="23"/>
      <c r="D64" s="115"/>
      <c r="E64" s="134"/>
      <c r="F64" s="134"/>
      <c r="G64" s="186"/>
      <c r="H64" s="82"/>
      <c r="I64" s="3"/>
      <c r="J64" s="3"/>
    </row>
    <row x14ac:dyDescent="0.25" r="65" customHeight="1" ht="17.25">
      <c r="A65" s="3"/>
      <c r="B65" s="192"/>
      <c r="C65" s="192"/>
      <c r="D65" s="192"/>
      <c r="E65" s="192"/>
      <c r="F65" s="192"/>
      <c r="G65" s="193"/>
      <c r="H65" s="82"/>
      <c r="I65" s="3"/>
      <c r="J65" s="3"/>
    </row>
    <row x14ac:dyDescent="0.25" r="66" customHeight="1" ht="17.25">
      <c r="A66" s="3"/>
      <c r="B66" s="192"/>
      <c r="C66" s="192"/>
      <c r="D66" s="192"/>
      <c r="E66" s="192"/>
      <c r="F66" s="192"/>
      <c r="G66" s="193"/>
      <c r="H66" s="82"/>
      <c r="I66" s="3"/>
      <c r="J66" s="3"/>
    </row>
    <row x14ac:dyDescent="0.25" r="67" customHeight="1" ht="17.25">
      <c r="A67" s="3"/>
      <c r="B67" s="192"/>
      <c r="C67" s="192"/>
      <c r="D67" s="192"/>
      <c r="E67" s="192"/>
      <c r="F67" s="192"/>
      <c r="G67" s="193"/>
      <c r="H67" s="82"/>
      <c r="I67" s="3"/>
      <c r="J67" s="3"/>
    </row>
  </sheetData>
  <mergeCells count="3">
    <mergeCell ref="A1:J1"/>
    <mergeCell ref="H4:I4"/>
    <mergeCell ref="H21:I2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7"/>
  <sheetViews>
    <sheetView workbookViewId="0"/>
  </sheetViews>
  <sheetFormatPr defaultRowHeight="15" x14ac:dyDescent="0.25"/>
  <cols>
    <col min="1" max="1" style="76" width="2.5764285714285715" customWidth="1" bestFit="1"/>
    <col min="2" max="2" style="77" width="14.005" customWidth="1" bestFit="1"/>
    <col min="3" max="3" style="77" width="42.14785714285715" customWidth="1" bestFit="1"/>
    <col min="4" max="4" style="77" width="18.576428571428572" customWidth="1" bestFit="1"/>
    <col min="5" max="5" style="77" width="13.576428571428572" customWidth="1" bestFit="1"/>
    <col min="6" max="6" style="77" width="22.14785714285714" customWidth="1" bestFit="1"/>
    <col min="7" max="7" style="77" width="23.14785714285714" customWidth="1" bestFit="1"/>
    <col min="8" max="8" style="154" width="18.005" customWidth="1" bestFit="1"/>
    <col min="9" max="9" style="100" width="20.576428571428572" customWidth="1" bestFit="1"/>
    <col min="10" max="10" style="76" width="33.14785714285715" customWidth="1" bestFit="1"/>
    <col min="11" max="11" style="76" width="12.43357142857143" customWidth="1" bestFit="1" hidden="1"/>
  </cols>
  <sheetData>
    <row x14ac:dyDescent="0.25" r="1" customHeight="1" ht="17.25">
      <c r="A1" s="1" t="s">
        <v>158</v>
      </c>
      <c r="B1" s="1"/>
      <c r="C1" s="1"/>
      <c r="D1" s="1"/>
      <c r="E1" s="1"/>
      <c r="F1" s="1"/>
      <c r="G1" s="1"/>
      <c r="H1" s="81"/>
      <c r="I1" s="81"/>
      <c r="J1" s="1"/>
      <c r="K1" s="1"/>
    </row>
    <row x14ac:dyDescent="0.25" r="2" customHeight="1" ht="17.25">
      <c r="A2" s="163"/>
      <c r="B2" s="163"/>
      <c r="C2" s="163"/>
      <c r="D2" s="163"/>
      <c r="E2" s="164"/>
      <c r="F2" s="164"/>
      <c r="G2" s="164"/>
      <c r="H2" s="165"/>
      <c r="I2" s="82"/>
      <c r="J2" s="3"/>
      <c r="K2" s="3"/>
    </row>
    <row x14ac:dyDescent="0.25" r="3" customHeight="1" ht="17.25">
      <c r="A3" s="8" t="s">
        <v>1</v>
      </c>
      <c r="B3" s="96" t="s">
        <v>81</v>
      </c>
      <c r="C3" s="10"/>
      <c r="D3" s="10"/>
      <c r="E3" s="166"/>
      <c r="F3" s="166"/>
      <c r="G3" s="71"/>
      <c r="H3" s="94"/>
      <c r="I3" s="167"/>
      <c r="J3" s="8"/>
      <c r="K3" s="8"/>
    </row>
    <row x14ac:dyDescent="0.25" r="4" customHeight="1" ht="17.25">
      <c r="A4" s="15"/>
      <c r="B4" s="15" t="s">
        <v>159</v>
      </c>
      <c r="C4" s="15"/>
      <c r="D4" s="183"/>
      <c r="E4" s="113" t="s">
        <v>10</v>
      </c>
      <c r="F4" s="118" t="s">
        <v>36</v>
      </c>
      <c r="G4" s="130"/>
      <c r="H4" s="73" t="s">
        <v>160</v>
      </c>
      <c r="I4" s="52"/>
      <c r="J4" s="51"/>
      <c r="K4" s="184"/>
    </row>
    <row x14ac:dyDescent="0.25" r="5" customHeight="1" ht="17.25">
      <c r="A5" s="114"/>
      <c r="B5" s="114"/>
      <c r="C5" s="114"/>
      <c r="D5" s="114"/>
      <c r="E5" s="134"/>
      <c r="F5" s="133" t="s">
        <v>161</v>
      </c>
      <c r="G5" s="185" t="s">
        <v>162</v>
      </c>
      <c r="H5" s="186"/>
      <c r="I5" s="82"/>
      <c r="J5" s="3"/>
      <c r="K5" s="3"/>
    </row>
    <row x14ac:dyDescent="0.25" r="6" customHeight="1" ht="17.25">
      <c r="A6" s="114"/>
      <c r="B6" s="114"/>
      <c r="C6" s="114"/>
      <c r="D6" s="114"/>
      <c r="E6" s="74" t="s">
        <v>11</v>
      </c>
      <c r="F6" s="28" t="s">
        <v>163</v>
      </c>
      <c r="G6" s="28" t="s">
        <v>164</v>
      </c>
      <c r="H6" s="62">
        <f>ROUNDUP(((USD_per_GBP*('UK-R-Desks, Cabinets &amp; Screens'!G6/(1+'Exchange rate'!UK_vat_rate)))+1)/10,0)*10</f>
      </c>
      <c r="I6" s="63"/>
      <c r="J6" s="3"/>
      <c r="K6" s="3"/>
    </row>
    <row x14ac:dyDescent="0.25" r="7" customHeight="1" ht="17.25">
      <c r="A7" s="114"/>
      <c r="B7" s="114"/>
      <c r="C7" s="114"/>
      <c r="D7" s="114"/>
      <c r="E7" s="74" t="s">
        <v>15</v>
      </c>
      <c r="F7" s="28" t="s">
        <v>165</v>
      </c>
      <c r="G7" s="28" t="s">
        <v>166</v>
      </c>
      <c r="H7" s="62">
        <f>ROUNDUP(((USD_per_GBP*('UK-R-Desks, Cabinets &amp; Screens'!G7/(1+'Exchange rate'!UK_vat_rate)))+1)/10,0)*10</f>
      </c>
      <c r="I7" s="63"/>
      <c r="J7" s="3"/>
      <c r="K7" s="3"/>
    </row>
    <row x14ac:dyDescent="0.25" r="8" customHeight="1" ht="17.25">
      <c r="A8" s="114"/>
      <c r="B8" s="114"/>
      <c r="C8" s="114"/>
      <c r="D8" s="114"/>
      <c r="E8" s="74"/>
      <c r="F8" s="74"/>
      <c r="G8" s="74"/>
      <c r="H8" s="63"/>
      <c r="I8" s="63"/>
      <c r="J8" s="3"/>
      <c r="K8" s="3"/>
    </row>
    <row x14ac:dyDescent="0.25" r="9" customHeight="1" ht="17.25">
      <c r="A9" s="114"/>
      <c r="B9" s="114"/>
      <c r="C9" s="114"/>
      <c r="D9" s="114"/>
      <c r="E9" s="187" t="s">
        <v>167</v>
      </c>
      <c r="F9" s="187"/>
      <c r="G9" s="74"/>
      <c r="H9" s="63"/>
      <c r="I9" s="63"/>
      <c r="J9" s="3"/>
      <c r="K9" s="3"/>
    </row>
    <row x14ac:dyDescent="0.25" r="10" customHeight="1" ht="17.25">
      <c r="A10" s="114"/>
      <c r="B10" s="114"/>
      <c r="C10" s="114"/>
      <c r="D10" s="114"/>
      <c r="E10" s="171"/>
      <c r="F10" s="171"/>
      <c r="G10" s="28"/>
      <c r="H10" s="27"/>
      <c r="I10" s="172"/>
      <c r="J10" s="3"/>
      <c r="K10" s="3"/>
    </row>
    <row x14ac:dyDescent="0.25" r="11" customHeight="1" ht="17.25">
      <c r="A11" s="114"/>
      <c r="B11" s="114"/>
      <c r="C11" s="114"/>
      <c r="D11" s="114"/>
      <c r="E11" s="138" t="s">
        <v>168</v>
      </c>
      <c r="F11" s="138"/>
      <c r="G11" s="4"/>
      <c r="H11" s="172"/>
      <c r="I11" s="172"/>
      <c r="J11" s="114"/>
      <c r="K11" s="3"/>
    </row>
    <row x14ac:dyDescent="0.25" r="12" customHeight="1" ht="17.25">
      <c r="A12" s="114"/>
      <c r="B12" s="114"/>
      <c r="C12" s="114"/>
      <c r="D12" s="114"/>
      <c r="E12" s="108"/>
      <c r="F12" s="108"/>
      <c r="G12" s="4"/>
      <c r="H12" s="172"/>
      <c r="I12" s="172"/>
      <c r="J12" s="114"/>
      <c r="K12" s="3"/>
    </row>
    <row x14ac:dyDescent="0.25" r="13" customHeight="1" ht="17.25">
      <c r="A13" s="3"/>
      <c r="B13" s="23"/>
      <c r="C13" s="23"/>
      <c r="D13" s="23"/>
      <c r="E13" s="114"/>
      <c r="F13" s="114"/>
      <c r="G13" s="4"/>
      <c r="H13" s="172"/>
      <c r="I13" s="172"/>
      <c r="J13" s="114"/>
      <c r="K13" s="3"/>
    </row>
    <row x14ac:dyDescent="0.25" r="14" customHeight="1" ht="17.25">
      <c r="A14" s="3"/>
      <c r="B14" s="23"/>
      <c r="C14" s="23"/>
      <c r="D14" s="23"/>
      <c r="E14" s="139" t="s">
        <v>90</v>
      </c>
      <c r="F14" s="139"/>
      <c r="G14" s="140"/>
      <c r="H14" s="141"/>
      <c r="I14" s="188">
        <f>ROUNDUP(((USD_per_GBP*('UK-R-Desks, Cabinets &amp; Screens'!H14/(1+'Exchange rate'!UK_vat_rate)))+1)/10,0)*10</f>
      </c>
      <c r="J14" s="114"/>
      <c r="K14" s="3"/>
    </row>
    <row x14ac:dyDescent="0.25" r="15" customHeight="1" ht="17.25">
      <c r="A15" s="3"/>
      <c r="B15" s="23"/>
      <c r="C15" s="23"/>
      <c r="D15" s="23"/>
      <c r="E15" s="108"/>
      <c r="F15" s="108"/>
      <c r="G15" s="4"/>
      <c r="H15" s="172"/>
      <c r="I15" s="172"/>
      <c r="J15" s="114"/>
      <c r="K15" s="3"/>
    </row>
    <row x14ac:dyDescent="0.25" r="16" customHeight="1" ht="17.25">
      <c r="A16" s="3"/>
      <c r="B16" s="23"/>
      <c r="C16" s="23"/>
      <c r="D16" s="23"/>
      <c r="E16" s="108"/>
      <c r="F16" s="108"/>
      <c r="G16" s="4"/>
      <c r="H16" s="172"/>
      <c r="I16" s="172"/>
      <c r="J16" s="114"/>
      <c r="K16" s="3"/>
    </row>
    <row x14ac:dyDescent="0.25" r="17" customHeight="1" ht="17.25">
      <c r="A17" s="3"/>
      <c r="B17" s="23"/>
      <c r="C17" s="23"/>
      <c r="D17" s="23"/>
      <c r="E17" s="114"/>
      <c r="F17" s="114"/>
      <c r="G17" s="4"/>
      <c r="H17" s="172"/>
      <c r="I17" s="172"/>
      <c r="J17" s="114"/>
      <c r="K17" s="3"/>
    </row>
    <row x14ac:dyDescent="0.25" r="18" customHeight="1" ht="17.25">
      <c r="A18" s="3"/>
      <c r="B18" s="23"/>
      <c r="C18" s="23"/>
      <c r="D18" s="23"/>
      <c r="E18" s="28"/>
      <c r="F18" s="28"/>
      <c r="G18" s="28"/>
      <c r="H18" s="86"/>
      <c r="I18" s="63"/>
      <c r="J18" s="174"/>
      <c r="K18" s="3"/>
    </row>
    <row x14ac:dyDescent="0.25" r="19" customHeight="1" ht="17.25">
      <c r="A19" s="3"/>
      <c r="B19" s="23"/>
      <c r="C19" s="23"/>
      <c r="D19" s="23"/>
      <c r="E19" s="134"/>
      <c r="F19" s="134"/>
      <c r="G19" s="134"/>
      <c r="H19" s="186"/>
      <c r="I19" s="82"/>
      <c r="J19" s="3"/>
      <c r="K19" s="3"/>
    </row>
    <row x14ac:dyDescent="0.25" r="20" customHeight="1" ht="17.25">
      <c r="A20" s="8" t="s">
        <v>1</v>
      </c>
      <c r="B20" s="96" t="s">
        <v>169</v>
      </c>
      <c r="C20" s="10"/>
      <c r="D20" s="10"/>
      <c r="E20" s="166"/>
      <c r="F20" s="166"/>
      <c r="G20" s="71"/>
      <c r="H20" s="94"/>
      <c r="I20" s="167"/>
      <c r="J20" s="8"/>
      <c r="K20" s="3"/>
    </row>
    <row x14ac:dyDescent="0.25" r="21" customHeight="1" ht="17.25">
      <c r="A21" s="15"/>
      <c r="B21" s="15" t="s">
        <v>159</v>
      </c>
      <c r="C21" s="15"/>
      <c r="D21" s="183"/>
      <c r="E21" s="113" t="s">
        <v>10</v>
      </c>
      <c r="F21" s="118" t="s">
        <v>36</v>
      </c>
      <c r="G21" s="130"/>
      <c r="H21" s="73" t="s">
        <v>160</v>
      </c>
      <c r="I21" s="52"/>
      <c r="J21" s="51"/>
      <c r="K21" s="3"/>
    </row>
    <row x14ac:dyDescent="0.25" r="22" customHeight="1" ht="17.25">
      <c r="A22" s="114"/>
      <c r="B22" s="114"/>
      <c r="C22" s="114"/>
      <c r="D22" s="114"/>
      <c r="E22" s="134"/>
      <c r="F22" s="133" t="s">
        <v>170</v>
      </c>
      <c r="G22" s="185" t="s">
        <v>171</v>
      </c>
      <c r="H22" s="186"/>
      <c r="I22" s="82"/>
      <c r="J22" s="3"/>
      <c r="K22" s="3"/>
    </row>
    <row x14ac:dyDescent="0.25" r="23" customHeight="1" ht="17.25">
      <c r="A23" s="114"/>
      <c r="B23" s="114"/>
      <c r="C23" s="114"/>
      <c r="D23" s="114"/>
      <c r="E23" s="74"/>
      <c r="F23" s="28" t="s">
        <v>172</v>
      </c>
      <c r="G23" s="28" t="s">
        <v>173</v>
      </c>
      <c r="H23" s="62">
        <f>ROUNDUP(((USD_per_GBP*('UK-R-Desks, Cabinets &amp; Screens'!G23/(1+'Exchange rate'!UK_vat_rate)))+1)/10,0)*10</f>
      </c>
      <c r="I23" s="63"/>
      <c r="J23" s="3"/>
      <c r="K23" s="3"/>
    </row>
    <row x14ac:dyDescent="0.25" r="24" customHeight="1" ht="17.25">
      <c r="A24" s="114"/>
      <c r="B24" s="114"/>
      <c r="C24" s="114"/>
      <c r="D24" s="114"/>
      <c r="E24" s="74"/>
      <c r="F24" s="74"/>
      <c r="G24" s="74"/>
      <c r="H24" s="63"/>
      <c r="I24" s="63"/>
      <c r="J24" s="3"/>
      <c r="K24" s="3"/>
    </row>
    <row x14ac:dyDescent="0.25" r="25" customHeight="1" ht="17.25">
      <c r="A25" s="114"/>
      <c r="B25" s="114"/>
      <c r="C25" s="114"/>
      <c r="D25" s="114"/>
      <c r="E25" s="74"/>
      <c r="F25" s="74"/>
      <c r="G25" s="74"/>
      <c r="H25" s="63"/>
      <c r="I25" s="63"/>
      <c r="J25" s="3"/>
      <c r="K25" s="3"/>
    </row>
    <row x14ac:dyDescent="0.25" r="26" customHeight="1" ht="17.25">
      <c r="A26" s="114"/>
      <c r="B26" s="114"/>
      <c r="C26" s="114"/>
      <c r="D26" s="114"/>
      <c r="E26" s="187" t="s">
        <v>167</v>
      </c>
      <c r="F26" s="187"/>
      <c r="G26" s="74"/>
      <c r="H26" s="63"/>
      <c r="I26" s="63"/>
      <c r="J26" s="3"/>
      <c r="K26" s="3"/>
    </row>
    <row x14ac:dyDescent="0.25" r="27" customHeight="1" ht="17.25">
      <c r="A27" s="114"/>
      <c r="B27" s="114"/>
      <c r="C27" s="114"/>
      <c r="D27" s="114"/>
      <c r="E27" s="171"/>
      <c r="F27" s="171"/>
      <c r="G27" s="28"/>
      <c r="H27" s="27"/>
      <c r="I27" s="172"/>
      <c r="J27" s="3"/>
      <c r="K27" s="3"/>
    </row>
    <row x14ac:dyDescent="0.25" r="28" customHeight="1" ht="17.25">
      <c r="A28" s="114"/>
      <c r="B28" s="114"/>
      <c r="C28" s="114"/>
      <c r="D28" s="114"/>
      <c r="E28" s="138" t="s">
        <v>174</v>
      </c>
      <c r="F28" s="138"/>
      <c r="G28" s="4"/>
      <c r="H28" s="172"/>
      <c r="I28" s="172"/>
      <c r="J28" s="114"/>
      <c r="K28" s="3"/>
    </row>
    <row x14ac:dyDescent="0.25" r="29" customHeight="1" ht="17.25">
      <c r="A29" s="114"/>
      <c r="B29" s="114"/>
      <c r="C29" s="114"/>
      <c r="D29" s="114"/>
      <c r="E29" s="108"/>
      <c r="F29" s="108"/>
      <c r="G29" s="4"/>
      <c r="H29" s="172"/>
      <c r="I29" s="172"/>
      <c r="J29" s="114"/>
      <c r="K29" s="3"/>
    </row>
    <row x14ac:dyDescent="0.25" r="30" customHeight="1" ht="17.25">
      <c r="A30" s="3"/>
      <c r="B30" s="23"/>
      <c r="C30" s="23"/>
      <c r="D30" s="23"/>
      <c r="E30" s="114"/>
      <c r="F30" s="114"/>
      <c r="G30" s="4"/>
      <c r="H30" s="172"/>
      <c r="I30" s="172"/>
      <c r="J30" s="114"/>
      <c r="K30" s="3"/>
    </row>
    <row x14ac:dyDescent="0.25" r="31" customHeight="1" ht="17.25">
      <c r="A31" s="3"/>
      <c r="B31" s="23"/>
      <c r="C31" s="23"/>
      <c r="D31" s="23"/>
      <c r="E31" s="28"/>
      <c r="F31" s="28"/>
      <c r="G31" s="4"/>
      <c r="H31" s="172"/>
      <c r="I31" s="63"/>
      <c r="J31" s="114"/>
      <c r="K31" s="3"/>
    </row>
    <row x14ac:dyDescent="0.25" r="32" customHeight="1" ht="17.25">
      <c r="A32" s="3"/>
      <c r="B32" s="23"/>
      <c r="C32" s="23"/>
      <c r="D32" s="23"/>
      <c r="E32" s="108"/>
      <c r="F32" s="108"/>
      <c r="G32" s="4"/>
      <c r="H32" s="172"/>
      <c r="I32" s="172"/>
      <c r="J32" s="114"/>
      <c r="K32" s="3"/>
    </row>
    <row x14ac:dyDescent="0.25" r="33" customHeight="1" ht="17.25">
      <c r="A33" s="3"/>
      <c r="B33" s="23"/>
      <c r="C33" s="23"/>
      <c r="D33" s="23"/>
      <c r="E33" s="108"/>
      <c r="F33" s="108"/>
      <c r="G33" s="4"/>
      <c r="H33" s="172"/>
      <c r="I33" s="172"/>
      <c r="J33" s="114"/>
      <c r="K33" s="3"/>
    </row>
    <row x14ac:dyDescent="0.25" r="34" customHeight="1" ht="17.25">
      <c r="A34" s="3"/>
      <c r="B34" s="23"/>
      <c r="C34" s="23"/>
      <c r="D34" s="23"/>
      <c r="E34" s="108"/>
      <c r="F34" s="108"/>
      <c r="G34" s="4"/>
      <c r="H34" s="172"/>
      <c r="I34" s="172"/>
      <c r="J34" s="114"/>
      <c r="K34" s="3"/>
    </row>
    <row x14ac:dyDescent="0.25" r="35" customHeight="1" ht="17.25">
      <c r="A35" s="8" t="s">
        <v>1</v>
      </c>
      <c r="B35" s="96" t="s">
        <v>175</v>
      </c>
      <c r="C35" s="10"/>
      <c r="D35" s="166"/>
      <c r="E35" s="71"/>
      <c r="F35" s="71"/>
      <c r="G35" s="71"/>
      <c r="H35" s="167"/>
      <c r="I35" s="167"/>
      <c r="J35" s="8"/>
      <c r="K35" s="8"/>
    </row>
    <row x14ac:dyDescent="0.25" r="36" customHeight="1" ht="17.25">
      <c r="A36" s="15"/>
      <c r="B36" s="15" t="s">
        <v>176</v>
      </c>
      <c r="C36" s="15"/>
      <c r="D36" s="183"/>
      <c r="E36" s="113" t="s">
        <v>10</v>
      </c>
      <c r="F36" s="118" t="s">
        <v>36</v>
      </c>
      <c r="G36" s="130"/>
      <c r="H36" s="73" t="s">
        <v>177</v>
      </c>
      <c r="I36" s="73" t="s">
        <v>178</v>
      </c>
      <c r="J36" s="169"/>
      <c r="K36" s="169"/>
    </row>
    <row x14ac:dyDescent="0.25" r="37" customHeight="1" ht="17.25">
      <c r="A37" s="114"/>
      <c r="B37" s="114"/>
      <c r="C37" s="114"/>
      <c r="D37" s="114"/>
      <c r="E37" s="134"/>
      <c r="F37" s="156" t="s">
        <v>72</v>
      </c>
      <c r="G37" s="156" t="s">
        <v>84</v>
      </c>
      <c r="H37" s="186"/>
      <c r="I37" s="82"/>
      <c r="J37" s="3"/>
      <c r="K37" s="3"/>
    </row>
    <row x14ac:dyDescent="0.25" r="38" customHeight="1" ht="17.25">
      <c r="A38" s="114"/>
      <c r="B38" s="114"/>
      <c r="C38" s="114"/>
      <c r="D38" s="114"/>
      <c r="E38" s="74" t="s">
        <v>179</v>
      </c>
      <c r="F38" s="74" t="s">
        <v>180</v>
      </c>
      <c r="G38" s="74" t="s">
        <v>181</v>
      </c>
      <c r="H38" s="62">
        <f>ROUNDUP(((USD_per_GBP*('UK-R-Desks, Cabinets &amp; Screens'!G38/(1+'Exchange rate'!UK_vat_rate)))+1)/10,0)*10</f>
      </c>
      <c r="I38" s="62">
        <f>ROUNDUP(((USD_per_GBP*('UK-R-Desks, Cabinets &amp; Screens'!H38/(1+'Exchange rate'!UK_vat_rate)))+1)/10,0)*10</f>
      </c>
      <c r="J38" s="3"/>
      <c r="K38" s="3"/>
    </row>
    <row x14ac:dyDescent="0.25" r="39" customHeight="1" ht="17.25">
      <c r="A39" s="114"/>
      <c r="B39" s="114"/>
      <c r="C39" s="114"/>
      <c r="D39" s="114"/>
      <c r="E39" s="74" t="s">
        <v>182</v>
      </c>
      <c r="F39" s="74" t="s">
        <v>183</v>
      </c>
      <c r="G39" s="74" t="s">
        <v>184</v>
      </c>
      <c r="H39" s="189"/>
      <c r="I39" s="189"/>
      <c r="J39" s="3"/>
      <c r="K39" s="3"/>
    </row>
    <row x14ac:dyDescent="0.25" r="40" customHeight="1" ht="17.25">
      <c r="A40" s="114"/>
      <c r="B40" s="114"/>
      <c r="C40" s="114"/>
      <c r="D40" s="114"/>
      <c r="E40" s="74"/>
      <c r="F40" s="74"/>
      <c r="G40" s="74"/>
      <c r="H40" s="63"/>
      <c r="I40" s="63"/>
      <c r="J40" s="3"/>
      <c r="K40" s="3"/>
    </row>
    <row x14ac:dyDescent="0.25" r="41" customHeight="1" ht="17.25">
      <c r="A41" s="114"/>
      <c r="B41" s="114"/>
      <c r="C41" s="114"/>
      <c r="D41" s="114"/>
      <c r="E41" s="187"/>
      <c r="F41" s="187"/>
      <c r="G41" s="74"/>
      <c r="H41" s="63"/>
      <c r="I41" s="63"/>
      <c r="J41" s="3"/>
      <c r="K41" s="3"/>
    </row>
    <row x14ac:dyDescent="0.25" r="42" customHeight="1" ht="17.25">
      <c r="A42" s="3"/>
      <c r="B42" s="23"/>
      <c r="C42" s="23"/>
      <c r="D42" s="114"/>
      <c r="E42" s="171"/>
      <c r="F42" s="171"/>
      <c r="G42" s="28"/>
      <c r="H42" s="27"/>
      <c r="I42" s="172"/>
      <c r="J42" s="3"/>
      <c r="K42" s="3"/>
    </row>
    <row x14ac:dyDescent="0.25" r="43" customHeight="1" ht="17.25">
      <c r="A43" s="3"/>
      <c r="B43" s="23"/>
      <c r="C43" s="23"/>
      <c r="D43" s="114"/>
      <c r="E43" s="138"/>
      <c r="F43" s="138"/>
      <c r="G43" s="4"/>
      <c r="H43" s="172"/>
      <c r="I43" s="172"/>
      <c r="J43" s="114"/>
      <c r="K43" s="3"/>
    </row>
    <row x14ac:dyDescent="0.25" r="44" customHeight="1" ht="17.25">
      <c r="A44" s="3"/>
      <c r="B44" s="23"/>
      <c r="C44" s="23"/>
      <c r="D44" s="114"/>
      <c r="E44" s="108"/>
      <c r="F44" s="108"/>
      <c r="G44" s="4"/>
      <c r="H44" s="172"/>
      <c r="I44" s="172"/>
      <c r="J44" s="114"/>
      <c r="K44" s="3"/>
    </row>
    <row x14ac:dyDescent="0.25" r="45" customHeight="1" ht="17.25">
      <c r="A45" s="3"/>
      <c r="B45" s="23"/>
      <c r="C45" s="23"/>
      <c r="D45" s="115"/>
      <c r="E45" s="134"/>
      <c r="F45" s="134"/>
      <c r="G45" s="134"/>
      <c r="H45" s="186"/>
      <c r="I45" s="82"/>
      <c r="J45" s="3"/>
      <c r="K45" s="3"/>
    </row>
    <row x14ac:dyDescent="0.25" r="46" customHeight="1" ht="17.25">
      <c r="A46" s="3"/>
      <c r="B46" s="23"/>
      <c r="C46" s="23"/>
      <c r="D46" s="115"/>
      <c r="E46" s="134"/>
      <c r="F46" s="134"/>
      <c r="G46" s="134"/>
      <c r="H46" s="186"/>
      <c r="I46" s="82"/>
      <c r="J46" s="3"/>
      <c r="K46" s="3"/>
    </row>
    <row x14ac:dyDescent="0.25" r="47" customHeight="1" ht="17.25">
      <c r="A47" s="3"/>
      <c r="B47" s="23"/>
      <c r="C47" s="23"/>
      <c r="D47" s="115"/>
      <c r="E47" s="134"/>
      <c r="F47" s="134"/>
      <c r="G47" s="134"/>
      <c r="H47" s="186"/>
      <c r="I47" s="82"/>
      <c r="J47" s="3"/>
      <c r="K47" s="3"/>
    </row>
    <row x14ac:dyDescent="0.25" r="48" customHeight="1" ht="17.25">
      <c r="A48" s="3"/>
      <c r="B48" s="23"/>
      <c r="C48" s="23"/>
      <c r="D48" s="115"/>
      <c r="E48" s="134"/>
      <c r="F48" s="134"/>
      <c r="G48" s="134"/>
      <c r="H48" s="186"/>
      <c r="I48" s="82"/>
      <c r="J48" s="3"/>
      <c r="K48" s="3"/>
    </row>
    <row x14ac:dyDescent="0.25" r="49" customHeight="1" ht="39.75">
      <c r="A49" s="3"/>
      <c r="B49" s="23"/>
      <c r="C49" s="23"/>
      <c r="D49" s="115"/>
      <c r="E49" s="134"/>
      <c r="F49" s="134"/>
      <c r="G49" s="134"/>
      <c r="H49" s="186"/>
      <c r="I49" s="82"/>
      <c r="J49" s="3"/>
      <c r="K49" s="3"/>
    </row>
    <row x14ac:dyDescent="0.25" r="50" customHeight="1" ht="17.25">
      <c r="A50" s="3"/>
      <c r="B50" s="23"/>
      <c r="C50" s="23"/>
      <c r="D50" s="115"/>
      <c r="E50" s="134"/>
      <c r="F50" s="134"/>
      <c r="G50" s="134"/>
      <c r="H50" s="186"/>
      <c r="I50" s="82"/>
      <c r="J50" s="3"/>
      <c r="K50" s="3"/>
    </row>
    <row x14ac:dyDescent="0.25" r="51" customHeight="1" ht="17.25">
      <c r="A51" s="3"/>
      <c r="B51" s="23"/>
      <c r="C51" s="23"/>
      <c r="D51" s="115"/>
      <c r="E51" s="134"/>
      <c r="F51" s="134"/>
      <c r="G51" s="134"/>
      <c r="H51" s="186"/>
      <c r="I51" s="82"/>
      <c r="J51" s="3"/>
      <c r="K51" s="3"/>
    </row>
    <row x14ac:dyDescent="0.25" r="52" customHeight="1" ht="17.25">
      <c r="A52" s="3"/>
      <c r="B52" s="23"/>
      <c r="C52" s="23"/>
      <c r="D52" s="115"/>
      <c r="E52" s="134"/>
      <c r="F52" s="134"/>
      <c r="G52" s="134"/>
      <c r="H52" s="186"/>
      <c r="I52" s="82"/>
      <c r="J52" s="3"/>
      <c r="K52" s="3"/>
    </row>
    <row x14ac:dyDescent="0.25" r="53" customHeight="1" ht="17.25">
      <c r="A53" s="8" t="s">
        <v>1</v>
      </c>
      <c r="B53" s="96" t="s">
        <v>132</v>
      </c>
      <c r="C53" s="10"/>
      <c r="D53" s="166"/>
      <c r="E53" s="71"/>
      <c r="F53" s="71"/>
      <c r="G53" s="71"/>
      <c r="H53" s="167"/>
      <c r="I53" s="167"/>
      <c r="J53" s="8"/>
      <c r="K53" s="3"/>
    </row>
    <row x14ac:dyDescent="0.25" r="54" customHeight="1" ht="17.25">
      <c r="A54" s="15"/>
      <c r="B54" s="15" t="s">
        <v>185</v>
      </c>
      <c r="C54" s="15"/>
      <c r="D54" s="183"/>
      <c r="E54" s="113" t="s">
        <v>10</v>
      </c>
      <c r="F54" s="118" t="s">
        <v>36</v>
      </c>
      <c r="G54" s="130"/>
      <c r="H54" s="52"/>
      <c r="I54" s="168"/>
      <c r="J54" s="169"/>
      <c r="K54" s="3"/>
    </row>
    <row x14ac:dyDescent="0.25" r="55" customHeight="1" ht="17.25">
      <c r="A55" s="114"/>
      <c r="B55" s="114"/>
      <c r="C55" s="114"/>
      <c r="D55" s="114"/>
      <c r="E55" s="134"/>
      <c r="F55" s="156" t="s">
        <v>72</v>
      </c>
      <c r="G55" s="156" t="s">
        <v>84</v>
      </c>
      <c r="H55" s="186"/>
      <c r="I55" s="82"/>
      <c r="J55" s="3"/>
      <c r="K55" s="3"/>
    </row>
    <row x14ac:dyDescent="0.25" r="56" customHeight="1" ht="17.25">
      <c r="A56" s="114"/>
      <c r="B56" s="114"/>
      <c r="C56" s="114"/>
      <c r="D56" s="114"/>
      <c r="E56" s="74"/>
      <c r="F56" s="74" t="s">
        <v>186</v>
      </c>
      <c r="G56" s="74" t="s">
        <v>187</v>
      </c>
      <c r="H56" s="62">
        <f>ROUNDUP(((USD_per_GBP*('UK-R-Desks, Cabinets &amp; Screens'!G56/(1+'Exchange rate'!UK_vat_rate)))+1)/10,0)*10</f>
      </c>
      <c r="I56" s="189"/>
      <c r="J56" s="3"/>
      <c r="K56" s="3"/>
    </row>
    <row x14ac:dyDescent="0.25" r="57" customHeight="1" ht="17.25">
      <c r="A57" s="114"/>
      <c r="B57" s="114"/>
      <c r="C57" s="114"/>
      <c r="D57" s="114"/>
      <c r="E57" s="74"/>
      <c r="F57" s="74"/>
      <c r="G57" s="74"/>
      <c r="H57" s="189"/>
      <c r="I57" s="189"/>
      <c r="J57" s="3"/>
      <c r="K57" s="3"/>
    </row>
    <row x14ac:dyDescent="0.25" r="58" customHeight="1" ht="17.25">
      <c r="A58" s="114"/>
      <c r="B58" s="114"/>
      <c r="C58" s="114"/>
      <c r="D58" s="114"/>
      <c r="E58" s="138" t="s">
        <v>18</v>
      </c>
      <c r="F58" s="138"/>
      <c r="G58" s="4"/>
      <c r="H58" s="101"/>
      <c r="I58" s="92"/>
      <c r="J58" s="3"/>
      <c r="K58" s="3"/>
    </row>
    <row x14ac:dyDescent="0.25" r="59" customHeight="1" ht="17.25">
      <c r="A59" s="114"/>
      <c r="B59" s="114"/>
      <c r="C59" s="114"/>
      <c r="D59" s="114"/>
      <c r="E59" s="108"/>
      <c r="F59" s="108"/>
      <c r="G59" s="4"/>
      <c r="H59" s="101"/>
      <c r="I59" s="92"/>
      <c r="J59" s="3"/>
      <c r="K59" s="3"/>
    </row>
    <row x14ac:dyDescent="0.25" r="60" customHeight="1" ht="17.25">
      <c r="A60" s="3"/>
      <c r="B60" s="23"/>
      <c r="C60" s="23"/>
      <c r="D60" s="114"/>
      <c r="E60" s="139" t="s">
        <v>188</v>
      </c>
      <c r="F60" s="139"/>
      <c r="G60" s="140"/>
      <c r="H60" s="152"/>
      <c r="I60" s="188">
        <f>ROUNDUP(((USD_per_GBP*('UK-R-Desks, Cabinets &amp; Screens'!H60/(1+'Exchange rate'!UK_vat_rate)))+1)/10,0)*10</f>
      </c>
      <c r="J60" s="3"/>
      <c r="K60" s="3"/>
    </row>
    <row x14ac:dyDescent="0.25" r="61" customHeight="1" ht="17.25">
      <c r="A61" s="3"/>
      <c r="B61" s="23"/>
      <c r="C61" s="23"/>
      <c r="D61" s="114"/>
      <c r="E61" s="28"/>
      <c r="F61" s="28"/>
      <c r="G61" s="4"/>
      <c r="H61" s="101"/>
      <c r="I61" s="63"/>
      <c r="J61" s="114"/>
      <c r="K61" s="3"/>
    </row>
    <row x14ac:dyDescent="0.25" r="62" customHeight="1" ht="17.25">
      <c r="A62" s="3"/>
      <c r="B62" s="23"/>
      <c r="C62" s="23"/>
      <c r="D62" s="114"/>
      <c r="E62" s="28" t="s">
        <v>189</v>
      </c>
      <c r="F62" s="28"/>
      <c r="G62" s="4"/>
      <c r="H62" s="101"/>
      <c r="I62" s="62"/>
      <c r="J62" s="114"/>
      <c r="K62" s="3"/>
    </row>
    <row x14ac:dyDescent="0.25" r="63" customHeight="1" ht="17.25">
      <c r="A63" s="3"/>
      <c r="B63" s="23"/>
      <c r="C63" s="23"/>
      <c r="D63" s="115"/>
      <c r="E63" s="139" t="s">
        <v>190</v>
      </c>
      <c r="F63" s="190"/>
      <c r="G63" s="190"/>
      <c r="H63" s="191"/>
      <c r="I63" s="188">
        <f>ROUNDUP(((USD_per_GBP*('UK-R-Desks, Cabinets &amp; Screens'!H63/(1+'Exchange rate'!UK_vat_rate)))+1)/10,0)*10</f>
      </c>
      <c r="J63" s="3"/>
      <c r="K63" s="3"/>
    </row>
    <row x14ac:dyDescent="0.25" r="64" customHeight="1" ht="17.25">
      <c r="A64" s="3"/>
      <c r="B64" s="23"/>
      <c r="C64" s="23"/>
      <c r="D64" s="115"/>
      <c r="E64" s="134"/>
      <c r="F64" s="134"/>
      <c r="G64" s="134"/>
      <c r="H64" s="186"/>
      <c r="I64" s="82"/>
      <c r="J64" s="3"/>
      <c r="K64" s="3"/>
    </row>
    <row x14ac:dyDescent="0.25" r="65" customHeight="1" ht="17.25">
      <c r="A65" s="3"/>
      <c r="B65" s="192"/>
      <c r="C65" s="192"/>
      <c r="D65" s="192"/>
      <c r="E65" s="192"/>
      <c r="F65" s="192"/>
      <c r="G65" s="192"/>
      <c r="H65" s="193"/>
      <c r="I65" s="82"/>
      <c r="J65" s="3"/>
      <c r="K65" s="3"/>
    </row>
    <row x14ac:dyDescent="0.25" r="66" customHeight="1" ht="17.25">
      <c r="A66" s="3"/>
      <c r="B66" s="192"/>
      <c r="C66" s="192"/>
      <c r="D66" s="192"/>
      <c r="E66" s="192"/>
      <c r="F66" s="192"/>
      <c r="G66" s="192"/>
      <c r="H66" s="193"/>
      <c r="I66" s="82"/>
      <c r="J66" s="3"/>
      <c r="K66" s="3"/>
    </row>
    <row x14ac:dyDescent="0.25" r="67" customHeight="1" ht="17.25">
      <c r="A67" s="3"/>
      <c r="B67" s="192"/>
      <c r="C67" s="192"/>
      <c r="D67" s="192"/>
      <c r="E67" s="192"/>
      <c r="F67" s="192"/>
      <c r="G67" s="192"/>
      <c r="H67" s="193"/>
      <c r="I67" s="82"/>
      <c r="J67" s="3"/>
      <c r="K67" s="3"/>
    </row>
  </sheetData>
  <mergeCells count="7">
    <mergeCell ref="A1:K1"/>
    <mergeCell ref="F4:G4"/>
    <mergeCell ref="I4:J4"/>
    <mergeCell ref="F21:G21"/>
    <mergeCell ref="I21:J21"/>
    <mergeCell ref="F36:G36"/>
    <mergeCell ref="F54:G5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7"/>
  <sheetViews>
    <sheetView workbookViewId="0"/>
  </sheetViews>
  <sheetFormatPr defaultRowHeight="15" x14ac:dyDescent="0.25"/>
  <cols>
    <col min="1" max="1" style="76" width="2.5764285714285715" customWidth="1" bestFit="1"/>
    <col min="2" max="2" style="77" width="14.005" customWidth="1" bestFit="1"/>
    <col min="3" max="3" style="77" width="42.14785714285715" customWidth="1" bestFit="1"/>
    <col min="4" max="4" style="77" width="18.576428571428572" customWidth="1" bestFit="1"/>
    <col min="5" max="5" style="77" width="13.576428571428572" customWidth="1" bestFit="1"/>
    <col min="6" max="6" style="77" width="22.14785714285714" customWidth="1" bestFit="1"/>
    <col min="7" max="7" style="77" width="23.14785714285714" customWidth="1" bestFit="1"/>
    <col min="8" max="8" style="154" width="18.005" customWidth="1" bestFit="1"/>
    <col min="9" max="9" style="100" width="20.576428571428572" customWidth="1" bestFit="1"/>
    <col min="10" max="10" style="76" width="33.14785714285715" customWidth="1" bestFit="1"/>
    <col min="11" max="11" style="76" width="12.43357142857143" customWidth="1" bestFit="1" hidden="1"/>
  </cols>
  <sheetData>
    <row x14ac:dyDescent="0.25" r="1" customHeight="1" ht="17.25">
      <c r="A1" s="1" t="s">
        <v>158</v>
      </c>
      <c r="B1" s="1"/>
      <c r="C1" s="1"/>
      <c r="D1" s="1"/>
      <c r="E1" s="1"/>
      <c r="F1" s="1"/>
      <c r="G1" s="1"/>
      <c r="H1" s="81"/>
      <c r="I1" s="81"/>
      <c r="J1" s="1"/>
      <c r="K1" s="1"/>
    </row>
    <row x14ac:dyDescent="0.25" r="2" customHeight="1" ht="17.25">
      <c r="A2" s="163"/>
      <c r="B2" s="163"/>
      <c r="C2" s="163"/>
      <c r="D2" s="163"/>
      <c r="E2" s="164"/>
      <c r="F2" s="164"/>
      <c r="G2" s="164"/>
      <c r="H2" s="165"/>
      <c r="I2" s="82"/>
      <c r="J2" s="3"/>
      <c r="K2" s="3"/>
    </row>
    <row x14ac:dyDescent="0.25" r="3" customHeight="1" ht="17.25">
      <c r="A3" s="8" t="s">
        <v>1</v>
      </c>
      <c r="B3" s="96" t="s">
        <v>81</v>
      </c>
      <c r="C3" s="10"/>
      <c r="D3" s="10"/>
      <c r="E3" s="166"/>
      <c r="F3" s="166"/>
      <c r="G3" s="71"/>
      <c r="H3" s="94"/>
      <c r="I3" s="167"/>
      <c r="J3" s="8"/>
      <c r="K3" s="8"/>
    </row>
    <row x14ac:dyDescent="0.25" r="4" customHeight="1" ht="17.25">
      <c r="A4" s="15"/>
      <c r="B4" s="15" t="s">
        <v>159</v>
      </c>
      <c r="C4" s="15"/>
      <c r="D4" s="183"/>
      <c r="E4" s="113" t="s">
        <v>10</v>
      </c>
      <c r="F4" s="118" t="s">
        <v>36</v>
      </c>
      <c r="G4" s="130"/>
      <c r="H4" s="73" t="s">
        <v>160</v>
      </c>
      <c r="I4" s="52"/>
      <c r="J4" s="51"/>
      <c r="K4" s="184"/>
    </row>
    <row x14ac:dyDescent="0.25" r="5" customHeight="1" ht="17.25">
      <c r="A5" s="114"/>
      <c r="B5" s="114"/>
      <c r="C5" s="114"/>
      <c r="D5" s="114"/>
      <c r="E5" s="134"/>
      <c r="F5" s="133" t="s">
        <v>161</v>
      </c>
      <c r="G5" s="185" t="s">
        <v>162</v>
      </c>
      <c r="H5" s="186"/>
      <c r="I5" s="82"/>
      <c r="J5" s="3"/>
      <c r="K5" s="3"/>
    </row>
    <row x14ac:dyDescent="0.25" r="6" customHeight="1" ht="17.25">
      <c r="A6" s="114"/>
      <c r="B6" s="114"/>
      <c r="C6" s="114"/>
      <c r="D6" s="114"/>
      <c r="E6" s="74" t="s">
        <v>11</v>
      </c>
      <c r="F6" s="28" t="s">
        <v>163</v>
      </c>
      <c r="G6" s="28" t="s">
        <v>164</v>
      </c>
      <c r="H6" s="62">
        <f>ROUNDUP((('UK-R-Desks, Cabinets &amp; Screens'!G6)*USD_per_GBP)*(1-UK_VAT),-1)</f>
      </c>
      <c r="I6" s="63"/>
      <c r="J6" s="3"/>
      <c r="K6" s="3"/>
    </row>
    <row x14ac:dyDescent="0.25" r="7" customHeight="1" ht="17.25">
      <c r="A7" s="114"/>
      <c r="B7" s="114"/>
      <c r="C7" s="114"/>
      <c r="D7" s="114"/>
      <c r="E7" s="74" t="s">
        <v>15</v>
      </c>
      <c r="F7" s="28" t="s">
        <v>165</v>
      </c>
      <c r="G7" s="28" t="s">
        <v>166</v>
      </c>
      <c r="H7" s="62">
        <f>ROUNDUP((('UK-R-Desks, Cabinets &amp; Screens'!G7)*USD_per_GBP)*(1-UK_VAT),-1)</f>
      </c>
      <c r="I7" s="63"/>
      <c r="J7" s="3"/>
      <c r="K7" s="3"/>
    </row>
    <row x14ac:dyDescent="0.25" r="8" customHeight="1" ht="17.25">
      <c r="A8" s="114"/>
      <c r="B8" s="114"/>
      <c r="C8" s="114"/>
      <c r="D8" s="114"/>
      <c r="E8" s="74"/>
      <c r="F8" s="74"/>
      <c r="G8" s="74"/>
      <c r="H8" s="63"/>
      <c r="I8" s="63"/>
      <c r="J8" s="3"/>
      <c r="K8" s="3"/>
    </row>
    <row x14ac:dyDescent="0.25" r="9" customHeight="1" ht="17.25">
      <c r="A9" s="114"/>
      <c r="B9" s="114"/>
      <c r="C9" s="114"/>
      <c r="D9" s="114"/>
      <c r="E9" s="187" t="s">
        <v>167</v>
      </c>
      <c r="F9" s="187"/>
      <c r="G9" s="74"/>
      <c r="H9" s="63"/>
      <c r="I9" s="63"/>
      <c r="J9" s="3"/>
      <c r="K9" s="3"/>
    </row>
    <row x14ac:dyDescent="0.25" r="10" customHeight="1" ht="17.25">
      <c r="A10" s="114"/>
      <c r="B10" s="114"/>
      <c r="C10" s="114"/>
      <c r="D10" s="114"/>
      <c r="E10" s="171"/>
      <c r="F10" s="171"/>
      <c r="G10" s="28"/>
      <c r="H10" s="27"/>
      <c r="I10" s="172"/>
      <c r="J10" s="3"/>
      <c r="K10" s="3"/>
    </row>
    <row x14ac:dyDescent="0.25" r="11" customHeight="1" ht="17.25">
      <c r="A11" s="114"/>
      <c r="B11" s="114"/>
      <c r="C11" s="114"/>
      <c r="D11" s="114"/>
      <c r="E11" s="138" t="s">
        <v>168</v>
      </c>
      <c r="F11" s="138"/>
      <c r="G11" s="4"/>
      <c r="H11" s="172"/>
      <c r="I11" s="172"/>
      <c r="J11" s="114"/>
      <c r="K11" s="3"/>
    </row>
    <row x14ac:dyDescent="0.25" r="12" customHeight="1" ht="17.25">
      <c r="A12" s="114"/>
      <c r="B12" s="114"/>
      <c r="C12" s="114"/>
      <c r="D12" s="114"/>
      <c r="E12" s="108"/>
      <c r="F12" s="108"/>
      <c r="G12" s="4"/>
      <c r="H12" s="172"/>
      <c r="I12" s="172"/>
      <c r="J12" s="114"/>
      <c r="K12" s="3"/>
    </row>
    <row x14ac:dyDescent="0.25" r="13" customHeight="1" ht="17.25">
      <c r="A13" s="3"/>
      <c r="B13" s="23"/>
      <c r="C13" s="23"/>
      <c r="D13" s="23"/>
      <c r="E13" s="114"/>
      <c r="F13" s="114"/>
      <c r="G13" s="4"/>
      <c r="H13" s="172"/>
      <c r="I13" s="172"/>
      <c r="J13" s="114"/>
      <c r="K13" s="3"/>
    </row>
    <row x14ac:dyDescent="0.25" r="14" customHeight="1" ht="17.25">
      <c r="A14" s="3"/>
      <c r="B14" s="23"/>
      <c r="C14" s="23"/>
      <c r="D14" s="23"/>
      <c r="E14" s="139" t="s">
        <v>90</v>
      </c>
      <c r="F14" s="139"/>
      <c r="G14" s="140"/>
      <c r="H14" s="141"/>
      <c r="I14" s="188">
        <f>ROUNDUP((('UK-R-Desks, Cabinets &amp; Screens'!H14)*USD_per_GBP)*(1-UK_VAT),-1)</f>
      </c>
      <c r="J14" s="114"/>
      <c r="K14" s="3"/>
    </row>
    <row x14ac:dyDescent="0.25" r="15" customHeight="1" ht="17.25">
      <c r="A15" s="3"/>
      <c r="B15" s="23"/>
      <c r="C15" s="23"/>
      <c r="D15" s="23"/>
      <c r="E15" s="108"/>
      <c r="F15" s="108"/>
      <c r="G15" s="4"/>
      <c r="H15" s="172"/>
      <c r="I15" s="172"/>
      <c r="J15" s="114"/>
      <c r="K15" s="3"/>
    </row>
    <row x14ac:dyDescent="0.25" r="16" customHeight="1" ht="17.25">
      <c r="A16" s="3"/>
      <c r="B16" s="23"/>
      <c r="C16" s="23"/>
      <c r="D16" s="23"/>
      <c r="E16" s="108"/>
      <c r="F16" s="108"/>
      <c r="G16" s="4"/>
      <c r="H16" s="172"/>
      <c r="I16" s="172"/>
      <c r="J16" s="114"/>
      <c r="K16" s="3"/>
    </row>
    <row x14ac:dyDescent="0.25" r="17" customHeight="1" ht="17.25">
      <c r="A17" s="3"/>
      <c r="B17" s="23"/>
      <c r="C17" s="23"/>
      <c r="D17" s="23"/>
      <c r="E17" s="114"/>
      <c r="F17" s="114"/>
      <c r="G17" s="4"/>
      <c r="H17" s="172"/>
      <c r="I17" s="172"/>
      <c r="J17" s="114"/>
      <c r="K17" s="3"/>
    </row>
    <row x14ac:dyDescent="0.25" r="18" customHeight="1" ht="17.25">
      <c r="A18" s="3"/>
      <c r="B18" s="23"/>
      <c r="C18" s="23"/>
      <c r="D18" s="23"/>
      <c r="E18" s="28"/>
      <c r="F18" s="28"/>
      <c r="G18" s="28"/>
      <c r="H18" s="86"/>
      <c r="I18" s="63"/>
      <c r="J18" s="174"/>
      <c r="K18" s="3"/>
    </row>
    <row x14ac:dyDescent="0.25" r="19" customHeight="1" ht="17.25">
      <c r="A19" s="3"/>
      <c r="B19" s="23"/>
      <c r="C19" s="23"/>
      <c r="D19" s="23"/>
      <c r="E19" s="134"/>
      <c r="F19" s="134"/>
      <c r="G19" s="134"/>
      <c r="H19" s="186"/>
      <c r="I19" s="82"/>
      <c r="J19" s="3"/>
      <c r="K19" s="3"/>
    </row>
    <row x14ac:dyDescent="0.25" r="20" customHeight="1" ht="17.25">
      <c r="A20" s="8" t="s">
        <v>1</v>
      </c>
      <c r="B20" s="96" t="s">
        <v>169</v>
      </c>
      <c r="C20" s="10"/>
      <c r="D20" s="10"/>
      <c r="E20" s="166"/>
      <c r="F20" s="166"/>
      <c r="G20" s="71"/>
      <c r="H20" s="94"/>
      <c r="I20" s="167"/>
      <c r="J20" s="8"/>
      <c r="K20" s="3"/>
    </row>
    <row x14ac:dyDescent="0.25" r="21" customHeight="1" ht="17.25">
      <c r="A21" s="15"/>
      <c r="B21" s="15" t="s">
        <v>159</v>
      </c>
      <c r="C21" s="15"/>
      <c r="D21" s="183"/>
      <c r="E21" s="113" t="s">
        <v>10</v>
      </c>
      <c r="F21" s="118" t="s">
        <v>36</v>
      </c>
      <c r="G21" s="130"/>
      <c r="H21" s="73" t="s">
        <v>160</v>
      </c>
      <c r="I21" s="52"/>
      <c r="J21" s="51"/>
      <c r="K21" s="3"/>
    </row>
    <row x14ac:dyDescent="0.25" r="22" customHeight="1" ht="17.25">
      <c r="A22" s="114"/>
      <c r="B22" s="114"/>
      <c r="C22" s="114"/>
      <c r="D22" s="114"/>
      <c r="E22" s="134"/>
      <c r="F22" s="133" t="s">
        <v>170</v>
      </c>
      <c r="G22" s="185" t="s">
        <v>171</v>
      </c>
      <c r="H22" s="186"/>
      <c r="I22" s="82"/>
      <c r="J22" s="3"/>
      <c r="K22" s="3"/>
    </row>
    <row x14ac:dyDescent="0.25" r="23" customHeight="1" ht="17.25">
      <c r="A23" s="114"/>
      <c r="B23" s="114"/>
      <c r="C23" s="114"/>
      <c r="D23" s="114"/>
      <c r="E23" s="74"/>
      <c r="F23" s="28" t="s">
        <v>172</v>
      </c>
      <c r="G23" s="28" t="s">
        <v>173</v>
      </c>
      <c r="H23" s="62">
        <f>ROUNDUP((('UK-R-Desks, Cabinets &amp; Screens'!G23)*USD_per_GBP)*(1-UK_VAT),-1)</f>
      </c>
      <c r="I23" s="63"/>
      <c r="J23" s="3"/>
      <c r="K23" s="3"/>
    </row>
    <row x14ac:dyDescent="0.25" r="24" customHeight="1" ht="17.25">
      <c r="A24" s="114"/>
      <c r="B24" s="114"/>
      <c r="C24" s="114"/>
      <c r="D24" s="114"/>
      <c r="E24" s="74"/>
      <c r="F24" s="74"/>
      <c r="G24" s="74"/>
      <c r="H24" s="63"/>
      <c r="I24" s="63"/>
      <c r="J24" s="3"/>
      <c r="K24" s="3"/>
    </row>
    <row x14ac:dyDescent="0.25" r="25" customHeight="1" ht="17.25">
      <c r="A25" s="114"/>
      <c r="B25" s="114"/>
      <c r="C25" s="114"/>
      <c r="D25" s="114"/>
      <c r="E25" s="74"/>
      <c r="F25" s="74"/>
      <c r="G25" s="74"/>
      <c r="H25" s="63"/>
      <c r="I25" s="63"/>
      <c r="J25" s="3"/>
      <c r="K25" s="3"/>
    </row>
    <row x14ac:dyDescent="0.25" r="26" customHeight="1" ht="17.25">
      <c r="A26" s="114"/>
      <c r="B26" s="114"/>
      <c r="C26" s="114"/>
      <c r="D26" s="114"/>
      <c r="E26" s="187" t="s">
        <v>167</v>
      </c>
      <c r="F26" s="187"/>
      <c r="G26" s="74"/>
      <c r="H26" s="63"/>
      <c r="I26" s="63"/>
      <c r="J26" s="3"/>
      <c r="K26" s="3"/>
    </row>
    <row x14ac:dyDescent="0.25" r="27" customHeight="1" ht="17.25">
      <c r="A27" s="114"/>
      <c r="B27" s="114"/>
      <c r="C27" s="114"/>
      <c r="D27" s="114"/>
      <c r="E27" s="171"/>
      <c r="F27" s="171"/>
      <c r="G27" s="28"/>
      <c r="H27" s="27"/>
      <c r="I27" s="172"/>
      <c r="J27" s="3"/>
      <c r="K27" s="3"/>
    </row>
    <row x14ac:dyDescent="0.25" r="28" customHeight="1" ht="17.25">
      <c r="A28" s="114"/>
      <c r="B28" s="114"/>
      <c r="C28" s="114"/>
      <c r="D28" s="114"/>
      <c r="E28" s="138" t="s">
        <v>174</v>
      </c>
      <c r="F28" s="138"/>
      <c r="G28" s="4"/>
      <c r="H28" s="172"/>
      <c r="I28" s="172"/>
      <c r="J28" s="114"/>
      <c r="K28" s="3"/>
    </row>
    <row x14ac:dyDescent="0.25" r="29" customHeight="1" ht="17.25">
      <c r="A29" s="114"/>
      <c r="B29" s="114"/>
      <c r="C29" s="114"/>
      <c r="D29" s="114"/>
      <c r="E29" s="108"/>
      <c r="F29" s="108"/>
      <c r="G29" s="4"/>
      <c r="H29" s="172"/>
      <c r="I29" s="172"/>
      <c r="J29" s="114"/>
      <c r="K29" s="3"/>
    </row>
    <row x14ac:dyDescent="0.25" r="30" customHeight="1" ht="17.25">
      <c r="A30" s="3"/>
      <c r="B30" s="23"/>
      <c r="C30" s="23"/>
      <c r="D30" s="23"/>
      <c r="E30" s="114"/>
      <c r="F30" s="114"/>
      <c r="G30" s="4"/>
      <c r="H30" s="172"/>
      <c r="I30" s="172"/>
      <c r="J30" s="114"/>
      <c r="K30" s="3"/>
    </row>
    <row x14ac:dyDescent="0.25" r="31" customHeight="1" ht="17.25">
      <c r="A31" s="3"/>
      <c r="B31" s="23"/>
      <c r="C31" s="23"/>
      <c r="D31" s="23"/>
      <c r="E31" s="28"/>
      <c r="F31" s="28"/>
      <c r="G31" s="4"/>
      <c r="H31" s="172"/>
      <c r="I31" s="63"/>
      <c r="J31" s="114"/>
      <c r="K31" s="3"/>
    </row>
    <row x14ac:dyDescent="0.25" r="32" customHeight="1" ht="17.25">
      <c r="A32" s="3"/>
      <c r="B32" s="23"/>
      <c r="C32" s="23"/>
      <c r="D32" s="23"/>
      <c r="E32" s="108"/>
      <c r="F32" s="108"/>
      <c r="G32" s="4"/>
      <c r="H32" s="172"/>
      <c r="I32" s="172"/>
      <c r="J32" s="114"/>
      <c r="K32" s="3"/>
    </row>
    <row x14ac:dyDescent="0.25" r="33" customHeight="1" ht="17.25">
      <c r="A33" s="3"/>
      <c r="B33" s="23"/>
      <c r="C33" s="23"/>
      <c r="D33" s="23"/>
      <c r="E33" s="108"/>
      <c r="F33" s="108"/>
      <c r="G33" s="4"/>
      <c r="H33" s="172"/>
      <c r="I33" s="172"/>
      <c r="J33" s="114"/>
      <c r="K33" s="3"/>
    </row>
    <row x14ac:dyDescent="0.25" r="34" customHeight="1" ht="17.25">
      <c r="A34" s="3"/>
      <c r="B34" s="23"/>
      <c r="C34" s="23"/>
      <c r="D34" s="23"/>
      <c r="E34" s="108"/>
      <c r="F34" s="108"/>
      <c r="G34" s="4"/>
      <c r="H34" s="172"/>
      <c r="I34" s="172"/>
      <c r="J34" s="114"/>
      <c r="K34" s="3"/>
    </row>
    <row x14ac:dyDescent="0.25" r="35" customHeight="1" ht="17.25">
      <c r="A35" s="8" t="s">
        <v>1</v>
      </c>
      <c r="B35" s="96" t="s">
        <v>175</v>
      </c>
      <c r="C35" s="10"/>
      <c r="D35" s="166"/>
      <c r="E35" s="71"/>
      <c r="F35" s="71"/>
      <c r="G35" s="71"/>
      <c r="H35" s="167"/>
      <c r="I35" s="167"/>
      <c r="J35" s="8"/>
      <c r="K35" s="8"/>
    </row>
    <row x14ac:dyDescent="0.25" r="36" customHeight="1" ht="17.25">
      <c r="A36" s="15"/>
      <c r="B36" s="15" t="s">
        <v>176</v>
      </c>
      <c r="C36" s="15"/>
      <c r="D36" s="183"/>
      <c r="E36" s="113" t="s">
        <v>10</v>
      </c>
      <c r="F36" s="118" t="s">
        <v>36</v>
      </c>
      <c r="G36" s="130"/>
      <c r="H36" s="73" t="s">
        <v>177</v>
      </c>
      <c r="I36" s="73" t="s">
        <v>178</v>
      </c>
      <c r="J36" s="169"/>
      <c r="K36" s="169"/>
    </row>
    <row x14ac:dyDescent="0.25" r="37" customHeight="1" ht="17.25">
      <c r="A37" s="114"/>
      <c r="B37" s="114"/>
      <c r="C37" s="114"/>
      <c r="D37" s="114"/>
      <c r="E37" s="134"/>
      <c r="F37" s="156" t="s">
        <v>72</v>
      </c>
      <c r="G37" s="156" t="s">
        <v>84</v>
      </c>
      <c r="H37" s="186"/>
      <c r="I37" s="82"/>
      <c r="J37" s="3"/>
      <c r="K37" s="3"/>
    </row>
    <row x14ac:dyDescent="0.25" r="38" customHeight="1" ht="17.25">
      <c r="A38" s="114"/>
      <c r="B38" s="114"/>
      <c r="C38" s="114"/>
      <c r="D38" s="114"/>
      <c r="E38" s="74" t="s">
        <v>179</v>
      </c>
      <c r="F38" s="74" t="s">
        <v>180</v>
      </c>
      <c r="G38" s="74" t="s">
        <v>181</v>
      </c>
      <c r="H38" s="62">
        <f>ROUNDUP((('UK-R-Desks, Cabinets &amp; Screens'!G38)*USD_per_GBP)*(1-UK_VAT),-1)</f>
      </c>
      <c r="I38" s="62">
        <f>ROUNDUP((('UK-R-Desks, Cabinets &amp; Screens'!H38)*USD_per_GBP)*(1-UK_VAT),-1)</f>
      </c>
      <c r="J38" s="3"/>
      <c r="K38" s="3"/>
    </row>
    <row x14ac:dyDescent="0.25" r="39" customHeight="1" ht="17.25">
      <c r="A39" s="114"/>
      <c r="B39" s="114"/>
      <c r="C39" s="114"/>
      <c r="D39" s="114"/>
      <c r="E39" s="74" t="s">
        <v>182</v>
      </c>
      <c r="F39" s="74" t="s">
        <v>183</v>
      </c>
      <c r="G39" s="74" t="s">
        <v>184</v>
      </c>
      <c r="H39" s="189"/>
      <c r="I39" s="189"/>
      <c r="J39" s="3"/>
      <c r="K39" s="3"/>
    </row>
    <row x14ac:dyDescent="0.25" r="40" customHeight="1" ht="17.25">
      <c r="A40" s="114"/>
      <c r="B40" s="114"/>
      <c r="C40" s="114"/>
      <c r="D40" s="114"/>
      <c r="E40" s="74"/>
      <c r="F40" s="74"/>
      <c r="G40" s="74"/>
      <c r="H40" s="63"/>
      <c r="I40" s="63"/>
      <c r="J40" s="3"/>
      <c r="K40" s="3"/>
    </row>
    <row x14ac:dyDescent="0.25" r="41" customHeight="1" ht="17.25">
      <c r="A41" s="114"/>
      <c r="B41" s="114"/>
      <c r="C41" s="114"/>
      <c r="D41" s="114"/>
      <c r="E41" s="187"/>
      <c r="F41" s="187"/>
      <c r="G41" s="74"/>
      <c r="H41" s="63"/>
      <c r="I41" s="63"/>
      <c r="J41" s="3"/>
      <c r="K41" s="3"/>
    </row>
    <row x14ac:dyDescent="0.25" r="42" customHeight="1" ht="17.25">
      <c r="A42" s="3"/>
      <c r="B42" s="23"/>
      <c r="C42" s="23"/>
      <c r="D42" s="114"/>
      <c r="E42" s="171"/>
      <c r="F42" s="171"/>
      <c r="G42" s="28"/>
      <c r="H42" s="27"/>
      <c r="I42" s="172"/>
      <c r="J42" s="3"/>
      <c r="K42" s="3"/>
    </row>
    <row x14ac:dyDescent="0.25" r="43" customHeight="1" ht="17.25">
      <c r="A43" s="3"/>
      <c r="B43" s="23"/>
      <c r="C43" s="23"/>
      <c r="D43" s="114"/>
      <c r="E43" s="138"/>
      <c r="F43" s="138"/>
      <c r="G43" s="4"/>
      <c r="H43" s="172"/>
      <c r="I43" s="172"/>
      <c r="J43" s="114"/>
      <c r="K43" s="3"/>
    </row>
    <row x14ac:dyDescent="0.25" r="44" customHeight="1" ht="17.25">
      <c r="A44" s="3"/>
      <c r="B44" s="23"/>
      <c r="C44" s="23"/>
      <c r="D44" s="114"/>
      <c r="E44" s="108"/>
      <c r="F44" s="108"/>
      <c r="G44" s="4"/>
      <c r="H44" s="172"/>
      <c r="I44" s="172"/>
      <c r="J44" s="114"/>
      <c r="K44" s="3"/>
    </row>
    <row x14ac:dyDescent="0.25" r="45" customHeight="1" ht="17.25">
      <c r="A45" s="3"/>
      <c r="B45" s="23"/>
      <c r="C45" s="23"/>
      <c r="D45" s="115"/>
      <c r="E45" s="134"/>
      <c r="F45" s="134"/>
      <c r="G45" s="134"/>
      <c r="H45" s="186"/>
      <c r="I45" s="82"/>
      <c r="J45" s="3"/>
      <c r="K45" s="3"/>
    </row>
    <row x14ac:dyDescent="0.25" r="46" customHeight="1" ht="17.25">
      <c r="A46" s="3"/>
      <c r="B46" s="23"/>
      <c r="C46" s="23"/>
      <c r="D46" s="115"/>
      <c r="E46" s="134"/>
      <c r="F46" s="134"/>
      <c r="G46" s="134"/>
      <c r="H46" s="186"/>
      <c r="I46" s="82"/>
      <c r="J46" s="3"/>
      <c r="K46" s="3"/>
    </row>
    <row x14ac:dyDescent="0.25" r="47" customHeight="1" ht="17.25">
      <c r="A47" s="3"/>
      <c r="B47" s="23"/>
      <c r="C47" s="23"/>
      <c r="D47" s="115"/>
      <c r="E47" s="134"/>
      <c r="F47" s="134"/>
      <c r="G47" s="134"/>
      <c r="H47" s="186"/>
      <c r="I47" s="82"/>
      <c r="J47" s="3"/>
      <c r="K47" s="3"/>
    </row>
    <row x14ac:dyDescent="0.25" r="48" customHeight="1" ht="17.25">
      <c r="A48" s="3"/>
      <c r="B48" s="23"/>
      <c r="C48" s="23"/>
      <c r="D48" s="115"/>
      <c r="E48" s="134"/>
      <c r="F48" s="134"/>
      <c r="G48" s="134"/>
      <c r="H48" s="186"/>
      <c r="I48" s="82"/>
      <c r="J48" s="3"/>
      <c r="K48" s="3"/>
    </row>
    <row x14ac:dyDescent="0.25" r="49" customHeight="1" ht="39.75">
      <c r="A49" s="3"/>
      <c r="B49" s="23"/>
      <c r="C49" s="23"/>
      <c r="D49" s="115"/>
      <c r="E49" s="134"/>
      <c r="F49" s="134"/>
      <c r="G49" s="134"/>
      <c r="H49" s="186"/>
      <c r="I49" s="82"/>
      <c r="J49" s="3"/>
      <c r="K49" s="3"/>
    </row>
    <row x14ac:dyDescent="0.25" r="50" customHeight="1" ht="17.25">
      <c r="A50" s="3"/>
      <c r="B50" s="23"/>
      <c r="C50" s="23"/>
      <c r="D50" s="115"/>
      <c r="E50" s="134"/>
      <c r="F50" s="134"/>
      <c r="G50" s="134"/>
      <c r="H50" s="186"/>
      <c r="I50" s="82"/>
      <c r="J50" s="3"/>
      <c r="K50" s="3"/>
    </row>
    <row x14ac:dyDescent="0.25" r="51" customHeight="1" ht="17.25">
      <c r="A51" s="3"/>
      <c r="B51" s="23"/>
      <c r="C51" s="23"/>
      <c r="D51" s="115"/>
      <c r="E51" s="134"/>
      <c r="F51" s="134"/>
      <c r="G51" s="134"/>
      <c r="H51" s="186"/>
      <c r="I51" s="82"/>
      <c r="J51" s="3"/>
      <c r="K51" s="3"/>
    </row>
    <row x14ac:dyDescent="0.25" r="52" customHeight="1" ht="17.25">
      <c r="A52" s="3"/>
      <c r="B52" s="23"/>
      <c r="C52" s="23"/>
      <c r="D52" s="115"/>
      <c r="E52" s="134"/>
      <c r="F52" s="134"/>
      <c r="G52" s="134"/>
      <c r="H52" s="186"/>
      <c r="I52" s="82"/>
      <c r="J52" s="3"/>
      <c r="K52" s="3"/>
    </row>
    <row x14ac:dyDescent="0.25" r="53" customHeight="1" ht="17.25">
      <c r="A53" s="8" t="s">
        <v>1</v>
      </c>
      <c r="B53" s="96" t="s">
        <v>132</v>
      </c>
      <c r="C53" s="10"/>
      <c r="D53" s="166"/>
      <c r="E53" s="71"/>
      <c r="F53" s="71"/>
      <c r="G53" s="71"/>
      <c r="H53" s="167"/>
      <c r="I53" s="167"/>
      <c r="J53" s="8"/>
      <c r="K53" s="3"/>
    </row>
    <row x14ac:dyDescent="0.25" r="54" customHeight="1" ht="17.25">
      <c r="A54" s="15"/>
      <c r="B54" s="15" t="s">
        <v>185</v>
      </c>
      <c r="C54" s="15"/>
      <c r="D54" s="183"/>
      <c r="E54" s="113" t="s">
        <v>10</v>
      </c>
      <c r="F54" s="118" t="s">
        <v>36</v>
      </c>
      <c r="G54" s="130"/>
      <c r="H54" s="52"/>
      <c r="I54" s="168"/>
      <c r="J54" s="169"/>
      <c r="K54" s="3"/>
    </row>
    <row x14ac:dyDescent="0.25" r="55" customHeight="1" ht="17.25">
      <c r="A55" s="114"/>
      <c r="B55" s="114"/>
      <c r="C55" s="114"/>
      <c r="D55" s="114"/>
      <c r="E55" s="134"/>
      <c r="F55" s="156" t="s">
        <v>72</v>
      </c>
      <c r="G55" s="156" t="s">
        <v>84</v>
      </c>
      <c r="H55" s="186"/>
      <c r="I55" s="82"/>
      <c r="J55" s="3"/>
      <c r="K55" s="3"/>
    </row>
    <row x14ac:dyDescent="0.25" r="56" customHeight="1" ht="17.25">
      <c r="A56" s="114"/>
      <c r="B56" s="114"/>
      <c r="C56" s="114"/>
      <c r="D56" s="114"/>
      <c r="E56" s="74"/>
      <c r="F56" s="74" t="s">
        <v>186</v>
      </c>
      <c r="G56" s="74" t="s">
        <v>187</v>
      </c>
      <c r="H56" s="62">
        <f>ROUNDUP((('UK-R-Desks, Cabinets &amp; Screens'!G56)*USD_per_GBP)*(1-UK_VAT),-1)</f>
      </c>
      <c r="I56" s="189"/>
      <c r="J56" s="3"/>
      <c r="K56" s="3"/>
    </row>
    <row x14ac:dyDescent="0.25" r="57" customHeight="1" ht="17.25">
      <c r="A57" s="114"/>
      <c r="B57" s="114"/>
      <c r="C57" s="114"/>
      <c r="D57" s="114"/>
      <c r="E57" s="74"/>
      <c r="F57" s="74"/>
      <c r="G57" s="74"/>
      <c r="H57" s="189"/>
      <c r="I57" s="189"/>
      <c r="J57" s="3"/>
      <c r="K57" s="3"/>
    </row>
    <row x14ac:dyDescent="0.25" r="58" customHeight="1" ht="17.25">
      <c r="A58" s="114"/>
      <c r="B58" s="114"/>
      <c r="C58" s="114"/>
      <c r="D58" s="114"/>
      <c r="E58" s="138" t="s">
        <v>18</v>
      </c>
      <c r="F58" s="138"/>
      <c r="G58" s="4"/>
      <c r="H58" s="101"/>
      <c r="I58" s="92"/>
      <c r="J58" s="3"/>
      <c r="K58" s="3"/>
    </row>
    <row x14ac:dyDescent="0.25" r="59" customHeight="1" ht="17.25">
      <c r="A59" s="114"/>
      <c r="B59" s="114"/>
      <c r="C59" s="114"/>
      <c r="D59" s="114"/>
      <c r="E59" s="108"/>
      <c r="F59" s="108"/>
      <c r="G59" s="4"/>
      <c r="H59" s="101"/>
      <c r="I59" s="92"/>
      <c r="J59" s="3"/>
      <c r="K59" s="3"/>
    </row>
    <row x14ac:dyDescent="0.25" r="60" customHeight="1" ht="17.25">
      <c r="A60" s="3"/>
      <c r="B60" s="23"/>
      <c r="C60" s="23"/>
      <c r="D60" s="114"/>
      <c r="E60" s="139" t="s">
        <v>188</v>
      </c>
      <c r="F60" s="139"/>
      <c r="G60" s="140"/>
      <c r="H60" s="152"/>
      <c r="I60" s="188">
        <f>ROUNDUP((('UK-R-Desks, Cabinets &amp; Screens'!H60)*USD_per_GBP)*(1-UK_VAT),-1)</f>
      </c>
      <c r="J60" s="3"/>
      <c r="K60" s="3"/>
    </row>
    <row x14ac:dyDescent="0.25" r="61" customHeight="1" ht="17.25">
      <c r="A61" s="3"/>
      <c r="B61" s="23"/>
      <c r="C61" s="23"/>
      <c r="D61" s="114"/>
      <c r="E61" s="28"/>
      <c r="F61" s="28"/>
      <c r="G61" s="4"/>
      <c r="H61" s="101"/>
      <c r="I61" s="63"/>
      <c r="J61" s="114"/>
      <c r="K61" s="3"/>
    </row>
    <row x14ac:dyDescent="0.25" r="62" customHeight="1" ht="17.25">
      <c r="A62" s="3"/>
      <c r="B62" s="23"/>
      <c r="C62" s="23"/>
      <c r="D62" s="114"/>
      <c r="E62" s="28" t="s">
        <v>189</v>
      </c>
      <c r="F62" s="28"/>
      <c r="G62" s="4"/>
      <c r="H62" s="101"/>
      <c r="I62" s="62"/>
      <c r="J62" s="114"/>
      <c r="K62" s="3"/>
    </row>
    <row x14ac:dyDescent="0.25" r="63" customHeight="1" ht="17.25">
      <c r="A63" s="3"/>
      <c r="B63" s="23"/>
      <c r="C63" s="23"/>
      <c r="D63" s="115"/>
      <c r="E63" s="139" t="s">
        <v>190</v>
      </c>
      <c r="F63" s="190"/>
      <c r="G63" s="190"/>
      <c r="H63" s="191"/>
      <c r="I63" s="188">
        <f>ROUNDUP((('UK-R-Desks, Cabinets &amp; Screens'!H63)*USD_per_GBP)*(1-UK_VAT),-1)</f>
      </c>
      <c r="J63" s="3"/>
      <c r="K63" s="3"/>
    </row>
    <row x14ac:dyDescent="0.25" r="64" customHeight="1" ht="17.25">
      <c r="A64" s="3"/>
      <c r="B64" s="23"/>
      <c r="C64" s="23"/>
      <c r="D64" s="115"/>
      <c r="E64" s="134"/>
      <c r="F64" s="134"/>
      <c r="G64" s="134"/>
      <c r="H64" s="186"/>
      <c r="I64" s="82"/>
      <c r="J64" s="3"/>
      <c r="K64" s="3"/>
    </row>
    <row x14ac:dyDescent="0.25" r="65" customHeight="1" ht="17.25">
      <c r="A65" s="3"/>
      <c r="B65" s="192"/>
      <c r="C65" s="192"/>
      <c r="D65" s="192"/>
      <c r="E65" s="192"/>
      <c r="F65" s="192"/>
      <c r="G65" s="192"/>
      <c r="H65" s="193"/>
      <c r="I65" s="82"/>
      <c r="J65" s="3"/>
      <c r="K65" s="3"/>
    </row>
    <row x14ac:dyDescent="0.25" r="66" customHeight="1" ht="17.25">
      <c r="A66" s="3"/>
      <c r="B66" s="192"/>
      <c r="C66" s="192"/>
      <c r="D66" s="192"/>
      <c r="E66" s="192"/>
      <c r="F66" s="192"/>
      <c r="G66" s="192"/>
      <c r="H66" s="193"/>
      <c r="I66" s="82"/>
      <c r="J66" s="3"/>
      <c r="K66" s="3"/>
    </row>
    <row x14ac:dyDescent="0.25" r="67" customHeight="1" ht="17.25">
      <c r="A67" s="3"/>
      <c r="B67" s="192"/>
      <c r="C67" s="192"/>
      <c r="D67" s="192"/>
      <c r="E67" s="192"/>
      <c r="F67" s="192"/>
      <c r="G67" s="192"/>
      <c r="H67" s="193"/>
      <c r="I67" s="82"/>
      <c r="J67" s="3"/>
      <c r="K67" s="3"/>
    </row>
  </sheetData>
  <mergeCells count="7">
    <mergeCell ref="A1:K1"/>
    <mergeCell ref="F4:G4"/>
    <mergeCell ref="I4:J4"/>
    <mergeCell ref="F21:G21"/>
    <mergeCell ref="I21:J21"/>
    <mergeCell ref="F36:G36"/>
    <mergeCell ref="F54:G5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7"/>
  <sheetViews>
    <sheetView workbookViewId="0"/>
  </sheetViews>
  <sheetFormatPr defaultRowHeight="15" x14ac:dyDescent="0.25"/>
  <cols>
    <col min="1" max="1" style="76" width="2.5764285714285715" customWidth="1" bestFit="1"/>
    <col min="2" max="2" style="77" width="14.005" customWidth="1" bestFit="1"/>
    <col min="3" max="3" style="77" width="42.14785714285715" customWidth="1" bestFit="1"/>
    <col min="4" max="4" style="77" width="18.576428571428572" customWidth="1" bestFit="1"/>
    <col min="5" max="5" style="77" width="13.576428571428572" customWidth="1" bestFit="1"/>
    <col min="6" max="6" style="77" width="22.14785714285714" customWidth="1" bestFit="1"/>
    <col min="7" max="7" style="77" width="23.14785714285714" customWidth="1" bestFit="1"/>
    <col min="8" max="8" style="154" width="18.005" customWidth="1" bestFit="1"/>
    <col min="9" max="9" style="100" width="20.576428571428572" customWidth="1" bestFit="1"/>
    <col min="10" max="10" style="76" width="33.14785714285715" customWidth="1" bestFit="1"/>
    <col min="11" max="11" style="76" width="12.43357142857143" customWidth="1" bestFit="1" hidden="1"/>
  </cols>
  <sheetData>
    <row x14ac:dyDescent="0.25" r="1" customHeight="1" ht="17.25">
      <c r="A1" s="1" t="s">
        <v>158</v>
      </c>
      <c r="B1" s="1"/>
      <c r="C1" s="1"/>
      <c r="D1" s="1"/>
      <c r="E1" s="1"/>
      <c r="F1" s="1"/>
      <c r="G1" s="1"/>
      <c r="H1" s="81"/>
      <c r="I1" s="81"/>
      <c r="J1" s="1"/>
      <c r="K1" s="1"/>
    </row>
    <row x14ac:dyDescent="0.25" r="2" customHeight="1" ht="17.25">
      <c r="A2" s="163"/>
      <c r="B2" s="163"/>
      <c r="C2" s="163"/>
      <c r="D2" s="163"/>
      <c r="E2" s="164"/>
      <c r="F2" s="164"/>
      <c r="G2" s="164"/>
      <c r="H2" s="165"/>
      <c r="I2" s="82"/>
      <c r="J2" s="3"/>
      <c r="K2" s="3"/>
    </row>
    <row x14ac:dyDescent="0.25" r="3" customHeight="1" ht="17.25">
      <c r="A3" s="8" t="s">
        <v>1</v>
      </c>
      <c r="B3" s="96" t="s">
        <v>81</v>
      </c>
      <c r="C3" s="10"/>
      <c r="D3" s="10"/>
      <c r="E3" s="166"/>
      <c r="F3" s="166"/>
      <c r="G3" s="71"/>
      <c r="H3" s="94"/>
      <c r="I3" s="167"/>
      <c r="J3" s="8"/>
      <c r="K3" s="8"/>
    </row>
    <row x14ac:dyDescent="0.25" r="4" customHeight="1" ht="17.25">
      <c r="A4" s="15"/>
      <c r="B4" s="15" t="s">
        <v>159</v>
      </c>
      <c r="C4" s="15"/>
      <c r="D4" s="183"/>
      <c r="E4" s="113" t="s">
        <v>10</v>
      </c>
      <c r="F4" s="118" t="s">
        <v>36</v>
      </c>
      <c r="G4" s="130"/>
      <c r="H4" s="73" t="s">
        <v>160</v>
      </c>
      <c r="I4" s="52"/>
      <c r="J4" s="51"/>
      <c r="K4" s="184"/>
    </row>
    <row x14ac:dyDescent="0.25" r="5" customHeight="1" ht="17.25">
      <c r="A5" s="114"/>
      <c r="B5" s="114"/>
      <c r="C5" s="114"/>
      <c r="D5" s="114"/>
      <c r="E5" s="134"/>
      <c r="F5" s="133" t="s">
        <v>161</v>
      </c>
      <c r="G5" s="185" t="s">
        <v>162</v>
      </c>
      <c r="H5" s="186"/>
      <c r="I5" s="82"/>
      <c r="J5" s="3"/>
      <c r="K5" s="3"/>
    </row>
    <row x14ac:dyDescent="0.25" r="6" customHeight="1" ht="17.25">
      <c r="A6" s="114"/>
      <c r="B6" s="114"/>
      <c r="C6" s="114"/>
      <c r="D6" s="114"/>
      <c r="E6" s="74" t="s">
        <v>11</v>
      </c>
      <c r="F6" s="28" t="s">
        <v>163</v>
      </c>
      <c r="G6" s="28" t="s">
        <v>164</v>
      </c>
      <c r="H6" s="62">
        <f>ROUNDUP((('UK-T-Desks, Cabinets &amp; Screens '!G6)*USD_per_GBP),-1)</f>
      </c>
      <c r="I6" s="63"/>
      <c r="J6" s="3"/>
      <c r="K6" s="3"/>
    </row>
    <row x14ac:dyDescent="0.25" r="7" customHeight="1" ht="17.25">
      <c r="A7" s="114"/>
      <c r="B7" s="114"/>
      <c r="C7" s="114"/>
      <c r="D7" s="114"/>
      <c r="E7" s="74" t="s">
        <v>15</v>
      </c>
      <c r="F7" s="28" t="s">
        <v>165</v>
      </c>
      <c r="G7" s="28" t="s">
        <v>166</v>
      </c>
      <c r="H7" s="62">
        <f>ROUNDUP((('UK-T-Desks, Cabinets &amp; Screens '!G7)*USD_per_GBP),-1)</f>
      </c>
      <c r="I7" s="63"/>
      <c r="J7" s="3"/>
      <c r="K7" s="3"/>
    </row>
    <row x14ac:dyDescent="0.25" r="8" customHeight="1" ht="17.25">
      <c r="A8" s="114"/>
      <c r="B8" s="114"/>
      <c r="C8" s="114"/>
      <c r="D8" s="114"/>
      <c r="E8" s="74"/>
      <c r="F8" s="74"/>
      <c r="G8" s="74"/>
      <c r="H8" s="63"/>
      <c r="I8" s="63"/>
      <c r="J8" s="3"/>
      <c r="K8" s="3"/>
    </row>
    <row x14ac:dyDescent="0.25" r="9" customHeight="1" ht="17.25">
      <c r="A9" s="114"/>
      <c r="B9" s="114"/>
      <c r="C9" s="114"/>
      <c r="D9" s="114"/>
      <c r="E9" s="187" t="s">
        <v>167</v>
      </c>
      <c r="F9" s="187"/>
      <c r="G9" s="74"/>
      <c r="H9" s="63"/>
      <c r="I9" s="63"/>
      <c r="J9" s="3"/>
      <c r="K9" s="3"/>
    </row>
    <row x14ac:dyDescent="0.25" r="10" customHeight="1" ht="17.25">
      <c r="A10" s="114"/>
      <c r="B10" s="114"/>
      <c r="C10" s="114"/>
      <c r="D10" s="114"/>
      <c r="E10" s="171"/>
      <c r="F10" s="171"/>
      <c r="G10" s="28"/>
      <c r="H10" s="27"/>
      <c r="I10" s="172"/>
      <c r="J10" s="3"/>
      <c r="K10" s="3"/>
    </row>
    <row x14ac:dyDescent="0.25" r="11" customHeight="1" ht="17.25">
      <c r="A11" s="114"/>
      <c r="B11" s="114"/>
      <c r="C11" s="114"/>
      <c r="D11" s="114"/>
      <c r="E11" s="138" t="s">
        <v>168</v>
      </c>
      <c r="F11" s="138"/>
      <c r="G11" s="4"/>
      <c r="H11" s="172"/>
      <c r="I11" s="172"/>
      <c r="J11" s="114"/>
      <c r="K11" s="3"/>
    </row>
    <row x14ac:dyDescent="0.25" r="12" customHeight="1" ht="17.25">
      <c r="A12" s="114"/>
      <c r="B12" s="114"/>
      <c r="C12" s="114"/>
      <c r="D12" s="114"/>
      <c r="E12" s="108"/>
      <c r="F12" s="108"/>
      <c r="G12" s="4"/>
      <c r="H12" s="172"/>
      <c r="I12" s="172"/>
      <c r="J12" s="114"/>
      <c r="K12" s="3"/>
    </row>
    <row x14ac:dyDescent="0.25" r="13" customHeight="1" ht="17.25">
      <c r="A13" s="3"/>
      <c r="B13" s="23"/>
      <c r="C13" s="23"/>
      <c r="D13" s="23"/>
      <c r="E13" s="114"/>
      <c r="F13" s="114"/>
      <c r="G13" s="4"/>
      <c r="H13" s="172"/>
      <c r="I13" s="172"/>
      <c r="J13" s="114"/>
      <c r="K13" s="3"/>
    </row>
    <row x14ac:dyDescent="0.25" r="14" customHeight="1" ht="17.25">
      <c r="A14" s="3"/>
      <c r="B14" s="23"/>
      <c r="C14" s="23"/>
      <c r="D14" s="23"/>
      <c r="E14" s="139" t="s">
        <v>90</v>
      </c>
      <c r="F14" s="139"/>
      <c r="G14" s="140"/>
      <c r="H14" s="141"/>
      <c r="I14" s="188">
        <f>ROUNDUP((('UK-T-Desks, Cabinets &amp; Screens '!H14)*USD_per_GBP),-1)</f>
      </c>
      <c r="J14" s="114"/>
      <c r="K14" s="3"/>
    </row>
    <row x14ac:dyDescent="0.25" r="15" customHeight="1" ht="17.25">
      <c r="A15" s="3"/>
      <c r="B15" s="23"/>
      <c r="C15" s="23"/>
      <c r="D15" s="23"/>
      <c r="E15" s="108"/>
      <c r="F15" s="108"/>
      <c r="G15" s="4"/>
      <c r="H15" s="172"/>
      <c r="I15" s="172"/>
      <c r="J15" s="114"/>
      <c r="K15" s="3"/>
    </row>
    <row x14ac:dyDescent="0.25" r="16" customHeight="1" ht="17.25">
      <c r="A16" s="3"/>
      <c r="B16" s="23"/>
      <c r="C16" s="23"/>
      <c r="D16" s="23"/>
      <c r="E16" s="108"/>
      <c r="F16" s="108"/>
      <c r="G16" s="4"/>
      <c r="H16" s="172"/>
      <c r="I16" s="172"/>
      <c r="J16" s="114"/>
      <c r="K16" s="3"/>
    </row>
    <row x14ac:dyDescent="0.25" r="17" customHeight="1" ht="17.25">
      <c r="A17" s="3"/>
      <c r="B17" s="23"/>
      <c r="C17" s="23"/>
      <c r="D17" s="23"/>
      <c r="E17" s="114"/>
      <c r="F17" s="114"/>
      <c r="G17" s="4"/>
      <c r="H17" s="172"/>
      <c r="I17" s="172"/>
      <c r="J17" s="114"/>
      <c r="K17" s="3"/>
    </row>
    <row x14ac:dyDescent="0.25" r="18" customHeight="1" ht="17.25">
      <c r="A18" s="3"/>
      <c r="B18" s="23"/>
      <c r="C18" s="23"/>
      <c r="D18" s="23"/>
      <c r="E18" s="28"/>
      <c r="F18" s="28"/>
      <c r="G18" s="28"/>
      <c r="H18" s="86"/>
      <c r="I18" s="63"/>
      <c r="J18" s="174"/>
      <c r="K18" s="3"/>
    </row>
    <row x14ac:dyDescent="0.25" r="19" customHeight="1" ht="17.25">
      <c r="A19" s="3"/>
      <c r="B19" s="23"/>
      <c r="C19" s="23"/>
      <c r="D19" s="23"/>
      <c r="E19" s="134"/>
      <c r="F19" s="134"/>
      <c r="G19" s="134"/>
      <c r="H19" s="186"/>
      <c r="I19" s="82"/>
      <c r="J19" s="3"/>
      <c r="K19" s="3"/>
    </row>
    <row x14ac:dyDescent="0.25" r="20" customHeight="1" ht="17.25">
      <c r="A20" s="8" t="s">
        <v>1</v>
      </c>
      <c r="B20" s="96" t="s">
        <v>169</v>
      </c>
      <c r="C20" s="10"/>
      <c r="D20" s="10"/>
      <c r="E20" s="166"/>
      <c r="F20" s="166"/>
      <c r="G20" s="71"/>
      <c r="H20" s="94"/>
      <c r="I20" s="167"/>
      <c r="J20" s="8"/>
      <c r="K20" s="3"/>
    </row>
    <row x14ac:dyDescent="0.25" r="21" customHeight="1" ht="17.25">
      <c r="A21" s="15"/>
      <c r="B21" s="15" t="s">
        <v>159</v>
      </c>
      <c r="C21" s="15"/>
      <c r="D21" s="183"/>
      <c r="E21" s="113" t="s">
        <v>10</v>
      </c>
      <c r="F21" s="118" t="s">
        <v>36</v>
      </c>
      <c r="G21" s="130"/>
      <c r="H21" s="73" t="s">
        <v>160</v>
      </c>
      <c r="I21" s="52"/>
      <c r="J21" s="51"/>
      <c r="K21" s="3"/>
    </row>
    <row x14ac:dyDescent="0.25" r="22" customHeight="1" ht="17.25">
      <c r="A22" s="114"/>
      <c r="B22" s="114"/>
      <c r="C22" s="114"/>
      <c r="D22" s="114"/>
      <c r="E22" s="134"/>
      <c r="F22" s="133" t="s">
        <v>170</v>
      </c>
      <c r="G22" s="185" t="s">
        <v>171</v>
      </c>
      <c r="H22" s="186"/>
      <c r="I22" s="82"/>
      <c r="J22" s="3"/>
      <c r="K22" s="3"/>
    </row>
    <row x14ac:dyDescent="0.25" r="23" customHeight="1" ht="17.25">
      <c r="A23" s="114"/>
      <c r="B23" s="114"/>
      <c r="C23" s="114"/>
      <c r="D23" s="114"/>
      <c r="E23" s="74"/>
      <c r="F23" s="28" t="s">
        <v>172</v>
      </c>
      <c r="G23" s="28" t="s">
        <v>173</v>
      </c>
      <c r="H23" s="62">
        <f>ROUNDUP((('UK-T-Desks, Cabinets &amp; Screens '!G23)*USD_per_GBP),-1)</f>
      </c>
      <c r="I23" s="63"/>
      <c r="J23" s="3"/>
      <c r="K23" s="3"/>
    </row>
    <row x14ac:dyDescent="0.25" r="24" customHeight="1" ht="17.25">
      <c r="A24" s="114"/>
      <c r="B24" s="114"/>
      <c r="C24" s="114"/>
      <c r="D24" s="114"/>
      <c r="E24" s="74"/>
      <c r="F24" s="74"/>
      <c r="G24" s="74"/>
      <c r="H24" s="63"/>
      <c r="I24" s="63"/>
      <c r="J24" s="3"/>
      <c r="K24" s="3"/>
    </row>
    <row x14ac:dyDescent="0.25" r="25" customHeight="1" ht="17.25">
      <c r="A25" s="114"/>
      <c r="B25" s="114"/>
      <c r="C25" s="114"/>
      <c r="D25" s="114"/>
      <c r="E25" s="74"/>
      <c r="F25" s="74"/>
      <c r="G25" s="74"/>
      <c r="H25" s="63"/>
      <c r="I25" s="63"/>
      <c r="J25" s="3"/>
      <c r="K25" s="3"/>
    </row>
    <row x14ac:dyDescent="0.25" r="26" customHeight="1" ht="17.25">
      <c r="A26" s="114"/>
      <c r="B26" s="114"/>
      <c r="C26" s="114"/>
      <c r="D26" s="114"/>
      <c r="E26" s="187" t="s">
        <v>167</v>
      </c>
      <c r="F26" s="187"/>
      <c r="G26" s="74"/>
      <c r="H26" s="63"/>
      <c r="I26" s="63"/>
      <c r="J26" s="3"/>
      <c r="K26" s="3"/>
    </row>
    <row x14ac:dyDescent="0.25" r="27" customHeight="1" ht="17.25">
      <c r="A27" s="114"/>
      <c r="B27" s="114"/>
      <c r="C27" s="114"/>
      <c r="D27" s="114"/>
      <c r="E27" s="171"/>
      <c r="F27" s="171"/>
      <c r="G27" s="28"/>
      <c r="H27" s="27"/>
      <c r="I27" s="172"/>
      <c r="J27" s="3"/>
      <c r="K27" s="3"/>
    </row>
    <row x14ac:dyDescent="0.25" r="28" customHeight="1" ht="17.25">
      <c r="A28" s="114"/>
      <c r="B28" s="114"/>
      <c r="C28" s="114"/>
      <c r="D28" s="114"/>
      <c r="E28" s="138" t="s">
        <v>174</v>
      </c>
      <c r="F28" s="138"/>
      <c r="G28" s="4"/>
      <c r="H28" s="172"/>
      <c r="I28" s="172"/>
      <c r="J28" s="114"/>
      <c r="K28" s="3"/>
    </row>
    <row x14ac:dyDescent="0.25" r="29" customHeight="1" ht="17.25">
      <c r="A29" s="114"/>
      <c r="B29" s="114"/>
      <c r="C29" s="114"/>
      <c r="D29" s="114"/>
      <c r="E29" s="108"/>
      <c r="F29" s="108"/>
      <c r="G29" s="4"/>
      <c r="H29" s="172"/>
      <c r="I29" s="172"/>
      <c r="J29" s="114"/>
      <c r="K29" s="3"/>
    </row>
    <row x14ac:dyDescent="0.25" r="30" customHeight="1" ht="17.25">
      <c r="A30" s="3"/>
      <c r="B30" s="23"/>
      <c r="C30" s="23"/>
      <c r="D30" s="23"/>
      <c r="E30" s="114"/>
      <c r="F30" s="114"/>
      <c r="G30" s="4"/>
      <c r="H30" s="172"/>
      <c r="I30" s="172"/>
      <c r="J30" s="114"/>
      <c r="K30" s="3"/>
    </row>
    <row x14ac:dyDescent="0.25" r="31" customHeight="1" ht="17.25">
      <c r="A31" s="3"/>
      <c r="B31" s="23"/>
      <c r="C31" s="23"/>
      <c r="D31" s="23"/>
      <c r="E31" s="28"/>
      <c r="F31" s="28"/>
      <c r="G31" s="4"/>
      <c r="H31" s="172"/>
      <c r="I31" s="63"/>
      <c r="J31" s="114"/>
      <c r="K31" s="3"/>
    </row>
    <row x14ac:dyDescent="0.25" r="32" customHeight="1" ht="17.25">
      <c r="A32" s="3"/>
      <c r="B32" s="23"/>
      <c r="C32" s="23"/>
      <c r="D32" s="23"/>
      <c r="E32" s="108"/>
      <c r="F32" s="108"/>
      <c r="G32" s="4"/>
      <c r="H32" s="172"/>
      <c r="I32" s="172"/>
      <c r="J32" s="114"/>
      <c r="K32" s="3"/>
    </row>
    <row x14ac:dyDescent="0.25" r="33" customHeight="1" ht="17.25">
      <c r="A33" s="3"/>
      <c r="B33" s="23"/>
      <c r="C33" s="23"/>
      <c r="D33" s="23"/>
      <c r="E33" s="108"/>
      <c r="F33" s="108"/>
      <c r="G33" s="4"/>
      <c r="H33" s="172"/>
      <c r="I33" s="172"/>
      <c r="J33" s="114"/>
      <c r="K33" s="3"/>
    </row>
    <row x14ac:dyDescent="0.25" r="34" customHeight="1" ht="17.25">
      <c r="A34" s="3"/>
      <c r="B34" s="23"/>
      <c r="C34" s="23"/>
      <c r="D34" s="23"/>
      <c r="E34" s="108"/>
      <c r="F34" s="108"/>
      <c r="G34" s="4"/>
      <c r="H34" s="172"/>
      <c r="I34" s="172"/>
      <c r="J34" s="114"/>
      <c r="K34" s="3"/>
    </row>
    <row x14ac:dyDescent="0.25" r="35" customHeight="1" ht="17.25">
      <c r="A35" s="8" t="s">
        <v>1</v>
      </c>
      <c r="B35" s="96" t="s">
        <v>175</v>
      </c>
      <c r="C35" s="10"/>
      <c r="D35" s="166"/>
      <c r="E35" s="71"/>
      <c r="F35" s="71"/>
      <c r="G35" s="71"/>
      <c r="H35" s="167"/>
      <c r="I35" s="167"/>
      <c r="J35" s="8"/>
      <c r="K35" s="8"/>
    </row>
    <row x14ac:dyDescent="0.25" r="36" customHeight="1" ht="17.25">
      <c r="A36" s="15"/>
      <c r="B36" s="15" t="s">
        <v>176</v>
      </c>
      <c r="C36" s="15"/>
      <c r="D36" s="183"/>
      <c r="E36" s="113" t="s">
        <v>10</v>
      </c>
      <c r="F36" s="118" t="s">
        <v>36</v>
      </c>
      <c r="G36" s="130"/>
      <c r="H36" s="73" t="s">
        <v>177</v>
      </c>
      <c r="I36" s="73" t="s">
        <v>178</v>
      </c>
      <c r="J36" s="169"/>
      <c r="K36" s="169"/>
    </row>
    <row x14ac:dyDescent="0.25" r="37" customHeight="1" ht="17.25">
      <c r="A37" s="114"/>
      <c r="B37" s="114"/>
      <c r="C37" s="114"/>
      <c r="D37" s="114"/>
      <c r="E37" s="134"/>
      <c r="F37" s="156" t="s">
        <v>72</v>
      </c>
      <c r="G37" s="156" t="s">
        <v>84</v>
      </c>
      <c r="H37" s="186"/>
      <c r="I37" s="82"/>
      <c r="J37" s="3"/>
      <c r="K37" s="3"/>
    </row>
    <row x14ac:dyDescent="0.25" r="38" customHeight="1" ht="17.25">
      <c r="A38" s="114"/>
      <c r="B38" s="114"/>
      <c r="C38" s="114"/>
      <c r="D38" s="114"/>
      <c r="E38" s="74" t="s">
        <v>179</v>
      </c>
      <c r="F38" s="74" t="s">
        <v>180</v>
      </c>
      <c r="G38" s="74" t="s">
        <v>181</v>
      </c>
      <c r="H38" s="62">
        <f>ROUNDUP((('UK-T-Desks, Cabinets &amp; Screens '!G38)*USD_per_GBP),-1)</f>
      </c>
      <c r="I38" s="62">
        <f>ROUNDUP((('UK-T-Desks, Cabinets &amp; Screens '!H38)*USD_per_GBP),-1)</f>
      </c>
      <c r="J38" s="3"/>
      <c r="K38" s="3"/>
    </row>
    <row x14ac:dyDescent="0.25" r="39" customHeight="1" ht="17.25">
      <c r="A39" s="114"/>
      <c r="B39" s="114"/>
      <c r="C39" s="114"/>
      <c r="D39" s="114"/>
      <c r="E39" s="74" t="s">
        <v>182</v>
      </c>
      <c r="F39" s="74" t="s">
        <v>183</v>
      </c>
      <c r="G39" s="74" t="s">
        <v>184</v>
      </c>
      <c r="H39" s="189"/>
      <c r="I39" s="189"/>
      <c r="J39" s="3"/>
      <c r="K39" s="3"/>
    </row>
    <row x14ac:dyDescent="0.25" r="40" customHeight="1" ht="17.25">
      <c r="A40" s="114"/>
      <c r="B40" s="114"/>
      <c r="C40" s="114"/>
      <c r="D40" s="114"/>
      <c r="E40" s="74"/>
      <c r="F40" s="74"/>
      <c r="G40" s="74"/>
      <c r="H40" s="63"/>
      <c r="I40" s="63"/>
      <c r="J40" s="3"/>
      <c r="K40" s="3"/>
    </row>
    <row x14ac:dyDescent="0.25" r="41" customHeight="1" ht="17.25">
      <c r="A41" s="114"/>
      <c r="B41" s="114"/>
      <c r="C41" s="114"/>
      <c r="D41" s="114"/>
      <c r="E41" s="187"/>
      <c r="F41" s="187"/>
      <c r="G41" s="74"/>
      <c r="H41" s="63"/>
      <c r="I41" s="63"/>
      <c r="J41" s="3"/>
      <c r="K41" s="3"/>
    </row>
    <row x14ac:dyDescent="0.25" r="42" customHeight="1" ht="17.25">
      <c r="A42" s="3"/>
      <c r="B42" s="23"/>
      <c r="C42" s="23"/>
      <c r="D42" s="114"/>
      <c r="E42" s="171"/>
      <c r="F42" s="171"/>
      <c r="G42" s="28"/>
      <c r="H42" s="27"/>
      <c r="I42" s="172"/>
      <c r="J42" s="3"/>
      <c r="K42" s="3"/>
    </row>
    <row x14ac:dyDescent="0.25" r="43" customHeight="1" ht="17.25">
      <c r="A43" s="3"/>
      <c r="B43" s="23"/>
      <c r="C43" s="23"/>
      <c r="D43" s="114"/>
      <c r="E43" s="138"/>
      <c r="F43" s="138"/>
      <c r="G43" s="4"/>
      <c r="H43" s="172"/>
      <c r="I43" s="172"/>
      <c r="J43" s="114"/>
      <c r="K43" s="3"/>
    </row>
    <row x14ac:dyDescent="0.25" r="44" customHeight="1" ht="17.25">
      <c r="A44" s="3"/>
      <c r="B44" s="23"/>
      <c r="C44" s="23"/>
      <c r="D44" s="114"/>
      <c r="E44" s="108"/>
      <c r="F44" s="108"/>
      <c r="G44" s="4"/>
      <c r="H44" s="172"/>
      <c r="I44" s="172"/>
      <c r="J44" s="114"/>
      <c r="K44" s="3"/>
    </row>
    <row x14ac:dyDescent="0.25" r="45" customHeight="1" ht="17.25">
      <c r="A45" s="3"/>
      <c r="B45" s="23"/>
      <c r="C45" s="23"/>
      <c r="D45" s="115"/>
      <c r="E45" s="134"/>
      <c r="F45" s="134"/>
      <c r="G45" s="134"/>
      <c r="H45" s="186"/>
      <c r="I45" s="82"/>
      <c r="J45" s="3"/>
      <c r="K45" s="3"/>
    </row>
    <row x14ac:dyDescent="0.25" r="46" customHeight="1" ht="17.25">
      <c r="A46" s="3"/>
      <c r="B46" s="23"/>
      <c r="C46" s="23"/>
      <c r="D46" s="115"/>
      <c r="E46" s="134"/>
      <c r="F46" s="134"/>
      <c r="G46" s="134"/>
      <c r="H46" s="186"/>
      <c r="I46" s="82"/>
      <c r="J46" s="3"/>
      <c r="K46" s="3"/>
    </row>
    <row x14ac:dyDescent="0.25" r="47" customHeight="1" ht="17.25">
      <c r="A47" s="3"/>
      <c r="B47" s="23"/>
      <c r="C47" s="23"/>
      <c r="D47" s="115"/>
      <c r="E47" s="134"/>
      <c r="F47" s="134"/>
      <c r="G47" s="134"/>
      <c r="H47" s="186"/>
      <c r="I47" s="82"/>
      <c r="J47" s="3"/>
      <c r="K47" s="3"/>
    </row>
    <row x14ac:dyDescent="0.25" r="48" customHeight="1" ht="17.25">
      <c r="A48" s="3"/>
      <c r="B48" s="23"/>
      <c r="C48" s="23"/>
      <c r="D48" s="115"/>
      <c r="E48" s="134"/>
      <c r="F48" s="134"/>
      <c r="G48" s="134"/>
      <c r="H48" s="186"/>
      <c r="I48" s="82"/>
      <c r="J48" s="3"/>
      <c r="K48" s="3"/>
    </row>
    <row x14ac:dyDescent="0.25" r="49" customHeight="1" ht="39.75">
      <c r="A49" s="3"/>
      <c r="B49" s="23"/>
      <c r="C49" s="23"/>
      <c r="D49" s="115"/>
      <c r="E49" s="134"/>
      <c r="F49" s="134"/>
      <c r="G49" s="134"/>
      <c r="H49" s="186"/>
      <c r="I49" s="82"/>
      <c r="J49" s="3"/>
      <c r="K49" s="3"/>
    </row>
    <row x14ac:dyDescent="0.25" r="50" customHeight="1" ht="17.25">
      <c r="A50" s="3"/>
      <c r="B50" s="23"/>
      <c r="C50" s="23"/>
      <c r="D50" s="115"/>
      <c r="E50" s="134"/>
      <c r="F50" s="134"/>
      <c r="G50" s="134"/>
      <c r="H50" s="186"/>
      <c r="I50" s="82"/>
      <c r="J50" s="3"/>
      <c r="K50" s="3"/>
    </row>
    <row x14ac:dyDescent="0.25" r="51" customHeight="1" ht="17.25">
      <c r="A51" s="3"/>
      <c r="B51" s="23"/>
      <c r="C51" s="23"/>
      <c r="D51" s="115"/>
      <c r="E51" s="134"/>
      <c r="F51" s="134"/>
      <c r="G51" s="134"/>
      <c r="H51" s="186"/>
      <c r="I51" s="82"/>
      <c r="J51" s="3"/>
      <c r="K51" s="3"/>
    </row>
    <row x14ac:dyDescent="0.25" r="52" customHeight="1" ht="17.25">
      <c r="A52" s="3"/>
      <c r="B52" s="23"/>
      <c r="C52" s="23"/>
      <c r="D52" s="115"/>
      <c r="E52" s="134"/>
      <c r="F52" s="134"/>
      <c r="G52" s="134"/>
      <c r="H52" s="186"/>
      <c r="I52" s="82"/>
      <c r="J52" s="3"/>
      <c r="K52" s="3"/>
    </row>
    <row x14ac:dyDescent="0.25" r="53" customHeight="1" ht="17.25">
      <c r="A53" s="8" t="s">
        <v>1</v>
      </c>
      <c r="B53" s="96" t="s">
        <v>132</v>
      </c>
      <c r="C53" s="10"/>
      <c r="D53" s="166"/>
      <c r="E53" s="71"/>
      <c r="F53" s="71"/>
      <c r="G53" s="71"/>
      <c r="H53" s="167"/>
      <c r="I53" s="167"/>
      <c r="J53" s="8"/>
      <c r="K53" s="3"/>
    </row>
    <row x14ac:dyDescent="0.25" r="54" customHeight="1" ht="17.25">
      <c r="A54" s="15"/>
      <c r="B54" s="15" t="s">
        <v>185</v>
      </c>
      <c r="C54" s="15"/>
      <c r="D54" s="183"/>
      <c r="E54" s="113" t="s">
        <v>10</v>
      </c>
      <c r="F54" s="118" t="s">
        <v>36</v>
      </c>
      <c r="G54" s="130"/>
      <c r="H54" s="52"/>
      <c r="I54" s="168"/>
      <c r="J54" s="169"/>
      <c r="K54" s="3"/>
    </row>
    <row x14ac:dyDescent="0.25" r="55" customHeight="1" ht="17.25">
      <c r="A55" s="114"/>
      <c r="B55" s="114"/>
      <c r="C55" s="114"/>
      <c r="D55" s="114"/>
      <c r="E55" s="134"/>
      <c r="F55" s="156" t="s">
        <v>72</v>
      </c>
      <c r="G55" s="156" t="s">
        <v>84</v>
      </c>
      <c r="H55" s="186"/>
      <c r="I55" s="82"/>
      <c r="J55" s="3"/>
      <c r="K55" s="3"/>
    </row>
    <row x14ac:dyDescent="0.25" r="56" customHeight="1" ht="17.25">
      <c r="A56" s="114"/>
      <c r="B56" s="114"/>
      <c r="C56" s="114"/>
      <c r="D56" s="114"/>
      <c r="E56" s="74"/>
      <c r="F56" s="74" t="s">
        <v>186</v>
      </c>
      <c r="G56" s="74" t="s">
        <v>187</v>
      </c>
      <c r="H56" s="62">
        <f>ROUNDUP((('UK-T-Desks, Cabinets &amp; Screens '!G56)*USD_per_GBP),-1)</f>
      </c>
      <c r="I56" s="189"/>
      <c r="J56" s="3"/>
      <c r="K56" s="3"/>
    </row>
    <row x14ac:dyDescent="0.25" r="57" customHeight="1" ht="17.25">
      <c r="A57" s="114"/>
      <c r="B57" s="114"/>
      <c r="C57" s="114"/>
      <c r="D57" s="114"/>
      <c r="E57" s="74"/>
      <c r="F57" s="74"/>
      <c r="G57" s="74"/>
      <c r="H57" s="189"/>
      <c r="I57" s="189"/>
      <c r="J57" s="3"/>
      <c r="K57" s="3"/>
    </row>
    <row x14ac:dyDescent="0.25" r="58" customHeight="1" ht="17.25">
      <c r="A58" s="114"/>
      <c r="B58" s="114"/>
      <c r="C58" s="114"/>
      <c r="D58" s="114"/>
      <c r="E58" s="138" t="s">
        <v>18</v>
      </c>
      <c r="F58" s="138"/>
      <c r="G58" s="4"/>
      <c r="H58" s="101"/>
      <c r="I58" s="92"/>
      <c r="J58" s="3"/>
      <c r="K58" s="3"/>
    </row>
    <row x14ac:dyDescent="0.25" r="59" customHeight="1" ht="17.25">
      <c r="A59" s="114"/>
      <c r="B59" s="114"/>
      <c r="C59" s="114"/>
      <c r="D59" s="114"/>
      <c r="E59" s="108"/>
      <c r="F59" s="108"/>
      <c r="G59" s="4"/>
      <c r="H59" s="101"/>
      <c r="I59" s="92"/>
      <c r="J59" s="3"/>
      <c r="K59" s="3"/>
    </row>
    <row x14ac:dyDescent="0.25" r="60" customHeight="1" ht="17.25">
      <c r="A60" s="3"/>
      <c r="B60" s="23"/>
      <c r="C60" s="23"/>
      <c r="D60" s="114"/>
      <c r="E60" s="139" t="s">
        <v>188</v>
      </c>
      <c r="F60" s="139"/>
      <c r="G60" s="140"/>
      <c r="H60" s="152"/>
      <c r="I60" s="188">
        <f>ROUNDUP((('UK-T-Desks, Cabinets &amp; Screens '!H60)*USD_per_GBP),-1)</f>
      </c>
      <c r="J60" s="3"/>
      <c r="K60" s="3"/>
    </row>
    <row x14ac:dyDescent="0.25" r="61" customHeight="1" ht="17.25">
      <c r="A61" s="3"/>
      <c r="B61" s="23"/>
      <c r="C61" s="23"/>
      <c r="D61" s="114"/>
      <c r="E61" s="28"/>
      <c r="F61" s="28"/>
      <c r="G61" s="4"/>
      <c r="H61" s="101"/>
      <c r="I61" s="63"/>
      <c r="J61" s="114"/>
      <c r="K61" s="3"/>
    </row>
    <row x14ac:dyDescent="0.25" r="62" customHeight="1" ht="17.25">
      <c r="A62" s="3"/>
      <c r="B62" s="23"/>
      <c r="C62" s="23"/>
      <c r="D62" s="114"/>
      <c r="E62" s="28" t="s">
        <v>189</v>
      </c>
      <c r="F62" s="28"/>
      <c r="G62" s="4"/>
      <c r="H62" s="101"/>
      <c r="I62" s="62"/>
      <c r="J62" s="114"/>
      <c r="K62" s="3"/>
    </row>
    <row x14ac:dyDescent="0.25" r="63" customHeight="1" ht="17.25">
      <c r="A63" s="3"/>
      <c r="B63" s="23"/>
      <c r="C63" s="23"/>
      <c r="D63" s="115"/>
      <c r="E63" s="139" t="s">
        <v>190</v>
      </c>
      <c r="F63" s="190"/>
      <c r="G63" s="190"/>
      <c r="H63" s="191"/>
      <c r="I63" s="188">
        <f>ROUNDUP((('UK-T-Desks, Cabinets &amp; Screens '!H63)*USD_per_GBP),-1)</f>
      </c>
      <c r="J63" s="3"/>
      <c r="K63" s="3"/>
    </row>
    <row x14ac:dyDescent="0.25" r="64" customHeight="1" ht="17.25">
      <c r="A64" s="3"/>
      <c r="B64" s="23"/>
      <c r="C64" s="23"/>
      <c r="D64" s="115"/>
      <c r="E64" s="134"/>
      <c r="F64" s="134"/>
      <c r="G64" s="134"/>
      <c r="H64" s="186"/>
      <c r="I64" s="82"/>
      <c r="J64" s="3"/>
      <c r="K64" s="3"/>
    </row>
    <row x14ac:dyDescent="0.25" r="65" customHeight="1" ht="17.25">
      <c r="A65" s="3"/>
      <c r="B65" s="192"/>
      <c r="C65" s="192"/>
      <c r="D65" s="192"/>
      <c r="E65" s="192"/>
      <c r="F65" s="192"/>
      <c r="G65" s="192"/>
      <c r="H65" s="193"/>
      <c r="I65" s="82"/>
      <c r="J65" s="3"/>
      <c r="K65" s="3"/>
    </row>
    <row x14ac:dyDescent="0.25" r="66" customHeight="1" ht="17.25">
      <c r="A66" s="3"/>
      <c r="B66" s="192"/>
      <c r="C66" s="192"/>
      <c r="D66" s="192"/>
      <c r="E66" s="192"/>
      <c r="F66" s="192"/>
      <c r="G66" s="192"/>
      <c r="H66" s="193"/>
      <c r="I66" s="82"/>
      <c r="J66" s="3"/>
      <c r="K66" s="3"/>
    </row>
    <row x14ac:dyDescent="0.25" r="67" customHeight="1" ht="17.25">
      <c r="A67" s="3"/>
      <c r="B67" s="192"/>
      <c r="C67" s="192"/>
      <c r="D67" s="192"/>
      <c r="E67" s="192"/>
      <c r="F67" s="192"/>
      <c r="G67" s="192"/>
      <c r="H67" s="193"/>
      <c r="I67" s="82"/>
      <c r="J67" s="3"/>
      <c r="K67" s="3"/>
    </row>
  </sheetData>
  <mergeCells count="7">
    <mergeCell ref="A1:K1"/>
    <mergeCell ref="F4:G4"/>
    <mergeCell ref="I4:J4"/>
    <mergeCell ref="F21:G21"/>
    <mergeCell ref="I21:J21"/>
    <mergeCell ref="F36:G36"/>
    <mergeCell ref="F54:G5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7"/>
  <sheetViews>
    <sheetView workbookViewId="0"/>
  </sheetViews>
  <sheetFormatPr defaultRowHeight="15" x14ac:dyDescent="0.25"/>
  <cols>
    <col min="1" max="1" style="76" width="2.5764285714285715" customWidth="1" bestFit="1"/>
    <col min="2" max="2" style="77" width="14.005" customWidth="1" bestFit="1"/>
    <col min="3" max="3" style="77" width="42.14785714285715" customWidth="1" bestFit="1"/>
    <col min="4" max="4" style="77" width="18.576428571428572" customWidth="1" bestFit="1"/>
    <col min="5" max="5" style="77" width="13.576428571428572" customWidth="1" bestFit="1"/>
    <col min="6" max="6" style="77" width="22.14785714285714" customWidth="1" bestFit="1"/>
    <col min="7" max="7" style="77" width="23.14785714285714" customWidth="1" bestFit="1"/>
    <col min="8" max="8" style="154" width="18.005" customWidth="1" bestFit="1"/>
    <col min="9" max="9" style="100" width="20.576428571428572" customWidth="1" bestFit="1"/>
    <col min="10" max="10" style="76" width="33.14785714285715" customWidth="1" bestFit="1"/>
    <col min="11" max="11" style="76" width="12.43357142857143" customWidth="1" bestFit="1" hidden="1"/>
  </cols>
  <sheetData>
    <row x14ac:dyDescent="0.25" r="1" customHeight="1" ht="17.25">
      <c r="A1" s="1" t="s">
        <v>158</v>
      </c>
      <c r="B1" s="1"/>
      <c r="C1" s="1"/>
      <c r="D1" s="1"/>
      <c r="E1" s="1"/>
      <c r="F1" s="1"/>
      <c r="G1" s="1"/>
      <c r="H1" s="81"/>
      <c r="I1" s="81"/>
      <c r="J1" s="1"/>
      <c r="K1" s="1"/>
    </row>
    <row x14ac:dyDescent="0.25" r="2" customHeight="1" ht="17.25">
      <c r="A2" s="163"/>
      <c r="B2" s="163"/>
      <c r="C2" s="163"/>
      <c r="D2" s="163"/>
      <c r="E2" s="164"/>
      <c r="F2" s="164"/>
      <c r="G2" s="164"/>
      <c r="H2" s="165"/>
      <c r="I2" s="82"/>
      <c r="J2" s="3"/>
      <c r="K2" s="3"/>
    </row>
    <row x14ac:dyDescent="0.25" r="3" customHeight="1" ht="17.25">
      <c r="A3" s="8" t="s">
        <v>1</v>
      </c>
      <c r="B3" s="96" t="s">
        <v>81</v>
      </c>
      <c r="C3" s="10"/>
      <c r="D3" s="10"/>
      <c r="E3" s="166"/>
      <c r="F3" s="166"/>
      <c r="G3" s="71"/>
      <c r="H3" s="94"/>
      <c r="I3" s="167"/>
      <c r="J3" s="8"/>
      <c r="K3" s="8"/>
    </row>
    <row x14ac:dyDescent="0.25" r="4" customHeight="1" ht="17.25">
      <c r="A4" s="15"/>
      <c r="B4" s="15" t="s">
        <v>159</v>
      </c>
      <c r="C4" s="15"/>
      <c r="D4" s="183"/>
      <c r="E4" s="113" t="s">
        <v>10</v>
      </c>
      <c r="F4" s="118" t="s">
        <v>36</v>
      </c>
      <c r="G4" s="130"/>
      <c r="H4" s="73" t="s">
        <v>160</v>
      </c>
      <c r="I4" s="52"/>
      <c r="J4" s="51"/>
      <c r="K4" s="184"/>
    </row>
    <row x14ac:dyDescent="0.25" r="5" customHeight="1" ht="17.25">
      <c r="A5" s="114"/>
      <c r="B5" s="114"/>
      <c r="C5" s="114"/>
      <c r="D5" s="114"/>
      <c r="E5" s="134"/>
      <c r="F5" s="133" t="s">
        <v>161</v>
      </c>
      <c r="G5" s="185" t="s">
        <v>162</v>
      </c>
      <c r="H5" s="186"/>
      <c r="I5" s="82"/>
      <c r="J5" s="3"/>
      <c r="K5" s="3"/>
    </row>
    <row x14ac:dyDescent="0.25" r="6" customHeight="1" ht="17.25">
      <c r="A6" s="114"/>
      <c r="B6" s="114"/>
      <c r="C6" s="114"/>
      <c r="D6" s="114"/>
      <c r="E6" s="74" t="s">
        <v>11</v>
      </c>
      <c r="F6" s="28" t="s">
        <v>163</v>
      </c>
      <c r="G6" s="28" t="s">
        <v>164</v>
      </c>
      <c r="H6" s="62">
        <v>5620</v>
      </c>
      <c r="I6" s="63"/>
      <c r="J6" s="3"/>
      <c r="K6" s="3"/>
    </row>
    <row x14ac:dyDescent="0.25" r="7" customHeight="1" ht="17.25">
      <c r="A7" s="114"/>
      <c r="B7" s="114"/>
      <c r="C7" s="114"/>
      <c r="D7" s="114"/>
      <c r="E7" s="74" t="s">
        <v>15</v>
      </c>
      <c r="F7" s="28" t="s">
        <v>165</v>
      </c>
      <c r="G7" s="28" t="s">
        <v>166</v>
      </c>
      <c r="H7" s="62">
        <v>6140</v>
      </c>
      <c r="I7" s="63"/>
      <c r="J7" s="3"/>
      <c r="K7" s="3"/>
    </row>
    <row x14ac:dyDescent="0.25" r="8" customHeight="1" ht="17.25">
      <c r="A8" s="114"/>
      <c r="B8" s="114"/>
      <c r="C8" s="114"/>
      <c r="D8" s="114"/>
      <c r="E8" s="74"/>
      <c r="F8" s="74"/>
      <c r="G8" s="74"/>
      <c r="H8" s="63"/>
      <c r="I8" s="63"/>
      <c r="J8" s="3"/>
      <c r="K8" s="3"/>
    </row>
    <row x14ac:dyDescent="0.25" r="9" customHeight="1" ht="17.25">
      <c r="A9" s="114"/>
      <c r="B9" s="114"/>
      <c r="C9" s="114"/>
      <c r="D9" s="114"/>
      <c r="E9" s="187" t="s">
        <v>167</v>
      </c>
      <c r="F9" s="187"/>
      <c r="G9" s="74"/>
      <c r="H9" s="63"/>
      <c r="I9" s="63"/>
      <c r="J9" s="3"/>
      <c r="K9" s="3"/>
    </row>
    <row x14ac:dyDescent="0.25" r="10" customHeight="1" ht="17.25">
      <c r="A10" s="114"/>
      <c r="B10" s="114"/>
      <c r="C10" s="114"/>
      <c r="D10" s="114"/>
      <c r="E10" s="171"/>
      <c r="F10" s="171"/>
      <c r="G10" s="28"/>
      <c r="H10" s="27"/>
      <c r="I10" s="172"/>
      <c r="J10" s="3"/>
      <c r="K10" s="3"/>
    </row>
    <row x14ac:dyDescent="0.25" r="11" customHeight="1" ht="17.25">
      <c r="A11" s="114"/>
      <c r="B11" s="114"/>
      <c r="C11" s="114"/>
      <c r="D11" s="114"/>
      <c r="E11" s="138" t="s">
        <v>168</v>
      </c>
      <c r="F11" s="138"/>
      <c r="G11" s="4"/>
      <c r="H11" s="172"/>
      <c r="I11" s="172"/>
      <c r="J11" s="114"/>
      <c r="K11" s="3"/>
    </row>
    <row x14ac:dyDescent="0.25" r="12" customHeight="1" ht="17.25">
      <c r="A12" s="114"/>
      <c r="B12" s="114"/>
      <c r="C12" s="114"/>
      <c r="D12" s="114"/>
      <c r="E12" s="108"/>
      <c r="F12" s="108"/>
      <c r="G12" s="4"/>
      <c r="H12" s="172"/>
      <c r="I12" s="172"/>
      <c r="J12" s="114"/>
      <c r="K12" s="3"/>
    </row>
    <row x14ac:dyDescent="0.25" r="13" customHeight="1" ht="17.25">
      <c r="A13" s="3"/>
      <c r="B13" s="23"/>
      <c r="C13" s="23"/>
      <c r="D13" s="23"/>
      <c r="E13" s="114"/>
      <c r="F13" s="114"/>
      <c r="G13" s="4"/>
      <c r="H13" s="172"/>
      <c r="I13" s="172"/>
      <c r="J13" s="114"/>
      <c r="K13" s="3"/>
    </row>
    <row x14ac:dyDescent="0.25" r="14" customHeight="1" ht="17.25">
      <c r="A14" s="3"/>
      <c r="B14" s="23"/>
      <c r="C14" s="23"/>
      <c r="D14" s="23"/>
      <c r="E14" s="139" t="s">
        <v>90</v>
      </c>
      <c r="F14" s="139"/>
      <c r="G14" s="140"/>
      <c r="H14" s="141"/>
      <c r="I14" s="188">
        <v>500</v>
      </c>
      <c r="J14" s="114"/>
      <c r="K14" s="3"/>
    </row>
    <row x14ac:dyDescent="0.25" r="15" customHeight="1" ht="17.25">
      <c r="A15" s="3"/>
      <c r="B15" s="23"/>
      <c r="C15" s="23"/>
      <c r="D15" s="23"/>
      <c r="E15" s="108"/>
      <c r="F15" s="108"/>
      <c r="G15" s="4"/>
      <c r="H15" s="172"/>
      <c r="I15" s="172"/>
      <c r="J15" s="114"/>
      <c r="K15" s="3"/>
    </row>
    <row x14ac:dyDescent="0.25" r="16" customHeight="1" ht="17.25">
      <c r="A16" s="3"/>
      <c r="B16" s="23"/>
      <c r="C16" s="23"/>
      <c r="D16" s="23"/>
      <c r="E16" s="108"/>
      <c r="F16" s="108"/>
      <c r="G16" s="4"/>
      <c r="H16" s="172"/>
      <c r="I16" s="172"/>
      <c r="J16" s="114"/>
      <c r="K16" s="3"/>
    </row>
    <row x14ac:dyDescent="0.25" r="17" customHeight="1" ht="17.25">
      <c r="A17" s="3"/>
      <c r="B17" s="23"/>
      <c r="C17" s="23"/>
      <c r="D17" s="23"/>
      <c r="E17" s="114"/>
      <c r="F17" s="114"/>
      <c r="G17" s="4"/>
      <c r="H17" s="172"/>
      <c r="I17" s="172"/>
      <c r="J17" s="114"/>
      <c r="K17" s="3"/>
    </row>
    <row x14ac:dyDescent="0.25" r="18" customHeight="1" ht="17.25">
      <c r="A18" s="3"/>
      <c r="B18" s="23"/>
      <c r="C18" s="23"/>
      <c r="D18" s="23"/>
      <c r="E18" s="28"/>
      <c r="F18" s="28"/>
      <c r="G18" s="28"/>
      <c r="H18" s="86"/>
      <c r="I18" s="63"/>
      <c r="J18" s="174"/>
      <c r="K18" s="3"/>
    </row>
    <row x14ac:dyDescent="0.25" r="19" customHeight="1" ht="17.25">
      <c r="A19" s="3"/>
      <c r="B19" s="23"/>
      <c r="C19" s="23"/>
      <c r="D19" s="23"/>
      <c r="E19" s="134"/>
      <c r="F19" s="134"/>
      <c r="G19" s="134"/>
      <c r="H19" s="186"/>
      <c r="I19" s="82"/>
      <c r="J19" s="3"/>
      <c r="K19" s="3"/>
    </row>
    <row x14ac:dyDescent="0.25" r="20" customHeight="1" ht="17.25">
      <c r="A20" s="8" t="s">
        <v>1</v>
      </c>
      <c r="B20" s="96" t="s">
        <v>169</v>
      </c>
      <c r="C20" s="10"/>
      <c r="D20" s="10"/>
      <c r="E20" s="166"/>
      <c r="F20" s="166"/>
      <c r="G20" s="71"/>
      <c r="H20" s="94"/>
      <c r="I20" s="167"/>
      <c r="J20" s="8"/>
      <c r="K20" s="3"/>
    </row>
    <row x14ac:dyDescent="0.25" r="21" customHeight="1" ht="17.25">
      <c r="A21" s="15"/>
      <c r="B21" s="15" t="s">
        <v>159</v>
      </c>
      <c r="C21" s="15"/>
      <c r="D21" s="183"/>
      <c r="E21" s="113" t="s">
        <v>10</v>
      </c>
      <c r="F21" s="118" t="s">
        <v>36</v>
      </c>
      <c r="G21" s="130"/>
      <c r="H21" s="73" t="s">
        <v>160</v>
      </c>
      <c r="I21" s="52"/>
      <c r="J21" s="51"/>
      <c r="K21" s="3"/>
    </row>
    <row x14ac:dyDescent="0.25" r="22" customHeight="1" ht="17.25">
      <c r="A22" s="114"/>
      <c r="B22" s="114"/>
      <c r="C22" s="114"/>
      <c r="D22" s="114"/>
      <c r="E22" s="134"/>
      <c r="F22" s="133" t="s">
        <v>170</v>
      </c>
      <c r="G22" s="185" t="s">
        <v>171</v>
      </c>
      <c r="H22" s="186"/>
      <c r="I22" s="82"/>
      <c r="J22" s="3"/>
      <c r="K22" s="3"/>
    </row>
    <row x14ac:dyDescent="0.25" r="23" customHeight="1" ht="17.25">
      <c r="A23" s="114"/>
      <c r="B23" s="114"/>
      <c r="C23" s="114"/>
      <c r="D23" s="114"/>
      <c r="E23" s="74"/>
      <c r="F23" s="28" t="s">
        <v>172</v>
      </c>
      <c r="G23" s="28" t="s">
        <v>173</v>
      </c>
      <c r="H23" s="62">
        <v>10960</v>
      </c>
      <c r="I23" s="63"/>
      <c r="J23" s="3"/>
      <c r="K23" s="3"/>
    </row>
    <row x14ac:dyDescent="0.25" r="24" customHeight="1" ht="17.25">
      <c r="A24" s="114"/>
      <c r="B24" s="114"/>
      <c r="C24" s="114"/>
      <c r="D24" s="114"/>
      <c r="E24" s="74"/>
      <c r="F24" s="74"/>
      <c r="G24" s="74"/>
      <c r="H24" s="63"/>
      <c r="I24" s="63"/>
      <c r="J24" s="3"/>
      <c r="K24" s="3"/>
    </row>
    <row x14ac:dyDescent="0.25" r="25" customHeight="1" ht="17.25">
      <c r="A25" s="114"/>
      <c r="B25" s="114"/>
      <c r="C25" s="114"/>
      <c r="D25" s="114"/>
      <c r="E25" s="74"/>
      <c r="F25" s="74"/>
      <c r="G25" s="74"/>
      <c r="H25" s="63"/>
      <c r="I25" s="63"/>
      <c r="J25" s="3"/>
      <c r="K25" s="3"/>
    </row>
    <row x14ac:dyDescent="0.25" r="26" customHeight="1" ht="17.25">
      <c r="A26" s="114"/>
      <c r="B26" s="114"/>
      <c r="C26" s="114"/>
      <c r="D26" s="114"/>
      <c r="E26" s="187" t="s">
        <v>167</v>
      </c>
      <c r="F26" s="187"/>
      <c r="G26" s="74"/>
      <c r="H26" s="63"/>
      <c r="I26" s="63"/>
      <c r="J26" s="3"/>
      <c r="K26" s="3"/>
    </row>
    <row x14ac:dyDescent="0.25" r="27" customHeight="1" ht="17.25">
      <c r="A27" s="114"/>
      <c r="B27" s="114"/>
      <c r="C27" s="114"/>
      <c r="D27" s="114"/>
      <c r="E27" s="171"/>
      <c r="F27" s="171"/>
      <c r="G27" s="28"/>
      <c r="H27" s="27"/>
      <c r="I27" s="172"/>
      <c r="J27" s="3"/>
      <c r="K27" s="3"/>
    </row>
    <row x14ac:dyDescent="0.25" r="28" customHeight="1" ht="17.25">
      <c r="A28" s="114"/>
      <c r="B28" s="114"/>
      <c r="C28" s="114"/>
      <c r="D28" s="114"/>
      <c r="E28" s="138" t="s">
        <v>174</v>
      </c>
      <c r="F28" s="138"/>
      <c r="G28" s="4"/>
      <c r="H28" s="172"/>
      <c r="I28" s="172"/>
      <c r="J28" s="114"/>
      <c r="K28" s="3"/>
    </row>
    <row x14ac:dyDescent="0.25" r="29" customHeight="1" ht="17.25">
      <c r="A29" s="114"/>
      <c r="B29" s="114"/>
      <c r="C29" s="114"/>
      <c r="D29" s="114"/>
      <c r="E29" s="108"/>
      <c r="F29" s="108"/>
      <c r="G29" s="4"/>
      <c r="H29" s="172"/>
      <c r="I29" s="172"/>
      <c r="J29" s="114"/>
      <c r="K29" s="3"/>
    </row>
    <row x14ac:dyDescent="0.25" r="30" customHeight="1" ht="17.25">
      <c r="A30" s="3"/>
      <c r="B30" s="23"/>
      <c r="C30" s="23"/>
      <c r="D30" s="23"/>
      <c r="E30" s="114"/>
      <c r="F30" s="114"/>
      <c r="G30" s="4"/>
      <c r="H30" s="172"/>
      <c r="I30" s="172"/>
      <c r="J30" s="114"/>
      <c r="K30" s="3"/>
    </row>
    <row x14ac:dyDescent="0.25" r="31" customHeight="1" ht="17.25">
      <c r="A31" s="3"/>
      <c r="B31" s="23"/>
      <c r="C31" s="23"/>
      <c r="D31" s="23"/>
      <c r="E31" s="28"/>
      <c r="F31" s="28"/>
      <c r="G31" s="4"/>
      <c r="H31" s="172"/>
      <c r="I31" s="63"/>
      <c r="J31" s="114"/>
      <c r="K31" s="3"/>
    </row>
    <row x14ac:dyDescent="0.25" r="32" customHeight="1" ht="17.25">
      <c r="A32" s="3"/>
      <c r="B32" s="23"/>
      <c r="C32" s="23"/>
      <c r="D32" s="23"/>
      <c r="E32" s="108"/>
      <c r="F32" s="108"/>
      <c r="G32" s="4"/>
      <c r="H32" s="172"/>
      <c r="I32" s="172"/>
      <c r="J32" s="114"/>
      <c r="K32" s="3"/>
    </row>
    <row x14ac:dyDescent="0.25" r="33" customHeight="1" ht="17.25">
      <c r="A33" s="3"/>
      <c r="B33" s="23"/>
      <c r="C33" s="23"/>
      <c r="D33" s="23"/>
      <c r="E33" s="108"/>
      <c r="F33" s="108"/>
      <c r="G33" s="4"/>
      <c r="H33" s="172"/>
      <c r="I33" s="172"/>
      <c r="J33" s="114"/>
      <c r="K33" s="3"/>
    </row>
    <row x14ac:dyDescent="0.25" r="34" customHeight="1" ht="17.25">
      <c r="A34" s="3"/>
      <c r="B34" s="23"/>
      <c r="C34" s="23"/>
      <c r="D34" s="23"/>
      <c r="E34" s="108"/>
      <c r="F34" s="108"/>
      <c r="G34" s="4"/>
      <c r="H34" s="172"/>
      <c r="I34" s="172"/>
      <c r="J34" s="114"/>
      <c r="K34" s="3"/>
    </row>
    <row x14ac:dyDescent="0.25" r="35" customHeight="1" ht="17.25">
      <c r="A35" s="8" t="s">
        <v>1</v>
      </c>
      <c r="B35" s="96" t="s">
        <v>175</v>
      </c>
      <c r="C35" s="10"/>
      <c r="D35" s="166"/>
      <c r="E35" s="71"/>
      <c r="F35" s="71"/>
      <c r="G35" s="71"/>
      <c r="H35" s="167"/>
      <c r="I35" s="167"/>
      <c r="J35" s="8"/>
      <c r="K35" s="8"/>
    </row>
    <row x14ac:dyDescent="0.25" r="36" customHeight="1" ht="17.25">
      <c r="A36" s="15"/>
      <c r="B36" s="15" t="s">
        <v>176</v>
      </c>
      <c r="C36" s="15"/>
      <c r="D36" s="183"/>
      <c r="E36" s="113" t="s">
        <v>10</v>
      </c>
      <c r="F36" s="118" t="s">
        <v>36</v>
      </c>
      <c r="G36" s="130"/>
      <c r="H36" s="73" t="s">
        <v>177</v>
      </c>
      <c r="I36" s="73" t="s">
        <v>178</v>
      </c>
      <c r="J36" s="169"/>
      <c r="K36" s="169"/>
    </row>
    <row x14ac:dyDescent="0.25" r="37" customHeight="1" ht="17.25">
      <c r="A37" s="114"/>
      <c r="B37" s="114"/>
      <c r="C37" s="114"/>
      <c r="D37" s="114"/>
      <c r="E37" s="134"/>
      <c r="F37" s="156" t="s">
        <v>72</v>
      </c>
      <c r="G37" s="156" t="s">
        <v>84</v>
      </c>
      <c r="H37" s="186"/>
      <c r="I37" s="82"/>
      <c r="J37" s="3"/>
      <c r="K37" s="3"/>
    </row>
    <row x14ac:dyDescent="0.25" r="38" customHeight="1" ht="17.25">
      <c r="A38" s="114"/>
      <c r="B38" s="114"/>
      <c r="C38" s="114"/>
      <c r="D38" s="114"/>
      <c r="E38" s="74" t="s">
        <v>179</v>
      </c>
      <c r="F38" s="74" t="s">
        <v>180</v>
      </c>
      <c r="G38" s="74" t="s">
        <v>181</v>
      </c>
      <c r="H38" s="62">
        <v>16210</v>
      </c>
      <c r="I38" s="62">
        <v>24760</v>
      </c>
      <c r="J38" s="3"/>
      <c r="K38" s="3"/>
    </row>
    <row x14ac:dyDescent="0.25" r="39" customHeight="1" ht="17.25">
      <c r="A39" s="114"/>
      <c r="B39" s="114"/>
      <c r="C39" s="114"/>
      <c r="D39" s="114"/>
      <c r="E39" s="74" t="s">
        <v>182</v>
      </c>
      <c r="F39" s="74" t="s">
        <v>183</v>
      </c>
      <c r="G39" s="74" t="s">
        <v>184</v>
      </c>
      <c r="H39" s="189"/>
      <c r="I39" s="189"/>
      <c r="J39" s="3"/>
      <c r="K39" s="3"/>
    </row>
    <row x14ac:dyDescent="0.25" r="40" customHeight="1" ht="17.25">
      <c r="A40" s="114"/>
      <c r="B40" s="114"/>
      <c r="C40" s="114"/>
      <c r="D40" s="114"/>
      <c r="E40" s="74"/>
      <c r="F40" s="74"/>
      <c r="G40" s="74"/>
      <c r="H40" s="63"/>
      <c r="I40" s="63"/>
      <c r="J40" s="3"/>
      <c r="K40" s="3"/>
    </row>
    <row x14ac:dyDescent="0.25" r="41" customHeight="1" ht="17.25">
      <c r="A41" s="114"/>
      <c r="B41" s="114"/>
      <c r="C41" s="114"/>
      <c r="D41" s="114"/>
      <c r="E41" s="187"/>
      <c r="F41" s="187"/>
      <c r="G41" s="74"/>
      <c r="H41" s="63"/>
      <c r="I41" s="63"/>
      <c r="J41" s="3"/>
      <c r="K41" s="3"/>
    </row>
    <row x14ac:dyDescent="0.25" r="42" customHeight="1" ht="17.25">
      <c r="A42" s="3"/>
      <c r="B42" s="23"/>
      <c r="C42" s="23"/>
      <c r="D42" s="114"/>
      <c r="E42" s="171"/>
      <c r="F42" s="171"/>
      <c r="G42" s="28"/>
      <c r="H42" s="27"/>
      <c r="I42" s="172"/>
      <c r="J42" s="3"/>
      <c r="K42" s="3"/>
    </row>
    <row x14ac:dyDescent="0.25" r="43" customHeight="1" ht="17.25">
      <c r="A43" s="3"/>
      <c r="B43" s="23"/>
      <c r="C43" s="23"/>
      <c r="D43" s="114"/>
      <c r="E43" s="138"/>
      <c r="F43" s="138"/>
      <c r="G43" s="4"/>
      <c r="H43" s="172"/>
      <c r="I43" s="172"/>
      <c r="J43" s="114"/>
      <c r="K43" s="3"/>
    </row>
    <row x14ac:dyDescent="0.25" r="44" customHeight="1" ht="17.25">
      <c r="A44" s="3"/>
      <c r="B44" s="23"/>
      <c r="C44" s="23"/>
      <c r="D44" s="114"/>
      <c r="E44" s="108"/>
      <c r="F44" s="108"/>
      <c r="G44" s="4"/>
      <c r="H44" s="172"/>
      <c r="I44" s="172"/>
      <c r="J44" s="114"/>
      <c r="K44" s="3"/>
    </row>
    <row x14ac:dyDescent="0.25" r="45" customHeight="1" ht="17.25">
      <c r="A45" s="3"/>
      <c r="B45" s="23"/>
      <c r="C45" s="23"/>
      <c r="D45" s="115"/>
      <c r="E45" s="134"/>
      <c r="F45" s="134"/>
      <c r="G45" s="134"/>
      <c r="H45" s="186"/>
      <c r="I45" s="82"/>
      <c r="J45" s="3"/>
      <c r="K45" s="3"/>
    </row>
    <row x14ac:dyDescent="0.25" r="46" customHeight="1" ht="17.25">
      <c r="A46" s="3"/>
      <c r="B46" s="23"/>
      <c r="C46" s="23"/>
      <c r="D46" s="115"/>
      <c r="E46" s="134"/>
      <c r="F46" s="134"/>
      <c r="G46" s="134"/>
      <c r="H46" s="186"/>
      <c r="I46" s="82"/>
      <c r="J46" s="3"/>
      <c r="K46" s="3"/>
    </row>
    <row x14ac:dyDescent="0.25" r="47" customHeight="1" ht="17.25">
      <c r="A47" s="3"/>
      <c r="B47" s="23"/>
      <c r="C47" s="23"/>
      <c r="D47" s="115"/>
      <c r="E47" s="134"/>
      <c r="F47" s="134"/>
      <c r="G47" s="134"/>
      <c r="H47" s="186"/>
      <c r="I47" s="82"/>
      <c r="J47" s="3"/>
      <c r="K47" s="3"/>
    </row>
    <row x14ac:dyDescent="0.25" r="48" customHeight="1" ht="17.25">
      <c r="A48" s="3"/>
      <c r="B48" s="23"/>
      <c r="C48" s="23"/>
      <c r="D48" s="115"/>
      <c r="E48" s="134"/>
      <c r="F48" s="134"/>
      <c r="G48" s="134"/>
      <c r="H48" s="186"/>
      <c r="I48" s="82"/>
      <c r="J48" s="3"/>
      <c r="K48" s="3"/>
    </row>
    <row x14ac:dyDescent="0.25" r="49" customHeight="1" ht="39.75">
      <c r="A49" s="3"/>
      <c r="B49" s="23"/>
      <c r="C49" s="23"/>
      <c r="D49" s="115"/>
      <c r="E49" s="134"/>
      <c r="F49" s="134"/>
      <c r="G49" s="134"/>
      <c r="H49" s="186"/>
      <c r="I49" s="82"/>
      <c r="J49" s="3"/>
      <c r="K49" s="3"/>
    </row>
    <row x14ac:dyDescent="0.25" r="50" customHeight="1" ht="17.25">
      <c r="A50" s="3"/>
      <c r="B50" s="23"/>
      <c r="C50" s="23"/>
      <c r="D50" s="115"/>
      <c r="E50" s="134"/>
      <c r="F50" s="134"/>
      <c r="G50" s="134"/>
      <c r="H50" s="186"/>
      <c r="I50" s="82"/>
      <c r="J50" s="3"/>
      <c r="K50" s="3"/>
    </row>
    <row x14ac:dyDescent="0.25" r="51" customHeight="1" ht="17.25">
      <c r="A51" s="3"/>
      <c r="B51" s="23"/>
      <c r="C51" s="23"/>
      <c r="D51" s="115"/>
      <c r="E51" s="134"/>
      <c r="F51" s="134"/>
      <c r="G51" s="134"/>
      <c r="H51" s="186"/>
      <c r="I51" s="82"/>
      <c r="J51" s="3"/>
      <c r="K51" s="3"/>
    </row>
    <row x14ac:dyDescent="0.25" r="52" customHeight="1" ht="17.25">
      <c r="A52" s="3"/>
      <c r="B52" s="23"/>
      <c r="C52" s="23"/>
      <c r="D52" s="115"/>
      <c r="E52" s="134"/>
      <c r="F52" s="134"/>
      <c r="G52" s="134"/>
      <c r="H52" s="186"/>
      <c r="I52" s="82"/>
      <c r="J52" s="3"/>
      <c r="K52" s="3"/>
    </row>
    <row x14ac:dyDescent="0.25" r="53" customHeight="1" ht="17.25">
      <c r="A53" s="8" t="s">
        <v>1</v>
      </c>
      <c r="B53" s="96" t="s">
        <v>132</v>
      </c>
      <c r="C53" s="10"/>
      <c r="D53" s="166"/>
      <c r="E53" s="71"/>
      <c r="F53" s="71"/>
      <c r="G53" s="71"/>
      <c r="H53" s="167"/>
      <c r="I53" s="167"/>
      <c r="J53" s="8"/>
      <c r="K53" s="3"/>
    </row>
    <row x14ac:dyDescent="0.25" r="54" customHeight="1" ht="17.25">
      <c r="A54" s="15"/>
      <c r="B54" s="15" t="s">
        <v>185</v>
      </c>
      <c r="C54" s="15"/>
      <c r="D54" s="183"/>
      <c r="E54" s="113" t="s">
        <v>10</v>
      </c>
      <c r="F54" s="118" t="s">
        <v>36</v>
      </c>
      <c r="G54" s="130"/>
      <c r="H54" s="52"/>
      <c r="I54" s="168"/>
      <c r="J54" s="169"/>
      <c r="K54" s="3"/>
    </row>
    <row x14ac:dyDescent="0.25" r="55" customHeight="1" ht="17.25">
      <c r="A55" s="114"/>
      <c r="B55" s="114"/>
      <c r="C55" s="114"/>
      <c r="D55" s="114"/>
      <c r="E55" s="134"/>
      <c r="F55" s="156" t="s">
        <v>72</v>
      </c>
      <c r="G55" s="156" t="s">
        <v>84</v>
      </c>
      <c r="H55" s="186"/>
      <c r="I55" s="82"/>
      <c r="J55" s="3"/>
      <c r="K55" s="3"/>
    </row>
    <row x14ac:dyDescent="0.25" r="56" customHeight="1" ht="17.25">
      <c r="A56" s="114"/>
      <c r="B56" s="114"/>
      <c r="C56" s="114"/>
      <c r="D56" s="114"/>
      <c r="E56" s="74"/>
      <c r="F56" s="74" t="s">
        <v>186</v>
      </c>
      <c r="G56" s="74" t="s">
        <v>187</v>
      </c>
      <c r="H56" s="62">
        <v>11260</v>
      </c>
      <c r="I56" s="189"/>
      <c r="J56" s="3"/>
      <c r="K56" s="3"/>
    </row>
    <row x14ac:dyDescent="0.25" r="57" customHeight="1" ht="17.25">
      <c r="A57" s="114"/>
      <c r="B57" s="114"/>
      <c r="C57" s="114"/>
      <c r="D57" s="114"/>
      <c r="E57" s="74"/>
      <c r="F57" s="74"/>
      <c r="G57" s="74"/>
      <c r="H57" s="189"/>
      <c r="I57" s="189"/>
      <c r="J57" s="3"/>
      <c r="K57" s="3"/>
    </row>
    <row x14ac:dyDescent="0.25" r="58" customHeight="1" ht="17.25">
      <c r="A58" s="114"/>
      <c r="B58" s="114"/>
      <c r="C58" s="114"/>
      <c r="D58" s="114"/>
      <c r="E58" s="138" t="s">
        <v>18</v>
      </c>
      <c r="F58" s="138"/>
      <c r="G58" s="4"/>
      <c r="H58" s="101"/>
      <c r="I58" s="92"/>
      <c r="J58" s="3"/>
      <c r="K58" s="3"/>
    </row>
    <row x14ac:dyDescent="0.25" r="59" customHeight="1" ht="17.25">
      <c r="A59" s="114"/>
      <c r="B59" s="114"/>
      <c r="C59" s="114"/>
      <c r="D59" s="114"/>
      <c r="E59" s="108"/>
      <c r="F59" s="108"/>
      <c r="G59" s="4"/>
      <c r="H59" s="101"/>
      <c r="I59" s="92"/>
      <c r="J59" s="3"/>
      <c r="K59" s="3"/>
    </row>
    <row x14ac:dyDescent="0.25" r="60" customHeight="1" ht="17.25">
      <c r="A60" s="3"/>
      <c r="B60" s="23"/>
      <c r="C60" s="23"/>
      <c r="D60" s="114"/>
      <c r="E60" s="139" t="s">
        <v>188</v>
      </c>
      <c r="F60" s="139"/>
      <c r="G60" s="140"/>
      <c r="H60" s="152"/>
      <c r="I60" s="188">
        <v>1790</v>
      </c>
      <c r="J60" s="3"/>
      <c r="K60" s="3"/>
    </row>
    <row x14ac:dyDescent="0.25" r="61" customHeight="1" ht="17.25">
      <c r="A61" s="3"/>
      <c r="B61" s="23"/>
      <c r="C61" s="23"/>
      <c r="D61" s="114"/>
      <c r="E61" s="28"/>
      <c r="F61" s="28"/>
      <c r="G61" s="4"/>
      <c r="H61" s="101"/>
      <c r="I61" s="63"/>
      <c r="J61" s="114"/>
      <c r="K61" s="3"/>
    </row>
    <row x14ac:dyDescent="0.25" r="62" customHeight="1" ht="17.25">
      <c r="A62" s="3"/>
      <c r="B62" s="23"/>
      <c r="C62" s="23"/>
      <c r="D62" s="114"/>
      <c r="E62" s="28" t="s">
        <v>189</v>
      </c>
      <c r="F62" s="28"/>
      <c r="G62" s="4"/>
      <c r="H62" s="101"/>
      <c r="I62" s="62"/>
      <c r="J62" s="114"/>
      <c r="K62" s="3"/>
    </row>
    <row x14ac:dyDescent="0.25" r="63" customHeight="1" ht="17.25">
      <c r="A63" s="3"/>
      <c r="B63" s="23"/>
      <c r="C63" s="23"/>
      <c r="D63" s="115"/>
      <c r="E63" s="139" t="s">
        <v>190</v>
      </c>
      <c r="F63" s="190"/>
      <c r="G63" s="190"/>
      <c r="H63" s="191"/>
      <c r="I63" s="188">
        <v>4000</v>
      </c>
      <c r="J63" s="3"/>
      <c r="K63" s="3"/>
    </row>
    <row x14ac:dyDescent="0.25" r="64" customHeight="1" ht="17.25">
      <c r="A64" s="3"/>
      <c r="B64" s="23"/>
      <c r="C64" s="23"/>
      <c r="D64" s="115"/>
      <c r="E64" s="134"/>
      <c r="F64" s="134"/>
      <c r="G64" s="134"/>
      <c r="H64" s="186"/>
      <c r="I64" s="82"/>
      <c r="J64" s="3"/>
      <c r="K64" s="3"/>
    </row>
    <row x14ac:dyDescent="0.25" r="65" customHeight="1" ht="17.25">
      <c r="A65" s="3"/>
      <c r="B65" s="192"/>
      <c r="C65" s="192"/>
      <c r="D65" s="192"/>
      <c r="E65" s="192"/>
      <c r="F65" s="192"/>
      <c r="G65" s="192"/>
      <c r="H65" s="193"/>
      <c r="I65" s="82"/>
      <c r="J65" s="3"/>
      <c r="K65" s="3"/>
    </row>
    <row x14ac:dyDescent="0.25" r="66" customHeight="1" ht="17.25">
      <c r="A66" s="3"/>
      <c r="B66" s="192"/>
      <c r="C66" s="192"/>
      <c r="D66" s="192"/>
      <c r="E66" s="192"/>
      <c r="F66" s="192"/>
      <c r="G66" s="192"/>
      <c r="H66" s="193"/>
      <c r="I66" s="82"/>
      <c r="J66" s="3"/>
      <c r="K66" s="3"/>
    </row>
    <row x14ac:dyDescent="0.25" r="67" customHeight="1" ht="17.25">
      <c r="A67" s="3"/>
      <c r="B67" s="192"/>
      <c r="C67" s="192"/>
      <c r="D67" s="192"/>
      <c r="E67" s="192"/>
      <c r="F67" s="192"/>
      <c r="G67" s="192"/>
      <c r="H67" s="193"/>
      <c r="I67" s="82"/>
      <c r="J67" s="3"/>
      <c r="K67" s="3"/>
    </row>
  </sheetData>
  <mergeCells count="7">
    <mergeCell ref="A1:K1"/>
    <mergeCell ref="F4:G4"/>
    <mergeCell ref="I4:J4"/>
    <mergeCell ref="F21:G21"/>
    <mergeCell ref="I21:J21"/>
    <mergeCell ref="F36:G36"/>
    <mergeCell ref="F54:G5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/>
  </sheetViews>
  <sheetFormatPr defaultRowHeight="15" x14ac:dyDescent="0.25"/>
  <cols>
    <col min="1" max="1" style="76" width="2.5764285714285715" customWidth="1" bestFit="1"/>
    <col min="2" max="2" style="76" width="14.005" customWidth="1" bestFit="1"/>
    <col min="3" max="3" style="76" width="44.57642857142857" customWidth="1" bestFit="1"/>
    <col min="4" max="4" style="76" width="13.576428571428572" customWidth="1" bestFit="1"/>
    <col min="5" max="5" style="76" width="23.14785714285714" customWidth="1" bestFit="1"/>
    <col min="6" max="6" style="78" width="29.576428571428572" customWidth="1" bestFit="1"/>
    <col min="7" max="7" style="78" width="34.14785714285715" customWidth="1" bestFit="1"/>
    <col min="8" max="8" style="76" width="12.43357142857143" customWidth="1" bestFit="1"/>
    <col min="9" max="9" style="76" width="12.43357142857143" customWidth="1" bestFit="1"/>
    <col min="10" max="10" style="76" width="12.43357142857143" customWidth="1" bestFit="1"/>
    <col min="11" max="11" style="76" width="12.43357142857143" customWidth="1" bestFit="1"/>
  </cols>
  <sheetData>
    <row x14ac:dyDescent="0.25" r="1" customHeight="1" ht="17.25">
      <c r="A1" s="1" t="s">
        <v>147</v>
      </c>
      <c r="B1" s="1"/>
      <c r="C1" s="1"/>
      <c r="D1" s="1"/>
      <c r="E1" s="1"/>
      <c r="F1" s="2"/>
      <c r="G1" s="2"/>
      <c r="H1" s="1"/>
      <c r="I1" s="1"/>
      <c r="J1" s="1"/>
      <c r="K1" s="1"/>
    </row>
    <row x14ac:dyDescent="0.25" r="2" customHeight="1" ht="17.25">
      <c r="A2" s="163"/>
      <c r="B2" s="163"/>
      <c r="C2" s="163"/>
      <c r="D2" s="164"/>
      <c r="E2" s="164"/>
      <c r="F2" s="180"/>
      <c r="G2" s="5"/>
      <c r="H2" s="3"/>
      <c r="I2" s="3"/>
      <c r="J2" s="3"/>
      <c r="K2" s="3"/>
    </row>
    <row x14ac:dyDescent="0.25" r="3" customHeight="1" ht="17.25">
      <c r="A3" s="8" t="s">
        <v>1</v>
      </c>
      <c r="B3" s="96" t="s">
        <v>148</v>
      </c>
      <c r="C3" s="10"/>
      <c r="D3" s="166"/>
      <c r="E3" s="71"/>
      <c r="F3" s="13"/>
      <c r="G3" s="181"/>
      <c r="H3" s="8"/>
      <c r="I3" s="8"/>
      <c r="J3" s="8"/>
      <c r="K3" s="8"/>
    </row>
    <row x14ac:dyDescent="0.25" r="4" customHeight="1" ht="17.25">
      <c r="A4" s="15"/>
      <c r="B4" s="15"/>
      <c r="C4" s="15"/>
      <c r="D4" s="113" t="s">
        <v>10</v>
      </c>
      <c r="E4" s="118" t="s">
        <v>36</v>
      </c>
      <c r="F4" s="60" t="s">
        <v>149</v>
      </c>
      <c r="G4" s="182"/>
      <c r="H4" s="169"/>
      <c r="I4" s="169"/>
      <c r="J4" s="169"/>
      <c r="K4" s="169"/>
    </row>
    <row x14ac:dyDescent="0.25" r="5" customHeight="1" ht="17.25">
      <c r="A5" s="114"/>
      <c r="B5" s="114"/>
      <c r="C5" s="114"/>
      <c r="D5" s="3"/>
      <c r="E5" s="156" t="s">
        <v>72</v>
      </c>
      <c r="F5" s="5"/>
      <c r="G5" s="5"/>
      <c r="H5" s="3"/>
      <c r="I5" s="3"/>
      <c r="J5" s="3"/>
      <c r="K5" s="3"/>
    </row>
    <row x14ac:dyDescent="0.25" r="6" customHeight="1" ht="17.25">
      <c r="A6" s="114"/>
      <c r="B6" s="114"/>
      <c r="C6" s="114"/>
      <c r="D6" s="74"/>
      <c r="E6" s="74" t="s">
        <v>151</v>
      </c>
      <c r="F6" s="63">
        <v>3450</v>
      </c>
      <c r="G6" s="63"/>
      <c r="H6" s="3"/>
      <c r="I6" s="3"/>
      <c r="J6" s="3"/>
      <c r="K6" s="3"/>
    </row>
    <row x14ac:dyDescent="0.25" r="7" customHeight="1" ht="17.25">
      <c r="A7" s="114"/>
      <c r="B7" s="114"/>
      <c r="C7" s="114"/>
      <c r="D7" s="171"/>
      <c r="E7" s="74" t="s">
        <v>157</v>
      </c>
      <c r="F7" s="63">
        <v>4300</v>
      </c>
      <c r="G7" s="26"/>
      <c r="H7" s="3"/>
      <c r="I7" s="3"/>
      <c r="J7" s="3"/>
      <c r="K7" s="3"/>
    </row>
    <row x14ac:dyDescent="0.25" r="8" customHeight="1" ht="17.25">
      <c r="A8" s="114"/>
      <c r="B8" s="114"/>
      <c r="C8" s="114"/>
      <c r="D8" s="114"/>
      <c r="E8" s="28"/>
      <c r="F8" s="27"/>
      <c r="G8" s="26"/>
      <c r="H8" s="3"/>
      <c r="I8" s="3"/>
      <c r="J8" s="3"/>
      <c r="K8" s="3"/>
    </row>
    <row x14ac:dyDescent="0.25" r="9" customHeight="1" ht="17.25">
      <c r="A9" s="114"/>
      <c r="B9" s="114"/>
      <c r="C9" s="114"/>
      <c r="D9" s="114"/>
      <c r="E9" s="114"/>
      <c r="F9" s="26"/>
      <c r="G9" s="26"/>
      <c r="H9" s="3"/>
      <c r="I9" s="3"/>
      <c r="J9" s="3"/>
      <c r="K9" s="3"/>
    </row>
    <row x14ac:dyDescent="0.25" r="10" customHeight="1" ht="17.25">
      <c r="A10" s="3"/>
      <c r="B10" s="3"/>
      <c r="C10" s="3"/>
      <c r="D10" s="138" t="s">
        <v>18</v>
      </c>
      <c r="E10" s="4"/>
      <c r="F10" s="26"/>
      <c r="G10" s="26"/>
      <c r="H10" s="3"/>
      <c r="I10" s="3"/>
      <c r="J10" s="3"/>
      <c r="K10" s="3"/>
    </row>
    <row x14ac:dyDescent="0.25" r="11" customHeight="1" ht="17.25">
      <c r="A11" s="3"/>
      <c r="B11" s="3"/>
      <c r="C11" s="3"/>
      <c r="D11" s="108"/>
      <c r="E11" s="4"/>
      <c r="F11" s="26"/>
      <c r="G11" s="26"/>
      <c r="H11" s="3"/>
      <c r="I11" s="3"/>
      <c r="J11" s="3"/>
      <c r="K11" s="3"/>
    </row>
    <row x14ac:dyDescent="0.25" r="12" customHeight="1" ht="17.25">
      <c r="A12" s="3"/>
      <c r="B12" s="3"/>
      <c r="C12" s="3"/>
      <c r="D12" s="110" t="s">
        <v>79</v>
      </c>
      <c r="E12" s="140"/>
      <c r="F12" s="35"/>
      <c r="G12" s="99">
        <v>880</v>
      </c>
      <c r="H12" s="3"/>
      <c r="I12" s="3"/>
      <c r="J12" s="3"/>
      <c r="K12" s="3"/>
    </row>
    <row x14ac:dyDescent="0.25" r="13" customHeight="1" ht="17.25">
      <c r="A13" s="3"/>
      <c r="B13" s="3"/>
      <c r="C13" s="3"/>
      <c r="D13" s="28"/>
      <c r="E13" s="4"/>
      <c r="F13" s="26"/>
      <c r="G13" s="63"/>
      <c r="H13" s="3"/>
      <c r="I13" s="3"/>
      <c r="J13" s="3"/>
      <c r="K13" s="3"/>
    </row>
    <row x14ac:dyDescent="0.25" r="14" customHeight="1" ht="17.25">
      <c r="A14" s="3"/>
      <c r="B14" s="3"/>
      <c r="C14" s="3"/>
      <c r="D14" s="108"/>
      <c r="E14" s="4"/>
      <c r="F14" s="26"/>
      <c r="G14" s="26"/>
      <c r="H14" s="3"/>
      <c r="I14" s="3"/>
      <c r="J14" s="3"/>
      <c r="K14" s="3"/>
    </row>
    <row x14ac:dyDescent="0.25" r="15" customHeight="1" ht="17.25">
      <c r="A15" s="3"/>
      <c r="B15" s="3"/>
      <c r="C15" s="3"/>
      <c r="D15" s="108"/>
      <c r="E15" s="4"/>
      <c r="F15" s="26"/>
      <c r="G15" s="26"/>
      <c r="H15" s="3"/>
      <c r="I15" s="3"/>
      <c r="J15" s="3"/>
      <c r="K15" s="3"/>
    </row>
    <row x14ac:dyDescent="0.25" r="16" customHeight="1" ht="17.25">
      <c r="A16" s="3"/>
      <c r="B16" s="3"/>
      <c r="C16" s="3"/>
      <c r="D16" s="114"/>
      <c r="E16" s="4"/>
      <c r="F16" s="26"/>
      <c r="G16" s="26"/>
      <c r="H16" s="3"/>
      <c r="I16" s="3"/>
      <c r="J16" s="3"/>
      <c r="K16" s="3"/>
    </row>
    <row x14ac:dyDescent="0.25" r="17" customHeight="1" ht="17.25">
      <c r="A17" s="3"/>
      <c r="B17" s="3"/>
      <c r="C17" s="3"/>
      <c r="D17" s="28"/>
      <c r="E17" s="4"/>
      <c r="F17" s="26"/>
      <c r="G17" s="63"/>
      <c r="H17" s="3"/>
      <c r="I17" s="3"/>
      <c r="J17" s="3"/>
      <c r="K17" s="3"/>
    </row>
    <row x14ac:dyDescent="0.25" r="18" customHeight="1" ht="17.25">
      <c r="A18" s="3"/>
      <c r="B18" s="3"/>
      <c r="C18" s="3"/>
      <c r="D18" s="28"/>
      <c r="E18" s="4"/>
      <c r="F18" s="26"/>
      <c r="G18" s="174"/>
      <c r="H18" s="3"/>
      <c r="I18" s="3"/>
      <c r="J18" s="3"/>
      <c r="K18" s="3"/>
    </row>
    <row x14ac:dyDescent="0.25" r="19" customHeight="1" ht="17.25">
      <c r="A19" s="3"/>
      <c r="B19" s="3"/>
      <c r="C19" s="3"/>
      <c r="D19" s="28"/>
      <c r="E19" s="4"/>
      <c r="F19" s="26"/>
      <c r="G19" s="63"/>
      <c r="H19" s="3"/>
      <c r="I19" s="3"/>
      <c r="J19" s="3"/>
      <c r="K19" s="3"/>
    </row>
    <row x14ac:dyDescent="0.25" r="20" customHeight="1" ht="17.25">
      <c r="A20" s="3"/>
      <c r="B20" s="3"/>
      <c r="C20" s="3"/>
      <c r="D20" s="3"/>
      <c r="E20" s="3"/>
      <c r="F20" s="5"/>
      <c r="G20" s="5"/>
      <c r="H20" s="3"/>
      <c r="I20" s="3"/>
      <c r="J20" s="3"/>
      <c r="K20" s="3"/>
    </row>
    <row x14ac:dyDescent="0.25" r="21" customHeight="1" ht="17.25">
      <c r="A21" s="3"/>
      <c r="B21" s="3"/>
      <c r="C21" s="3"/>
      <c r="D21" s="3"/>
      <c r="E21" s="3"/>
      <c r="F21" s="5"/>
      <c r="G21" s="5"/>
      <c r="H21" s="3"/>
      <c r="I21" s="3"/>
      <c r="J21" s="3"/>
      <c r="K21" s="3"/>
    </row>
    <row x14ac:dyDescent="0.25" r="22" customHeight="1" ht="25.350000000000005">
      <c r="A22" s="3"/>
      <c r="B22" s="3"/>
      <c r="C22" s="3"/>
      <c r="D22" s="3"/>
      <c r="E22" s="3"/>
      <c r="F22" s="5"/>
      <c r="G22" s="5"/>
      <c r="H22" s="3"/>
      <c r="I22" s="3"/>
      <c r="J22" s="3"/>
      <c r="K22" s="3"/>
    </row>
    <row x14ac:dyDescent="0.25" r="23" customHeight="1" ht="17.25">
      <c r="A23" s="3"/>
      <c r="B23" s="3"/>
      <c r="C23" s="3"/>
      <c r="D23" s="3"/>
      <c r="E23" s="3"/>
      <c r="F23" s="5"/>
      <c r="G23" s="5"/>
      <c r="H23" s="3"/>
      <c r="I23" s="3"/>
      <c r="J23" s="3"/>
      <c r="K23" s="3"/>
    </row>
    <row x14ac:dyDescent="0.25" r="24" customHeight="1" ht="17.25">
      <c r="A24" s="8" t="s">
        <v>1</v>
      </c>
      <c r="B24" s="96" t="s">
        <v>152</v>
      </c>
      <c r="C24" s="10"/>
      <c r="D24" s="166"/>
      <c r="E24" s="71"/>
      <c r="F24" s="13"/>
      <c r="G24" s="181"/>
      <c r="H24" s="8"/>
      <c r="I24" s="8"/>
      <c r="J24" s="8"/>
      <c r="K24" s="8"/>
    </row>
    <row x14ac:dyDescent="0.25" r="25" customHeight="1" ht="17.25">
      <c r="A25" s="15"/>
      <c r="B25" s="15"/>
      <c r="C25" s="15"/>
      <c r="D25" s="113" t="s">
        <v>10</v>
      </c>
      <c r="E25" s="118" t="s">
        <v>36</v>
      </c>
      <c r="F25" s="60" t="s">
        <v>153</v>
      </c>
      <c r="G25" s="182"/>
      <c r="H25" s="169"/>
      <c r="I25" s="169"/>
      <c r="J25" s="169"/>
      <c r="K25" s="169"/>
    </row>
    <row x14ac:dyDescent="0.25" r="26" customHeight="1" ht="17.25">
      <c r="A26" s="114"/>
      <c r="B26" s="114"/>
      <c r="C26" s="114"/>
      <c r="D26" s="3"/>
      <c r="E26" s="156" t="s">
        <v>72</v>
      </c>
      <c r="F26" s="5"/>
      <c r="G26" s="5"/>
      <c r="H26" s="3"/>
      <c r="I26" s="3"/>
      <c r="J26" s="3"/>
      <c r="K26" s="3"/>
    </row>
    <row x14ac:dyDescent="0.25" r="27" customHeight="1" ht="17.25">
      <c r="A27" s="114"/>
      <c r="B27" s="114"/>
      <c r="C27" s="114"/>
      <c r="D27" s="74"/>
      <c r="E27" s="114" t="s">
        <v>151</v>
      </c>
      <c r="F27" s="63">
        <v>4760</v>
      </c>
      <c r="G27" s="63"/>
      <c r="H27" s="3"/>
      <c r="I27" s="3"/>
      <c r="J27" s="3"/>
      <c r="K27" s="3"/>
    </row>
    <row x14ac:dyDescent="0.25" r="28" customHeight="1" ht="17.25">
      <c r="A28" s="114"/>
      <c r="B28" s="114"/>
      <c r="C28" s="114"/>
      <c r="D28" s="171"/>
      <c r="E28" s="74" t="s">
        <v>155</v>
      </c>
      <c r="F28" s="63">
        <v>5410</v>
      </c>
      <c r="G28" s="26"/>
      <c r="H28" s="3"/>
      <c r="I28" s="3"/>
      <c r="J28" s="3"/>
      <c r="K28" s="3"/>
    </row>
    <row x14ac:dyDescent="0.25" r="29" customHeight="1" ht="17.25">
      <c r="A29" s="114"/>
      <c r="B29" s="114"/>
      <c r="C29" s="114"/>
      <c r="D29" s="114"/>
      <c r="E29" s="28"/>
      <c r="F29" s="27"/>
      <c r="G29" s="26"/>
      <c r="H29" s="3"/>
      <c r="I29" s="3"/>
      <c r="J29" s="3"/>
      <c r="K29" s="3"/>
    </row>
    <row x14ac:dyDescent="0.25" r="30" customHeight="1" ht="17.25">
      <c r="A30" s="114"/>
      <c r="B30" s="114"/>
      <c r="C30" s="114"/>
      <c r="D30" s="114"/>
      <c r="E30" s="114"/>
      <c r="F30" s="26"/>
      <c r="G30" s="26"/>
      <c r="H30" s="3"/>
      <c r="I30" s="3"/>
      <c r="J30" s="3"/>
      <c r="K30" s="3"/>
    </row>
    <row x14ac:dyDescent="0.25" r="31" customHeight="1" ht="17.25">
      <c r="A31" s="3"/>
      <c r="B31" s="3"/>
      <c r="C31" s="3"/>
      <c r="D31" s="138" t="s">
        <v>18</v>
      </c>
      <c r="E31" s="4"/>
      <c r="F31" s="26"/>
      <c r="G31" s="26"/>
      <c r="H31" s="3"/>
      <c r="I31" s="3"/>
      <c r="J31" s="3"/>
      <c r="K31" s="3"/>
    </row>
    <row x14ac:dyDescent="0.25" r="32" customHeight="1" ht="17.25">
      <c r="A32" s="3"/>
      <c r="B32" s="3"/>
      <c r="C32" s="3"/>
      <c r="D32" s="108"/>
      <c r="E32" s="4"/>
      <c r="F32" s="26"/>
      <c r="G32" s="26"/>
      <c r="H32" s="3"/>
      <c r="I32" s="3"/>
      <c r="J32" s="3"/>
      <c r="K32" s="3"/>
    </row>
    <row x14ac:dyDescent="0.25" r="33" customHeight="1" ht="17.25">
      <c r="A33" s="3"/>
      <c r="B33" s="3"/>
      <c r="C33" s="3"/>
      <c r="D33" s="110" t="s">
        <v>79</v>
      </c>
      <c r="E33" s="140"/>
      <c r="F33" s="35"/>
      <c r="G33" s="99">
        <v>880</v>
      </c>
      <c r="H33" s="3"/>
      <c r="I33" s="3"/>
      <c r="J33" s="3"/>
      <c r="K33" s="3"/>
    </row>
    <row x14ac:dyDescent="0.25" r="34" customHeight="1" ht="17.25">
      <c r="A34" s="3"/>
      <c r="B34" s="3"/>
      <c r="C34" s="3"/>
      <c r="D34" s="28"/>
      <c r="E34" s="4"/>
      <c r="F34" s="26"/>
      <c r="G34" s="63"/>
      <c r="H34" s="3"/>
      <c r="I34" s="3"/>
      <c r="J34" s="3"/>
      <c r="K34" s="3"/>
    </row>
    <row x14ac:dyDescent="0.25" r="35" customHeight="1" ht="17.25">
      <c r="A35" s="3"/>
      <c r="B35" s="3"/>
      <c r="C35" s="3"/>
      <c r="D35" s="108"/>
      <c r="E35" s="4"/>
      <c r="F35" s="26"/>
      <c r="G35" s="26"/>
      <c r="H35" s="3"/>
      <c r="I35" s="3"/>
      <c r="J35" s="3"/>
      <c r="K35" s="3"/>
    </row>
    <row x14ac:dyDescent="0.25" r="36" customHeight="1" ht="17.25">
      <c r="A36" s="3"/>
      <c r="B36" s="3"/>
      <c r="C36" s="3"/>
      <c r="D36" s="108"/>
      <c r="E36" s="4"/>
      <c r="F36" s="26"/>
      <c r="G36" s="26"/>
      <c r="H36" s="3"/>
      <c r="I36" s="3"/>
      <c r="J36" s="3"/>
      <c r="K36" s="3"/>
    </row>
    <row x14ac:dyDescent="0.25" r="37" customHeight="1" ht="17.25">
      <c r="A37" s="3"/>
      <c r="B37" s="3"/>
      <c r="C37" s="3"/>
      <c r="D37" s="114"/>
      <c r="E37" s="4"/>
      <c r="F37" s="26"/>
      <c r="G37" s="26"/>
      <c r="H37" s="3"/>
      <c r="I37" s="3"/>
      <c r="J37" s="3"/>
      <c r="K37" s="3"/>
    </row>
    <row x14ac:dyDescent="0.25" r="38" customHeight="1" ht="17.25">
      <c r="A38" s="3"/>
      <c r="B38" s="3"/>
      <c r="C38" s="3"/>
      <c r="D38" s="28"/>
      <c r="E38" s="4"/>
      <c r="F38" s="26"/>
      <c r="G38" s="63"/>
      <c r="H38" s="3"/>
      <c r="I38" s="3"/>
      <c r="J38" s="3"/>
      <c r="K38" s="3"/>
    </row>
    <row x14ac:dyDescent="0.25" r="39" customHeight="1" ht="17.25">
      <c r="A39" s="3"/>
      <c r="B39" s="3"/>
      <c r="C39" s="3"/>
      <c r="D39" s="28"/>
      <c r="E39" s="4"/>
      <c r="F39" s="26"/>
      <c r="G39" s="63"/>
      <c r="H39" s="3"/>
      <c r="I39" s="3"/>
      <c r="J39" s="3"/>
      <c r="K39" s="3"/>
    </row>
    <row x14ac:dyDescent="0.25" r="40" customHeight="1" ht="17.25">
      <c r="A40" s="3"/>
      <c r="B40" s="3"/>
      <c r="C40" s="3"/>
      <c r="D40" s="28"/>
      <c r="E40" s="4"/>
      <c r="F40" s="26"/>
      <c r="G40" s="63"/>
      <c r="H40" s="3"/>
      <c r="I40" s="3"/>
      <c r="J40" s="3"/>
      <c r="K40" s="3"/>
    </row>
    <row x14ac:dyDescent="0.25" r="41" customHeight="1" ht="26.100000000000005">
      <c r="A41" s="3"/>
      <c r="B41" s="3"/>
      <c r="C41" s="3"/>
      <c r="D41" s="3"/>
      <c r="E41" s="3"/>
      <c r="F41" s="5"/>
      <c r="G41" s="5"/>
      <c r="H41" s="3"/>
      <c r="I41" s="3"/>
      <c r="J41" s="3"/>
      <c r="K41" s="3"/>
    </row>
    <row x14ac:dyDescent="0.25" r="42" customHeight="1" ht="17.25">
      <c r="A42" s="3"/>
      <c r="B42" s="3"/>
      <c r="C42" s="3"/>
      <c r="D42" s="3"/>
      <c r="E42" s="3"/>
      <c r="F42" s="5"/>
      <c r="G42" s="5"/>
      <c r="H42" s="3"/>
      <c r="I42" s="3"/>
      <c r="J42" s="3"/>
      <c r="K42" s="3"/>
    </row>
    <row x14ac:dyDescent="0.25" r="43" customHeight="1" ht="25.350000000000005">
      <c r="A43" s="3"/>
      <c r="B43" s="3"/>
      <c r="C43" s="3"/>
      <c r="D43" s="3"/>
      <c r="E43" s="3"/>
      <c r="F43" s="5"/>
      <c r="G43" s="5"/>
      <c r="H43" s="3"/>
      <c r="I43" s="3"/>
      <c r="J43" s="3"/>
      <c r="K43" s="3"/>
    </row>
  </sheetData>
  <mergeCells count="1">
    <mergeCell ref="A1:K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/>
  </sheetViews>
  <sheetFormatPr defaultRowHeight="15" x14ac:dyDescent="0.25"/>
  <cols>
    <col min="1" max="1" style="76" width="2.5764285714285715" customWidth="1" bestFit="1"/>
    <col min="2" max="2" style="76" width="14.005" customWidth="1" bestFit="1"/>
    <col min="3" max="3" style="76" width="44.57642857142857" customWidth="1" bestFit="1"/>
    <col min="4" max="4" style="76" width="13.576428571428572" customWidth="1" bestFit="1"/>
    <col min="5" max="5" style="76" width="23.14785714285714" customWidth="1" bestFit="1"/>
    <col min="6" max="6" style="78" width="29.576428571428572" customWidth="1" bestFit="1"/>
    <col min="7" max="7" style="78" width="34.14785714285715" customWidth="1" bestFit="1"/>
    <col min="8" max="8" style="76" width="12.43357142857143" customWidth="1" bestFit="1"/>
    <col min="9" max="9" style="76" width="12.43357142857143" customWidth="1" bestFit="1"/>
    <col min="10" max="10" style="76" width="12.43357142857143" customWidth="1" bestFit="1"/>
    <col min="11" max="11" style="76" width="12.43357142857143" customWidth="1" bestFit="1"/>
  </cols>
  <sheetData>
    <row x14ac:dyDescent="0.25" r="1" customHeight="1" ht="17.25">
      <c r="A1" s="1" t="s">
        <v>147</v>
      </c>
      <c r="B1" s="1"/>
      <c r="C1" s="1"/>
      <c r="D1" s="1"/>
      <c r="E1" s="1"/>
      <c r="F1" s="2"/>
      <c r="G1" s="2"/>
      <c r="H1" s="1"/>
      <c r="I1" s="1"/>
      <c r="J1" s="1"/>
      <c r="K1" s="1"/>
    </row>
    <row x14ac:dyDescent="0.25" r="2" customHeight="1" ht="17.25">
      <c r="A2" s="163"/>
      <c r="B2" s="163"/>
      <c r="C2" s="163"/>
      <c r="D2" s="164"/>
      <c r="E2" s="164"/>
      <c r="F2" s="180"/>
      <c r="G2" s="5"/>
      <c r="H2" s="3"/>
      <c r="I2" s="3"/>
      <c r="J2" s="3"/>
      <c r="K2" s="3"/>
    </row>
    <row x14ac:dyDescent="0.25" r="3" customHeight="1" ht="17.25">
      <c r="A3" s="8" t="s">
        <v>1</v>
      </c>
      <c r="B3" s="96" t="s">
        <v>148</v>
      </c>
      <c r="C3" s="10"/>
      <c r="D3" s="166"/>
      <c r="E3" s="71"/>
      <c r="F3" s="13"/>
      <c r="G3" s="181"/>
      <c r="H3" s="8"/>
      <c r="I3" s="8"/>
      <c r="J3" s="8"/>
      <c r="K3" s="8"/>
    </row>
    <row x14ac:dyDescent="0.25" r="4" customHeight="1" ht="17.25">
      <c r="A4" s="15"/>
      <c r="B4" s="15"/>
      <c r="C4" s="15"/>
      <c r="D4" s="113" t="s">
        <v>10</v>
      </c>
      <c r="E4" s="118" t="s">
        <v>36</v>
      </c>
      <c r="F4" s="60" t="s">
        <v>149</v>
      </c>
      <c r="G4" s="182"/>
      <c r="H4" s="169"/>
      <c r="I4" s="169"/>
      <c r="J4" s="169"/>
      <c r="K4" s="169"/>
    </row>
    <row x14ac:dyDescent="0.25" r="5" customHeight="1" ht="17.25">
      <c r="A5" s="114"/>
      <c r="B5" s="114"/>
      <c r="C5" s="114"/>
      <c r="D5" s="3"/>
      <c r="E5" s="156" t="s">
        <v>72</v>
      </c>
      <c r="F5" s="5"/>
      <c r="G5" s="5"/>
      <c r="H5" s="3"/>
      <c r="I5" s="3"/>
      <c r="J5" s="3"/>
      <c r="K5" s="3"/>
    </row>
    <row x14ac:dyDescent="0.25" r="6" customHeight="1" ht="17.25">
      <c r="A6" s="114"/>
      <c r="B6" s="114"/>
      <c r="C6" s="114"/>
      <c r="D6" s="74"/>
      <c r="E6" s="74" t="s">
        <v>151</v>
      </c>
      <c r="F6" s="63">
        <f>ROUNDUP((('UK-R-Bookshelves'!F6)/1.59)/10,0)*10</f>
      </c>
      <c r="G6" s="63"/>
      <c r="H6" s="3"/>
      <c r="I6" s="3"/>
      <c r="J6" s="3"/>
      <c r="K6" s="3"/>
    </row>
    <row x14ac:dyDescent="0.25" r="7" customHeight="1" ht="17.25">
      <c r="A7" s="114"/>
      <c r="B7" s="114"/>
      <c r="C7" s="114"/>
      <c r="D7" s="171"/>
      <c r="E7" s="74" t="s">
        <v>157</v>
      </c>
      <c r="F7" s="63">
        <f>ROUNDUP((('UK-R-Bookshelves'!F7)/1.59)/10,0)*10</f>
      </c>
      <c r="G7" s="26"/>
      <c r="H7" s="3"/>
      <c r="I7" s="3"/>
      <c r="J7" s="3"/>
      <c r="K7" s="3"/>
    </row>
    <row x14ac:dyDescent="0.25" r="8" customHeight="1" ht="17.25">
      <c r="A8" s="114"/>
      <c r="B8" s="114"/>
      <c r="C8" s="114"/>
      <c r="D8" s="114"/>
      <c r="E8" s="28"/>
      <c r="F8" s="27"/>
      <c r="G8" s="26"/>
      <c r="H8" s="3"/>
      <c r="I8" s="3"/>
      <c r="J8" s="3"/>
      <c r="K8" s="3"/>
    </row>
    <row x14ac:dyDescent="0.25" r="9" customHeight="1" ht="17.25">
      <c r="A9" s="114"/>
      <c r="B9" s="114"/>
      <c r="C9" s="114"/>
      <c r="D9" s="114"/>
      <c r="E9" s="114"/>
      <c r="F9" s="26"/>
      <c r="G9" s="26"/>
      <c r="H9" s="3"/>
      <c r="I9" s="3"/>
      <c r="J9" s="3"/>
      <c r="K9" s="3"/>
    </row>
    <row x14ac:dyDescent="0.25" r="10" customHeight="1" ht="17.25">
      <c r="A10" s="3"/>
      <c r="B10" s="3"/>
      <c r="C10" s="3"/>
      <c r="D10" s="138" t="s">
        <v>18</v>
      </c>
      <c r="E10" s="4"/>
      <c r="F10" s="26"/>
      <c r="G10" s="26"/>
      <c r="H10" s="3"/>
      <c r="I10" s="3"/>
      <c r="J10" s="3"/>
      <c r="K10" s="3"/>
    </row>
    <row x14ac:dyDescent="0.25" r="11" customHeight="1" ht="17.25">
      <c r="A11" s="3"/>
      <c r="B11" s="3"/>
      <c r="C11" s="3"/>
      <c r="D11" s="108"/>
      <c r="E11" s="4"/>
      <c r="F11" s="26"/>
      <c r="G11" s="26"/>
      <c r="H11" s="3"/>
      <c r="I11" s="3"/>
      <c r="J11" s="3"/>
      <c r="K11" s="3"/>
    </row>
    <row x14ac:dyDescent="0.25" r="12" customHeight="1" ht="17.25">
      <c r="A12" s="3"/>
      <c r="B12" s="3"/>
      <c r="C12" s="3"/>
      <c r="D12" s="110" t="s">
        <v>79</v>
      </c>
      <c r="E12" s="140"/>
      <c r="F12" s="35"/>
      <c r="G12" s="99">
        <f>ROUNDUP((('UK-R-Bookshelves'!G12)/1.59)/10,0)*10</f>
      </c>
      <c r="H12" s="3"/>
      <c r="I12" s="3"/>
      <c r="J12" s="3"/>
      <c r="K12" s="3"/>
    </row>
    <row x14ac:dyDescent="0.25" r="13" customHeight="1" ht="17.25">
      <c r="A13" s="3"/>
      <c r="B13" s="3"/>
      <c r="C13" s="3"/>
      <c r="D13" s="28"/>
      <c r="E13" s="4"/>
      <c r="F13" s="26"/>
      <c r="G13" s="63"/>
      <c r="H13" s="3"/>
      <c r="I13" s="3"/>
      <c r="J13" s="3"/>
      <c r="K13" s="3"/>
    </row>
    <row x14ac:dyDescent="0.25" r="14" customHeight="1" ht="17.25">
      <c r="A14" s="3"/>
      <c r="B14" s="3"/>
      <c r="C14" s="3"/>
      <c r="D14" s="108"/>
      <c r="E14" s="4"/>
      <c r="F14" s="26"/>
      <c r="G14" s="26"/>
      <c r="H14" s="3"/>
      <c r="I14" s="3"/>
      <c r="J14" s="3"/>
      <c r="K14" s="3"/>
    </row>
    <row x14ac:dyDescent="0.25" r="15" customHeight="1" ht="17.25">
      <c r="A15" s="3"/>
      <c r="B15" s="3"/>
      <c r="C15" s="3"/>
      <c r="D15" s="108"/>
      <c r="E15" s="4"/>
      <c r="F15" s="26"/>
      <c r="G15" s="26"/>
      <c r="H15" s="3"/>
      <c r="I15" s="3"/>
      <c r="J15" s="3"/>
      <c r="K15" s="3"/>
    </row>
    <row x14ac:dyDescent="0.25" r="16" customHeight="1" ht="17.25">
      <c r="A16" s="3"/>
      <c r="B16" s="3"/>
      <c r="C16" s="3"/>
      <c r="D16" s="114"/>
      <c r="E16" s="4"/>
      <c r="F16" s="26"/>
      <c r="G16" s="26"/>
      <c r="H16" s="3"/>
      <c r="I16" s="3"/>
      <c r="J16" s="3"/>
      <c r="K16" s="3"/>
    </row>
    <row x14ac:dyDescent="0.25" r="17" customHeight="1" ht="17.25">
      <c r="A17" s="3"/>
      <c r="B17" s="3"/>
      <c r="C17" s="3"/>
      <c r="D17" s="28"/>
      <c r="E17" s="4"/>
      <c r="F17" s="26"/>
      <c r="G17" s="63"/>
      <c r="H17" s="3"/>
      <c r="I17" s="3"/>
      <c r="J17" s="3"/>
      <c r="K17" s="3"/>
    </row>
    <row x14ac:dyDescent="0.25" r="18" customHeight="1" ht="17.25">
      <c r="A18" s="3"/>
      <c r="B18" s="3"/>
      <c r="C18" s="3"/>
      <c r="D18" s="28"/>
      <c r="E18" s="4"/>
      <c r="F18" s="26"/>
      <c r="G18" s="174"/>
      <c r="H18" s="3"/>
      <c r="I18" s="3"/>
      <c r="J18" s="3"/>
      <c r="K18" s="3"/>
    </row>
    <row x14ac:dyDescent="0.25" r="19" customHeight="1" ht="17.25">
      <c r="A19" s="3"/>
      <c r="B19" s="3"/>
      <c r="C19" s="3"/>
      <c r="D19" s="28"/>
      <c r="E19" s="4"/>
      <c r="F19" s="26"/>
      <c r="G19" s="63"/>
      <c r="H19" s="3"/>
      <c r="I19" s="3"/>
      <c r="J19" s="3"/>
      <c r="K19" s="3"/>
    </row>
    <row x14ac:dyDescent="0.25" r="20" customHeight="1" ht="17.25">
      <c r="A20" s="3"/>
      <c r="B20" s="3"/>
      <c r="C20" s="3"/>
      <c r="D20" s="3"/>
      <c r="E20" s="3"/>
      <c r="F20" s="5"/>
      <c r="G20" s="5"/>
      <c r="H20" s="3"/>
      <c r="I20" s="3"/>
      <c r="J20" s="3"/>
      <c r="K20" s="3"/>
    </row>
    <row x14ac:dyDescent="0.25" r="21" customHeight="1" ht="17.25">
      <c r="A21" s="3"/>
      <c r="B21" s="3"/>
      <c r="C21" s="3"/>
      <c r="D21" s="3"/>
      <c r="E21" s="3"/>
      <c r="F21" s="5"/>
      <c r="G21" s="5"/>
      <c r="H21" s="3"/>
      <c r="I21" s="3"/>
      <c r="J21" s="3"/>
      <c r="K21" s="3"/>
    </row>
    <row x14ac:dyDescent="0.25" r="22" customHeight="1" ht="25.350000000000005">
      <c r="A22" s="3"/>
      <c r="B22" s="3"/>
      <c r="C22" s="3"/>
      <c r="D22" s="3"/>
      <c r="E22" s="3"/>
      <c r="F22" s="5"/>
      <c r="G22" s="5"/>
      <c r="H22" s="3"/>
      <c r="I22" s="3"/>
      <c r="J22" s="3"/>
      <c r="K22" s="3"/>
    </row>
    <row x14ac:dyDescent="0.25" r="23" customHeight="1" ht="17.25">
      <c r="A23" s="3"/>
      <c r="B23" s="3"/>
      <c r="C23" s="3"/>
      <c r="D23" s="3"/>
      <c r="E23" s="3"/>
      <c r="F23" s="5"/>
      <c r="G23" s="5"/>
      <c r="H23" s="3"/>
      <c r="I23" s="3"/>
      <c r="J23" s="3"/>
      <c r="K23" s="3"/>
    </row>
    <row x14ac:dyDescent="0.25" r="24" customHeight="1" ht="17.25">
      <c r="A24" s="8" t="s">
        <v>1</v>
      </c>
      <c r="B24" s="96" t="s">
        <v>152</v>
      </c>
      <c r="C24" s="10"/>
      <c r="D24" s="166"/>
      <c r="E24" s="71"/>
      <c r="F24" s="13"/>
      <c r="G24" s="181"/>
      <c r="H24" s="8"/>
      <c r="I24" s="8"/>
      <c r="J24" s="8"/>
      <c r="K24" s="8"/>
    </row>
    <row x14ac:dyDescent="0.25" r="25" customHeight="1" ht="17.25">
      <c r="A25" s="15"/>
      <c r="B25" s="15"/>
      <c r="C25" s="15"/>
      <c r="D25" s="113" t="s">
        <v>10</v>
      </c>
      <c r="E25" s="118" t="s">
        <v>36</v>
      </c>
      <c r="F25" s="60" t="s">
        <v>153</v>
      </c>
      <c r="G25" s="182"/>
      <c r="H25" s="169"/>
      <c r="I25" s="169"/>
      <c r="J25" s="169"/>
      <c r="K25" s="169"/>
    </row>
    <row x14ac:dyDescent="0.25" r="26" customHeight="1" ht="17.25">
      <c r="A26" s="114"/>
      <c r="B26" s="114"/>
      <c r="C26" s="114"/>
      <c r="D26" s="3"/>
      <c r="E26" s="156" t="s">
        <v>72</v>
      </c>
      <c r="F26" s="5"/>
      <c r="G26" s="5"/>
      <c r="H26" s="3"/>
      <c r="I26" s="3"/>
      <c r="J26" s="3"/>
      <c r="K26" s="3"/>
    </row>
    <row x14ac:dyDescent="0.25" r="27" customHeight="1" ht="17.25">
      <c r="A27" s="114"/>
      <c r="B27" s="114"/>
      <c r="C27" s="114"/>
      <c r="D27" s="74"/>
      <c r="E27" s="114" t="s">
        <v>151</v>
      </c>
      <c r="F27" s="63">
        <f>ROUNDUP((('UK-R-Bookshelves'!F27)/1.59)/10,0)*10</f>
      </c>
      <c r="G27" s="63"/>
      <c r="H27" s="3"/>
      <c r="I27" s="3"/>
      <c r="J27" s="3"/>
      <c r="K27" s="3"/>
    </row>
    <row x14ac:dyDescent="0.25" r="28" customHeight="1" ht="17.25">
      <c r="A28" s="114"/>
      <c r="B28" s="114"/>
      <c r="C28" s="114"/>
      <c r="D28" s="171"/>
      <c r="E28" s="74" t="s">
        <v>155</v>
      </c>
      <c r="F28" s="63">
        <f>ROUNDUP((('UK-R-Bookshelves'!F28)/1.59)/10,0)*10</f>
      </c>
      <c r="G28" s="26"/>
      <c r="H28" s="3"/>
      <c r="I28" s="3"/>
      <c r="J28" s="3"/>
      <c r="K28" s="3"/>
    </row>
    <row x14ac:dyDescent="0.25" r="29" customHeight="1" ht="17.25">
      <c r="A29" s="114"/>
      <c r="B29" s="114"/>
      <c r="C29" s="114"/>
      <c r="D29" s="114"/>
      <c r="E29" s="28"/>
      <c r="F29" s="27"/>
      <c r="G29" s="26"/>
      <c r="H29" s="3"/>
      <c r="I29" s="3"/>
      <c r="J29" s="3"/>
      <c r="K29" s="3"/>
    </row>
    <row x14ac:dyDescent="0.25" r="30" customHeight="1" ht="17.25">
      <c r="A30" s="114"/>
      <c r="B30" s="114"/>
      <c r="C30" s="114"/>
      <c r="D30" s="114"/>
      <c r="E30" s="114"/>
      <c r="F30" s="26"/>
      <c r="G30" s="26"/>
      <c r="H30" s="3"/>
      <c r="I30" s="3"/>
      <c r="J30" s="3"/>
      <c r="K30" s="3"/>
    </row>
    <row x14ac:dyDescent="0.25" r="31" customHeight="1" ht="17.25">
      <c r="A31" s="3"/>
      <c r="B31" s="3"/>
      <c r="C31" s="3"/>
      <c r="D31" s="138" t="s">
        <v>18</v>
      </c>
      <c r="E31" s="4"/>
      <c r="F31" s="26"/>
      <c r="G31" s="26"/>
      <c r="H31" s="3"/>
      <c r="I31" s="3"/>
      <c r="J31" s="3"/>
      <c r="K31" s="3"/>
    </row>
    <row x14ac:dyDescent="0.25" r="32" customHeight="1" ht="17.25">
      <c r="A32" s="3"/>
      <c r="B32" s="3"/>
      <c r="C32" s="3"/>
      <c r="D32" s="108"/>
      <c r="E32" s="4"/>
      <c r="F32" s="26"/>
      <c r="G32" s="26"/>
      <c r="H32" s="3"/>
      <c r="I32" s="3"/>
      <c r="J32" s="3"/>
      <c r="K32" s="3"/>
    </row>
    <row x14ac:dyDescent="0.25" r="33" customHeight="1" ht="17.25">
      <c r="A33" s="3"/>
      <c r="B33" s="3"/>
      <c r="C33" s="3"/>
      <c r="D33" s="110" t="s">
        <v>79</v>
      </c>
      <c r="E33" s="140"/>
      <c r="F33" s="35"/>
      <c r="G33" s="99">
        <f>ROUNDUP((('UK-R-Bookshelves'!G33)/1.59)/10,0)*10</f>
      </c>
      <c r="H33" s="3"/>
      <c r="I33" s="3"/>
      <c r="J33" s="3"/>
      <c r="K33" s="3"/>
    </row>
    <row x14ac:dyDescent="0.25" r="34" customHeight="1" ht="17.25">
      <c r="A34" s="3"/>
      <c r="B34" s="3"/>
      <c r="C34" s="3"/>
      <c r="D34" s="28"/>
      <c r="E34" s="4"/>
      <c r="F34" s="26"/>
      <c r="G34" s="63"/>
      <c r="H34" s="3"/>
      <c r="I34" s="3"/>
      <c r="J34" s="3"/>
      <c r="K34" s="3"/>
    </row>
    <row x14ac:dyDescent="0.25" r="35" customHeight="1" ht="17.25">
      <c r="A35" s="3"/>
      <c r="B35" s="3"/>
      <c r="C35" s="3"/>
      <c r="D35" s="108"/>
      <c r="E35" s="4"/>
      <c r="F35" s="26"/>
      <c r="G35" s="26"/>
      <c r="H35" s="3"/>
      <c r="I35" s="3"/>
      <c r="J35" s="3"/>
      <c r="K35" s="3"/>
    </row>
    <row x14ac:dyDescent="0.25" r="36" customHeight="1" ht="17.25">
      <c r="A36" s="3"/>
      <c r="B36" s="3"/>
      <c r="C36" s="3"/>
      <c r="D36" s="108"/>
      <c r="E36" s="4"/>
      <c r="F36" s="26"/>
      <c r="G36" s="26"/>
      <c r="H36" s="3"/>
      <c r="I36" s="3"/>
      <c r="J36" s="3"/>
      <c r="K36" s="3"/>
    </row>
    <row x14ac:dyDescent="0.25" r="37" customHeight="1" ht="17.25">
      <c r="A37" s="3"/>
      <c r="B37" s="3"/>
      <c r="C37" s="3"/>
      <c r="D37" s="114"/>
      <c r="E37" s="4"/>
      <c r="F37" s="26"/>
      <c r="G37" s="26"/>
      <c r="H37" s="3"/>
      <c r="I37" s="3"/>
      <c r="J37" s="3"/>
      <c r="K37" s="3"/>
    </row>
    <row x14ac:dyDescent="0.25" r="38" customHeight="1" ht="17.25">
      <c r="A38" s="3"/>
      <c r="B38" s="3"/>
      <c r="C38" s="3"/>
      <c r="D38" s="28"/>
      <c r="E38" s="4"/>
      <c r="F38" s="26"/>
      <c r="G38" s="63"/>
      <c r="H38" s="3"/>
      <c r="I38" s="3"/>
      <c r="J38" s="3"/>
      <c r="K38" s="3"/>
    </row>
    <row x14ac:dyDescent="0.25" r="39" customHeight="1" ht="17.25">
      <c r="A39" s="3"/>
      <c r="B39" s="3"/>
      <c r="C39" s="3"/>
      <c r="D39" s="28"/>
      <c r="E39" s="4"/>
      <c r="F39" s="26"/>
      <c r="G39" s="63"/>
      <c r="H39" s="3"/>
      <c r="I39" s="3"/>
      <c r="J39" s="3"/>
      <c r="K39" s="3"/>
    </row>
    <row x14ac:dyDescent="0.25" r="40" customHeight="1" ht="17.25">
      <c r="A40" s="3"/>
      <c r="B40" s="3"/>
      <c r="C40" s="3"/>
      <c r="D40" s="28"/>
      <c r="E40" s="4"/>
      <c r="F40" s="26"/>
      <c r="G40" s="63"/>
      <c r="H40" s="3"/>
      <c r="I40" s="3"/>
      <c r="J40" s="3"/>
      <c r="K40" s="3"/>
    </row>
    <row x14ac:dyDescent="0.25" r="41" customHeight="1" ht="26.100000000000005">
      <c r="A41" s="3"/>
      <c r="B41" s="3"/>
      <c r="C41" s="3"/>
      <c r="D41" s="3"/>
      <c r="E41" s="3"/>
      <c r="F41" s="5"/>
      <c r="G41" s="5"/>
      <c r="H41" s="3"/>
      <c r="I41" s="3"/>
      <c r="J41" s="3"/>
      <c r="K41" s="3"/>
    </row>
    <row x14ac:dyDescent="0.25" r="42" customHeight="1" ht="17.25">
      <c r="A42" s="3"/>
      <c r="B42" s="3"/>
      <c r="C42" s="3"/>
      <c r="D42" s="3"/>
      <c r="E42" s="3"/>
      <c r="F42" s="5"/>
      <c r="G42" s="5"/>
      <c r="H42" s="3"/>
      <c r="I42" s="3"/>
      <c r="J42" s="3"/>
      <c r="K42" s="3"/>
    </row>
    <row x14ac:dyDescent="0.25" r="43" customHeight="1" ht="25.350000000000005">
      <c r="A43" s="3"/>
      <c r="B43" s="3"/>
      <c r="C43" s="3"/>
      <c r="D43" s="3"/>
      <c r="E43" s="3"/>
      <c r="F43" s="5"/>
      <c r="G43" s="5"/>
      <c r="H43" s="3"/>
      <c r="I43" s="3"/>
      <c r="J43" s="3"/>
      <c r="K43" s="3"/>
    </row>
  </sheetData>
  <mergeCells count="1">
    <mergeCell ref="A1:K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/>
  </sheetViews>
  <sheetFormatPr defaultRowHeight="15" x14ac:dyDescent="0.25"/>
  <cols>
    <col min="1" max="1" style="76" width="2.5764285714285715" customWidth="1" bestFit="1"/>
    <col min="2" max="2" style="76" width="14.005" customWidth="1" bestFit="1"/>
    <col min="3" max="3" style="76" width="44.57642857142857" customWidth="1" bestFit="1"/>
    <col min="4" max="4" style="76" width="13.576428571428572" customWidth="1" bestFit="1"/>
    <col min="5" max="5" style="76" width="23.14785714285714" customWidth="1" bestFit="1"/>
    <col min="6" max="6" style="100" width="29.576428571428572" customWidth="1" bestFit="1"/>
    <col min="7" max="7" style="100" width="34.14785714285715" customWidth="1" bestFit="1"/>
    <col min="8" max="8" style="76" width="12.43357142857143" customWidth="1" bestFit="1"/>
    <col min="9" max="9" style="76" width="12.43357142857143" customWidth="1" bestFit="1"/>
    <col min="10" max="10" style="76" width="12.43357142857143" customWidth="1" bestFit="1"/>
    <col min="11" max="11" style="76" width="12.43357142857143" customWidth="1" bestFit="1"/>
  </cols>
  <sheetData>
    <row x14ac:dyDescent="0.25" r="1" customHeight="1" ht="17.25">
      <c r="A1" s="1" t="s">
        <v>147</v>
      </c>
      <c r="B1" s="1"/>
      <c r="C1" s="1"/>
      <c r="D1" s="1"/>
      <c r="E1" s="1"/>
      <c r="F1" s="81"/>
      <c r="G1" s="81"/>
      <c r="H1" s="1"/>
      <c r="I1" s="1"/>
      <c r="J1" s="1"/>
      <c r="K1" s="1"/>
    </row>
    <row x14ac:dyDescent="0.25" r="2" customHeight="1" ht="17.25">
      <c r="A2" s="163"/>
      <c r="B2" s="163"/>
      <c r="C2" s="163"/>
      <c r="D2" s="164"/>
      <c r="E2" s="164"/>
      <c r="F2" s="165"/>
      <c r="G2" s="82"/>
      <c r="H2" s="3"/>
      <c r="I2" s="3"/>
      <c r="J2" s="3"/>
      <c r="K2" s="3"/>
    </row>
    <row x14ac:dyDescent="0.25" r="3" customHeight="1" ht="17.25">
      <c r="A3" s="8" t="s">
        <v>1</v>
      </c>
      <c r="B3" s="96" t="s">
        <v>148</v>
      </c>
      <c r="C3" s="10"/>
      <c r="D3" s="166"/>
      <c r="E3" s="71"/>
      <c r="F3" s="94"/>
      <c r="G3" s="167"/>
      <c r="H3" s="8"/>
      <c r="I3" s="8"/>
      <c r="J3" s="8"/>
      <c r="K3" s="8"/>
    </row>
    <row x14ac:dyDescent="0.25" r="4" customHeight="1" ht="17.25">
      <c r="A4" s="15"/>
      <c r="B4" s="15"/>
      <c r="C4" s="15"/>
      <c r="D4" s="113" t="s">
        <v>10</v>
      </c>
      <c r="E4" s="118" t="s">
        <v>36</v>
      </c>
      <c r="F4" s="73" t="s">
        <v>149</v>
      </c>
      <c r="G4" s="168"/>
      <c r="H4" s="169"/>
      <c r="I4" s="169"/>
      <c r="J4" s="169"/>
      <c r="K4" s="169"/>
    </row>
    <row x14ac:dyDescent="0.25" r="5" customHeight="1" ht="17.25">
      <c r="A5" s="114"/>
      <c r="B5" s="114"/>
      <c r="C5" s="114"/>
      <c r="D5" s="3"/>
      <c r="E5" s="156" t="s">
        <v>72</v>
      </c>
      <c r="F5" s="82"/>
      <c r="G5" s="82"/>
      <c r="H5" s="3"/>
      <c r="I5" s="3"/>
      <c r="J5" s="3"/>
      <c r="K5" s="3"/>
    </row>
    <row x14ac:dyDescent="0.25" r="6" customHeight="1" ht="17.25">
      <c r="A6" s="114"/>
      <c r="B6" s="114"/>
      <c r="C6" s="114"/>
      <c r="D6" s="74"/>
      <c r="E6" s="74" t="s">
        <v>151</v>
      </c>
      <c r="F6" s="62">
        <f>ROUNDUP((('Exchange rate'!Eur_per_GBP*('UK-R-Bookshelves'!F6/(1+'Exchange rate'!UK_vat_rate))*1.25*0.9165)+1)/10,0)*10</f>
      </c>
      <c r="G6" s="63"/>
      <c r="H6" s="3"/>
      <c r="I6" s="3"/>
      <c r="J6" s="3"/>
      <c r="K6" s="3"/>
    </row>
    <row x14ac:dyDescent="0.25" r="7" customHeight="1" ht="17.25">
      <c r="A7" s="114"/>
      <c r="B7" s="114"/>
      <c r="C7" s="114"/>
      <c r="D7" s="171"/>
      <c r="E7" s="74" t="s">
        <v>157</v>
      </c>
      <c r="F7" s="62">
        <f>ROUNDUP((('Exchange rate'!Eur_per_GBP*('UK-R-Bookshelves'!F7/(1+'Exchange rate'!UK_vat_rate))*1.25*0.9165)+1)/10,0)*10</f>
      </c>
      <c r="G7" s="172"/>
      <c r="H7" s="3"/>
      <c r="I7" s="3"/>
      <c r="J7" s="3"/>
      <c r="K7" s="3"/>
    </row>
    <row x14ac:dyDescent="0.25" r="8" customHeight="1" ht="17.25">
      <c r="A8" s="114"/>
      <c r="B8" s="114"/>
      <c r="C8" s="114"/>
      <c r="D8" s="114"/>
      <c r="E8" s="28"/>
      <c r="F8" s="27"/>
      <c r="G8" s="172"/>
      <c r="H8" s="3"/>
      <c r="I8" s="3"/>
      <c r="J8" s="3"/>
      <c r="K8" s="3"/>
    </row>
    <row x14ac:dyDescent="0.25" r="9" customHeight="1" ht="17.25">
      <c r="A9" s="114"/>
      <c r="B9" s="114"/>
      <c r="C9" s="114"/>
      <c r="D9" s="114"/>
      <c r="E9" s="114"/>
      <c r="F9" s="172"/>
      <c r="G9" s="172"/>
      <c r="H9" s="3"/>
      <c r="I9" s="3"/>
      <c r="J9" s="3"/>
      <c r="K9" s="3"/>
    </row>
    <row x14ac:dyDescent="0.25" r="10" customHeight="1" ht="17.25">
      <c r="A10" s="3"/>
      <c r="B10" s="3"/>
      <c r="C10" s="3"/>
      <c r="D10" s="138" t="s">
        <v>18</v>
      </c>
      <c r="E10" s="4"/>
      <c r="F10" s="172"/>
      <c r="G10" s="172"/>
      <c r="H10" s="3"/>
      <c r="I10" s="3"/>
      <c r="J10" s="3"/>
      <c r="K10" s="3"/>
    </row>
    <row x14ac:dyDescent="0.25" r="11" customHeight="1" ht="17.25">
      <c r="A11" s="3"/>
      <c r="B11" s="3"/>
      <c r="C11" s="3"/>
      <c r="D11" s="108"/>
      <c r="E11" s="4"/>
      <c r="F11" s="172"/>
      <c r="G11" s="172"/>
      <c r="H11" s="3"/>
      <c r="I11" s="3"/>
      <c r="J11" s="3"/>
      <c r="K11" s="3"/>
    </row>
    <row x14ac:dyDescent="0.25" r="12" customHeight="1" ht="17.25">
      <c r="A12" s="3"/>
      <c r="B12" s="3"/>
      <c r="C12" s="3"/>
      <c r="D12" s="114"/>
      <c r="E12" s="4"/>
      <c r="F12" s="172"/>
      <c r="G12" s="172"/>
      <c r="H12" s="3"/>
      <c r="I12" s="3"/>
      <c r="J12" s="3"/>
      <c r="K12" s="3"/>
    </row>
    <row x14ac:dyDescent="0.25" r="13" customHeight="1" ht="17.25">
      <c r="A13" s="3"/>
      <c r="B13" s="3"/>
      <c r="C13" s="3"/>
      <c r="D13" s="139" t="s">
        <v>79</v>
      </c>
      <c r="E13" s="140"/>
      <c r="F13" s="141"/>
      <c r="G13" s="179">
        <f>ROUNDUP((('Exchange rate'!Eur_per_GBP*('UK-R-Bookshelves'!G12/(1+'Exchange rate'!UK_vat_rate))*1.25*0.9165)+1)/10,0)*10</f>
      </c>
      <c r="H13" s="3"/>
      <c r="I13" s="3"/>
      <c r="J13" s="3"/>
      <c r="K13" s="3"/>
    </row>
    <row x14ac:dyDescent="0.25" r="14" customHeight="1" ht="17.25">
      <c r="A14" s="3"/>
      <c r="B14" s="3"/>
      <c r="C14" s="3"/>
      <c r="D14" s="108"/>
      <c r="E14" s="4"/>
      <c r="F14" s="172"/>
      <c r="G14" s="172"/>
      <c r="H14" s="3"/>
      <c r="I14" s="3"/>
      <c r="J14" s="3"/>
      <c r="K14" s="3"/>
    </row>
    <row x14ac:dyDescent="0.25" r="15" customHeight="1" ht="17.25">
      <c r="A15" s="3"/>
      <c r="B15" s="3"/>
      <c r="C15" s="3"/>
      <c r="D15" s="108"/>
      <c r="E15" s="4"/>
      <c r="F15" s="172"/>
      <c r="G15" s="172"/>
      <c r="H15" s="3"/>
      <c r="I15" s="3"/>
      <c r="J15" s="3"/>
      <c r="K15" s="3"/>
    </row>
    <row x14ac:dyDescent="0.25" r="16" customHeight="1" ht="17.25">
      <c r="A16" s="3"/>
      <c r="B16" s="3"/>
      <c r="C16" s="3"/>
      <c r="D16" s="114"/>
      <c r="E16" s="4"/>
      <c r="F16" s="172"/>
      <c r="G16" s="172"/>
      <c r="H16" s="3"/>
      <c r="I16" s="3"/>
      <c r="J16" s="3"/>
      <c r="K16" s="3"/>
    </row>
    <row x14ac:dyDescent="0.25" r="17" customHeight="1" ht="17.25">
      <c r="A17" s="3"/>
      <c r="B17" s="3"/>
      <c r="C17" s="3"/>
      <c r="D17" s="28"/>
      <c r="E17" s="4"/>
      <c r="F17" s="172"/>
      <c r="G17" s="63"/>
      <c r="H17" s="3"/>
      <c r="I17" s="3"/>
      <c r="J17" s="3"/>
      <c r="K17" s="3"/>
    </row>
    <row x14ac:dyDescent="0.25" r="18" customHeight="1" ht="17.25">
      <c r="A18" s="3"/>
      <c r="B18" s="3"/>
      <c r="C18" s="3"/>
      <c r="D18" s="28"/>
      <c r="E18" s="4"/>
      <c r="F18" s="172"/>
      <c r="G18" s="174"/>
      <c r="H18" s="3"/>
      <c r="I18" s="3"/>
      <c r="J18" s="3"/>
      <c r="K18" s="3"/>
    </row>
    <row x14ac:dyDescent="0.25" r="19" customHeight="1" ht="17.25">
      <c r="A19" s="3"/>
      <c r="B19" s="3"/>
      <c r="C19" s="3"/>
      <c r="D19" s="28"/>
      <c r="E19" s="4"/>
      <c r="F19" s="172"/>
      <c r="G19" s="63"/>
      <c r="H19" s="3"/>
      <c r="I19" s="3"/>
      <c r="J19" s="3"/>
      <c r="K19" s="3"/>
    </row>
    <row x14ac:dyDescent="0.25" r="20" customHeight="1" ht="17.25">
      <c r="A20" s="3"/>
      <c r="B20" s="3"/>
      <c r="C20" s="3"/>
      <c r="D20" s="3"/>
      <c r="E20" s="3"/>
      <c r="F20" s="82"/>
      <c r="G20" s="82"/>
      <c r="H20" s="3"/>
      <c r="I20" s="3"/>
      <c r="J20" s="3"/>
      <c r="K20" s="3"/>
    </row>
    <row x14ac:dyDescent="0.25" r="21" customHeight="1" ht="17.25">
      <c r="A21" s="3"/>
      <c r="B21" s="3"/>
      <c r="C21" s="3"/>
      <c r="D21" s="3"/>
      <c r="E21" s="3"/>
      <c r="F21" s="82"/>
      <c r="G21" s="82"/>
      <c r="H21" s="3"/>
      <c r="I21" s="3"/>
      <c r="J21" s="3"/>
      <c r="K21" s="3"/>
    </row>
    <row x14ac:dyDescent="0.25" r="22" customHeight="1" ht="25.350000000000005">
      <c r="A22" s="3"/>
      <c r="B22" s="3"/>
      <c r="C22" s="3"/>
      <c r="D22" s="3"/>
      <c r="E22" s="3"/>
      <c r="F22" s="82"/>
      <c r="G22" s="82"/>
      <c r="H22" s="3"/>
      <c r="I22" s="3"/>
      <c r="J22" s="3"/>
      <c r="K22" s="3"/>
    </row>
    <row x14ac:dyDescent="0.25" r="23" customHeight="1" ht="17.25">
      <c r="A23" s="3"/>
      <c r="B23" s="3"/>
      <c r="C23" s="3"/>
      <c r="D23" s="3"/>
      <c r="E23" s="3"/>
      <c r="F23" s="82"/>
      <c r="G23" s="82"/>
      <c r="H23" s="3"/>
      <c r="I23" s="3"/>
      <c r="J23" s="3"/>
      <c r="K23" s="3"/>
    </row>
    <row x14ac:dyDescent="0.25" r="24" customHeight="1" ht="17.25">
      <c r="A24" s="8" t="s">
        <v>1</v>
      </c>
      <c r="B24" s="96" t="s">
        <v>152</v>
      </c>
      <c r="C24" s="10"/>
      <c r="D24" s="166"/>
      <c r="E24" s="71"/>
      <c r="F24" s="94"/>
      <c r="G24" s="167"/>
      <c r="H24" s="8"/>
      <c r="I24" s="8"/>
      <c r="J24" s="8"/>
      <c r="K24" s="8"/>
    </row>
    <row x14ac:dyDescent="0.25" r="25" customHeight="1" ht="17.25">
      <c r="A25" s="15"/>
      <c r="B25" s="15"/>
      <c r="C25" s="15"/>
      <c r="D25" s="113" t="s">
        <v>10</v>
      </c>
      <c r="E25" s="118" t="s">
        <v>36</v>
      </c>
      <c r="F25" s="73" t="s">
        <v>153</v>
      </c>
      <c r="G25" s="168"/>
      <c r="H25" s="169"/>
      <c r="I25" s="169"/>
      <c r="J25" s="169"/>
      <c r="K25" s="169"/>
    </row>
    <row x14ac:dyDescent="0.25" r="26" customHeight="1" ht="17.25">
      <c r="A26" s="114"/>
      <c r="B26" s="114"/>
      <c r="C26" s="114"/>
      <c r="D26" s="3"/>
      <c r="E26" s="156" t="s">
        <v>72</v>
      </c>
      <c r="F26" s="82"/>
      <c r="G26" s="82"/>
      <c r="H26" s="3"/>
      <c r="I26" s="3"/>
      <c r="J26" s="3"/>
      <c r="K26" s="3"/>
    </row>
    <row x14ac:dyDescent="0.25" r="27" customHeight="1" ht="17.25">
      <c r="A27" s="114"/>
      <c r="B27" s="114"/>
      <c r="C27" s="114"/>
      <c r="D27" s="74"/>
      <c r="E27" s="114" t="s">
        <v>151</v>
      </c>
      <c r="F27" s="62">
        <f>ROUNDUP((('Exchange rate'!Eur_per_GBP*('UK-R-Bookshelves'!F27/(1+'Exchange rate'!UK_vat_rate))*1.25*0.9165)+1)/10,0)*10</f>
      </c>
      <c r="G27" s="63"/>
      <c r="H27" s="3"/>
      <c r="I27" s="3"/>
      <c r="J27" s="3"/>
      <c r="K27" s="3"/>
    </row>
    <row x14ac:dyDescent="0.25" r="28" customHeight="1" ht="17.25">
      <c r="A28" s="114"/>
      <c r="B28" s="114"/>
      <c r="C28" s="114"/>
      <c r="D28" s="171"/>
      <c r="E28" s="74" t="s">
        <v>155</v>
      </c>
      <c r="F28" s="62">
        <f>ROUNDUP((('Exchange rate'!Eur_per_GBP*('UK-R-Bookshelves'!F28/(1+'Exchange rate'!UK_vat_rate))*1.25*0.9165)+1)/10,0)*10</f>
      </c>
      <c r="G28" s="172"/>
      <c r="H28" s="3"/>
      <c r="I28" s="3"/>
      <c r="J28" s="3"/>
      <c r="K28" s="3"/>
    </row>
    <row x14ac:dyDescent="0.25" r="29" customHeight="1" ht="17.25">
      <c r="A29" s="114"/>
      <c r="B29" s="114"/>
      <c r="C29" s="114"/>
      <c r="D29" s="114"/>
      <c r="E29" s="28"/>
      <c r="F29" s="27"/>
      <c r="G29" s="172"/>
      <c r="H29" s="3"/>
      <c r="I29" s="3"/>
      <c r="J29" s="3"/>
      <c r="K29" s="3"/>
    </row>
    <row x14ac:dyDescent="0.25" r="30" customHeight="1" ht="17.25">
      <c r="A30" s="114"/>
      <c r="B30" s="114"/>
      <c r="C30" s="114"/>
      <c r="D30" s="114"/>
      <c r="E30" s="114"/>
      <c r="F30" s="172"/>
      <c r="G30" s="172"/>
      <c r="H30" s="3"/>
      <c r="I30" s="3"/>
      <c r="J30" s="3"/>
      <c r="K30" s="3"/>
    </row>
    <row x14ac:dyDescent="0.25" r="31" customHeight="1" ht="17.25">
      <c r="A31" s="3"/>
      <c r="B31" s="3"/>
      <c r="C31" s="3"/>
      <c r="D31" s="138" t="s">
        <v>18</v>
      </c>
      <c r="E31" s="4"/>
      <c r="F31" s="172"/>
      <c r="G31" s="172"/>
      <c r="H31" s="3"/>
      <c r="I31" s="3"/>
      <c r="J31" s="3"/>
      <c r="K31" s="3"/>
    </row>
    <row x14ac:dyDescent="0.25" r="32" customHeight="1" ht="17.25">
      <c r="A32" s="3"/>
      <c r="B32" s="3"/>
      <c r="C32" s="3"/>
      <c r="D32" s="108"/>
      <c r="E32" s="4"/>
      <c r="F32" s="172"/>
      <c r="G32" s="172"/>
      <c r="H32" s="3"/>
      <c r="I32" s="3"/>
      <c r="J32" s="3"/>
      <c r="K32" s="3"/>
    </row>
    <row x14ac:dyDescent="0.25" r="33" customHeight="1" ht="17.25">
      <c r="A33" s="3"/>
      <c r="B33" s="3"/>
      <c r="C33" s="3"/>
      <c r="D33" s="110" t="s">
        <v>79</v>
      </c>
      <c r="E33" s="140"/>
      <c r="F33" s="141"/>
      <c r="G33" s="179">
        <f>ROUNDUP((('Exchange rate'!Eur_per_GBP*('UK-R-Bookshelves'!G33/(1+'Exchange rate'!UK_vat_rate))*1.25*0.9165)+1)/10,0)*10</f>
      </c>
      <c r="H33" s="3"/>
      <c r="I33" s="3"/>
      <c r="J33" s="3"/>
      <c r="K33" s="3"/>
    </row>
    <row x14ac:dyDescent="0.25" r="34" customHeight="1" ht="17.25">
      <c r="A34" s="3"/>
      <c r="B34" s="3"/>
      <c r="C34" s="3"/>
      <c r="D34" s="28"/>
      <c r="E34" s="4"/>
      <c r="F34" s="172"/>
      <c r="G34" s="63"/>
      <c r="H34" s="3"/>
      <c r="I34" s="3"/>
      <c r="J34" s="3"/>
      <c r="K34" s="3"/>
    </row>
    <row x14ac:dyDescent="0.25" r="35" customHeight="1" ht="17.25">
      <c r="A35" s="3"/>
      <c r="B35" s="3"/>
      <c r="C35" s="3"/>
      <c r="D35" s="108"/>
      <c r="E35" s="4"/>
      <c r="F35" s="172"/>
      <c r="G35" s="172"/>
      <c r="H35" s="3"/>
      <c r="I35" s="3"/>
      <c r="J35" s="3"/>
      <c r="K35" s="3"/>
    </row>
    <row x14ac:dyDescent="0.25" r="36" customHeight="1" ht="17.25">
      <c r="A36" s="3"/>
      <c r="B36" s="3"/>
      <c r="C36" s="3"/>
      <c r="D36" s="108"/>
      <c r="E36" s="4"/>
      <c r="F36" s="172"/>
      <c r="G36" s="172"/>
      <c r="H36" s="3"/>
      <c r="I36" s="3"/>
      <c r="J36" s="3"/>
      <c r="K36" s="3"/>
    </row>
    <row x14ac:dyDescent="0.25" r="37" customHeight="1" ht="17.25">
      <c r="A37" s="3"/>
      <c r="B37" s="3"/>
      <c r="C37" s="3"/>
      <c r="D37" s="114"/>
      <c r="E37" s="4"/>
      <c r="F37" s="172"/>
      <c r="G37" s="172"/>
      <c r="H37" s="3"/>
      <c r="I37" s="3"/>
      <c r="J37" s="3"/>
      <c r="K37" s="3"/>
    </row>
    <row x14ac:dyDescent="0.25" r="38" customHeight="1" ht="17.25">
      <c r="A38" s="3"/>
      <c r="B38" s="3"/>
      <c r="C38" s="3"/>
      <c r="D38" s="28"/>
      <c r="E38" s="4"/>
      <c r="F38" s="172"/>
      <c r="G38" s="63"/>
      <c r="H38" s="3"/>
      <c r="I38" s="3"/>
      <c r="J38" s="3"/>
      <c r="K38" s="3"/>
    </row>
    <row x14ac:dyDescent="0.25" r="39" customHeight="1" ht="17.25">
      <c r="A39" s="3"/>
      <c r="B39" s="3"/>
      <c r="C39" s="3"/>
      <c r="D39" s="28"/>
      <c r="E39" s="4"/>
      <c r="F39" s="172"/>
      <c r="G39" s="63"/>
      <c r="H39" s="3"/>
      <c r="I39" s="3"/>
      <c r="J39" s="3"/>
      <c r="K39" s="3"/>
    </row>
    <row x14ac:dyDescent="0.25" r="40" customHeight="1" ht="17.25">
      <c r="A40" s="3"/>
      <c r="B40" s="3"/>
      <c r="C40" s="3"/>
      <c r="D40" s="28"/>
      <c r="E40" s="4"/>
      <c r="F40" s="172"/>
      <c r="G40" s="63"/>
      <c r="H40" s="3"/>
      <c r="I40" s="3"/>
      <c r="J40" s="3"/>
      <c r="K40" s="3"/>
    </row>
    <row x14ac:dyDescent="0.25" r="41" customHeight="1" ht="26.100000000000005">
      <c r="A41" s="3"/>
      <c r="B41" s="3"/>
      <c r="C41" s="3"/>
      <c r="D41" s="3"/>
      <c r="E41" s="3"/>
      <c r="F41" s="82"/>
      <c r="G41" s="82"/>
      <c r="H41" s="3"/>
      <c r="I41" s="3"/>
      <c r="J41" s="3"/>
      <c r="K41" s="3"/>
    </row>
    <row x14ac:dyDescent="0.25" r="42" customHeight="1" ht="17.25">
      <c r="A42" s="3"/>
      <c r="B42" s="3"/>
      <c r="C42" s="3"/>
      <c r="D42" s="3"/>
      <c r="E42" s="3"/>
      <c r="F42" s="82"/>
      <c r="G42" s="82"/>
      <c r="H42" s="3"/>
      <c r="I42" s="3"/>
      <c r="J42" s="3"/>
      <c r="K42" s="3"/>
    </row>
    <row x14ac:dyDescent="0.25" r="43" customHeight="1" ht="25.350000000000005">
      <c r="A43" s="3"/>
      <c r="B43" s="3"/>
      <c r="C43" s="3"/>
      <c r="D43" s="3"/>
      <c r="E43" s="3"/>
      <c r="F43" s="82"/>
      <c r="G43" s="82"/>
      <c r="H43" s="3"/>
      <c r="I43" s="3"/>
      <c r="J43" s="3"/>
      <c r="K43" s="3"/>
    </row>
  </sheetData>
  <mergeCells count="1">
    <mergeCell ref="A1:K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/>
  </sheetViews>
  <sheetFormatPr defaultRowHeight="15" x14ac:dyDescent="0.25"/>
  <cols>
    <col min="1" max="1" style="76" width="2.5764285714285715" customWidth="1" bestFit="1"/>
    <col min="2" max="2" style="76" width="14.005" customWidth="1" bestFit="1"/>
    <col min="3" max="3" style="76" width="44.57642857142857" customWidth="1" bestFit="1"/>
    <col min="4" max="4" style="76" width="13.576428571428572" customWidth="1" bestFit="1"/>
    <col min="5" max="5" style="76" width="23.14785714285714" customWidth="1" bestFit="1"/>
    <col min="6" max="6" style="100" width="29.576428571428572" customWidth="1" bestFit="1"/>
    <col min="7" max="7" style="100" width="34.14785714285715" customWidth="1" bestFit="1"/>
    <col min="8" max="8" style="76" width="12.43357142857143" customWidth="1" bestFit="1"/>
    <col min="9" max="9" style="76" width="12.43357142857143" customWidth="1" bestFit="1"/>
    <col min="10" max="10" style="76" width="12.43357142857143" customWidth="1" bestFit="1"/>
    <col min="11" max="11" style="76" width="12.43357142857143" customWidth="1" bestFit="1"/>
  </cols>
  <sheetData>
    <row x14ac:dyDescent="0.25" r="1" customHeight="1" ht="17.25">
      <c r="A1" s="1" t="s">
        <v>147</v>
      </c>
      <c r="B1" s="1"/>
      <c r="C1" s="1"/>
      <c r="D1" s="1"/>
      <c r="E1" s="1"/>
      <c r="F1" s="81"/>
      <c r="G1" s="81"/>
      <c r="H1" s="1"/>
      <c r="I1" s="1"/>
      <c r="J1" s="1"/>
      <c r="K1" s="1"/>
    </row>
    <row x14ac:dyDescent="0.25" r="2" customHeight="1" ht="17.25">
      <c r="A2" s="163"/>
      <c r="B2" s="163"/>
      <c r="C2" s="163"/>
      <c r="D2" s="164"/>
      <c r="E2" s="164"/>
      <c r="F2" s="165"/>
      <c r="G2" s="82"/>
      <c r="H2" s="3"/>
      <c r="I2" s="3"/>
      <c r="J2" s="3"/>
      <c r="K2" s="3"/>
    </row>
    <row x14ac:dyDescent="0.25" r="3" customHeight="1" ht="17.25">
      <c r="A3" s="8" t="s">
        <v>1</v>
      </c>
      <c r="B3" s="96" t="s">
        <v>148</v>
      </c>
      <c r="C3" s="10"/>
      <c r="D3" s="166"/>
      <c r="E3" s="71"/>
      <c r="F3" s="94"/>
      <c r="G3" s="167"/>
      <c r="H3" s="8"/>
      <c r="I3" s="8"/>
      <c r="J3" s="8"/>
      <c r="K3" s="8"/>
    </row>
    <row x14ac:dyDescent="0.25" r="4" customHeight="1" ht="17.25">
      <c r="A4" s="15"/>
      <c r="B4" s="15"/>
      <c r="C4" s="15"/>
      <c r="D4" s="113" t="s">
        <v>10</v>
      </c>
      <c r="E4" s="118" t="s">
        <v>36</v>
      </c>
      <c r="F4" s="73" t="s">
        <v>149</v>
      </c>
      <c r="G4" s="168"/>
      <c r="H4" s="169"/>
      <c r="I4" s="169"/>
      <c r="J4" s="169"/>
      <c r="K4" s="169"/>
    </row>
    <row x14ac:dyDescent="0.25" r="5" customHeight="1" ht="17.25">
      <c r="A5" s="114"/>
      <c r="B5" s="114"/>
      <c r="C5" s="114"/>
      <c r="D5" s="3"/>
      <c r="E5" s="156" t="s">
        <v>72</v>
      </c>
      <c r="F5" s="82"/>
      <c r="G5" s="82"/>
      <c r="H5" s="3"/>
      <c r="I5" s="3"/>
      <c r="J5" s="3"/>
      <c r="K5" s="3"/>
    </row>
    <row x14ac:dyDescent="0.25" r="6" customHeight="1" ht="17.25">
      <c r="A6" s="114"/>
      <c r="B6" s="114"/>
      <c r="C6" s="114"/>
      <c r="D6" s="74"/>
      <c r="E6" s="74" t="s">
        <v>151</v>
      </c>
      <c r="F6" s="62">
        <f>ROUNDUP((((('Exchange rate'!Eur_per_GBP*('UK-R-Bookshelves'!F6/(1+'Exchange rate'!UK_vat_rate))*1.25)-('Exchange rate'!Eur_per_GBP*('UK-R-Bookshelves'!F6/(1+'Exchange rate'!UK_vat_rate))*1.25)*0.25)+1)*0.9165)/10,0)*10</f>
      </c>
      <c r="G6" s="63"/>
      <c r="H6" s="3"/>
      <c r="I6" s="3"/>
      <c r="J6" s="3"/>
      <c r="K6" s="3"/>
    </row>
    <row x14ac:dyDescent="0.25" r="7" customHeight="1" ht="17.25">
      <c r="A7" s="114"/>
      <c r="B7" s="114"/>
      <c r="C7" s="114"/>
      <c r="D7" s="171"/>
      <c r="E7" s="74" t="s">
        <v>157</v>
      </c>
      <c r="F7" s="62">
        <f>ROUNDUP((((('Exchange rate'!Eur_per_GBP*('UK-R-Bookshelves'!F7/(1+'Exchange rate'!UK_vat_rate))*1.25)-('Exchange rate'!Eur_per_GBP*('UK-R-Bookshelves'!F7/(1+'Exchange rate'!UK_vat_rate))*1.25)*0.25)+1)*0.9165)/10,0)*10</f>
      </c>
      <c r="G7" s="172"/>
      <c r="H7" s="3"/>
      <c r="I7" s="3"/>
      <c r="J7" s="3"/>
      <c r="K7" s="3"/>
    </row>
    <row x14ac:dyDescent="0.25" r="8" customHeight="1" ht="17.25">
      <c r="A8" s="114"/>
      <c r="B8" s="114"/>
      <c r="C8" s="114"/>
      <c r="D8" s="114"/>
      <c r="E8" s="28"/>
      <c r="F8" s="27"/>
      <c r="G8" s="172"/>
      <c r="H8" s="3"/>
      <c r="I8" s="3"/>
      <c r="J8" s="3"/>
      <c r="K8" s="3"/>
    </row>
    <row x14ac:dyDescent="0.25" r="9" customHeight="1" ht="17.25">
      <c r="A9" s="114"/>
      <c r="B9" s="114"/>
      <c r="C9" s="114"/>
      <c r="D9" s="114"/>
      <c r="E9" s="114"/>
      <c r="F9" s="172"/>
      <c r="G9" s="172"/>
      <c r="H9" s="3"/>
      <c r="I9" s="3"/>
      <c r="J9" s="3"/>
      <c r="K9" s="3"/>
    </row>
    <row x14ac:dyDescent="0.25" r="10" customHeight="1" ht="17.25">
      <c r="A10" s="3"/>
      <c r="B10" s="3"/>
      <c r="C10" s="3"/>
      <c r="D10" s="138" t="s">
        <v>18</v>
      </c>
      <c r="E10" s="4"/>
      <c r="F10" s="172"/>
      <c r="G10" s="172"/>
      <c r="H10" s="3"/>
      <c r="I10" s="3"/>
      <c r="J10" s="3"/>
      <c r="K10" s="3"/>
    </row>
    <row x14ac:dyDescent="0.25" r="11" customHeight="1" ht="17.25">
      <c r="A11" s="3"/>
      <c r="B11" s="3"/>
      <c r="C11" s="3"/>
      <c r="D11" s="108"/>
      <c r="E11" s="4"/>
      <c r="F11" s="172"/>
      <c r="G11" s="172"/>
      <c r="H11" s="3"/>
      <c r="I11" s="3"/>
      <c r="J11" s="3"/>
      <c r="K11" s="3"/>
    </row>
    <row x14ac:dyDescent="0.25" r="12" customHeight="1" ht="17.25">
      <c r="A12" s="3"/>
      <c r="B12" s="3"/>
      <c r="C12" s="3"/>
      <c r="D12" s="110" t="s">
        <v>79</v>
      </c>
      <c r="E12" s="140"/>
      <c r="F12" s="141"/>
      <c r="G12" s="173">
        <f>ROUNDUP((((('Exchange rate'!Eur_per_GBP*('UK-R-Bookshelves'!G12/(1+'Exchange rate'!UK_vat_rate))*1.25)-('Exchange rate'!Eur_per_GBP*('UK-R-Bookshelves'!G12/(1+'Exchange rate'!UK_vat_rate))*1.25)*0.25)+1)*0.9165)/10,0)*10</f>
      </c>
      <c r="H12" s="3"/>
      <c r="I12" s="3"/>
      <c r="J12" s="3"/>
      <c r="K12" s="3"/>
    </row>
    <row x14ac:dyDescent="0.25" r="13" customHeight="1" ht="17.25">
      <c r="A13" s="3"/>
      <c r="B13" s="3"/>
      <c r="C13" s="3"/>
      <c r="D13" s="28"/>
      <c r="E13" s="4"/>
      <c r="F13" s="172"/>
      <c r="G13" s="63"/>
      <c r="H13" s="3"/>
      <c r="I13" s="3"/>
      <c r="J13" s="3"/>
      <c r="K13" s="3"/>
    </row>
    <row x14ac:dyDescent="0.25" r="14" customHeight="1" ht="17.25">
      <c r="A14" s="3"/>
      <c r="B14" s="3"/>
      <c r="C14" s="3"/>
      <c r="D14" s="108"/>
      <c r="E14" s="4"/>
      <c r="F14" s="172"/>
      <c r="G14" s="172"/>
      <c r="H14" s="3"/>
      <c r="I14" s="3"/>
      <c r="J14" s="3"/>
      <c r="K14" s="3"/>
    </row>
    <row x14ac:dyDescent="0.25" r="15" customHeight="1" ht="17.25">
      <c r="A15" s="3"/>
      <c r="B15" s="3"/>
      <c r="C15" s="3"/>
      <c r="D15" s="108"/>
      <c r="E15" s="4"/>
      <c r="F15" s="172"/>
      <c r="G15" s="172"/>
      <c r="H15" s="3"/>
      <c r="I15" s="3"/>
      <c r="J15" s="3"/>
      <c r="K15" s="3"/>
    </row>
    <row x14ac:dyDescent="0.25" r="16" customHeight="1" ht="17.25">
      <c r="A16" s="3"/>
      <c r="B16" s="3"/>
      <c r="C16" s="3"/>
      <c r="D16" s="114"/>
      <c r="E16" s="4"/>
      <c r="F16" s="172"/>
      <c r="G16" s="172"/>
      <c r="H16" s="3"/>
      <c r="I16" s="3"/>
      <c r="J16" s="3"/>
      <c r="K16" s="3"/>
    </row>
    <row x14ac:dyDescent="0.25" r="17" customHeight="1" ht="17.25">
      <c r="A17" s="3"/>
      <c r="B17" s="3"/>
      <c r="C17" s="3"/>
      <c r="D17" s="28"/>
      <c r="E17" s="4"/>
      <c r="F17" s="172"/>
      <c r="G17" s="63"/>
      <c r="H17" s="3"/>
      <c r="I17" s="3"/>
      <c r="J17" s="3"/>
      <c r="K17" s="3"/>
    </row>
    <row x14ac:dyDescent="0.25" r="18" customHeight="1" ht="17.25">
      <c r="A18" s="3"/>
      <c r="B18" s="3"/>
      <c r="C18" s="3"/>
      <c r="D18" s="28"/>
      <c r="E18" s="4"/>
      <c r="F18" s="172"/>
      <c r="G18" s="174"/>
      <c r="H18" s="3"/>
      <c r="I18" s="3"/>
      <c r="J18" s="3"/>
      <c r="K18" s="3"/>
    </row>
    <row x14ac:dyDescent="0.25" r="19" customHeight="1" ht="17.25">
      <c r="A19" s="3"/>
      <c r="B19" s="3"/>
      <c r="C19" s="3"/>
      <c r="D19" s="28"/>
      <c r="E19" s="4"/>
      <c r="F19" s="172"/>
      <c r="G19" s="63"/>
      <c r="H19" s="3"/>
      <c r="I19" s="3"/>
      <c r="J19" s="3"/>
      <c r="K19" s="3"/>
    </row>
    <row x14ac:dyDescent="0.25" r="20" customHeight="1" ht="17.25">
      <c r="A20" s="3"/>
      <c r="B20" s="3"/>
      <c r="C20" s="3"/>
      <c r="D20" s="3"/>
      <c r="E20" s="3"/>
      <c r="F20" s="82"/>
      <c r="G20" s="82"/>
      <c r="H20" s="3"/>
      <c r="I20" s="3"/>
      <c r="J20" s="3"/>
      <c r="K20" s="3"/>
    </row>
    <row x14ac:dyDescent="0.25" r="21" customHeight="1" ht="17.25">
      <c r="A21" s="3"/>
      <c r="B21" s="3"/>
      <c r="C21" s="3"/>
      <c r="D21" s="3"/>
      <c r="E21" s="3"/>
      <c r="F21" s="82"/>
      <c r="G21" s="82"/>
      <c r="H21" s="3"/>
      <c r="I21" s="3"/>
      <c r="J21" s="3"/>
      <c r="K21" s="3"/>
    </row>
    <row x14ac:dyDescent="0.25" r="22" customHeight="1" ht="25.350000000000005">
      <c r="A22" s="3"/>
      <c r="B22" s="3"/>
      <c r="C22" s="3"/>
      <c r="D22" s="3"/>
      <c r="E22" s="3"/>
      <c r="F22" s="82"/>
      <c r="G22" s="82"/>
      <c r="H22" s="3"/>
      <c r="I22" s="3"/>
      <c r="J22" s="3"/>
      <c r="K22" s="3"/>
    </row>
    <row x14ac:dyDescent="0.25" r="23" customHeight="1" ht="17.25">
      <c r="A23" s="3"/>
      <c r="B23" s="3"/>
      <c r="C23" s="3"/>
      <c r="D23" s="3"/>
      <c r="E23" s="3"/>
      <c r="F23" s="82"/>
      <c r="G23" s="82"/>
      <c r="H23" s="3"/>
      <c r="I23" s="3"/>
      <c r="J23" s="3"/>
      <c r="K23" s="3"/>
    </row>
    <row x14ac:dyDescent="0.25" r="24" customHeight="1" ht="17.25">
      <c r="A24" s="8" t="s">
        <v>1</v>
      </c>
      <c r="B24" s="96" t="s">
        <v>152</v>
      </c>
      <c r="C24" s="10"/>
      <c r="D24" s="166"/>
      <c r="E24" s="71"/>
      <c r="F24" s="94"/>
      <c r="G24" s="167"/>
      <c r="H24" s="8"/>
      <c r="I24" s="8"/>
      <c r="J24" s="8"/>
      <c r="K24" s="8"/>
    </row>
    <row x14ac:dyDescent="0.25" r="25" customHeight="1" ht="17.25">
      <c r="A25" s="15"/>
      <c r="B25" s="15"/>
      <c r="C25" s="15"/>
      <c r="D25" s="113" t="s">
        <v>10</v>
      </c>
      <c r="E25" s="118" t="s">
        <v>36</v>
      </c>
      <c r="F25" s="73" t="s">
        <v>153</v>
      </c>
      <c r="G25" s="168"/>
      <c r="H25" s="169"/>
      <c r="I25" s="169"/>
      <c r="J25" s="169"/>
      <c r="K25" s="169"/>
    </row>
    <row x14ac:dyDescent="0.25" r="26" customHeight="1" ht="17.25">
      <c r="A26" s="114"/>
      <c r="B26" s="114"/>
      <c r="C26" s="114"/>
      <c r="D26" s="3"/>
      <c r="E26" s="156" t="s">
        <v>72</v>
      </c>
      <c r="F26" s="82"/>
      <c r="G26" s="82"/>
      <c r="H26" s="3"/>
      <c r="I26" s="3"/>
      <c r="J26" s="3"/>
      <c r="K26" s="3"/>
    </row>
    <row x14ac:dyDescent="0.25" r="27" customHeight="1" ht="17.25">
      <c r="A27" s="114"/>
      <c r="B27" s="114"/>
      <c r="C27" s="114"/>
      <c r="D27" s="74"/>
      <c r="E27" s="114" t="s">
        <v>151</v>
      </c>
      <c r="F27" s="62">
        <f>ROUNDUP((((('Exchange rate'!Eur_per_GBP*('UK-R-Bookshelves'!F27/(1+'Exchange rate'!UK_vat_rate))*1.25)-('Exchange rate'!Eur_per_GBP*('UK-R-Bookshelves'!F27/(1+'Exchange rate'!UK_vat_rate))*1.25)*0.25)+1)*0.9165)/10,0)*10</f>
      </c>
      <c r="G27" s="63"/>
      <c r="H27" s="3"/>
      <c r="I27" s="3"/>
      <c r="J27" s="3"/>
      <c r="K27" s="3"/>
    </row>
    <row x14ac:dyDescent="0.25" r="28" customHeight="1" ht="17.25">
      <c r="A28" s="114"/>
      <c r="B28" s="114"/>
      <c r="C28" s="114"/>
      <c r="D28" s="171"/>
      <c r="E28" s="74" t="s">
        <v>155</v>
      </c>
      <c r="F28" s="62">
        <f>ROUNDUP((((('Exchange rate'!Eur_per_GBP*('UK-R-Bookshelves'!F28/(1+'Exchange rate'!UK_vat_rate))*1.25)-('Exchange rate'!Eur_per_GBP*('UK-R-Bookshelves'!F28/(1+'Exchange rate'!UK_vat_rate))*1.25)*0.25)+1)*0.9165)/10,0)*10</f>
      </c>
      <c r="G28" s="172"/>
      <c r="H28" s="3"/>
      <c r="I28" s="3"/>
      <c r="J28" s="3"/>
      <c r="K28" s="3"/>
    </row>
    <row x14ac:dyDescent="0.25" r="29" customHeight="1" ht="17.25">
      <c r="A29" s="114"/>
      <c r="B29" s="114"/>
      <c r="C29" s="114"/>
      <c r="D29" s="114"/>
      <c r="E29" s="28"/>
      <c r="F29" s="27"/>
      <c r="G29" s="172"/>
      <c r="H29" s="3"/>
      <c r="I29" s="3"/>
      <c r="J29" s="3"/>
      <c r="K29" s="3"/>
    </row>
    <row x14ac:dyDescent="0.25" r="30" customHeight="1" ht="17.25">
      <c r="A30" s="114"/>
      <c r="B30" s="114"/>
      <c r="C30" s="114"/>
      <c r="D30" s="114"/>
      <c r="E30" s="114"/>
      <c r="F30" s="172"/>
      <c r="G30" s="172"/>
      <c r="H30" s="3"/>
      <c r="I30" s="3"/>
      <c r="J30" s="3"/>
      <c r="K30" s="3"/>
    </row>
    <row x14ac:dyDescent="0.25" r="31" customHeight="1" ht="17.25">
      <c r="A31" s="3"/>
      <c r="B31" s="3"/>
      <c r="C31" s="3"/>
      <c r="D31" s="138" t="s">
        <v>18</v>
      </c>
      <c r="E31" s="4"/>
      <c r="F31" s="172"/>
      <c r="G31" s="172"/>
      <c r="H31" s="3"/>
      <c r="I31" s="3"/>
      <c r="J31" s="3"/>
      <c r="K31" s="3"/>
    </row>
    <row x14ac:dyDescent="0.25" r="32" customHeight="1" ht="17.25">
      <c r="A32" s="3"/>
      <c r="B32" s="3"/>
      <c r="C32" s="3"/>
      <c r="D32" s="108"/>
      <c r="E32" s="4"/>
      <c r="F32" s="172"/>
      <c r="G32" s="172"/>
      <c r="H32" s="3"/>
      <c r="I32" s="3"/>
      <c r="J32" s="3"/>
      <c r="K32" s="3"/>
    </row>
    <row x14ac:dyDescent="0.25" r="33" customHeight="1" ht="17.25">
      <c r="A33" s="3"/>
      <c r="B33" s="3"/>
      <c r="C33" s="3"/>
      <c r="D33" s="110" t="s">
        <v>79</v>
      </c>
      <c r="E33" s="178"/>
      <c r="F33" s="179"/>
      <c r="G33" s="173">
        <f>ROUNDUP((((('Exchange rate'!Eur_per_GBP*('UK-R-Bookshelves'!G33/(1+'Exchange rate'!UK_vat_rate))*1.25)-('Exchange rate'!Eur_per_GBP*('UK-R-Bookshelves'!G33/(1+'Exchange rate'!UK_vat_rate))*1.25)*0.25)+1)*0.9165)/10,0)*10</f>
      </c>
      <c r="H33" s="3"/>
      <c r="I33" s="3"/>
      <c r="J33" s="3"/>
      <c r="K33" s="3"/>
    </row>
    <row x14ac:dyDescent="0.25" r="34" customHeight="1" ht="17.25">
      <c r="A34" s="3"/>
      <c r="B34" s="3"/>
      <c r="C34" s="3"/>
      <c r="D34" s="28"/>
      <c r="E34" s="4"/>
      <c r="F34" s="172"/>
      <c r="G34" s="63"/>
      <c r="H34" s="3"/>
      <c r="I34" s="3"/>
      <c r="J34" s="3"/>
      <c r="K34" s="3"/>
    </row>
    <row x14ac:dyDescent="0.25" r="35" customHeight="1" ht="17.25">
      <c r="A35" s="3"/>
      <c r="B35" s="3"/>
      <c r="C35" s="3"/>
      <c r="D35" s="108"/>
      <c r="E35" s="4"/>
      <c r="F35" s="172"/>
      <c r="G35" s="172"/>
      <c r="H35" s="3"/>
      <c r="I35" s="3"/>
      <c r="J35" s="3"/>
      <c r="K35" s="3"/>
    </row>
    <row x14ac:dyDescent="0.25" r="36" customHeight="1" ht="17.25">
      <c r="A36" s="3"/>
      <c r="B36" s="3"/>
      <c r="C36" s="3"/>
      <c r="D36" s="108"/>
      <c r="E36" s="4"/>
      <c r="F36" s="172"/>
      <c r="G36" s="172"/>
      <c r="H36" s="3"/>
      <c r="I36" s="3"/>
      <c r="J36" s="3"/>
      <c r="K36" s="3"/>
    </row>
    <row x14ac:dyDescent="0.25" r="37" customHeight="1" ht="17.25">
      <c r="A37" s="3"/>
      <c r="B37" s="3"/>
      <c r="C37" s="3"/>
      <c r="D37" s="114"/>
      <c r="E37" s="4"/>
      <c r="F37" s="172"/>
      <c r="G37" s="172"/>
      <c r="H37" s="3"/>
      <c r="I37" s="3"/>
      <c r="J37" s="3"/>
      <c r="K37" s="3"/>
    </row>
    <row x14ac:dyDescent="0.25" r="38" customHeight="1" ht="17.25">
      <c r="A38" s="3"/>
      <c r="B38" s="3"/>
      <c r="C38" s="3"/>
      <c r="D38" s="28"/>
      <c r="E38" s="4"/>
      <c r="F38" s="172"/>
      <c r="G38" s="63"/>
      <c r="H38" s="3"/>
      <c r="I38" s="3"/>
      <c r="J38" s="3"/>
      <c r="K38" s="3"/>
    </row>
    <row x14ac:dyDescent="0.25" r="39" customHeight="1" ht="17.25">
      <c r="A39" s="3"/>
      <c r="B39" s="3"/>
      <c r="C39" s="3"/>
      <c r="D39" s="28"/>
      <c r="E39" s="4"/>
      <c r="F39" s="172"/>
      <c r="G39" s="63"/>
      <c r="H39" s="3"/>
      <c r="I39" s="3"/>
      <c r="J39" s="3"/>
      <c r="K39" s="3"/>
    </row>
    <row x14ac:dyDescent="0.25" r="40" customHeight="1" ht="17.25">
      <c r="A40" s="3"/>
      <c r="B40" s="3"/>
      <c r="C40" s="3"/>
      <c r="D40" s="28"/>
      <c r="E40" s="4"/>
      <c r="F40" s="172"/>
      <c r="G40" s="63"/>
      <c r="H40" s="3"/>
      <c r="I40" s="3"/>
      <c r="J40" s="3"/>
      <c r="K40" s="3"/>
    </row>
    <row x14ac:dyDescent="0.25" r="41" customHeight="1" ht="26.100000000000005">
      <c r="A41" s="3"/>
      <c r="B41" s="3"/>
      <c r="C41" s="3"/>
      <c r="D41" s="3"/>
      <c r="E41" s="3"/>
      <c r="F41" s="82"/>
      <c r="G41" s="82"/>
      <c r="H41" s="3"/>
      <c r="I41" s="3"/>
      <c r="J41" s="3"/>
      <c r="K41" s="3"/>
    </row>
    <row x14ac:dyDescent="0.25" r="42" customHeight="1" ht="17.25">
      <c r="A42" s="3"/>
      <c r="B42" s="3"/>
      <c r="C42" s="3"/>
      <c r="D42" s="3"/>
      <c r="E42" s="3"/>
      <c r="F42" s="82"/>
      <c r="G42" s="82"/>
      <c r="H42" s="3"/>
      <c r="I42" s="3"/>
      <c r="J42" s="3"/>
      <c r="K42" s="3"/>
    </row>
    <row x14ac:dyDescent="0.25" r="43" customHeight="1" ht="25.350000000000005">
      <c r="A43" s="3"/>
      <c r="B43" s="3"/>
      <c r="C43" s="3"/>
      <c r="D43" s="3"/>
      <c r="E43" s="3"/>
      <c r="F43" s="82"/>
      <c r="G43" s="82"/>
      <c r="H43" s="3"/>
      <c r="I43" s="3"/>
      <c r="J43" s="3"/>
      <c r="K43" s="3"/>
    </row>
  </sheetData>
  <mergeCells count="1">
    <mergeCell ref="A1:K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/>
  </sheetViews>
  <sheetFormatPr defaultRowHeight="15" x14ac:dyDescent="0.25"/>
  <cols>
    <col min="1" max="1" style="76" width="2.5764285714285715" customWidth="1" bestFit="1"/>
    <col min="2" max="2" style="76" width="14.005" customWidth="1" bestFit="1"/>
    <col min="3" max="3" style="76" width="44.57642857142857" customWidth="1" bestFit="1"/>
    <col min="4" max="4" style="76" width="13.576428571428572" customWidth="1" bestFit="1"/>
    <col min="5" max="5" style="76" width="28.14785714285714" customWidth="1" bestFit="1"/>
    <col min="6" max="6" style="100" width="29.576428571428572" customWidth="1" bestFit="1"/>
    <col min="7" max="7" style="100" width="34.14785714285715" customWidth="1" bestFit="1"/>
    <col min="8" max="8" style="76" width="12.43357142857143" customWidth="1" bestFit="1"/>
    <col min="9" max="9" style="76" width="12.43357142857143" customWidth="1" bestFit="1"/>
    <col min="10" max="10" style="76" width="12.43357142857143" customWidth="1" bestFit="1"/>
    <col min="11" max="11" style="76" width="12.43357142857143" customWidth="1" bestFit="1"/>
  </cols>
  <sheetData>
    <row x14ac:dyDescent="0.25" r="1" customHeight="1" ht="17.25">
      <c r="A1" s="1" t="s">
        <v>147</v>
      </c>
      <c r="B1" s="1"/>
      <c r="C1" s="1"/>
      <c r="D1" s="1"/>
      <c r="E1" s="1"/>
      <c r="F1" s="81"/>
      <c r="G1" s="81"/>
      <c r="H1" s="1"/>
      <c r="I1" s="1"/>
      <c r="J1" s="1"/>
      <c r="K1" s="1"/>
    </row>
    <row x14ac:dyDescent="0.25" r="2" customHeight="1" ht="17.25">
      <c r="A2" s="163"/>
      <c r="B2" s="163"/>
      <c r="C2" s="163"/>
      <c r="D2" s="164"/>
      <c r="E2" s="164"/>
      <c r="F2" s="165"/>
      <c r="G2" s="82"/>
      <c r="H2" s="3"/>
      <c r="I2" s="3"/>
      <c r="J2" s="3"/>
      <c r="K2" s="3"/>
    </row>
    <row x14ac:dyDescent="0.25" r="3" customHeight="1" ht="17.25">
      <c r="A3" s="8" t="s">
        <v>1</v>
      </c>
      <c r="B3" s="96" t="s">
        <v>148</v>
      </c>
      <c r="C3" s="10"/>
      <c r="D3" s="166"/>
      <c r="E3" s="71"/>
      <c r="F3" s="94"/>
      <c r="G3" s="167"/>
      <c r="H3" s="8"/>
      <c r="I3" s="8"/>
      <c r="J3" s="8"/>
      <c r="K3" s="8"/>
    </row>
    <row x14ac:dyDescent="0.25" r="4" customHeight="1" ht="17.25">
      <c r="A4" s="15"/>
      <c r="B4" s="15"/>
      <c r="C4" s="15"/>
      <c r="D4" s="113"/>
      <c r="E4" s="118" t="s">
        <v>36</v>
      </c>
      <c r="F4" s="73" t="s">
        <v>149</v>
      </c>
      <c r="G4" s="168"/>
      <c r="H4" s="169"/>
      <c r="I4" s="169"/>
      <c r="J4" s="169"/>
      <c r="K4" s="169"/>
    </row>
    <row x14ac:dyDescent="0.25" r="5" customHeight="1" ht="17.25">
      <c r="A5" s="114"/>
      <c r="B5" s="114"/>
      <c r="C5" s="114"/>
      <c r="D5" s="170" t="s">
        <v>84</v>
      </c>
      <c r="E5" s="74" t="s">
        <v>150</v>
      </c>
      <c r="F5" s="82"/>
      <c r="G5" s="82"/>
      <c r="H5" s="3"/>
      <c r="I5" s="3"/>
      <c r="J5" s="3"/>
      <c r="K5" s="3"/>
    </row>
    <row x14ac:dyDescent="0.25" r="6" customHeight="1" ht="17.25">
      <c r="A6" s="114"/>
      <c r="B6" s="114"/>
      <c r="C6" s="114"/>
      <c r="D6" s="170" t="s">
        <v>72</v>
      </c>
      <c r="E6" s="74" t="s">
        <v>151</v>
      </c>
      <c r="F6" s="62">
        <f>ROUNDUP(((USD_per_GBP*('UK-R-Bookshelves'!F6/(1+'Exchange rate'!UK_vat_rate)))+1)/10,0)*10</f>
      </c>
      <c r="G6" s="63"/>
      <c r="H6" s="3"/>
      <c r="I6" s="3"/>
      <c r="J6" s="3"/>
      <c r="K6" s="3"/>
    </row>
    <row x14ac:dyDescent="0.25" r="7" customHeight="1" ht="17.25">
      <c r="A7" s="114"/>
      <c r="B7" s="114"/>
      <c r="C7" s="114"/>
      <c r="D7" s="170" t="s">
        <v>84</v>
      </c>
      <c r="E7" s="74" t="s">
        <v>154</v>
      </c>
      <c r="F7" s="175">
        <f>ROUNDUP(((USD_per_GBP*('UK-R-Bookshelves'!F7/(1+'Exchange rate'!UK_vat_rate)))+1)/10,0)*10</f>
      </c>
      <c r="G7" s="172"/>
      <c r="H7" s="3"/>
      <c r="I7" s="3"/>
      <c r="J7" s="3"/>
      <c r="K7" s="3"/>
    </row>
    <row x14ac:dyDescent="0.25" r="8" customHeight="1" ht="17.25">
      <c r="A8" s="114"/>
      <c r="B8" s="114"/>
      <c r="C8" s="114"/>
      <c r="D8" s="170" t="s">
        <v>72</v>
      </c>
      <c r="E8" s="74" t="s">
        <v>155</v>
      </c>
      <c r="F8" s="176"/>
      <c r="G8" s="172"/>
      <c r="H8" s="3"/>
      <c r="I8" s="3"/>
      <c r="J8" s="3"/>
      <c r="K8" s="3"/>
    </row>
    <row x14ac:dyDescent="0.25" r="9" customHeight="1" ht="17.25">
      <c r="A9" s="114"/>
      <c r="B9" s="114"/>
      <c r="C9" s="114"/>
      <c r="D9" s="114"/>
      <c r="E9" s="114"/>
      <c r="F9" s="172"/>
      <c r="G9" s="172"/>
      <c r="H9" s="3"/>
      <c r="I9" s="3"/>
      <c r="J9" s="3"/>
      <c r="K9" s="3"/>
    </row>
    <row x14ac:dyDescent="0.25" r="10" customHeight="1" ht="17.25">
      <c r="A10" s="3"/>
      <c r="B10" s="3"/>
      <c r="C10" s="3"/>
      <c r="D10" s="138" t="s">
        <v>18</v>
      </c>
      <c r="E10" s="4"/>
      <c r="F10" s="172"/>
      <c r="G10" s="172"/>
      <c r="H10" s="3"/>
      <c r="I10" s="3"/>
      <c r="J10" s="3"/>
      <c r="K10" s="3"/>
    </row>
    <row x14ac:dyDescent="0.25" r="11" customHeight="1" ht="17.25">
      <c r="A11" s="3"/>
      <c r="B11" s="3"/>
      <c r="C11" s="3"/>
      <c r="D11" s="108"/>
      <c r="E11" s="4"/>
      <c r="F11" s="172"/>
      <c r="G11" s="172"/>
      <c r="H11" s="3"/>
      <c r="I11" s="3"/>
      <c r="J11" s="3"/>
      <c r="K11" s="3"/>
    </row>
    <row x14ac:dyDescent="0.25" r="12" customHeight="1" ht="17.25">
      <c r="A12" s="3"/>
      <c r="B12" s="3"/>
      <c r="C12" s="3"/>
      <c r="D12" s="110" t="s">
        <v>79</v>
      </c>
      <c r="E12" s="140"/>
      <c r="F12" s="141"/>
      <c r="G12" s="173">
        <f>ROUNDUP(((USD_per_GBP*('UK-R-Bookshelves'!G12/(1+'Exchange rate'!UK_vat_rate)))+1)/10,0)*10</f>
      </c>
      <c r="H12" s="3"/>
      <c r="I12" s="3"/>
      <c r="J12" s="3"/>
      <c r="K12" s="3"/>
    </row>
    <row x14ac:dyDescent="0.25" r="13" customHeight="1" ht="17.25">
      <c r="A13" s="3"/>
      <c r="B13" s="3"/>
      <c r="C13" s="3"/>
      <c r="D13" s="28"/>
      <c r="E13" s="4"/>
      <c r="F13" s="172"/>
      <c r="G13" s="63"/>
      <c r="H13" s="3"/>
      <c r="I13" s="3"/>
      <c r="J13" s="3"/>
      <c r="K13" s="3"/>
    </row>
    <row x14ac:dyDescent="0.25" r="14" customHeight="1" ht="17.25">
      <c r="A14" s="3"/>
      <c r="B14" s="3"/>
      <c r="C14" s="3"/>
      <c r="D14" s="108"/>
      <c r="E14" s="4"/>
      <c r="F14" s="172"/>
      <c r="G14" s="172"/>
      <c r="H14" s="3"/>
      <c r="I14" s="3"/>
      <c r="J14" s="3"/>
      <c r="K14" s="3"/>
    </row>
    <row x14ac:dyDescent="0.25" r="15" customHeight="1" ht="17.25">
      <c r="A15" s="3"/>
      <c r="B15" s="3"/>
      <c r="C15" s="3"/>
      <c r="D15" s="108"/>
      <c r="E15" s="4"/>
      <c r="F15" s="172"/>
      <c r="G15" s="172"/>
      <c r="H15" s="3"/>
      <c r="I15" s="3"/>
      <c r="J15" s="3"/>
      <c r="K15" s="3"/>
    </row>
    <row x14ac:dyDescent="0.25" r="16" customHeight="1" ht="17.25">
      <c r="A16" s="3"/>
      <c r="B16" s="3"/>
      <c r="C16" s="3"/>
      <c r="D16" s="114"/>
      <c r="E16" s="4"/>
      <c r="F16" s="172"/>
      <c r="G16" s="172"/>
      <c r="H16" s="3"/>
      <c r="I16" s="3"/>
      <c r="J16" s="3"/>
      <c r="K16" s="3"/>
    </row>
    <row x14ac:dyDescent="0.25" r="17" customHeight="1" ht="17.25">
      <c r="A17" s="3"/>
      <c r="B17" s="3"/>
      <c r="C17" s="3"/>
      <c r="D17" s="28"/>
      <c r="E17" s="4"/>
      <c r="F17" s="172"/>
      <c r="G17" s="63"/>
      <c r="H17" s="3"/>
      <c r="I17" s="3"/>
      <c r="J17" s="3"/>
      <c r="K17" s="3"/>
    </row>
    <row x14ac:dyDescent="0.25" r="18" customHeight="1" ht="17.25">
      <c r="A18" s="3"/>
      <c r="B18" s="3"/>
      <c r="C18" s="3"/>
      <c r="D18" s="28"/>
      <c r="E18" s="4"/>
      <c r="F18" s="172"/>
      <c r="G18" s="174"/>
      <c r="H18" s="3"/>
      <c r="I18" s="3"/>
      <c r="J18" s="3"/>
      <c r="K18" s="3"/>
    </row>
    <row x14ac:dyDescent="0.25" r="19" customHeight="1" ht="17.25">
      <c r="A19" s="3"/>
      <c r="B19" s="3"/>
      <c r="C19" s="3"/>
      <c r="D19" s="28"/>
      <c r="E19" s="4"/>
      <c r="F19" s="172"/>
      <c r="G19" s="63"/>
      <c r="H19" s="3"/>
      <c r="I19" s="3"/>
      <c r="J19" s="3"/>
      <c r="K19" s="3"/>
    </row>
    <row x14ac:dyDescent="0.25" r="20" customHeight="1" ht="17.25">
      <c r="A20" s="3"/>
      <c r="B20" s="3"/>
      <c r="C20" s="3"/>
      <c r="D20" s="3"/>
      <c r="E20" s="3"/>
      <c r="F20" s="82"/>
      <c r="G20" s="82"/>
      <c r="H20" s="3"/>
      <c r="I20" s="3"/>
      <c r="J20" s="3"/>
      <c r="K20" s="3"/>
    </row>
    <row x14ac:dyDescent="0.25" r="21" customHeight="1" ht="17.25">
      <c r="A21" s="3"/>
      <c r="B21" s="3"/>
      <c r="C21" s="3"/>
      <c r="D21" s="3"/>
      <c r="E21" s="3"/>
      <c r="F21" s="82"/>
      <c r="G21" s="82"/>
      <c r="H21" s="3"/>
      <c r="I21" s="3"/>
      <c r="J21" s="3"/>
      <c r="K21" s="3"/>
    </row>
    <row x14ac:dyDescent="0.25" r="22" customHeight="1" ht="25.350000000000005">
      <c r="A22" s="3"/>
      <c r="B22" s="3"/>
      <c r="C22" s="3"/>
      <c r="D22" s="3"/>
      <c r="E22" s="3"/>
      <c r="F22" s="82"/>
      <c r="G22" s="82"/>
      <c r="H22" s="3"/>
      <c r="I22" s="3"/>
      <c r="J22" s="3"/>
      <c r="K22" s="3"/>
    </row>
    <row x14ac:dyDescent="0.25" r="23" customHeight="1" ht="17.25">
      <c r="A23" s="3"/>
      <c r="B23" s="3"/>
      <c r="C23" s="3"/>
      <c r="D23" s="3"/>
      <c r="E23" s="3"/>
      <c r="F23" s="82"/>
      <c r="G23" s="82"/>
      <c r="H23" s="3"/>
      <c r="I23" s="3"/>
      <c r="J23" s="3"/>
      <c r="K23" s="3"/>
    </row>
    <row x14ac:dyDescent="0.25" r="24" customHeight="1" ht="17.25">
      <c r="A24" s="8" t="s">
        <v>1</v>
      </c>
      <c r="B24" s="96" t="s">
        <v>152</v>
      </c>
      <c r="C24" s="10"/>
      <c r="D24" s="166"/>
      <c r="E24" s="71"/>
      <c r="F24" s="94"/>
      <c r="G24" s="167"/>
      <c r="H24" s="8"/>
      <c r="I24" s="8"/>
      <c r="J24" s="8"/>
      <c r="K24" s="8"/>
    </row>
    <row x14ac:dyDescent="0.25" r="25" customHeight="1" ht="17.25">
      <c r="A25" s="15"/>
      <c r="B25" s="15"/>
      <c r="C25" s="15"/>
      <c r="D25" s="113"/>
      <c r="E25" s="118" t="s">
        <v>36</v>
      </c>
      <c r="F25" s="73" t="s">
        <v>153</v>
      </c>
      <c r="G25" s="168"/>
      <c r="H25" s="169"/>
      <c r="I25" s="169"/>
      <c r="J25" s="169"/>
      <c r="K25" s="169"/>
    </row>
    <row x14ac:dyDescent="0.25" r="26" customHeight="1" ht="17.25">
      <c r="A26" s="114"/>
      <c r="B26" s="114"/>
      <c r="C26" s="114"/>
      <c r="D26" s="170" t="s">
        <v>84</v>
      </c>
      <c r="E26" s="74" t="s">
        <v>150</v>
      </c>
      <c r="F26" s="175">
        <f>ROUNDUP(((USD_per_GBP*('UK-R-Bookshelves'!F27/(1+'Exchange rate'!UK_vat_rate)))+1)/10,0)*10</f>
      </c>
      <c r="G26" s="82"/>
      <c r="H26" s="3"/>
      <c r="I26" s="3"/>
      <c r="J26" s="3"/>
      <c r="K26" s="3"/>
    </row>
    <row x14ac:dyDescent="0.25" r="27" customHeight="1" ht="17.25">
      <c r="A27" s="114"/>
      <c r="B27" s="114"/>
      <c r="C27" s="114"/>
      <c r="D27" s="170" t="s">
        <v>72</v>
      </c>
      <c r="E27" s="74" t="s">
        <v>151</v>
      </c>
      <c r="F27" s="62"/>
      <c r="G27" s="63"/>
      <c r="H27" s="3"/>
      <c r="I27" s="3"/>
      <c r="J27" s="3"/>
      <c r="K27" s="3"/>
    </row>
    <row x14ac:dyDescent="0.25" r="28" customHeight="1" ht="17.25">
      <c r="A28" s="114"/>
      <c r="B28" s="114"/>
      <c r="C28" s="114"/>
      <c r="D28" s="170" t="s">
        <v>84</v>
      </c>
      <c r="E28" s="74" t="s">
        <v>154</v>
      </c>
      <c r="F28" s="175">
        <f>ROUNDUP(((USD_per_GBP*('UK-R-Bookshelves'!F28/(1+'Exchange rate'!UK_vat_rate)))+1)/10,0)*10</f>
      </c>
      <c r="G28" s="172"/>
      <c r="H28" s="3"/>
      <c r="I28" s="3"/>
      <c r="J28" s="3"/>
      <c r="K28" s="3"/>
    </row>
    <row x14ac:dyDescent="0.25" r="29" customHeight="1" ht="17.25">
      <c r="A29" s="114"/>
      <c r="B29" s="114"/>
      <c r="C29" s="114"/>
      <c r="D29" s="170" t="s">
        <v>72</v>
      </c>
      <c r="E29" s="74" t="s">
        <v>155</v>
      </c>
      <c r="F29" s="92"/>
      <c r="G29" s="172"/>
      <c r="H29" s="3"/>
      <c r="I29" s="3"/>
      <c r="J29" s="3"/>
      <c r="K29" s="3"/>
    </row>
    <row x14ac:dyDescent="0.25" r="30" customHeight="1" ht="17.25">
      <c r="A30" s="114"/>
      <c r="B30" s="114"/>
      <c r="C30" s="114"/>
      <c r="D30" s="114"/>
      <c r="E30" s="114"/>
      <c r="F30" s="172"/>
      <c r="G30" s="172"/>
      <c r="H30" s="3"/>
      <c r="I30" s="3"/>
      <c r="J30" s="3"/>
      <c r="K30" s="3"/>
    </row>
    <row x14ac:dyDescent="0.25" r="31" customHeight="1" ht="17.25">
      <c r="A31" s="3"/>
      <c r="B31" s="3"/>
      <c r="C31" s="3"/>
      <c r="D31" s="138" t="s">
        <v>18</v>
      </c>
      <c r="E31" s="4"/>
      <c r="F31" s="172"/>
      <c r="G31" s="172"/>
      <c r="H31" s="3"/>
      <c r="I31" s="3"/>
      <c r="J31" s="3"/>
      <c r="K31" s="3"/>
    </row>
    <row x14ac:dyDescent="0.25" r="32" customHeight="1" ht="17.25">
      <c r="A32" s="3"/>
      <c r="B32" s="3"/>
      <c r="C32" s="3"/>
      <c r="D32" s="108"/>
      <c r="E32" s="4"/>
      <c r="F32" s="172"/>
      <c r="G32" s="172"/>
      <c r="H32" s="3"/>
      <c r="I32" s="3"/>
      <c r="J32" s="3"/>
      <c r="K32" s="3"/>
    </row>
    <row x14ac:dyDescent="0.25" r="33" customHeight="1" ht="17.25">
      <c r="A33" s="3"/>
      <c r="B33" s="3"/>
      <c r="C33" s="3"/>
      <c r="D33" s="110" t="s">
        <v>79</v>
      </c>
      <c r="E33" s="140"/>
      <c r="F33" s="141"/>
      <c r="G33" s="173">
        <f>ROUNDUP(((USD_per_GBP*('UK-R-Bookshelves'!G33/(1+'Exchange rate'!UK_vat_rate)))+1)/10,0)*10</f>
      </c>
      <c r="H33" s="3"/>
      <c r="I33" s="3"/>
      <c r="J33" s="3"/>
      <c r="K33" s="3"/>
    </row>
    <row x14ac:dyDescent="0.25" r="34" customHeight="1" ht="17.25">
      <c r="A34" s="3"/>
      <c r="B34" s="3"/>
      <c r="C34" s="3"/>
      <c r="D34" s="28"/>
      <c r="E34" s="4"/>
      <c r="F34" s="172"/>
      <c r="G34" s="63"/>
      <c r="H34" s="3"/>
      <c r="I34" s="3"/>
      <c r="J34" s="3"/>
      <c r="K34" s="3"/>
    </row>
    <row x14ac:dyDescent="0.25" r="35" customHeight="1" ht="17.25">
      <c r="A35" s="3"/>
      <c r="B35" s="3"/>
      <c r="C35" s="3"/>
      <c r="D35" s="108"/>
      <c r="E35" s="4"/>
      <c r="F35" s="172"/>
      <c r="G35" s="172"/>
      <c r="H35" s="3"/>
      <c r="I35" s="3"/>
      <c r="J35" s="3"/>
      <c r="K35" s="3"/>
    </row>
    <row x14ac:dyDescent="0.25" r="36" customHeight="1" ht="17.25">
      <c r="A36" s="3"/>
      <c r="B36" s="3"/>
      <c r="C36" s="3"/>
      <c r="D36" s="108"/>
      <c r="E36" s="4"/>
      <c r="F36" s="172"/>
      <c r="G36" s="172"/>
      <c r="H36" s="3"/>
      <c r="I36" s="3"/>
      <c r="J36" s="3"/>
      <c r="K36" s="3"/>
    </row>
    <row x14ac:dyDescent="0.25" r="37" customHeight="1" ht="17.25">
      <c r="A37" s="3"/>
      <c r="B37" s="3"/>
      <c r="C37" s="3"/>
      <c r="D37" s="114"/>
      <c r="E37" s="4"/>
      <c r="F37" s="172"/>
      <c r="G37" s="172"/>
      <c r="H37" s="3"/>
      <c r="I37" s="3"/>
      <c r="J37" s="3"/>
      <c r="K37" s="3"/>
    </row>
    <row x14ac:dyDescent="0.25" r="38" customHeight="1" ht="17.25">
      <c r="A38" s="3"/>
      <c r="B38" s="3"/>
      <c r="C38" s="3"/>
      <c r="D38" s="28"/>
      <c r="E38" s="4"/>
      <c r="F38" s="172"/>
      <c r="G38" s="63"/>
      <c r="H38" s="3"/>
      <c r="I38" s="3"/>
      <c r="J38" s="3"/>
      <c r="K38" s="3"/>
    </row>
    <row x14ac:dyDescent="0.25" r="39" customHeight="1" ht="17.25">
      <c r="A39" s="3"/>
      <c r="B39" s="3"/>
      <c r="C39" s="3"/>
      <c r="D39" s="28"/>
      <c r="E39" s="4"/>
      <c r="F39" s="172"/>
      <c r="G39" s="63"/>
      <c r="H39" s="3"/>
      <c r="I39" s="3"/>
      <c r="J39" s="3"/>
      <c r="K39" s="3"/>
    </row>
    <row x14ac:dyDescent="0.25" r="40" customHeight="1" ht="17.25">
      <c r="A40" s="3"/>
      <c r="B40" s="3"/>
      <c r="C40" s="3"/>
      <c r="D40" s="28"/>
      <c r="E40" s="4"/>
      <c r="F40" s="172"/>
      <c r="G40" s="63"/>
      <c r="H40" s="3"/>
      <c r="I40" s="3"/>
      <c r="J40" s="3"/>
      <c r="K40" s="3"/>
    </row>
    <row x14ac:dyDescent="0.25" r="41" customHeight="1" ht="26.100000000000005">
      <c r="A41" s="3"/>
      <c r="B41" s="3"/>
      <c r="C41" s="3"/>
      <c r="D41" s="3"/>
      <c r="E41" s="3"/>
      <c r="F41" s="82"/>
      <c r="G41" s="82"/>
      <c r="H41" s="3"/>
      <c r="I41" s="3"/>
      <c r="J41" s="3"/>
      <c r="K41" s="3"/>
    </row>
    <row x14ac:dyDescent="0.25" r="42" customHeight="1" ht="17.25">
      <c r="A42" s="3"/>
      <c r="B42" s="3"/>
      <c r="C42" s="3"/>
      <c r="D42" s="3"/>
      <c r="E42" s="3"/>
      <c r="F42" s="82"/>
      <c r="G42" s="82"/>
      <c r="H42" s="3"/>
      <c r="I42" s="3"/>
      <c r="J42" s="3"/>
      <c r="K42" s="3"/>
    </row>
    <row x14ac:dyDescent="0.25" r="43" customHeight="1" ht="25.350000000000005">
      <c r="A43" s="3"/>
      <c r="B43" s="3"/>
      <c r="C43" s="3"/>
      <c r="D43" s="3"/>
      <c r="E43" s="3"/>
      <c r="F43" s="82"/>
      <c r="G43" s="82"/>
      <c r="H43" s="3"/>
      <c r="I43" s="3"/>
      <c r="J43" s="3"/>
      <c r="K43" s="3"/>
    </row>
  </sheetData>
  <mergeCells count="4">
    <mergeCell ref="A1:K1"/>
    <mergeCell ref="F7:F8"/>
    <mergeCell ref="F26:F27"/>
    <mergeCell ref="F28:F2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/>
  </sheetViews>
  <sheetFormatPr defaultRowHeight="15" x14ac:dyDescent="0.25"/>
  <cols>
    <col min="1" max="1" style="76" width="2.5764285714285715" customWidth="1" bestFit="1"/>
    <col min="2" max="2" style="76" width="14.005" customWidth="1" bestFit="1"/>
    <col min="3" max="3" style="76" width="44.57642857142857" customWidth="1" bestFit="1"/>
    <col min="4" max="4" style="76" width="13.576428571428572" customWidth="1" bestFit="1"/>
    <col min="5" max="5" style="76" width="28.14785714285714" customWidth="1" bestFit="1"/>
    <col min="6" max="6" style="100" width="29.576428571428572" customWidth="1" bestFit="1"/>
    <col min="7" max="7" style="100" width="34.14785714285715" customWidth="1" bestFit="1"/>
    <col min="8" max="8" style="76" width="12.43357142857143" customWidth="1" bestFit="1"/>
    <col min="9" max="9" style="76" width="12.43357142857143" customWidth="1" bestFit="1"/>
    <col min="10" max="10" style="76" width="12.43357142857143" customWidth="1" bestFit="1"/>
    <col min="11" max="11" style="76" width="12.43357142857143" customWidth="1" bestFit="1"/>
  </cols>
  <sheetData>
    <row x14ac:dyDescent="0.25" r="1" customHeight="1" ht="17.25">
      <c r="A1" s="1" t="s">
        <v>147</v>
      </c>
      <c r="B1" s="1"/>
      <c r="C1" s="1"/>
      <c r="D1" s="1"/>
      <c r="E1" s="1"/>
      <c r="F1" s="81"/>
      <c r="G1" s="81"/>
      <c r="H1" s="1"/>
      <c r="I1" s="1"/>
      <c r="J1" s="1"/>
      <c r="K1" s="1"/>
    </row>
    <row x14ac:dyDescent="0.25" r="2" customHeight="1" ht="17.25">
      <c r="A2" s="163"/>
      <c r="B2" s="163"/>
      <c r="C2" s="163"/>
      <c r="D2" s="164"/>
      <c r="E2" s="164"/>
      <c r="F2" s="165"/>
      <c r="G2" s="82"/>
      <c r="H2" s="3"/>
      <c r="I2" s="3"/>
      <c r="J2" s="3"/>
      <c r="K2" s="3"/>
    </row>
    <row x14ac:dyDescent="0.25" r="3" customHeight="1" ht="17.25">
      <c r="A3" s="8" t="s">
        <v>1</v>
      </c>
      <c r="B3" s="96" t="s">
        <v>148</v>
      </c>
      <c r="C3" s="10"/>
      <c r="D3" s="166"/>
      <c r="E3" s="71"/>
      <c r="F3" s="94"/>
      <c r="G3" s="167"/>
      <c r="H3" s="8"/>
      <c r="I3" s="8"/>
      <c r="J3" s="8"/>
      <c r="K3" s="8"/>
    </row>
    <row x14ac:dyDescent="0.25" r="4" customHeight="1" ht="17.25">
      <c r="A4" s="15"/>
      <c r="B4" s="15"/>
      <c r="C4" s="15"/>
      <c r="D4" s="113"/>
      <c r="E4" s="118" t="s">
        <v>36</v>
      </c>
      <c r="F4" s="73" t="s">
        <v>149</v>
      </c>
      <c r="G4" s="168"/>
      <c r="H4" s="169"/>
      <c r="I4" s="169"/>
      <c r="J4" s="169"/>
      <c r="K4" s="169"/>
    </row>
    <row x14ac:dyDescent="0.25" r="5" customHeight="1" ht="17.25">
      <c r="A5" s="114"/>
      <c r="B5" s="114"/>
      <c r="C5" s="114"/>
      <c r="D5" s="170" t="s">
        <v>84</v>
      </c>
      <c r="E5" s="74" t="s">
        <v>150</v>
      </c>
      <c r="F5" s="82"/>
      <c r="G5" s="82"/>
      <c r="H5" s="3"/>
      <c r="I5" s="3"/>
      <c r="J5" s="3"/>
      <c r="K5" s="3"/>
    </row>
    <row x14ac:dyDescent="0.25" r="6" customHeight="1" ht="17.25">
      <c r="A6" s="114"/>
      <c r="B6" s="114"/>
      <c r="C6" s="114"/>
      <c r="D6" s="170" t="s">
        <v>72</v>
      </c>
      <c r="E6" s="74" t="s">
        <v>151</v>
      </c>
      <c r="F6" s="62">
        <f>ROUNDUP((('UK-R-Bookshelves'!F6)*USD_per_GBP)*(1-UK_VAT),-1)</f>
      </c>
      <c r="G6" s="63"/>
      <c r="H6" s="3"/>
      <c r="I6" s="3"/>
      <c r="J6" s="3"/>
      <c r="K6" s="3"/>
    </row>
    <row x14ac:dyDescent="0.25" r="7" customHeight="1" ht="17.25">
      <c r="A7" s="114"/>
      <c r="B7" s="114"/>
      <c r="C7" s="114"/>
      <c r="D7" s="170" t="s">
        <v>84</v>
      </c>
      <c r="E7" s="74" t="s">
        <v>154</v>
      </c>
      <c r="F7" s="175">
        <f>ROUNDUP((('UK-R-Bookshelves'!F7)*USD_per_GBP)*(1-UK_VAT),-1)</f>
      </c>
      <c r="G7" s="172"/>
      <c r="H7" s="3"/>
      <c r="I7" s="3"/>
      <c r="J7" s="3"/>
      <c r="K7" s="3"/>
    </row>
    <row x14ac:dyDescent="0.25" r="8" customHeight="1" ht="17.25">
      <c r="A8" s="114"/>
      <c r="B8" s="114"/>
      <c r="C8" s="114"/>
      <c r="D8" s="170" t="s">
        <v>72</v>
      </c>
      <c r="E8" s="74" t="s">
        <v>155</v>
      </c>
      <c r="F8" s="176"/>
      <c r="G8" s="172"/>
      <c r="H8" s="3"/>
      <c r="I8" s="3"/>
      <c r="J8" s="3"/>
      <c r="K8" s="3"/>
    </row>
    <row x14ac:dyDescent="0.25" r="9" customHeight="1" ht="17.25">
      <c r="A9" s="114"/>
      <c r="B9" s="114"/>
      <c r="C9" s="114"/>
      <c r="D9" s="114"/>
      <c r="E9" s="114"/>
      <c r="F9" s="172"/>
      <c r="G9" s="172"/>
      <c r="H9" s="3"/>
      <c r="I9" s="3"/>
      <c r="J9" s="3"/>
      <c r="K9" s="3"/>
    </row>
    <row x14ac:dyDescent="0.25" r="10" customHeight="1" ht="17.25">
      <c r="A10" s="3"/>
      <c r="B10" s="3"/>
      <c r="C10" s="3"/>
      <c r="D10" s="138" t="s">
        <v>18</v>
      </c>
      <c r="E10" s="4"/>
      <c r="F10" s="172"/>
      <c r="G10" s="172"/>
      <c r="H10" s="3"/>
      <c r="I10" s="3"/>
      <c r="J10" s="3"/>
      <c r="K10" s="3"/>
    </row>
    <row x14ac:dyDescent="0.25" r="11" customHeight="1" ht="17.25">
      <c r="A11" s="3"/>
      <c r="B11" s="3"/>
      <c r="C11" s="3"/>
      <c r="D11" s="108"/>
      <c r="E11" s="4"/>
      <c r="F11" s="172"/>
      <c r="G11" s="172"/>
      <c r="H11" s="3"/>
      <c r="I11" s="3"/>
      <c r="J11" s="3"/>
      <c r="K11" s="3"/>
    </row>
    <row x14ac:dyDescent="0.25" r="12" customHeight="1" ht="17.25">
      <c r="A12" s="3"/>
      <c r="B12" s="3"/>
      <c r="C12" s="3"/>
      <c r="D12" s="110" t="s">
        <v>79</v>
      </c>
      <c r="E12" s="140"/>
      <c r="F12" s="141"/>
      <c r="G12" s="173">
        <f>ROUNDUP((('UK-R-Bookshelves'!G12)*USD_per_GBP)*(1-UK_VAT),-1)</f>
      </c>
      <c r="H12" s="3"/>
      <c r="I12" s="3"/>
      <c r="J12" s="3"/>
      <c r="K12" s="3"/>
    </row>
    <row x14ac:dyDescent="0.25" r="13" customHeight="1" ht="17.25">
      <c r="A13" s="3"/>
      <c r="B13" s="3"/>
      <c r="C13" s="3"/>
      <c r="D13" s="28"/>
      <c r="E13" s="4"/>
      <c r="F13" s="172"/>
      <c r="G13" s="63"/>
      <c r="H13" s="3"/>
      <c r="I13" s="3"/>
      <c r="J13" s="3"/>
      <c r="K13" s="3"/>
    </row>
    <row x14ac:dyDescent="0.25" r="14" customHeight="1" ht="17.25">
      <c r="A14" s="3"/>
      <c r="B14" s="3"/>
      <c r="C14" s="3"/>
      <c r="D14" s="108"/>
      <c r="E14" s="4"/>
      <c r="F14" s="172"/>
      <c r="G14" s="172"/>
      <c r="H14" s="3"/>
      <c r="I14" s="3"/>
      <c r="J14" s="3"/>
      <c r="K14" s="3"/>
    </row>
    <row x14ac:dyDescent="0.25" r="15" customHeight="1" ht="17.25">
      <c r="A15" s="3"/>
      <c r="B15" s="3"/>
      <c r="C15" s="3"/>
      <c r="D15" s="108"/>
      <c r="E15" s="4"/>
      <c r="F15" s="172"/>
      <c r="G15" s="172"/>
      <c r="H15" s="3"/>
      <c r="I15" s="3"/>
      <c r="J15" s="3"/>
      <c r="K15" s="3"/>
    </row>
    <row x14ac:dyDescent="0.25" r="16" customHeight="1" ht="17.25">
      <c r="A16" s="3"/>
      <c r="B16" s="3"/>
      <c r="C16" s="3"/>
      <c r="D16" s="114"/>
      <c r="E16" s="4"/>
      <c r="F16" s="172"/>
      <c r="G16" s="172"/>
      <c r="H16" s="3"/>
      <c r="I16" s="3"/>
      <c r="J16" s="3"/>
      <c r="K16" s="3"/>
    </row>
    <row x14ac:dyDescent="0.25" r="17" customHeight="1" ht="17.25">
      <c r="A17" s="3"/>
      <c r="B17" s="3"/>
      <c r="C17" s="3"/>
      <c r="D17" s="28"/>
      <c r="E17" s="4"/>
      <c r="F17" s="172"/>
      <c r="G17" s="63"/>
      <c r="H17" s="3"/>
      <c r="I17" s="3"/>
      <c r="J17" s="3"/>
      <c r="K17" s="3"/>
    </row>
    <row x14ac:dyDescent="0.25" r="18" customHeight="1" ht="17.25">
      <c r="A18" s="3"/>
      <c r="B18" s="3"/>
      <c r="C18" s="3"/>
      <c r="D18" s="28"/>
      <c r="E18" s="4"/>
      <c r="F18" s="172"/>
      <c r="G18" s="174"/>
      <c r="H18" s="3"/>
      <c r="I18" s="3"/>
      <c r="J18" s="3"/>
      <c r="K18" s="3"/>
    </row>
    <row x14ac:dyDescent="0.25" r="19" customHeight="1" ht="17.25">
      <c r="A19" s="3"/>
      <c r="B19" s="3"/>
      <c r="C19" s="3"/>
      <c r="D19" s="28"/>
      <c r="E19" s="4"/>
      <c r="F19" s="172"/>
      <c r="G19" s="63"/>
      <c r="H19" s="3"/>
      <c r="I19" s="3"/>
      <c r="J19" s="3"/>
      <c r="K19" s="3"/>
    </row>
    <row x14ac:dyDescent="0.25" r="20" customHeight="1" ht="17.25">
      <c r="A20" s="3"/>
      <c r="B20" s="3"/>
      <c r="C20" s="3"/>
      <c r="D20" s="3"/>
      <c r="E20" s="3"/>
      <c r="F20" s="82"/>
      <c r="G20" s="82"/>
      <c r="H20" s="3"/>
      <c r="I20" s="3"/>
      <c r="J20" s="3"/>
      <c r="K20" s="3"/>
    </row>
    <row x14ac:dyDescent="0.25" r="21" customHeight="1" ht="17.25">
      <c r="A21" s="3"/>
      <c r="B21" s="3"/>
      <c r="C21" s="3"/>
      <c r="D21" s="3"/>
      <c r="E21" s="3"/>
      <c r="F21" s="82"/>
      <c r="G21" s="82"/>
      <c r="H21" s="3"/>
      <c r="I21" s="3"/>
      <c r="J21" s="3"/>
      <c r="K21" s="3"/>
    </row>
    <row x14ac:dyDescent="0.25" r="22" customHeight="1" ht="25.350000000000005">
      <c r="A22" s="3"/>
      <c r="B22" s="3"/>
      <c r="C22" s="3"/>
      <c r="D22" s="3"/>
      <c r="E22" s="3"/>
      <c r="F22" s="82"/>
      <c r="G22" s="82"/>
      <c r="H22" s="3"/>
      <c r="I22" s="3"/>
      <c r="J22" s="3"/>
      <c r="K22" s="3"/>
    </row>
    <row x14ac:dyDescent="0.25" r="23" customHeight="1" ht="17.25">
      <c r="A23" s="3"/>
      <c r="B23" s="3"/>
      <c r="C23" s="3"/>
      <c r="D23" s="3"/>
      <c r="E23" s="3"/>
      <c r="F23" s="82"/>
      <c r="G23" s="82"/>
      <c r="H23" s="3"/>
      <c r="I23" s="3"/>
      <c r="J23" s="3"/>
      <c r="K23" s="3"/>
    </row>
    <row x14ac:dyDescent="0.25" r="24" customHeight="1" ht="17.25">
      <c r="A24" s="8" t="s">
        <v>1</v>
      </c>
      <c r="B24" s="96" t="s">
        <v>152</v>
      </c>
      <c r="C24" s="10"/>
      <c r="D24" s="166"/>
      <c r="E24" s="71"/>
      <c r="F24" s="94"/>
      <c r="G24" s="167"/>
      <c r="H24" s="8"/>
      <c r="I24" s="8"/>
      <c r="J24" s="8"/>
      <c r="K24" s="8"/>
    </row>
    <row x14ac:dyDescent="0.25" r="25" customHeight="1" ht="17.25">
      <c r="A25" s="15"/>
      <c r="B25" s="15"/>
      <c r="C25" s="15"/>
      <c r="D25" s="113"/>
      <c r="E25" s="118" t="s">
        <v>36</v>
      </c>
      <c r="F25" s="73" t="s">
        <v>153</v>
      </c>
      <c r="G25" s="168"/>
      <c r="H25" s="169"/>
      <c r="I25" s="169"/>
      <c r="J25" s="169"/>
      <c r="K25" s="169"/>
    </row>
    <row x14ac:dyDescent="0.25" r="26" customHeight="1" ht="17.25">
      <c r="A26" s="114"/>
      <c r="B26" s="114"/>
      <c r="C26" s="114"/>
      <c r="D26" s="170" t="s">
        <v>84</v>
      </c>
      <c r="E26" s="74" t="s">
        <v>150</v>
      </c>
      <c r="F26" s="82"/>
      <c r="G26" s="82"/>
      <c r="H26" s="3"/>
      <c r="I26" s="3"/>
      <c r="J26" s="3"/>
      <c r="K26" s="3"/>
    </row>
    <row x14ac:dyDescent="0.25" r="27" customHeight="1" ht="17.25">
      <c r="A27" s="114"/>
      <c r="B27" s="114"/>
      <c r="C27" s="114"/>
      <c r="D27" s="170" t="s">
        <v>72</v>
      </c>
      <c r="E27" s="74" t="s">
        <v>151</v>
      </c>
      <c r="F27" s="62">
        <f>ROUNDUP((('UK-R-Bookshelves'!F27)*USD_per_GBP)*(1-UK_VAT),-1)</f>
      </c>
      <c r="G27" s="63"/>
      <c r="H27" s="3"/>
      <c r="I27" s="3"/>
      <c r="J27" s="3"/>
      <c r="K27" s="3"/>
    </row>
    <row x14ac:dyDescent="0.25" r="28" customHeight="1" ht="17.25">
      <c r="A28" s="114"/>
      <c r="B28" s="114"/>
      <c r="C28" s="114"/>
      <c r="D28" s="170" t="s">
        <v>84</v>
      </c>
      <c r="E28" s="74" t="s">
        <v>154</v>
      </c>
      <c r="F28" s="175">
        <f>ROUNDUP((('UK-R-Bookshelves'!F28)*USD_per_GBP)*(1-UK_VAT),-1)</f>
      </c>
      <c r="G28" s="172"/>
      <c r="H28" s="3"/>
      <c r="I28" s="3"/>
      <c r="J28" s="3"/>
      <c r="K28" s="3"/>
    </row>
    <row x14ac:dyDescent="0.25" r="29" customHeight="1" ht="17.25">
      <c r="A29" s="114"/>
      <c r="B29" s="114"/>
      <c r="C29" s="114"/>
      <c r="D29" s="170" t="s">
        <v>72</v>
      </c>
      <c r="E29" s="74" t="s">
        <v>155</v>
      </c>
      <c r="F29" s="176"/>
      <c r="G29" s="172"/>
      <c r="H29" s="3"/>
      <c r="I29" s="3"/>
      <c r="J29" s="3"/>
      <c r="K29" s="3"/>
    </row>
    <row x14ac:dyDescent="0.25" r="30" customHeight="1" ht="17.25">
      <c r="A30" s="114"/>
      <c r="B30" s="114"/>
      <c r="C30" s="114"/>
      <c r="D30" s="114"/>
      <c r="E30" s="114"/>
      <c r="F30" s="172"/>
      <c r="G30" s="172"/>
      <c r="H30" s="3"/>
      <c r="I30" s="3"/>
      <c r="J30" s="3"/>
      <c r="K30" s="3"/>
    </row>
    <row x14ac:dyDescent="0.25" r="31" customHeight="1" ht="17.25">
      <c r="A31" s="3"/>
      <c r="B31" s="3"/>
      <c r="C31" s="3"/>
      <c r="D31" s="138" t="s">
        <v>18</v>
      </c>
      <c r="E31" s="4"/>
      <c r="F31" s="172"/>
      <c r="G31" s="172"/>
      <c r="H31" s="3"/>
      <c r="I31" s="3"/>
      <c r="J31" s="3"/>
      <c r="K31" s="3"/>
    </row>
    <row x14ac:dyDescent="0.25" r="32" customHeight="1" ht="17.25">
      <c r="A32" s="3"/>
      <c r="B32" s="3"/>
      <c r="C32" s="3"/>
      <c r="D32" s="108"/>
      <c r="E32" s="4"/>
      <c r="F32" s="172"/>
      <c r="G32" s="172"/>
      <c r="H32" s="3"/>
      <c r="I32" s="3"/>
      <c r="J32" s="3"/>
      <c r="K32" s="3"/>
    </row>
    <row x14ac:dyDescent="0.25" r="33" customHeight="1" ht="17.25">
      <c r="A33" s="3"/>
      <c r="B33" s="3"/>
      <c r="C33" s="3"/>
      <c r="D33" s="114" t="s">
        <v>79</v>
      </c>
      <c r="E33" s="4"/>
      <c r="F33" s="172"/>
      <c r="G33" s="177">
        <f>ROUNDUP((('UK-R-Bookshelves'!G33)*USD_per_GBP)*(1-UK_VAT),-1)</f>
      </c>
      <c r="H33" s="3"/>
      <c r="I33" s="3"/>
      <c r="J33" s="3"/>
      <c r="K33" s="3"/>
    </row>
    <row x14ac:dyDescent="0.25" r="34" customHeight="1" ht="17.25">
      <c r="A34" s="3"/>
      <c r="B34" s="3"/>
      <c r="C34" s="3"/>
      <c r="D34" s="28"/>
      <c r="E34" s="4"/>
      <c r="F34" s="172"/>
      <c r="G34" s="63"/>
      <c r="H34" s="3"/>
      <c r="I34" s="3"/>
      <c r="J34" s="3"/>
      <c r="K34" s="3"/>
    </row>
    <row x14ac:dyDescent="0.25" r="35" customHeight="1" ht="17.25">
      <c r="A35" s="3"/>
      <c r="B35" s="3"/>
      <c r="C35" s="3"/>
      <c r="D35" s="108"/>
      <c r="E35" s="4"/>
      <c r="F35" s="172"/>
      <c r="G35" s="172"/>
      <c r="H35" s="3"/>
      <c r="I35" s="3"/>
      <c r="J35" s="3"/>
      <c r="K35" s="3"/>
    </row>
    <row x14ac:dyDescent="0.25" r="36" customHeight="1" ht="17.25">
      <c r="A36" s="3"/>
      <c r="B36" s="3"/>
      <c r="C36" s="3"/>
      <c r="D36" s="108"/>
      <c r="E36" s="4"/>
      <c r="F36" s="172"/>
      <c r="G36" s="172"/>
      <c r="H36" s="3"/>
      <c r="I36" s="3"/>
      <c r="J36" s="3"/>
      <c r="K36" s="3"/>
    </row>
    <row x14ac:dyDescent="0.25" r="37" customHeight="1" ht="17.25">
      <c r="A37" s="3"/>
      <c r="B37" s="3"/>
      <c r="C37" s="3"/>
      <c r="D37" s="114"/>
      <c r="E37" s="4"/>
      <c r="F37" s="172"/>
      <c r="G37" s="172"/>
      <c r="H37" s="3"/>
      <c r="I37" s="3"/>
      <c r="J37" s="3"/>
      <c r="K37" s="3"/>
    </row>
    <row x14ac:dyDescent="0.25" r="38" customHeight="1" ht="17.25">
      <c r="A38" s="3"/>
      <c r="B38" s="3"/>
      <c r="C38" s="3"/>
      <c r="D38" s="28"/>
      <c r="E38" s="4"/>
      <c r="F38" s="172"/>
      <c r="G38" s="63"/>
      <c r="H38" s="3"/>
      <c r="I38" s="3"/>
      <c r="J38" s="3"/>
      <c r="K38" s="3"/>
    </row>
    <row x14ac:dyDescent="0.25" r="39" customHeight="1" ht="17.25">
      <c r="A39" s="3"/>
      <c r="B39" s="3"/>
      <c r="C39" s="3"/>
      <c r="D39" s="28"/>
      <c r="E39" s="4"/>
      <c r="F39" s="172"/>
      <c r="G39" s="63"/>
      <c r="H39" s="3"/>
      <c r="I39" s="3"/>
      <c r="J39" s="3"/>
      <c r="K39" s="3"/>
    </row>
    <row x14ac:dyDescent="0.25" r="40" customHeight="1" ht="17.25">
      <c r="A40" s="3"/>
      <c r="B40" s="3"/>
      <c r="C40" s="3"/>
      <c r="D40" s="28"/>
      <c r="E40" s="4"/>
      <c r="F40" s="172"/>
      <c r="G40" s="63"/>
      <c r="H40" s="3"/>
      <c r="I40" s="3"/>
      <c r="J40" s="3"/>
      <c r="K40" s="3"/>
    </row>
    <row x14ac:dyDescent="0.25" r="41" customHeight="1" ht="26.100000000000005">
      <c r="A41" s="3"/>
      <c r="B41" s="3"/>
      <c r="C41" s="3"/>
      <c r="D41" s="3"/>
      <c r="E41" s="3"/>
      <c r="F41" s="82"/>
      <c r="G41" s="82"/>
      <c r="H41" s="3"/>
      <c r="I41" s="3"/>
      <c r="J41" s="3"/>
      <c r="K41" s="3"/>
    </row>
    <row x14ac:dyDescent="0.25" r="42" customHeight="1" ht="17.25">
      <c r="A42" s="3"/>
      <c r="B42" s="3"/>
      <c r="C42" s="3"/>
      <c r="D42" s="3"/>
      <c r="E42" s="3"/>
      <c r="F42" s="82"/>
      <c r="G42" s="82"/>
      <c r="H42" s="3"/>
      <c r="I42" s="3"/>
      <c r="J42" s="3"/>
      <c r="K42" s="3"/>
    </row>
    <row x14ac:dyDescent="0.25" r="43" customHeight="1" ht="25.350000000000005">
      <c r="A43" s="3"/>
      <c r="B43" s="3"/>
      <c r="C43" s="3"/>
      <c r="D43" s="3"/>
      <c r="E43" s="3"/>
      <c r="F43" s="82"/>
      <c r="G43" s="82"/>
      <c r="H43" s="3"/>
      <c r="I43" s="3"/>
      <c r="J43" s="3"/>
      <c r="K43" s="3"/>
    </row>
  </sheetData>
  <mergeCells count="3">
    <mergeCell ref="A1:K1"/>
    <mergeCell ref="F7:F8"/>
    <mergeCell ref="F28:F2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/>
  </sheetViews>
  <sheetFormatPr defaultRowHeight="15" x14ac:dyDescent="0.25"/>
  <cols>
    <col min="1" max="1" style="76" width="2.5764285714285715" customWidth="1" bestFit="1"/>
    <col min="2" max="2" style="76" width="14.005" customWidth="1" bestFit="1"/>
    <col min="3" max="3" style="76" width="44.57642857142857" customWidth="1" bestFit="1"/>
    <col min="4" max="4" style="76" width="13.576428571428572" customWidth="1" bestFit="1"/>
    <col min="5" max="5" style="76" width="28.14785714285714" customWidth="1" bestFit="1"/>
    <col min="6" max="6" style="100" width="29.576428571428572" customWidth="1" bestFit="1"/>
    <col min="7" max="7" style="100" width="34.14785714285715" customWidth="1" bestFit="1"/>
    <col min="8" max="8" style="76" width="12.43357142857143" customWidth="1" bestFit="1"/>
    <col min="9" max="9" style="76" width="12.43357142857143" customWidth="1" bestFit="1"/>
    <col min="10" max="10" style="76" width="12.43357142857143" customWidth="1" bestFit="1"/>
    <col min="11" max="11" style="76" width="12.43357142857143" customWidth="1" bestFit="1"/>
  </cols>
  <sheetData>
    <row x14ac:dyDescent="0.25" r="1" customHeight="1" ht="17.25">
      <c r="A1" s="1" t="s">
        <v>147</v>
      </c>
      <c r="B1" s="1"/>
      <c r="C1" s="1"/>
      <c r="D1" s="1"/>
      <c r="E1" s="1"/>
      <c r="F1" s="81"/>
      <c r="G1" s="81"/>
      <c r="H1" s="1"/>
      <c r="I1" s="1"/>
      <c r="J1" s="1"/>
      <c r="K1" s="1"/>
    </row>
    <row x14ac:dyDescent="0.25" r="2" customHeight="1" ht="17.25">
      <c r="A2" s="163"/>
      <c r="B2" s="163"/>
      <c r="C2" s="163"/>
      <c r="D2" s="164"/>
      <c r="E2" s="164"/>
      <c r="F2" s="165"/>
      <c r="G2" s="82"/>
      <c r="H2" s="3"/>
      <c r="I2" s="3"/>
      <c r="J2" s="3"/>
      <c r="K2" s="3"/>
    </row>
    <row x14ac:dyDescent="0.25" r="3" customHeight="1" ht="17.25">
      <c r="A3" s="8" t="s">
        <v>1</v>
      </c>
      <c r="B3" s="96" t="s">
        <v>148</v>
      </c>
      <c r="C3" s="10"/>
      <c r="D3" s="166"/>
      <c r="E3" s="71"/>
      <c r="F3" s="94"/>
      <c r="G3" s="167"/>
      <c r="H3" s="8"/>
      <c r="I3" s="8"/>
      <c r="J3" s="8"/>
      <c r="K3" s="8"/>
    </row>
    <row x14ac:dyDescent="0.25" r="4" customHeight="1" ht="17.25">
      <c r="A4" s="15"/>
      <c r="B4" s="15"/>
      <c r="C4" s="15"/>
      <c r="D4" s="113"/>
      <c r="E4" s="118" t="s">
        <v>36</v>
      </c>
      <c r="F4" s="73" t="s">
        <v>149</v>
      </c>
      <c r="G4" s="168"/>
      <c r="H4" s="169"/>
      <c r="I4" s="169"/>
      <c r="J4" s="169"/>
      <c r="K4" s="169"/>
    </row>
    <row x14ac:dyDescent="0.25" r="5" customHeight="1" ht="17.25">
      <c r="A5" s="114"/>
      <c r="B5" s="114"/>
      <c r="C5" s="114"/>
      <c r="D5" s="170" t="s">
        <v>84</v>
      </c>
      <c r="E5" s="74" t="s">
        <v>150</v>
      </c>
      <c r="F5" s="82"/>
      <c r="G5" s="82"/>
      <c r="H5" s="3"/>
      <c r="I5" s="3"/>
      <c r="J5" s="3"/>
      <c r="K5" s="3"/>
    </row>
    <row x14ac:dyDescent="0.25" r="6" customHeight="1" ht="17.25">
      <c r="A6" s="114"/>
      <c r="B6" s="114"/>
      <c r="C6" s="114"/>
      <c r="D6" s="170" t="s">
        <v>72</v>
      </c>
      <c r="E6" s="74" t="s">
        <v>151</v>
      </c>
      <c r="F6" s="62">
        <f>ROUNDUP((('UK-T-Bookshelves'!F6)*USD_per_GBP),-1)</f>
      </c>
      <c r="G6" s="63"/>
      <c r="H6" s="3"/>
      <c r="I6" s="3"/>
      <c r="J6" s="3"/>
      <c r="K6" s="3"/>
    </row>
    <row x14ac:dyDescent="0.25" r="7" customHeight="1" ht="17.25">
      <c r="A7" s="114"/>
      <c r="B7" s="114"/>
      <c r="C7" s="114"/>
      <c r="D7" s="170" t="s">
        <v>84</v>
      </c>
      <c r="E7" s="74" t="s">
        <v>154</v>
      </c>
      <c r="F7" s="175">
        <f>ROUNDUP((('UK-T-Bookshelves'!F7)*USD_per_GBP),-1)</f>
      </c>
      <c r="G7" s="172"/>
      <c r="H7" s="3"/>
      <c r="I7" s="3"/>
      <c r="J7" s="3"/>
      <c r="K7" s="3"/>
    </row>
    <row x14ac:dyDescent="0.25" r="8" customHeight="1" ht="17.25">
      <c r="A8" s="114"/>
      <c r="B8" s="114"/>
      <c r="C8" s="114"/>
      <c r="D8" s="170" t="s">
        <v>72</v>
      </c>
      <c r="E8" s="74" t="s">
        <v>155</v>
      </c>
      <c r="F8" s="176"/>
      <c r="G8" s="172"/>
      <c r="H8" s="3"/>
      <c r="I8" s="3"/>
      <c r="J8" s="3"/>
      <c r="K8" s="3"/>
    </row>
    <row x14ac:dyDescent="0.25" r="9" customHeight="1" ht="17.25">
      <c r="A9" s="114"/>
      <c r="B9" s="114"/>
      <c r="C9" s="114"/>
      <c r="D9" s="114"/>
      <c r="E9" s="114"/>
      <c r="F9" s="172"/>
      <c r="G9" s="172"/>
      <c r="H9" s="3"/>
      <c r="I9" s="3"/>
      <c r="J9" s="3"/>
      <c r="K9" s="3"/>
    </row>
    <row x14ac:dyDescent="0.25" r="10" customHeight="1" ht="17.25">
      <c r="A10" s="3"/>
      <c r="B10" s="3"/>
      <c r="C10" s="3"/>
      <c r="D10" s="138" t="s">
        <v>18</v>
      </c>
      <c r="E10" s="4"/>
      <c r="F10" s="172"/>
      <c r="G10" s="172"/>
      <c r="H10" s="3"/>
      <c r="I10" s="3"/>
      <c r="J10" s="3"/>
      <c r="K10" s="3"/>
    </row>
    <row x14ac:dyDescent="0.25" r="11" customHeight="1" ht="17.25">
      <c r="A11" s="3"/>
      <c r="B11" s="3"/>
      <c r="C11" s="3"/>
      <c r="D11" s="108"/>
      <c r="E11" s="4"/>
      <c r="F11" s="172"/>
      <c r="G11" s="172"/>
      <c r="H11" s="3"/>
      <c r="I11" s="3"/>
      <c r="J11" s="3"/>
      <c r="K11" s="3"/>
    </row>
    <row x14ac:dyDescent="0.25" r="12" customHeight="1" ht="17.25">
      <c r="A12" s="3"/>
      <c r="B12" s="3"/>
      <c r="C12" s="3"/>
      <c r="D12" s="110" t="s">
        <v>156</v>
      </c>
      <c r="E12" s="140"/>
      <c r="F12" s="141"/>
      <c r="G12" s="173">
        <f>ROUNDUP((('UK-T-Bookshelves'!G12)*USD_per_GBP),-1)</f>
      </c>
      <c r="H12" s="3"/>
      <c r="I12" s="3"/>
      <c r="J12" s="3"/>
      <c r="K12" s="3"/>
    </row>
    <row x14ac:dyDescent="0.25" r="13" customHeight="1" ht="17.25">
      <c r="A13" s="3"/>
      <c r="B13" s="3"/>
      <c r="C13" s="3"/>
      <c r="D13" s="28"/>
      <c r="E13" s="4"/>
      <c r="F13" s="172"/>
      <c r="G13" s="63"/>
      <c r="H13" s="3"/>
      <c r="I13" s="3"/>
      <c r="J13" s="3"/>
      <c r="K13" s="3"/>
    </row>
    <row x14ac:dyDescent="0.25" r="14" customHeight="1" ht="17.25">
      <c r="A14" s="3"/>
      <c r="B14" s="3"/>
      <c r="C14" s="3"/>
      <c r="D14" s="108"/>
      <c r="E14" s="4"/>
      <c r="F14" s="172"/>
      <c r="G14" s="172"/>
      <c r="H14" s="3"/>
      <c r="I14" s="3"/>
      <c r="J14" s="3"/>
      <c r="K14" s="3"/>
    </row>
    <row x14ac:dyDescent="0.25" r="15" customHeight="1" ht="17.25">
      <c r="A15" s="3"/>
      <c r="B15" s="3"/>
      <c r="C15" s="3"/>
      <c r="D15" s="108"/>
      <c r="E15" s="4"/>
      <c r="F15" s="172"/>
      <c r="G15" s="172"/>
      <c r="H15" s="3"/>
      <c r="I15" s="3"/>
      <c r="J15" s="3"/>
      <c r="K15" s="3"/>
    </row>
    <row x14ac:dyDescent="0.25" r="16" customHeight="1" ht="17.25">
      <c r="A16" s="3"/>
      <c r="B16" s="3"/>
      <c r="C16" s="3"/>
      <c r="D16" s="114"/>
      <c r="E16" s="4"/>
      <c r="F16" s="172"/>
      <c r="G16" s="172"/>
      <c r="H16" s="3"/>
      <c r="I16" s="3"/>
      <c r="J16" s="3"/>
      <c r="K16" s="3"/>
    </row>
    <row x14ac:dyDescent="0.25" r="17" customHeight="1" ht="17.25">
      <c r="A17" s="3"/>
      <c r="B17" s="3"/>
      <c r="C17" s="3"/>
      <c r="D17" s="28"/>
      <c r="E17" s="4"/>
      <c r="F17" s="172"/>
      <c r="G17" s="63"/>
      <c r="H17" s="3"/>
      <c r="I17" s="3"/>
      <c r="J17" s="3"/>
      <c r="K17" s="3"/>
    </row>
    <row x14ac:dyDescent="0.25" r="18" customHeight="1" ht="17.25">
      <c r="A18" s="3"/>
      <c r="B18" s="3"/>
      <c r="C18" s="3"/>
      <c r="D18" s="28"/>
      <c r="E18" s="4"/>
      <c r="F18" s="172"/>
      <c r="G18" s="174"/>
      <c r="H18" s="3"/>
      <c r="I18" s="3"/>
      <c r="J18" s="3"/>
      <c r="K18" s="3"/>
    </row>
    <row x14ac:dyDescent="0.25" r="19" customHeight="1" ht="17.25">
      <c r="A19" s="3"/>
      <c r="B19" s="3"/>
      <c r="C19" s="3"/>
      <c r="D19" s="28"/>
      <c r="E19" s="4"/>
      <c r="F19" s="172"/>
      <c r="G19" s="63"/>
      <c r="H19" s="3"/>
      <c r="I19" s="3"/>
      <c r="J19" s="3"/>
      <c r="K19" s="3"/>
    </row>
    <row x14ac:dyDescent="0.25" r="20" customHeight="1" ht="17.25">
      <c r="A20" s="3"/>
      <c r="B20" s="3"/>
      <c r="C20" s="3"/>
      <c r="D20" s="3"/>
      <c r="E20" s="3"/>
      <c r="F20" s="82"/>
      <c r="G20" s="82"/>
      <c r="H20" s="3"/>
      <c r="I20" s="3"/>
      <c r="J20" s="3"/>
      <c r="K20" s="3"/>
    </row>
    <row x14ac:dyDescent="0.25" r="21" customHeight="1" ht="17.25">
      <c r="A21" s="3"/>
      <c r="B21" s="3"/>
      <c r="C21" s="3"/>
      <c r="D21" s="3"/>
      <c r="E21" s="3"/>
      <c r="F21" s="82"/>
      <c r="G21" s="82"/>
      <c r="H21" s="3"/>
      <c r="I21" s="3"/>
      <c r="J21" s="3"/>
      <c r="K21" s="3"/>
    </row>
    <row x14ac:dyDescent="0.25" r="22" customHeight="1" ht="25.350000000000005">
      <c r="A22" s="3"/>
      <c r="B22" s="3"/>
      <c r="C22" s="3"/>
      <c r="D22" s="3"/>
      <c r="E22" s="3"/>
      <c r="F22" s="82"/>
      <c r="G22" s="82"/>
      <c r="H22" s="3"/>
      <c r="I22" s="3"/>
      <c r="J22" s="3"/>
      <c r="K22" s="3"/>
    </row>
    <row x14ac:dyDescent="0.25" r="23" customHeight="1" ht="17.25">
      <c r="A23" s="3"/>
      <c r="B23" s="3"/>
      <c r="C23" s="3"/>
      <c r="D23" s="3"/>
      <c r="E23" s="3"/>
      <c r="F23" s="82"/>
      <c r="G23" s="82"/>
      <c r="H23" s="3"/>
      <c r="I23" s="3"/>
      <c r="J23" s="3"/>
      <c r="K23" s="3"/>
    </row>
    <row x14ac:dyDescent="0.25" r="24" customHeight="1" ht="17.25">
      <c r="A24" s="8" t="s">
        <v>1</v>
      </c>
      <c r="B24" s="96" t="s">
        <v>152</v>
      </c>
      <c r="C24" s="10"/>
      <c r="D24" s="166"/>
      <c r="E24" s="71"/>
      <c r="F24" s="94"/>
      <c r="G24" s="167"/>
      <c r="H24" s="8"/>
      <c r="I24" s="8"/>
      <c r="J24" s="8"/>
      <c r="K24" s="8"/>
    </row>
    <row x14ac:dyDescent="0.25" r="25" customHeight="1" ht="17.25">
      <c r="A25" s="15"/>
      <c r="B25" s="15"/>
      <c r="C25" s="15"/>
      <c r="D25" s="113"/>
      <c r="E25" s="118" t="s">
        <v>36</v>
      </c>
      <c r="F25" s="73" t="s">
        <v>153</v>
      </c>
      <c r="G25" s="168"/>
      <c r="H25" s="169"/>
      <c r="I25" s="169"/>
      <c r="J25" s="169"/>
      <c r="K25" s="169"/>
    </row>
    <row x14ac:dyDescent="0.25" r="26" customHeight="1" ht="17.25">
      <c r="A26" s="114"/>
      <c r="B26" s="114"/>
      <c r="C26" s="114"/>
      <c r="D26" s="170" t="s">
        <v>84</v>
      </c>
      <c r="E26" s="74" t="s">
        <v>150</v>
      </c>
      <c r="F26" s="82"/>
      <c r="G26" s="82"/>
      <c r="H26" s="3"/>
      <c r="I26" s="3"/>
      <c r="J26" s="3"/>
      <c r="K26" s="3"/>
    </row>
    <row x14ac:dyDescent="0.25" r="27" customHeight="1" ht="17.25">
      <c r="A27" s="114"/>
      <c r="B27" s="114"/>
      <c r="C27" s="114"/>
      <c r="D27" s="170" t="s">
        <v>72</v>
      </c>
      <c r="E27" s="74" t="s">
        <v>151</v>
      </c>
      <c r="F27" s="62">
        <f>ROUNDUP((('UK-T-Bookshelves'!F27)*USD_per_GBP),-1)</f>
      </c>
      <c r="G27" s="63"/>
      <c r="H27" s="3"/>
      <c r="I27" s="3"/>
      <c r="J27" s="3"/>
      <c r="K27" s="3"/>
    </row>
    <row x14ac:dyDescent="0.25" r="28" customHeight="1" ht="17.25">
      <c r="A28" s="114"/>
      <c r="B28" s="114"/>
      <c r="C28" s="114"/>
      <c r="D28" s="170" t="s">
        <v>84</v>
      </c>
      <c r="E28" s="74" t="s">
        <v>154</v>
      </c>
      <c r="F28" s="175">
        <f>ROUNDUP((('UK-T-Bookshelves'!F28)*USD_per_GBP),-1)</f>
      </c>
      <c r="G28" s="172"/>
      <c r="H28" s="3"/>
      <c r="I28" s="3"/>
      <c r="J28" s="3"/>
      <c r="K28" s="3"/>
    </row>
    <row x14ac:dyDescent="0.25" r="29" customHeight="1" ht="17.25">
      <c r="A29" s="114"/>
      <c r="B29" s="114"/>
      <c r="C29" s="114"/>
      <c r="D29" s="170" t="s">
        <v>72</v>
      </c>
      <c r="E29" s="74" t="s">
        <v>155</v>
      </c>
      <c r="F29" s="176"/>
      <c r="G29" s="172"/>
      <c r="H29" s="3"/>
      <c r="I29" s="3"/>
      <c r="J29" s="3"/>
      <c r="K29" s="3"/>
    </row>
    <row x14ac:dyDescent="0.25" r="30" customHeight="1" ht="17.25">
      <c r="A30" s="114"/>
      <c r="B30" s="114"/>
      <c r="C30" s="114"/>
      <c r="D30" s="114"/>
      <c r="E30" s="114"/>
      <c r="F30" s="172"/>
      <c r="G30" s="172"/>
      <c r="H30" s="3"/>
      <c r="I30" s="3"/>
      <c r="J30" s="3"/>
      <c r="K30" s="3"/>
    </row>
    <row x14ac:dyDescent="0.25" r="31" customHeight="1" ht="17.25">
      <c r="A31" s="3"/>
      <c r="B31" s="3"/>
      <c r="C31" s="3"/>
      <c r="D31" s="138" t="s">
        <v>18</v>
      </c>
      <c r="E31" s="4"/>
      <c r="F31" s="172"/>
      <c r="G31" s="172"/>
      <c r="H31" s="3"/>
      <c r="I31" s="3"/>
      <c r="J31" s="3"/>
      <c r="K31" s="3"/>
    </row>
    <row x14ac:dyDescent="0.25" r="32" customHeight="1" ht="17.25">
      <c r="A32" s="3"/>
      <c r="B32" s="3"/>
      <c r="C32" s="3"/>
      <c r="D32" s="108"/>
      <c r="E32" s="4"/>
      <c r="F32" s="172"/>
      <c r="G32" s="172"/>
      <c r="H32" s="3"/>
      <c r="I32" s="3"/>
      <c r="J32" s="3"/>
      <c r="K32" s="3"/>
    </row>
    <row x14ac:dyDescent="0.25" r="33" customHeight="1" ht="17.25">
      <c r="A33" s="3"/>
      <c r="B33" s="3"/>
      <c r="C33" s="3"/>
      <c r="D33" s="110" t="s">
        <v>79</v>
      </c>
      <c r="E33" s="140"/>
      <c r="F33" s="141"/>
      <c r="G33" s="173">
        <f>ROUNDUP((('UK-T-Bookshelves'!G33)*USD_per_GBP),-1)</f>
      </c>
      <c r="H33" s="3"/>
      <c r="I33" s="3"/>
      <c r="J33" s="3"/>
      <c r="K33" s="3"/>
    </row>
    <row x14ac:dyDescent="0.25" r="34" customHeight="1" ht="17.25">
      <c r="A34" s="3"/>
      <c r="B34" s="3"/>
      <c r="C34" s="3"/>
      <c r="D34" s="28"/>
      <c r="E34" s="4"/>
      <c r="F34" s="172"/>
      <c r="G34" s="63"/>
      <c r="H34" s="3"/>
      <c r="I34" s="3"/>
      <c r="J34" s="3"/>
      <c r="K34" s="3"/>
    </row>
    <row x14ac:dyDescent="0.25" r="35" customHeight="1" ht="17.25">
      <c r="A35" s="3"/>
      <c r="B35" s="3"/>
      <c r="C35" s="3"/>
      <c r="D35" s="108"/>
      <c r="E35" s="4"/>
      <c r="F35" s="172"/>
      <c r="G35" s="172"/>
      <c r="H35" s="3"/>
      <c r="I35" s="3"/>
      <c r="J35" s="3"/>
      <c r="K35" s="3"/>
    </row>
    <row x14ac:dyDescent="0.25" r="36" customHeight="1" ht="17.25">
      <c r="A36" s="3"/>
      <c r="B36" s="3"/>
      <c r="C36" s="3"/>
      <c r="D36" s="108"/>
      <c r="E36" s="4"/>
      <c r="F36" s="172"/>
      <c r="G36" s="172"/>
      <c r="H36" s="3"/>
      <c r="I36" s="3"/>
      <c r="J36" s="3"/>
      <c r="K36" s="3"/>
    </row>
    <row x14ac:dyDescent="0.25" r="37" customHeight="1" ht="17.25">
      <c r="A37" s="3"/>
      <c r="B37" s="3"/>
      <c r="C37" s="3"/>
      <c r="D37" s="114"/>
      <c r="E37" s="4"/>
      <c r="F37" s="172"/>
      <c r="G37" s="172"/>
      <c r="H37" s="3"/>
      <c r="I37" s="3"/>
      <c r="J37" s="3"/>
      <c r="K37" s="3"/>
    </row>
    <row x14ac:dyDescent="0.25" r="38" customHeight="1" ht="17.25">
      <c r="A38" s="3"/>
      <c r="B38" s="3"/>
      <c r="C38" s="3"/>
      <c r="D38" s="28"/>
      <c r="E38" s="4"/>
      <c r="F38" s="172"/>
      <c r="G38" s="63"/>
      <c r="H38" s="3"/>
      <c r="I38" s="3"/>
      <c r="J38" s="3"/>
      <c r="K38" s="3"/>
    </row>
    <row x14ac:dyDescent="0.25" r="39" customHeight="1" ht="17.25">
      <c r="A39" s="3"/>
      <c r="B39" s="3"/>
      <c r="C39" s="3"/>
      <c r="D39" s="28"/>
      <c r="E39" s="4"/>
      <c r="F39" s="172"/>
      <c r="G39" s="63"/>
      <c r="H39" s="3"/>
      <c r="I39" s="3"/>
      <c r="J39" s="3"/>
      <c r="K39" s="3"/>
    </row>
    <row x14ac:dyDescent="0.25" r="40" customHeight="1" ht="17.25">
      <c r="A40" s="3"/>
      <c r="B40" s="3"/>
      <c r="C40" s="3"/>
      <c r="D40" s="28"/>
      <c r="E40" s="4"/>
      <c r="F40" s="172"/>
      <c r="G40" s="63"/>
      <c r="H40" s="3"/>
      <c r="I40" s="3"/>
      <c r="J40" s="3"/>
      <c r="K40" s="3"/>
    </row>
    <row x14ac:dyDescent="0.25" r="41" customHeight="1" ht="26.100000000000005">
      <c r="A41" s="3"/>
      <c r="B41" s="3"/>
      <c r="C41" s="3"/>
      <c r="D41" s="3"/>
      <c r="E41" s="3"/>
      <c r="F41" s="82"/>
      <c r="G41" s="82"/>
      <c r="H41" s="3"/>
      <c r="I41" s="3"/>
      <c r="J41" s="3"/>
      <c r="K41" s="3"/>
    </row>
    <row x14ac:dyDescent="0.25" r="42" customHeight="1" ht="17.25">
      <c r="A42" s="3"/>
      <c r="B42" s="3"/>
      <c r="C42" s="3"/>
      <c r="D42" s="3"/>
      <c r="E42" s="3"/>
      <c r="F42" s="82"/>
      <c r="G42" s="82"/>
      <c r="H42" s="3"/>
      <c r="I42" s="3"/>
      <c r="J42" s="3"/>
      <c r="K42" s="3"/>
    </row>
    <row x14ac:dyDescent="0.25" r="43" customHeight="1" ht="25.350000000000005">
      <c r="A43" s="3"/>
      <c r="B43" s="3"/>
      <c r="C43" s="3"/>
      <c r="D43" s="3"/>
      <c r="E43" s="3"/>
      <c r="F43" s="82"/>
      <c r="G43" s="82"/>
      <c r="H43" s="3"/>
      <c r="I43" s="3"/>
      <c r="J43" s="3"/>
      <c r="K43" s="3"/>
    </row>
  </sheetData>
  <mergeCells count="3">
    <mergeCell ref="A1:K1"/>
    <mergeCell ref="F7:F8"/>
    <mergeCell ref="F28:F2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/>
  </sheetViews>
  <sheetFormatPr defaultRowHeight="15" x14ac:dyDescent="0.25"/>
  <cols>
    <col min="1" max="1" style="76" width="2.5764285714285715" customWidth="1" bestFit="1"/>
    <col min="2" max="2" style="76" width="14.005" customWidth="1" bestFit="1"/>
    <col min="3" max="3" style="76" width="44.57642857142857" customWidth="1" bestFit="1"/>
    <col min="4" max="4" style="76" width="13.576428571428572" customWidth="1" bestFit="1"/>
    <col min="5" max="5" style="76" width="28.14785714285714" customWidth="1" bestFit="1"/>
    <col min="6" max="6" style="100" width="29.576428571428572" customWidth="1" bestFit="1"/>
    <col min="7" max="7" style="100" width="34.14785714285715" customWidth="1" bestFit="1"/>
    <col min="8" max="8" style="76" width="12.43357142857143" customWidth="1" bestFit="1"/>
    <col min="9" max="9" style="76" width="12.43357142857143" customWidth="1" bestFit="1"/>
    <col min="10" max="10" style="76" width="12.43357142857143" customWidth="1" bestFit="1"/>
    <col min="11" max="11" style="76" width="12.43357142857143" customWidth="1" bestFit="1"/>
  </cols>
  <sheetData>
    <row x14ac:dyDescent="0.25" r="1" customHeight="1" ht="17.25">
      <c r="A1" s="1" t="s">
        <v>147</v>
      </c>
      <c r="B1" s="1"/>
      <c r="C1" s="1"/>
      <c r="D1" s="1"/>
      <c r="E1" s="1"/>
      <c r="F1" s="81"/>
      <c r="G1" s="81"/>
      <c r="H1" s="1"/>
      <c r="I1" s="1"/>
      <c r="J1" s="1"/>
      <c r="K1" s="1"/>
    </row>
    <row x14ac:dyDescent="0.25" r="2" customHeight="1" ht="17.25">
      <c r="A2" s="163"/>
      <c r="B2" s="163"/>
      <c r="C2" s="163"/>
      <c r="D2" s="164"/>
      <c r="E2" s="164"/>
      <c r="F2" s="165"/>
      <c r="G2" s="82"/>
      <c r="H2" s="3"/>
      <c r="I2" s="3"/>
      <c r="J2" s="3"/>
      <c r="K2" s="3"/>
    </row>
    <row x14ac:dyDescent="0.25" r="3" customHeight="1" ht="17.25">
      <c r="A3" s="8" t="s">
        <v>1</v>
      </c>
      <c r="B3" s="96" t="s">
        <v>148</v>
      </c>
      <c r="C3" s="10"/>
      <c r="D3" s="166"/>
      <c r="E3" s="71"/>
      <c r="F3" s="94"/>
      <c r="G3" s="167"/>
      <c r="H3" s="8"/>
      <c r="I3" s="8"/>
      <c r="J3" s="8"/>
      <c r="K3" s="8"/>
    </row>
    <row x14ac:dyDescent="0.25" r="4" customHeight="1" ht="17.25">
      <c r="A4" s="15"/>
      <c r="B4" s="15"/>
      <c r="C4" s="15"/>
      <c r="D4" s="113"/>
      <c r="E4" s="118" t="s">
        <v>36</v>
      </c>
      <c r="F4" s="73" t="s">
        <v>149</v>
      </c>
      <c r="G4" s="168"/>
      <c r="H4" s="169"/>
      <c r="I4" s="169"/>
      <c r="J4" s="169"/>
      <c r="K4" s="169"/>
    </row>
    <row x14ac:dyDescent="0.25" r="5" customHeight="1" ht="17.25">
      <c r="A5" s="114"/>
      <c r="B5" s="114"/>
      <c r="C5" s="114"/>
      <c r="D5" s="170" t="s">
        <v>84</v>
      </c>
      <c r="E5" s="74" t="s">
        <v>150</v>
      </c>
      <c r="F5" s="82"/>
      <c r="G5" s="82"/>
      <c r="H5" s="3"/>
      <c r="I5" s="3"/>
      <c r="J5" s="3"/>
      <c r="K5" s="3"/>
    </row>
    <row x14ac:dyDescent="0.25" r="6" customHeight="1" ht="17.25">
      <c r="A6" s="114"/>
      <c r="B6" s="114"/>
      <c r="C6" s="114"/>
      <c r="D6" s="170" t="s">
        <v>72</v>
      </c>
      <c r="E6" s="74" t="s">
        <v>151</v>
      </c>
      <c r="F6" s="62">
        <v>2930</v>
      </c>
      <c r="G6" s="63"/>
      <c r="H6" s="3"/>
      <c r="I6" s="3"/>
      <c r="J6" s="3"/>
      <c r="K6" s="3"/>
    </row>
    <row x14ac:dyDescent="0.25" r="7" customHeight="1" ht="17.25">
      <c r="A7" s="114"/>
      <c r="B7" s="114"/>
      <c r="C7" s="114"/>
      <c r="D7" s="171"/>
      <c r="E7" s="74"/>
      <c r="F7" s="27"/>
      <c r="G7" s="172"/>
      <c r="H7" s="3"/>
      <c r="I7" s="3"/>
      <c r="J7" s="3"/>
      <c r="K7" s="3"/>
    </row>
    <row x14ac:dyDescent="0.25" r="8" customHeight="1" ht="17.25">
      <c r="A8" s="114"/>
      <c r="B8" s="114"/>
      <c r="C8" s="114"/>
      <c r="D8" s="114"/>
      <c r="E8" s="28"/>
      <c r="F8" s="27"/>
      <c r="G8" s="172"/>
      <c r="H8" s="3"/>
      <c r="I8" s="3"/>
      <c r="J8" s="3"/>
      <c r="K8" s="3"/>
    </row>
    <row x14ac:dyDescent="0.25" r="9" customHeight="1" ht="17.25">
      <c r="A9" s="114"/>
      <c r="B9" s="114"/>
      <c r="C9" s="114"/>
      <c r="D9" s="114"/>
      <c r="E9" s="114"/>
      <c r="F9" s="172"/>
      <c r="G9" s="172"/>
      <c r="H9" s="3"/>
      <c r="I9" s="3"/>
      <c r="J9" s="3"/>
      <c r="K9" s="3"/>
    </row>
    <row x14ac:dyDescent="0.25" r="10" customHeight="1" ht="17.25">
      <c r="A10" s="3"/>
      <c r="B10" s="3"/>
      <c r="C10" s="3"/>
      <c r="D10" s="138" t="s">
        <v>18</v>
      </c>
      <c r="E10" s="4"/>
      <c r="F10" s="172"/>
      <c r="G10" s="172"/>
      <c r="H10" s="3"/>
      <c r="I10" s="3"/>
      <c r="J10" s="3"/>
      <c r="K10" s="3"/>
    </row>
    <row x14ac:dyDescent="0.25" r="11" customHeight="1" ht="17.25">
      <c r="A11" s="3"/>
      <c r="B11" s="3"/>
      <c r="C11" s="3"/>
      <c r="D11" s="108"/>
      <c r="E11" s="4"/>
      <c r="F11" s="172"/>
      <c r="G11" s="172"/>
      <c r="H11" s="3"/>
      <c r="I11" s="3"/>
      <c r="J11" s="3"/>
      <c r="K11" s="3"/>
    </row>
    <row x14ac:dyDescent="0.25" r="12" customHeight="1" ht="17.25">
      <c r="A12" s="3"/>
      <c r="B12" s="3"/>
      <c r="C12" s="3"/>
      <c r="D12" s="110" t="s">
        <v>79</v>
      </c>
      <c r="E12" s="140"/>
      <c r="F12" s="141"/>
      <c r="G12" s="173">
        <f>ROUNDUP(((USD_per_GBP*('UK-R-Bookshelves'!G12/(1+'Exchange rate'!UK_vat_rate)))+1)/10,0)*10</f>
      </c>
      <c r="H12" s="3"/>
      <c r="I12" s="3"/>
      <c r="J12" s="3"/>
      <c r="K12" s="3"/>
    </row>
    <row x14ac:dyDescent="0.25" r="13" customHeight="1" ht="17.25">
      <c r="A13" s="3"/>
      <c r="B13" s="3"/>
      <c r="C13" s="3"/>
      <c r="D13" s="28"/>
      <c r="E13" s="4"/>
      <c r="F13" s="172"/>
      <c r="G13" s="63"/>
      <c r="H13" s="3"/>
      <c r="I13" s="3"/>
      <c r="J13" s="3"/>
      <c r="K13" s="3"/>
    </row>
    <row x14ac:dyDescent="0.25" r="14" customHeight="1" ht="17.25">
      <c r="A14" s="3"/>
      <c r="B14" s="3"/>
      <c r="C14" s="3"/>
      <c r="D14" s="108"/>
      <c r="E14" s="4"/>
      <c r="F14" s="172"/>
      <c r="G14" s="172"/>
      <c r="H14" s="3"/>
      <c r="I14" s="3"/>
      <c r="J14" s="3"/>
      <c r="K14" s="3"/>
    </row>
    <row x14ac:dyDescent="0.25" r="15" customHeight="1" ht="17.25">
      <c r="A15" s="3"/>
      <c r="B15" s="3"/>
      <c r="C15" s="3"/>
      <c r="D15" s="108"/>
      <c r="E15" s="4"/>
      <c r="F15" s="172"/>
      <c r="G15" s="172"/>
      <c r="H15" s="3"/>
      <c r="I15" s="3"/>
      <c r="J15" s="3"/>
      <c r="K15" s="3"/>
    </row>
    <row x14ac:dyDescent="0.25" r="16" customHeight="1" ht="17.25">
      <c r="A16" s="3"/>
      <c r="B16" s="3"/>
      <c r="C16" s="3"/>
      <c r="D16" s="114"/>
      <c r="E16" s="4"/>
      <c r="F16" s="172"/>
      <c r="G16" s="172"/>
      <c r="H16" s="3"/>
      <c r="I16" s="3"/>
      <c r="J16" s="3"/>
      <c r="K16" s="3"/>
    </row>
    <row x14ac:dyDescent="0.25" r="17" customHeight="1" ht="17.25">
      <c r="A17" s="3"/>
      <c r="B17" s="3"/>
      <c r="C17" s="3"/>
      <c r="D17" s="28"/>
      <c r="E17" s="4"/>
      <c r="F17" s="172"/>
      <c r="G17" s="63"/>
      <c r="H17" s="3"/>
      <c r="I17" s="3"/>
      <c r="J17" s="3"/>
      <c r="K17" s="3"/>
    </row>
    <row x14ac:dyDescent="0.25" r="18" customHeight="1" ht="17.25">
      <c r="A18" s="3"/>
      <c r="B18" s="3"/>
      <c r="C18" s="3"/>
      <c r="D18" s="28"/>
      <c r="E18" s="4"/>
      <c r="F18" s="172"/>
      <c r="G18" s="174"/>
      <c r="H18" s="3"/>
      <c r="I18" s="3"/>
      <c r="J18" s="3"/>
      <c r="K18" s="3"/>
    </row>
    <row x14ac:dyDescent="0.25" r="19" customHeight="1" ht="17.25">
      <c r="A19" s="3"/>
      <c r="B19" s="3"/>
      <c r="C19" s="3"/>
      <c r="D19" s="28"/>
      <c r="E19" s="4"/>
      <c r="F19" s="172"/>
      <c r="G19" s="63"/>
      <c r="H19" s="3"/>
      <c r="I19" s="3"/>
      <c r="J19" s="3"/>
      <c r="K19" s="3"/>
    </row>
    <row x14ac:dyDescent="0.25" r="20" customHeight="1" ht="17.25">
      <c r="A20" s="3"/>
      <c r="B20" s="3"/>
      <c r="C20" s="3"/>
      <c r="D20" s="3"/>
      <c r="E20" s="3"/>
      <c r="F20" s="82"/>
      <c r="G20" s="82"/>
      <c r="H20" s="3"/>
      <c r="I20" s="3"/>
      <c r="J20" s="3"/>
      <c r="K20" s="3"/>
    </row>
    <row x14ac:dyDescent="0.25" r="21" customHeight="1" ht="17.25">
      <c r="A21" s="3"/>
      <c r="B21" s="3"/>
      <c r="C21" s="3"/>
      <c r="D21" s="3"/>
      <c r="E21" s="3"/>
      <c r="F21" s="82"/>
      <c r="G21" s="82"/>
      <c r="H21" s="3"/>
      <c r="I21" s="3"/>
      <c r="J21" s="3"/>
      <c r="K21" s="3"/>
    </row>
    <row x14ac:dyDescent="0.25" r="22" customHeight="1" ht="25.350000000000005">
      <c r="A22" s="3"/>
      <c r="B22" s="3"/>
      <c r="C22" s="3"/>
      <c r="D22" s="3"/>
      <c r="E22" s="3"/>
      <c r="F22" s="82"/>
      <c r="G22" s="82"/>
      <c r="H22" s="3"/>
      <c r="I22" s="3"/>
      <c r="J22" s="3"/>
      <c r="K22" s="3"/>
    </row>
    <row x14ac:dyDescent="0.25" r="23" customHeight="1" ht="17.25">
      <c r="A23" s="3"/>
      <c r="B23" s="3"/>
      <c r="C23" s="3"/>
      <c r="D23" s="3"/>
      <c r="E23" s="3"/>
      <c r="F23" s="82"/>
      <c r="G23" s="82"/>
      <c r="H23" s="3"/>
      <c r="I23" s="3"/>
      <c r="J23" s="3"/>
      <c r="K23" s="3"/>
    </row>
    <row x14ac:dyDescent="0.25" r="24" customHeight="1" ht="17.25">
      <c r="A24" s="8" t="s">
        <v>1</v>
      </c>
      <c r="B24" s="96" t="s">
        <v>152</v>
      </c>
      <c r="C24" s="10"/>
      <c r="D24" s="166"/>
      <c r="E24" s="71"/>
      <c r="F24" s="94"/>
      <c r="G24" s="167"/>
      <c r="H24" s="8"/>
      <c r="I24" s="8"/>
      <c r="J24" s="8"/>
      <c r="K24" s="8"/>
    </row>
    <row x14ac:dyDescent="0.25" r="25" customHeight="1" ht="17.25">
      <c r="A25" s="15"/>
      <c r="B25" s="15"/>
      <c r="C25" s="15"/>
      <c r="D25" s="113"/>
      <c r="E25" s="118" t="s">
        <v>36</v>
      </c>
      <c r="F25" s="73" t="s">
        <v>153</v>
      </c>
      <c r="G25" s="168"/>
      <c r="H25" s="169"/>
      <c r="I25" s="169"/>
      <c r="J25" s="169"/>
      <c r="K25" s="169"/>
    </row>
    <row x14ac:dyDescent="0.25" r="26" customHeight="1" ht="17.25">
      <c r="A26" s="114"/>
      <c r="B26" s="114"/>
      <c r="C26" s="114"/>
      <c r="D26" s="170" t="s">
        <v>84</v>
      </c>
      <c r="E26" s="74" t="s">
        <v>154</v>
      </c>
      <c r="F26" s="82"/>
      <c r="G26" s="82"/>
      <c r="H26" s="3"/>
      <c r="I26" s="3"/>
      <c r="J26" s="3"/>
      <c r="K26" s="3"/>
    </row>
    <row x14ac:dyDescent="0.25" r="27" customHeight="1" ht="17.25">
      <c r="A27" s="114"/>
      <c r="B27" s="114"/>
      <c r="C27" s="114"/>
      <c r="D27" s="170" t="s">
        <v>72</v>
      </c>
      <c r="E27" s="74" t="s">
        <v>155</v>
      </c>
      <c r="F27" s="62">
        <v>3610</v>
      </c>
      <c r="G27" s="63"/>
      <c r="H27" s="3"/>
      <c r="I27" s="3"/>
      <c r="J27" s="3"/>
      <c r="K27" s="3"/>
    </row>
    <row x14ac:dyDescent="0.25" r="28" customHeight="1" ht="17.25">
      <c r="A28" s="114"/>
      <c r="B28" s="114"/>
      <c r="C28" s="114"/>
      <c r="D28" s="171"/>
      <c r="E28" s="74"/>
      <c r="F28" s="27"/>
      <c r="G28" s="172"/>
      <c r="H28" s="3"/>
      <c r="I28" s="3"/>
      <c r="J28" s="3"/>
      <c r="K28" s="3"/>
    </row>
    <row x14ac:dyDescent="0.25" r="29" customHeight="1" ht="17.25">
      <c r="A29" s="114"/>
      <c r="B29" s="114"/>
      <c r="C29" s="114"/>
      <c r="D29" s="114"/>
      <c r="E29" s="28"/>
      <c r="F29" s="27"/>
      <c r="G29" s="172"/>
      <c r="H29" s="3"/>
      <c r="I29" s="3"/>
      <c r="J29" s="3"/>
      <c r="K29" s="3"/>
    </row>
    <row x14ac:dyDescent="0.25" r="30" customHeight="1" ht="17.25">
      <c r="A30" s="114"/>
      <c r="B30" s="114"/>
      <c r="C30" s="114"/>
      <c r="D30" s="114"/>
      <c r="E30" s="114"/>
      <c r="F30" s="172"/>
      <c r="G30" s="172"/>
      <c r="H30" s="3"/>
      <c r="I30" s="3"/>
      <c r="J30" s="3"/>
      <c r="K30" s="3"/>
    </row>
    <row x14ac:dyDescent="0.25" r="31" customHeight="1" ht="17.25">
      <c r="A31" s="3"/>
      <c r="B31" s="3"/>
      <c r="C31" s="3"/>
      <c r="D31" s="138" t="s">
        <v>18</v>
      </c>
      <c r="E31" s="4"/>
      <c r="F31" s="172"/>
      <c r="G31" s="172"/>
      <c r="H31" s="3"/>
      <c r="I31" s="3"/>
      <c r="J31" s="3"/>
      <c r="K31" s="3"/>
    </row>
    <row x14ac:dyDescent="0.25" r="32" customHeight="1" ht="17.25">
      <c r="A32" s="3"/>
      <c r="B32" s="3"/>
      <c r="C32" s="3"/>
      <c r="D32" s="108"/>
      <c r="E32" s="4"/>
      <c r="F32" s="172"/>
      <c r="G32" s="172"/>
      <c r="H32" s="3"/>
      <c r="I32" s="3"/>
      <c r="J32" s="3"/>
      <c r="K32" s="3"/>
    </row>
    <row x14ac:dyDescent="0.25" r="33" customHeight="1" ht="17.25">
      <c r="A33" s="3"/>
      <c r="B33" s="3"/>
      <c r="C33" s="3"/>
      <c r="D33" s="110" t="s">
        <v>79</v>
      </c>
      <c r="E33" s="140"/>
      <c r="F33" s="141"/>
      <c r="G33" s="173">
        <f>ROUNDUP(((USD_per_GBP*('UK-R-Bookshelves'!G33/(1+'Exchange rate'!UK_vat_rate)))+1)/10,0)*10</f>
      </c>
      <c r="H33" s="3"/>
      <c r="I33" s="3"/>
      <c r="J33" s="3"/>
      <c r="K33" s="3"/>
    </row>
    <row x14ac:dyDescent="0.25" r="34" customHeight="1" ht="17.25">
      <c r="A34" s="3"/>
      <c r="B34" s="3"/>
      <c r="C34" s="3"/>
      <c r="D34" s="28"/>
      <c r="E34" s="4"/>
      <c r="F34" s="172"/>
      <c r="G34" s="63"/>
      <c r="H34" s="3"/>
      <c r="I34" s="3"/>
      <c r="J34" s="3"/>
      <c r="K34" s="3"/>
    </row>
    <row x14ac:dyDescent="0.25" r="35" customHeight="1" ht="17.25">
      <c r="A35" s="3"/>
      <c r="B35" s="3"/>
      <c r="C35" s="3"/>
      <c r="D35" s="108"/>
      <c r="E35" s="4"/>
      <c r="F35" s="172"/>
      <c r="G35" s="172"/>
      <c r="H35" s="3"/>
      <c r="I35" s="3"/>
      <c r="J35" s="3"/>
      <c r="K35" s="3"/>
    </row>
    <row x14ac:dyDescent="0.25" r="36" customHeight="1" ht="17.25">
      <c r="A36" s="3"/>
      <c r="B36" s="3"/>
      <c r="C36" s="3"/>
      <c r="D36" s="108"/>
      <c r="E36" s="4"/>
      <c r="F36" s="172"/>
      <c r="G36" s="172"/>
      <c r="H36" s="3"/>
      <c r="I36" s="3"/>
      <c r="J36" s="3"/>
      <c r="K36" s="3"/>
    </row>
    <row x14ac:dyDescent="0.25" r="37" customHeight="1" ht="17.25">
      <c r="A37" s="3"/>
      <c r="B37" s="3"/>
      <c r="C37" s="3"/>
      <c r="D37" s="114"/>
      <c r="E37" s="4"/>
      <c r="F37" s="172"/>
      <c r="G37" s="172"/>
      <c r="H37" s="3"/>
      <c r="I37" s="3"/>
      <c r="J37" s="3"/>
      <c r="K37" s="3"/>
    </row>
    <row x14ac:dyDescent="0.25" r="38" customHeight="1" ht="17.25">
      <c r="A38" s="3"/>
      <c r="B38" s="3"/>
      <c r="C38" s="3"/>
      <c r="D38" s="28"/>
      <c r="E38" s="4"/>
      <c r="F38" s="172"/>
      <c r="G38" s="63"/>
      <c r="H38" s="3"/>
      <c r="I38" s="3"/>
      <c r="J38" s="3"/>
      <c r="K38" s="3"/>
    </row>
    <row x14ac:dyDescent="0.25" r="39" customHeight="1" ht="17.25">
      <c r="A39" s="3"/>
      <c r="B39" s="3"/>
      <c r="C39" s="3"/>
      <c r="D39" s="28"/>
      <c r="E39" s="4"/>
      <c r="F39" s="172"/>
      <c r="G39" s="63"/>
      <c r="H39" s="3"/>
      <c r="I39" s="3"/>
      <c r="J39" s="3"/>
      <c r="K39" s="3"/>
    </row>
    <row x14ac:dyDescent="0.25" r="40" customHeight="1" ht="17.25">
      <c r="A40" s="3"/>
      <c r="B40" s="3"/>
      <c r="C40" s="3"/>
      <c r="D40" s="28"/>
      <c r="E40" s="4"/>
      <c r="F40" s="172"/>
      <c r="G40" s="63"/>
      <c r="H40" s="3"/>
      <c r="I40" s="3"/>
      <c r="J40" s="3"/>
      <c r="K40" s="3"/>
    </row>
    <row x14ac:dyDescent="0.25" r="41" customHeight="1" ht="26.100000000000005">
      <c r="A41" s="3"/>
      <c r="B41" s="3"/>
      <c r="C41" s="3"/>
      <c r="D41" s="3"/>
      <c r="E41" s="3"/>
      <c r="F41" s="82"/>
      <c r="G41" s="82"/>
      <c r="H41" s="3"/>
      <c r="I41" s="3"/>
      <c r="J41" s="3"/>
      <c r="K41" s="3"/>
    </row>
    <row x14ac:dyDescent="0.25" r="42" customHeight="1" ht="17.25">
      <c r="A42" s="3"/>
      <c r="B42" s="3"/>
      <c r="C42" s="3"/>
      <c r="D42" s="3"/>
      <c r="E42" s="3"/>
      <c r="F42" s="82"/>
      <c r="G42" s="82"/>
      <c r="H42" s="3"/>
      <c r="I42" s="3"/>
      <c r="J42" s="3"/>
      <c r="K42" s="3"/>
    </row>
    <row x14ac:dyDescent="0.25" r="43" customHeight="1" ht="25.350000000000005">
      <c r="A43" s="3"/>
      <c r="B43" s="3"/>
      <c r="C43" s="3"/>
      <c r="D43" s="3"/>
      <c r="E43" s="3"/>
      <c r="F43" s="82"/>
      <c r="G43" s="82"/>
      <c r="H43" s="3"/>
      <c r="I43" s="3"/>
      <c r="J43" s="3"/>
      <c r="K43" s="3"/>
    </row>
  </sheetData>
  <mergeCells count="1">
    <mergeCell ref="A1:K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7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7" width="21.576428571428572" customWidth="1" bestFit="1"/>
    <col min="5" max="5" style="77" width="18.005" customWidth="1" bestFit="1"/>
    <col min="6" max="6" style="76" width="27.005" customWidth="1" bestFit="1"/>
    <col min="7" max="7" style="78" width="28.576428571428572" customWidth="1" bestFit="1"/>
    <col min="8" max="8" style="78" width="25.576428571428572" customWidth="1" bestFit="1"/>
    <col min="9" max="9" style="162" width="28.576428571428572" customWidth="1" bestFit="1"/>
    <col min="10" max="10" style="76" width="21.576428571428572" customWidth="1" bestFit="1"/>
  </cols>
  <sheetData>
    <row x14ac:dyDescent="0.25" r="1" customHeight="1" ht="17.25">
      <c r="A1" s="1" t="s">
        <v>80</v>
      </c>
      <c r="B1" s="1"/>
      <c r="C1" s="1"/>
      <c r="D1" s="1"/>
      <c r="E1" s="1"/>
      <c r="F1" s="1"/>
      <c r="G1" s="2"/>
      <c r="H1" s="2"/>
      <c r="I1" s="2"/>
      <c r="J1" s="1"/>
    </row>
    <row x14ac:dyDescent="0.25" r="2" customHeight="1" ht="17.25">
      <c r="A2" s="4"/>
      <c r="B2" s="4"/>
      <c r="C2" s="4"/>
      <c r="D2" s="4"/>
      <c r="E2" s="4"/>
      <c r="F2" s="3"/>
      <c r="G2" s="7"/>
      <c r="H2" s="7"/>
      <c r="I2" s="7"/>
      <c r="J2" s="3"/>
    </row>
    <row x14ac:dyDescent="0.25" r="3" customHeight="1" ht="50.1">
      <c r="A3" s="126" t="s">
        <v>1</v>
      </c>
      <c r="B3" s="96" t="s">
        <v>81</v>
      </c>
      <c r="C3" s="127"/>
      <c r="D3" s="127"/>
      <c r="E3" s="127"/>
      <c r="F3" s="116"/>
      <c r="G3" s="158"/>
      <c r="H3" s="158"/>
      <c r="I3" s="158"/>
      <c r="J3" s="126"/>
    </row>
    <row x14ac:dyDescent="0.25" r="4" customHeight="1" ht="26.25">
      <c r="A4" s="15"/>
      <c r="B4" s="15" t="s">
        <v>82</v>
      </c>
      <c r="C4" s="15"/>
      <c r="D4" s="129"/>
      <c r="E4" s="112" t="s">
        <v>58</v>
      </c>
      <c r="F4" s="118" t="s">
        <v>36</v>
      </c>
      <c r="G4" s="159" t="s">
        <v>83</v>
      </c>
      <c r="H4" s="84"/>
      <c r="I4" s="84"/>
      <c r="J4" s="155"/>
    </row>
    <row x14ac:dyDescent="0.25" r="5" customHeight="1" ht="17.25">
      <c r="A5" s="3"/>
      <c r="B5" s="3"/>
      <c r="C5" s="3"/>
      <c r="D5" s="132"/>
      <c r="E5" s="74"/>
      <c r="F5" s="156" t="s">
        <v>72</v>
      </c>
      <c r="G5" s="24"/>
      <c r="H5" s="5"/>
      <c r="I5" s="5"/>
      <c r="J5" s="3"/>
    </row>
    <row x14ac:dyDescent="0.25" r="6" customHeight="1" ht="17.25">
      <c r="A6" s="3"/>
      <c r="B6" s="3"/>
      <c r="C6" s="3"/>
      <c r="D6" s="134"/>
      <c r="E6" s="74" t="s">
        <v>11</v>
      </c>
      <c r="F6" s="74" t="s">
        <v>85</v>
      </c>
      <c r="G6" s="34">
        <v>2260</v>
      </c>
      <c r="H6" s="5"/>
      <c r="I6" s="24"/>
      <c r="J6" s="3"/>
    </row>
    <row x14ac:dyDescent="0.25" r="7" customHeight="1" ht="17.25">
      <c r="A7" s="3"/>
      <c r="B7" s="3"/>
      <c r="C7" s="3"/>
      <c r="D7" s="134"/>
      <c r="E7" s="74" t="s">
        <v>15</v>
      </c>
      <c r="F7" s="74" t="s">
        <v>87</v>
      </c>
      <c r="G7" s="34">
        <v>3370</v>
      </c>
      <c r="H7" s="5"/>
      <c r="I7" s="24"/>
      <c r="J7" s="3"/>
    </row>
    <row x14ac:dyDescent="0.25" r="8" customHeight="1" ht="17.25">
      <c r="A8" s="3"/>
      <c r="B8" s="3"/>
      <c r="C8" s="3"/>
      <c r="D8" s="134"/>
      <c r="E8" s="74"/>
      <c r="F8" s="3"/>
      <c r="G8" s="5"/>
      <c r="H8" s="5"/>
      <c r="I8" s="5"/>
      <c r="J8" s="3"/>
    </row>
    <row x14ac:dyDescent="0.25" r="9" customHeight="1" ht="17.25">
      <c r="A9" s="3"/>
      <c r="B9" s="3"/>
      <c r="C9" s="3"/>
      <c r="D9" s="134"/>
      <c r="E9" s="23"/>
      <c r="F9" s="74"/>
      <c r="G9" s="136"/>
      <c r="H9" s="137"/>
      <c r="I9" s="137"/>
      <c r="J9" s="3"/>
    </row>
    <row x14ac:dyDescent="0.25" r="10" customHeight="1" ht="17.25">
      <c r="A10" s="3"/>
      <c r="B10" s="3"/>
      <c r="C10" s="3"/>
      <c r="D10" s="134"/>
      <c r="E10" s="138" t="s">
        <v>89</v>
      </c>
      <c r="F10" s="3"/>
      <c r="G10" s="5"/>
      <c r="H10" s="5"/>
      <c r="I10" s="5"/>
      <c r="J10" s="3"/>
    </row>
    <row x14ac:dyDescent="0.25" r="11" customHeight="1" ht="17.25">
      <c r="A11" s="3"/>
      <c r="B11" s="3"/>
      <c r="C11" s="3"/>
      <c r="D11" s="114"/>
      <c r="E11" s="23"/>
      <c r="F11" s="3"/>
      <c r="G11" s="5"/>
      <c r="H11" s="5"/>
      <c r="I11" s="5"/>
      <c r="J11" s="3"/>
    </row>
    <row x14ac:dyDescent="0.25" r="12" customHeight="1" ht="17.25">
      <c r="A12" s="3"/>
      <c r="B12" s="3"/>
      <c r="C12" s="3"/>
      <c r="D12" s="134"/>
      <c r="E12" s="28"/>
      <c r="F12" s="3"/>
      <c r="G12" s="5"/>
      <c r="H12" s="5"/>
      <c r="I12" s="34"/>
      <c r="J12" s="3"/>
    </row>
    <row x14ac:dyDescent="0.25" r="13" customHeight="1" ht="17.25">
      <c r="A13" s="3"/>
      <c r="B13" s="3"/>
      <c r="C13" s="3"/>
      <c r="D13" s="134"/>
      <c r="E13" s="139" t="s">
        <v>90</v>
      </c>
      <c r="F13" s="140"/>
      <c r="G13" s="35"/>
      <c r="H13" s="35"/>
      <c r="I13" s="124">
        <v>520</v>
      </c>
      <c r="J13" s="3"/>
    </row>
    <row x14ac:dyDescent="0.25" r="14" customHeight="1" ht="17.25">
      <c r="A14" s="3"/>
      <c r="B14" s="3"/>
      <c r="C14" s="3"/>
      <c r="D14" s="134"/>
      <c r="E14" s="28"/>
      <c r="F14" s="3"/>
      <c r="G14" s="5"/>
      <c r="H14" s="34"/>
      <c r="I14" s="5"/>
      <c r="J14" s="3"/>
    </row>
    <row x14ac:dyDescent="0.25" r="15" customHeight="1" ht="17.25">
      <c r="A15" s="3"/>
      <c r="B15" s="3"/>
      <c r="C15" s="3"/>
      <c r="D15" s="134"/>
      <c r="E15" s="28"/>
      <c r="F15" s="3"/>
      <c r="G15" s="5"/>
      <c r="H15" s="34"/>
      <c r="I15" s="5"/>
      <c r="J15" s="3"/>
    </row>
    <row x14ac:dyDescent="0.25" r="16" customHeight="1" ht="28.5">
      <c r="A16" s="3"/>
      <c r="B16" s="3"/>
      <c r="C16" s="3"/>
      <c r="D16" s="134"/>
      <c r="E16" s="28"/>
      <c r="F16" s="3"/>
      <c r="G16" s="5"/>
      <c r="H16" s="34"/>
      <c r="I16" s="5"/>
      <c r="J16" s="3"/>
    </row>
    <row x14ac:dyDescent="0.25" r="17" customHeight="1" ht="24.75">
      <c r="A17" s="3"/>
      <c r="B17" s="142"/>
      <c r="C17" s="139"/>
      <c r="D17" s="139"/>
      <c r="E17" s="139"/>
      <c r="F17" s="143"/>
      <c r="G17" s="56"/>
      <c r="H17" s="56"/>
      <c r="I17" s="56"/>
      <c r="J17" s="3"/>
    </row>
    <row x14ac:dyDescent="0.25" r="18" customHeight="1" ht="50.1">
      <c r="A18" s="126" t="s">
        <v>1</v>
      </c>
      <c r="B18" s="96" t="s">
        <v>91</v>
      </c>
      <c r="C18" s="127"/>
      <c r="D18" s="127"/>
      <c r="E18" s="127"/>
      <c r="F18" s="116"/>
      <c r="G18" s="158"/>
      <c r="H18" s="158"/>
      <c r="I18" s="158"/>
      <c r="J18" s="3"/>
    </row>
    <row x14ac:dyDescent="0.25" r="19" customHeight="1" ht="26.25">
      <c r="A19" s="15"/>
      <c r="B19" s="15" t="s">
        <v>82</v>
      </c>
      <c r="C19" s="15"/>
      <c r="D19" s="129"/>
      <c r="E19" s="112" t="s">
        <v>58</v>
      </c>
      <c r="F19" s="118" t="s">
        <v>36</v>
      </c>
      <c r="G19" s="159" t="s">
        <v>83</v>
      </c>
      <c r="H19" s="84"/>
      <c r="I19" s="84"/>
      <c r="J19" s="155"/>
    </row>
    <row x14ac:dyDescent="0.25" r="20" customHeight="1" ht="17.25">
      <c r="A20" s="3"/>
      <c r="B20" s="3"/>
      <c r="C20" s="3"/>
      <c r="D20" s="132"/>
      <c r="E20" s="74"/>
      <c r="F20" s="156" t="s">
        <v>72</v>
      </c>
      <c r="G20" s="24"/>
      <c r="H20" s="5"/>
      <c r="I20" s="5"/>
      <c r="J20" s="3"/>
    </row>
    <row x14ac:dyDescent="0.25" r="21" customHeight="1" ht="17.25">
      <c r="A21" s="3"/>
      <c r="B21" s="3"/>
      <c r="C21" s="3"/>
      <c r="D21" s="134"/>
      <c r="E21" s="74" t="s">
        <v>11</v>
      </c>
      <c r="F21" s="74" t="s">
        <v>92</v>
      </c>
      <c r="G21" s="34">
        <v>1710</v>
      </c>
      <c r="H21" s="5"/>
      <c r="I21" s="24"/>
      <c r="J21" s="3"/>
    </row>
    <row x14ac:dyDescent="0.25" r="22" customHeight="1" ht="17.25">
      <c r="A22" s="3"/>
      <c r="B22" s="3"/>
      <c r="C22" s="3"/>
      <c r="D22" s="134"/>
      <c r="E22" s="74" t="s">
        <v>15</v>
      </c>
      <c r="F22" s="74" t="s">
        <v>94</v>
      </c>
      <c r="G22" s="34">
        <v>2550</v>
      </c>
      <c r="H22" s="5"/>
      <c r="I22" s="24"/>
      <c r="J22" s="3"/>
    </row>
    <row x14ac:dyDescent="0.25" r="23" customHeight="1" ht="17.25">
      <c r="A23" s="3"/>
      <c r="B23" s="3"/>
      <c r="C23" s="3"/>
      <c r="D23" s="134"/>
      <c r="E23" s="74"/>
      <c r="F23" s="3"/>
      <c r="G23" s="5"/>
      <c r="H23" s="5"/>
      <c r="I23" s="5"/>
      <c r="J23" s="3"/>
    </row>
    <row x14ac:dyDescent="0.25" r="24" customHeight="1" ht="17.25">
      <c r="A24" s="3"/>
      <c r="B24" s="3"/>
      <c r="C24" s="3"/>
      <c r="D24" s="134"/>
      <c r="E24" s="23"/>
      <c r="F24" s="74"/>
      <c r="G24" s="136"/>
      <c r="H24" s="137"/>
      <c r="I24" s="137"/>
      <c r="J24" s="3"/>
    </row>
    <row x14ac:dyDescent="0.25" r="25" customHeight="1" ht="17.25">
      <c r="A25" s="3"/>
      <c r="B25" s="3"/>
      <c r="C25" s="3"/>
      <c r="D25" s="134"/>
      <c r="E25" s="138" t="s">
        <v>89</v>
      </c>
      <c r="F25" s="3"/>
      <c r="G25" s="5"/>
      <c r="H25" s="5"/>
      <c r="I25" s="5"/>
      <c r="J25" s="3"/>
    </row>
    <row x14ac:dyDescent="0.25" r="26" customHeight="1" ht="17.25">
      <c r="A26" s="3"/>
      <c r="B26" s="3"/>
      <c r="C26" s="3"/>
      <c r="D26" s="134"/>
      <c r="E26" s="145"/>
      <c r="F26" s="3"/>
      <c r="G26" s="5"/>
      <c r="H26" s="5"/>
      <c r="I26" s="5"/>
      <c r="J26" s="3"/>
    </row>
    <row x14ac:dyDescent="0.25" r="27" customHeight="1" ht="17.25">
      <c r="A27" s="3"/>
      <c r="B27" s="3"/>
      <c r="C27" s="3"/>
      <c r="D27" s="114"/>
      <c r="E27" s="23"/>
      <c r="F27" s="3"/>
      <c r="G27" s="5"/>
      <c r="H27" s="5"/>
      <c r="I27" s="5"/>
      <c r="J27" s="3"/>
    </row>
    <row x14ac:dyDescent="0.25" r="28" customHeight="1" ht="17.25">
      <c r="A28" s="3"/>
      <c r="B28" s="3"/>
      <c r="C28" s="3"/>
      <c r="D28" s="134"/>
      <c r="E28" s="139" t="s">
        <v>90</v>
      </c>
      <c r="F28" s="140"/>
      <c r="G28" s="35"/>
      <c r="H28" s="35"/>
      <c r="I28" s="124">
        <v>410</v>
      </c>
      <c r="J28" s="3"/>
    </row>
    <row x14ac:dyDescent="0.25" r="29" customHeight="1" ht="17.25">
      <c r="A29" s="3"/>
      <c r="B29" s="3"/>
      <c r="C29" s="3"/>
      <c r="D29" s="134"/>
      <c r="E29" s="145"/>
      <c r="F29" s="3"/>
      <c r="G29" s="5"/>
      <c r="H29" s="5"/>
      <c r="I29" s="5"/>
      <c r="J29" s="3"/>
    </row>
    <row x14ac:dyDescent="0.25" r="30" customHeight="1" ht="17.25">
      <c r="A30" s="3"/>
      <c r="B30" s="3"/>
      <c r="C30" s="3"/>
      <c r="D30" s="134"/>
      <c r="E30" s="145"/>
      <c r="F30" s="3"/>
      <c r="G30" s="5"/>
      <c r="H30" s="34"/>
      <c r="I30" s="5"/>
      <c r="J30" s="3"/>
    </row>
    <row x14ac:dyDescent="0.25" r="31" customHeight="1" ht="17.25">
      <c r="A31" s="3"/>
      <c r="B31" s="3"/>
      <c r="C31" s="3"/>
      <c r="D31" s="134"/>
      <c r="E31" s="23"/>
      <c r="F31" s="3"/>
      <c r="G31" s="5"/>
      <c r="H31" s="5"/>
      <c r="I31" s="5"/>
      <c r="J31" s="3"/>
    </row>
    <row x14ac:dyDescent="0.25" r="32" customHeight="1" ht="17.25">
      <c r="A32" s="3"/>
      <c r="B32" s="3"/>
      <c r="C32" s="3"/>
      <c r="D32" s="134"/>
      <c r="E32" s="28"/>
      <c r="F32" s="3"/>
      <c r="G32" s="5"/>
      <c r="H32" s="34"/>
      <c r="I32" s="34"/>
      <c r="J32" s="3"/>
    </row>
    <row x14ac:dyDescent="0.25" r="33" customHeight="1" ht="17.25">
      <c r="A33" s="3"/>
      <c r="B33" s="3"/>
      <c r="C33" s="3"/>
      <c r="D33" s="134"/>
      <c r="E33" s="28"/>
      <c r="F33" s="3"/>
      <c r="G33" s="5"/>
      <c r="H33" s="34"/>
      <c r="I33" s="34"/>
      <c r="J33" s="3"/>
    </row>
    <row x14ac:dyDescent="0.25" r="34" customHeight="1" ht="17.25">
      <c r="A34" s="3"/>
      <c r="B34" s="142"/>
      <c r="C34" s="139"/>
      <c r="D34" s="139"/>
      <c r="E34" s="139"/>
      <c r="F34" s="143"/>
      <c r="G34" s="56"/>
      <c r="H34" s="56"/>
      <c r="I34" s="56"/>
      <c r="J34" s="3"/>
    </row>
    <row x14ac:dyDescent="0.25" r="35" customHeight="1" ht="50.1">
      <c r="A35" s="126" t="s">
        <v>1</v>
      </c>
      <c r="B35" s="96" t="s">
        <v>97</v>
      </c>
      <c r="C35" s="127"/>
      <c r="D35" s="127"/>
      <c r="E35" s="127"/>
      <c r="F35" s="116"/>
      <c r="G35" s="158"/>
      <c r="H35" s="158"/>
      <c r="I35" s="158"/>
      <c r="J35" s="3"/>
    </row>
    <row x14ac:dyDescent="0.25" r="36" customHeight="1" ht="27.75">
      <c r="A36" s="15"/>
      <c r="B36" s="15" t="s">
        <v>98</v>
      </c>
      <c r="C36" s="15"/>
      <c r="D36" s="129"/>
      <c r="E36" s="112" t="s">
        <v>58</v>
      </c>
      <c r="F36" s="118" t="s">
        <v>36</v>
      </c>
      <c r="G36" s="159" t="s">
        <v>83</v>
      </c>
      <c r="H36" s="72" t="s">
        <v>99</v>
      </c>
      <c r="I36" s="160"/>
      <c r="J36" s="155"/>
    </row>
    <row x14ac:dyDescent="0.25" r="37" customHeight="1" ht="17.25">
      <c r="A37" s="3"/>
      <c r="B37" s="3"/>
      <c r="C37" s="3"/>
      <c r="D37" s="132"/>
      <c r="E37" s="74"/>
      <c r="F37" s="156" t="s">
        <v>72</v>
      </c>
      <c r="G37" s="24"/>
      <c r="H37" s="24"/>
      <c r="I37" s="5"/>
      <c r="J37" s="3"/>
    </row>
    <row x14ac:dyDescent="0.25" r="38" customHeight="1" ht="17.25">
      <c r="A38" s="3"/>
      <c r="B38" s="3"/>
      <c r="C38" s="3"/>
      <c r="D38" s="134"/>
      <c r="E38" s="148"/>
      <c r="F38" s="74" t="s">
        <v>100</v>
      </c>
      <c r="G38" s="34">
        <v>2690</v>
      </c>
      <c r="H38" s="63">
        <v>4480</v>
      </c>
      <c r="I38" s="5"/>
      <c r="J38" s="3"/>
    </row>
    <row x14ac:dyDescent="0.25" r="39" customHeight="1" ht="17.25">
      <c r="A39" s="3"/>
      <c r="B39" s="3"/>
      <c r="C39" s="3"/>
      <c r="D39" s="134"/>
      <c r="E39" s="74"/>
      <c r="F39" s="3"/>
      <c r="G39" s="5"/>
      <c r="H39" s="5"/>
      <c r="I39" s="5"/>
      <c r="J39" s="3"/>
    </row>
    <row x14ac:dyDescent="0.25" r="40" customHeight="1" ht="17.25">
      <c r="A40" s="3"/>
      <c r="B40" s="3"/>
      <c r="C40" s="3"/>
      <c r="D40" s="134"/>
      <c r="E40" s="23"/>
      <c r="F40" s="74"/>
      <c r="G40" s="136"/>
      <c r="H40" s="137"/>
      <c r="I40" s="137"/>
      <c r="J40" s="3"/>
    </row>
    <row x14ac:dyDescent="0.25" r="41" customHeight="1" ht="17.25">
      <c r="A41" s="3"/>
      <c r="B41" s="3"/>
      <c r="C41" s="3"/>
      <c r="D41" s="134"/>
      <c r="E41" s="138" t="s">
        <v>89</v>
      </c>
      <c r="F41" s="3"/>
      <c r="G41" s="5"/>
      <c r="H41" s="5"/>
      <c r="I41" s="34"/>
      <c r="J41" s="3"/>
    </row>
    <row x14ac:dyDescent="0.25" r="42" customHeight="1" ht="17.25">
      <c r="A42" s="3"/>
      <c r="B42" s="3"/>
      <c r="C42" s="3"/>
      <c r="D42" s="114"/>
      <c r="E42" s="145"/>
      <c r="F42" s="3"/>
      <c r="G42" s="5"/>
      <c r="H42" s="5"/>
      <c r="I42" s="34"/>
      <c r="J42" s="3"/>
    </row>
    <row x14ac:dyDescent="0.25" r="43" customHeight="1" ht="17.25">
      <c r="A43" s="3"/>
      <c r="B43" s="3"/>
      <c r="C43" s="3"/>
      <c r="D43" s="114"/>
      <c r="E43" s="23"/>
      <c r="F43" s="3"/>
      <c r="G43" s="5"/>
      <c r="H43" s="5"/>
      <c r="I43" s="5"/>
      <c r="J43" s="3"/>
    </row>
    <row x14ac:dyDescent="0.25" r="44" customHeight="1" ht="17.25">
      <c r="A44" s="3"/>
      <c r="B44" s="3"/>
      <c r="C44" s="3"/>
      <c r="D44" s="114"/>
      <c r="E44" s="139" t="s">
        <v>96</v>
      </c>
      <c r="F44" s="140"/>
      <c r="G44" s="35"/>
      <c r="H44" s="35"/>
      <c r="I44" s="124">
        <v>410</v>
      </c>
      <c r="J44" s="3"/>
    </row>
    <row x14ac:dyDescent="0.25" r="45" customHeight="1" ht="17.25">
      <c r="A45" s="3"/>
      <c r="B45" s="3"/>
      <c r="C45" s="3"/>
      <c r="D45" s="114"/>
      <c r="E45" s="145"/>
      <c r="F45" s="3"/>
      <c r="G45" s="5"/>
      <c r="H45" s="5"/>
      <c r="I45" s="5"/>
      <c r="J45" s="3"/>
    </row>
    <row x14ac:dyDescent="0.25" r="46" customHeight="1" ht="17.25">
      <c r="A46" s="3"/>
      <c r="B46" s="3"/>
      <c r="C46" s="3"/>
      <c r="D46" s="114"/>
      <c r="E46" s="145"/>
      <c r="F46" s="3"/>
      <c r="G46" s="5"/>
      <c r="H46" s="5"/>
      <c r="I46" s="5"/>
      <c r="J46" s="3"/>
    </row>
    <row x14ac:dyDescent="0.25" r="47" customHeight="1" ht="17.25">
      <c r="A47" s="3"/>
      <c r="B47" s="3"/>
      <c r="C47" s="3"/>
      <c r="D47" s="114"/>
      <c r="E47" s="28"/>
      <c r="F47" s="3"/>
      <c r="G47" s="5"/>
      <c r="H47" s="5"/>
      <c r="I47" s="5"/>
      <c r="J47" s="3"/>
    </row>
    <row x14ac:dyDescent="0.25" r="48" customHeight="1" ht="30">
      <c r="A48" s="3"/>
      <c r="B48" s="3"/>
      <c r="C48" s="3"/>
      <c r="D48" s="114"/>
      <c r="E48" s="28"/>
      <c r="F48" s="3"/>
      <c r="G48" s="5"/>
      <c r="H48" s="5"/>
      <c r="I48" s="5"/>
      <c r="J48" s="3"/>
    </row>
    <row x14ac:dyDescent="0.25" r="49" customHeight="1" ht="17.25">
      <c r="A49" s="3"/>
      <c r="B49" s="3"/>
      <c r="C49" s="3"/>
      <c r="D49" s="114"/>
      <c r="E49" s="28"/>
      <c r="F49" s="3"/>
      <c r="G49" s="5"/>
      <c r="H49" s="5"/>
      <c r="I49" s="5"/>
      <c r="J49" s="3"/>
    </row>
    <row x14ac:dyDescent="0.25" r="50" customHeight="1" ht="50.1">
      <c r="A50" s="126"/>
      <c r="B50" s="96" t="s">
        <v>102</v>
      </c>
      <c r="C50" s="127"/>
      <c r="D50" s="127"/>
      <c r="E50" s="127"/>
      <c r="F50" s="116"/>
      <c r="G50" s="158"/>
      <c r="H50" s="158"/>
      <c r="I50" s="158"/>
      <c r="J50" s="126"/>
    </row>
    <row x14ac:dyDescent="0.25" r="51" customHeight="1" ht="26.25">
      <c r="A51" s="15"/>
      <c r="B51" s="15" t="s">
        <v>82</v>
      </c>
      <c r="C51" s="15"/>
      <c r="D51" s="129"/>
      <c r="E51" s="112" t="s">
        <v>58</v>
      </c>
      <c r="F51" s="118" t="s">
        <v>36</v>
      </c>
      <c r="G51" s="159" t="s">
        <v>83</v>
      </c>
      <c r="H51" s="72" t="s">
        <v>99</v>
      </c>
      <c r="I51" s="160"/>
      <c r="J51" s="155"/>
    </row>
    <row x14ac:dyDescent="0.25" r="52" customHeight="1" ht="17.25">
      <c r="A52" s="3"/>
      <c r="B52" s="3"/>
      <c r="C52" s="3"/>
      <c r="D52" s="132"/>
      <c r="E52" s="74"/>
      <c r="F52" s="156" t="s">
        <v>72</v>
      </c>
      <c r="G52" s="24"/>
      <c r="H52" s="24"/>
      <c r="I52" s="27"/>
      <c r="J52" s="3"/>
    </row>
    <row x14ac:dyDescent="0.25" r="53" customHeight="1" ht="17.25">
      <c r="A53" s="3"/>
      <c r="B53" s="3"/>
      <c r="C53" s="3"/>
      <c r="D53" s="134"/>
      <c r="E53" s="74" t="s">
        <v>11</v>
      </c>
      <c r="F53" s="74" t="s">
        <v>85</v>
      </c>
      <c r="G53" s="34">
        <v>2080</v>
      </c>
      <c r="H53" s="63">
        <v>3790</v>
      </c>
      <c r="I53" s="149"/>
      <c r="J53" s="3"/>
    </row>
    <row x14ac:dyDescent="0.25" r="54" customHeight="1" ht="17.25">
      <c r="A54" s="3"/>
      <c r="B54" s="3"/>
      <c r="C54" s="3"/>
      <c r="D54" s="134"/>
      <c r="E54" s="74" t="s">
        <v>15</v>
      </c>
      <c r="F54" s="74" t="s">
        <v>87</v>
      </c>
      <c r="G54" s="34">
        <v>3100</v>
      </c>
      <c r="H54" s="63">
        <v>5660</v>
      </c>
      <c r="I54" s="137"/>
      <c r="J54" s="3"/>
    </row>
    <row x14ac:dyDescent="0.25" r="55" customHeight="1" ht="17.25">
      <c r="A55" s="3"/>
      <c r="B55" s="3"/>
      <c r="C55" s="3"/>
      <c r="D55" s="134"/>
      <c r="E55" s="74"/>
      <c r="F55" s="3"/>
      <c r="G55" s="5"/>
      <c r="H55" s="5"/>
      <c r="I55" s="27"/>
      <c r="J55" s="3"/>
    </row>
    <row x14ac:dyDescent="0.25" r="56" customHeight="1" ht="17.25">
      <c r="A56" s="3"/>
      <c r="B56" s="3"/>
      <c r="C56" s="3"/>
      <c r="D56" s="134"/>
      <c r="E56" s="23"/>
      <c r="F56" s="74"/>
      <c r="G56" s="136"/>
      <c r="H56" s="137"/>
      <c r="I56" s="27"/>
      <c r="J56" s="3"/>
    </row>
    <row x14ac:dyDescent="0.25" r="57" customHeight="1" ht="17.25">
      <c r="A57" s="3"/>
      <c r="B57" s="3"/>
      <c r="C57" s="3"/>
      <c r="D57" s="134"/>
      <c r="E57" s="138" t="s">
        <v>89</v>
      </c>
      <c r="F57" s="3"/>
      <c r="G57" s="5"/>
      <c r="H57" s="5"/>
      <c r="I57" s="27"/>
      <c r="J57" s="3"/>
    </row>
    <row x14ac:dyDescent="0.25" r="58" customHeight="1" ht="17.25">
      <c r="A58" s="3"/>
      <c r="B58" s="3"/>
      <c r="C58" s="3"/>
      <c r="D58" s="114"/>
      <c r="E58" s="145"/>
      <c r="F58" s="3"/>
      <c r="G58" s="5"/>
      <c r="H58" s="5"/>
      <c r="I58" s="5"/>
      <c r="J58" s="3"/>
    </row>
    <row x14ac:dyDescent="0.25" r="59" customHeight="1" ht="17.25">
      <c r="A59" s="3"/>
      <c r="B59" s="3"/>
      <c r="C59" s="3"/>
      <c r="D59" s="134"/>
      <c r="E59" s="23"/>
      <c r="F59" s="3"/>
      <c r="G59" s="5"/>
      <c r="H59" s="5"/>
      <c r="I59" s="5"/>
      <c r="J59" s="3"/>
    </row>
    <row x14ac:dyDescent="0.25" r="60" customHeight="1" ht="17.25">
      <c r="A60" s="3"/>
      <c r="B60" s="3"/>
      <c r="C60" s="3"/>
      <c r="D60" s="134"/>
      <c r="E60" s="139" t="s">
        <v>90</v>
      </c>
      <c r="F60" s="140"/>
      <c r="G60" s="35"/>
      <c r="H60" s="124"/>
      <c r="I60" s="124">
        <v>410</v>
      </c>
      <c r="J60" s="3"/>
    </row>
    <row x14ac:dyDescent="0.25" r="61" customHeight="1" ht="17.25">
      <c r="A61" s="3"/>
      <c r="B61" s="3"/>
      <c r="C61" s="3"/>
      <c r="D61" s="134"/>
      <c r="E61" s="145"/>
      <c r="F61" s="3"/>
      <c r="G61" s="5"/>
      <c r="H61" s="34"/>
      <c r="I61" s="27"/>
      <c r="J61" s="3"/>
    </row>
    <row x14ac:dyDescent="0.25" r="62" customHeight="1" ht="17.25">
      <c r="A62" s="3"/>
      <c r="B62" s="3"/>
      <c r="C62" s="3"/>
      <c r="D62" s="134"/>
      <c r="E62" s="23"/>
      <c r="F62" s="3"/>
      <c r="G62" s="5"/>
      <c r="H62" s="5"/>
      <c r="I62" s="5"/>
      <c r="J62" s="3"/>
    </row>
    <row x14ac:dyDescent="0.25" r="63" customHeight="1" ht="17.25">
      <c r="A63" s="3"/>
      <c r="B63" s="3"/>
      <c r="C63" s="3"/>
      <c r="D63" s="134"/>
      <c r="E63" s="139" t="s">
        <v>105</v>
      </c>
      <c r="F63" s="140"/>
      <c r="G63" s="35"/>
      <c r="H63" s="124"/>
      <c r="I63" s="124">
        <v>1450</v>
      </c>
      <c r="J63" s="3"/>
    </row>
    <row x14ac:dyDescent="0.25" r="64" customHeight="1" ht="17.25">
      <c r="A64" s="3"/>
      <c r="B64" s="3"/>
      <c r="C64" s="3"/>
      <c r="D64" s="134"/>
      <c r="E64" s="28"/>
      <c r="F64" s="3"/>
      <c r="G64" s="5"/>
      <c r="H64" s="34"/>
      <c r="I64" s="34"/>
      <c r="J64" s="3"/>
    </row>
    <row x14ac:dyDescent="0.25" r="65" customHeight="1" ht="17.25">
      <c r="A65" s="3"/>
      <c r="B65" s="3"/>
      <c r="C65" s="3"/>
      <c r="D65" s="134"/>
      <c r="E65" s="28"/>
      <c r="F65" s="3"/>
      <c r="G65" s="5"/>
      <c r="H65" s="34"/>
      <c r="I65" s="34"/>
      <c r="J65" s="3"/>
    </row>
    <row x14ac:dyDescent="0.25" r="66" customHeight="1" ht="17.25">
      <c r="A66" s="3"/>
      <c r="B66" s="3"/>
      <c r="C66" s="3"/>
      <c r="D66" s="134"/>
      <c r="E66" s="28"/>
      <c r="F66" s="3"/>
      <c r="G66" s="5"/>
      <c r="H66" s="34"/>
      <c r="I66" s="34"/>
      <c r="J66" s="3"/>
    </row>
    <row x14ac:dyDescent="0.25" r="67" customHeight="1" ht="81">
      <c r="A67" s="3"/>
      <c r="B67" s="3"/>
      <c r="C67" s="3"/>
      <c r="D67" s="134"/>
      <c r="E67" s="23"/>
      <c r="F67" s="3"/>
      <c r="G67" s="5"/>
      <c r="H67" s="5"/>
      <c r="I67" s="5"/>
      <c r="J67" s="3"/>
    </row>
    <row x14ac:dyDescent="0.25" r="68" customHeight="1" ht="50.1">
      <c r="A68" s="126"/>
      <c r="B68" s="96" t="s">
        <v>102</v>
      </c>
      <c r="C68" s="127"/>
      <c r="D68" s="127"/>
      <c r="E68" s="127"/>
      <c r="F68" s="116"/>
      <c r="G68" s="158"/>
      <c r="H68" s="158"/>
      <c r="I68" s="158"/>
      <c r="J68" s="126"/>
    </row>
    <row x14ac:dyDescent="0.25" r="69" customHeight="1" ht="26.25">
      <c r="A69" s="15"/>
      <c r="B69" s="15" t="s">
        <v>106</v>
      </c>
      <c r="C69" s="15"/>
      <c r="D69" s="129"/>
      <c r="E69" s="112" t="s">
        <v>58</v>
      </c>
      <c r="F69" s="118" t="s">
        <v>36</v>
      </c>
      <c r="G69" s="159" t="s">
        <v>83</v>
      </c>
      <c r="H69" s="72" t="s">
        <v>99</v>
      </c>
      <c r="I69" s="160"/>
      <c r="J69" s="155"/>
    </row>
    <row x14ac:dyDescent="0.25" r="70" customHeight="1" ht="17.25">
      <c r="A70" s="3"/>
      <c r="B70" s="3"/>
      <c r="C70" s="3"/>
      <c r="D70" s="132"/>
      <c r="E70" s="74"/>
      <c r="F70" s="156" t="s">
        <v>72</v>
      </c>
      <c r="G70" s="24"/>
      <c r="H70" s="24"/>
      <c r="I70" s="27"/>
      <c r="J70" s="3"/>
    </row>
    <row x14ac:dyDescent="0.25" r="71" customHeight="1" ht="17.25">
      <c r="A71" s="3"/>
      <c r="B71" s="3"/>
      <c r="C71" s="3"/>
      <c r="D71" s="134"/>
      <c r="E71" s="74" t="s">
        <v>11</v>
      </c>
      <c r="F71" s="74" t="s">
        <v>107</v>
      </c>
      <c r="G71" s="34">
        <v>2110</v>
      </c>
      <c r="H71" s="63">
        <v>3520</v>
      </c>
      <c r="I71" s="27"/>
      <c r="J71" s="3"/>
    </row>
    <row x14ac:dyDescent="0.25" r="72" customHeight="1" ht="17.25">
      <c r="A72" s="3"/>
      <c r="B72" s="3"/>
      <c r="C72" s="3"/>
      <c r="D72" s="134"/>
      <c r="E72" s="74" t="s">
        <v>13</v>
      </c>
      <c r="F72" s="74" t="s">
        <v>109</v>
      </c>
      <c r="G72" s="34">
        <v>3040</v>
      </c>
      <c r="H72" s="63">
        <v>5060</v>
      </c>
      <c r="I72" s="137"/>
      <c r="J72" s="157"/>
    </row>
    <row x14ac:dyDescent="0.25" r="73" customHeight="1" ht="17.25">
      <c r="A73" s="3"/>
      <c r="B73" s="3"/>
      <c r="C73" s="3"/>
      <c r="D73" s="134"/>
      <c r="E73" s="74" t="s">
        <v>15</v>
      </c>
      <c r="F73" s="74" t="s">
        <v>111</v>
      </c>
      <c r="G73" s="34">
        <v>4540</v>
      </c>
      <c r="H73" s="63">
        <v>7560</v>
      </c>
      <c r="I73" s="136"/>
      <c r="J73" s="3"/>
    </row>
    <row x14ac:dyDescent="0.25" r="74" customHeight="1" ht="17.25">
      <c r="A74" s="3"/>
      <c r="B74" s="3"/>
      <c r="C74" s="3"/>
      <c r="D74" s="134"/>
      <c r="E74" s="74"/>
      <c r="F74" s="3"/>
      <c r="G74" s="5"/>
      <c r="H74" s="5"/>
      <c r="I74" s="27"/>
      <c r="J74" s="3"/>
    </row>
    <row x14ac:dyDescent="0.25" r="75" customHeight="1" ht="17.25">
      <c r="A75" s="3"/>
      <c r="B75" s="3"/>
      <c r="C75" s="3"/>
      <c r="D75" s="134"/>
      <c r="E75" s="23"/>
      <c r="F75" s="74"/>
      <c r="G75" s="136"/>
      <c r="H75" s="137"/>
      <c r="I75" s="27"/>
      <c r="J75" s="3"/>
    </row>
    <row x14ac:dyDescent="0.25" r="76" customHeight="1" ht="17.25">
      <c r="A76" s="3"/>
      <c r="B76" s="3"/>
      <c r="C76" s="3"/>
      <c r="D76" s="134"/>
      <c r="E76" s="138" t="s">
        <v>89</v>
      </c>
      <c r="F76" s="3"/>
      <c r="G76" s="5"/>
      <c r="H76" s="5"/>
      <c r="I76" s="27"/>
      <c r="J76" s="3"/>
    </row>
    <row x14ac:dyDescent="0.25" r="77" customHeight="1" ht="17.25">
      <c r="A77" s="3"/>
      <c r="B77" s="3"/>
      <c r="C77" s="3"/>
      <c r="D77" s="114"/>
      <c r="E77" s="145"/>
      <c r="F77" s="3"/>
      <c r="G77" s="5"/>
      <c r="H77" s="5"/>
      <c r="I77" s="5"/>
      <c r="J77" s="3"/>
    </row>
    <row x14ac:dyDescent="0.25" r="78" customHeight="1" ht="17.25">
      <c r="A78" s="3"/>
      <c r="B78" s="3"/>
      <c r="C78" s="3"/>
      <c r="D78" s="134"/>
      <c r="E78" s="23"/>
      <c r="F78" s="3"/>
      <c r="G78" s="5"/>
      <c r="H78" s="5"/>
      <c r="I78" s="5"/>
      <c r="J78" s="3"/>
    </row>
    <row x14ac:dyDescent="0.25" r="79" customHeight="1" ht="17.25">
      <c r="A79" s="3"/>
      <c r="B79" s="3"/>
      <c r="C79" s="3"/>
      <c r="D79" s="134"/>
      <c r="E79" s="139" t="s">
        <v>90</v>
      </c>
      <c r="F79" s="140"/>
      <c r="G79" s="35"/>
      <c r="H79" s="124"/>
      <c r="I79" s="124">
        <v>370</v>
      </c>
      <c r="J79" s="3"/>
    </row>
    <row x14ac:dyDescent="0.25" r="80" customHeight="1" ht="17.25">
      <c r="A80" s="3"/>
      <c r="B80" s="3"/>
      <c r="C80" s="3"/>
      <c r="D80" s="134"/>
      <c r="E80" s="145"/>
      <c r="F80" s="3"/>
      <c r="G80" s="5"/>
      <c r="H80" s="34"/>
      <c r="I80" s="27"/>
      <c r="J80" s="3"/>
    </row>
    <row x14ac:dyDescent="0.25" r="81" customHeight="1" ht="17.25">
      <c r="A81" s="3"/>
      <c r="B81" s="3"/>
      <c r="C81" s="3"/>
      <c r="D81" s="134"/>
      <c r="E81" s="145"/>
      <c r="F81" s="3"/>
      <c r="G81" s="5"/>
      <c r="H81" s="34"/>
      <c r="I81" s="27"/>
      <c r="J81" s="3"/>
    </row>
    <row x14ac:dyDescent="0.25" r="82" customHeight="1" ht="17.25">
      <c r="A82" s="3"/>
      <c r="B82" s="3"/>
      <c r="C82" s="3"/>
      <c r="D82" s="134"/>
      <c r="E82" s="139" t="s">
        <v>105</v>
      </c>
      <c r="F82" s="140"/>
      <c r="G82" s="35"/>
      <c r="H82" s="124"/>
      <c r="I82" s="124">
        <v>1320</v>
      </c>
      <c r="J82" s="3"/>
    </row>
    <row x14ac:dyDescent="0.25" r="83" customHeight="1" ht="85.34999999999998">
      <c r="A83" s="3"/>
      <c r="B83" s="3"/>
      <c r="C83" s="3"/>
      <c r="D83" s="134"/>
      <c r="E83" s="28"/>
      <c r="F83" s="3"/>
      <c r="G83" s="5"/>
      <c r="H83" s="34"/>
      <c r="I83" s="34"/>
      <c r="J83" s="3"/>
    </row>
    <row x14ac:dyDescent="0.25" r="84" customHeight="1" ht="17.25">
      <c r="A84" s="126"/>
      <c r="B84" s="96" t="s">
        <v>113</v>
      </c>
      <c r="C84" s="127"/>
      <c r="D84" s="127"/>
      <c r="E84" s="127"/>
      <c r="F84" s="116"/>
      <c r="G84" s="158"/>
      <c r="H84" s="158"/>
      <c r="I84" s="158"/>
      <c r="J84" s="126"/>
    </row>
    <row x14ac:dyDescent="0.25" r="85" customHeight="1" ht="17.25">
      <c r="A85" s="15"/>
      <c r="B85" s="15"/>
      <c r="C85" s="15"/>
      <c r="D85" s="129"/>
      <c r="E85" s="112" t="s">
        <v>58</v>
      </c>
      <c r="F85" s="118" t="s">
        <v>36</v>
      </c>
      <c r="G85" s="16" t="s">
        <v>83</v>
      </c>
      <c r="H85" s="16"/>
      <c r="I85" s="84"/>
      <c r="J85" s="155"/>
    </row>
    <row x14ac:dyDescent="0.25" r="86" customHeight="1" ht="17.25">
      <c r="A86" s="3"/>
      <c r="B86" s="3"/>
      <c r="C86" s="3"/>
      <c r="D86" s="134"/>
      <c r="E86" s="28"/>
      <c r="F86" s="119" t="s">
        <v>72</v>
      </c>
      <c r="G86" s="5"/>
      <c r="H86" s="34"/>
      <c r="I86" s="34"/>
      <c r="J86" s="3"/>
    </row>
    <row x14ac:dyDescent="0.25" r="87" customHeight="1" ht="17.25">
      <c r="A87" s="3"/>
      <c r="B87" s="3"/>
      <c r="C87" s="3"/>
      <c r="D87" s="134"/>
      <c r="E87" s="74" t="s">
        <v>11</v>
      </c>
      <c r="F87" s="74" t="s">
        <v>114</v>
      </c>
      <c r="G87" s="34">
        <v>1560</v>
      </c>
      <c r="H87" s="151"/>
      <c r="I87" s="34"/>
      <c r="J87" s="3"/>
    </row>
    <row x14ac:dyDescent="0.25" r="88" customHeight="1" ht="17.25">
      <c r="A88" s="3"/>
      <c r="B88" s="3"/>
      <c r="C88" s="3"/>
      <c r="D88" s="134"/>
      <c r="E88" s="74" t="s">
        <v>13</v>
      </c>
      <c r="F88" s="74" t="s">
        <v>116</v>
      </c>
      <c r="G88" s="34">
        <v>1870</v>
      </c>
      <c r="H88" s="151"/>
      <c r="I88" s="34"/>
      <c r="J88" s="3"/>
    </row>
    <row x14ac:dyDescent="0.25" r="89" customHeight="1" ht="17.25">
      <c r="A89" s="3"/>
      <c r="B89" s="3"/>
      <c r="C89" s="3"/>
      <c r="D89" s="134"/>
      <c r="E89" s="74" t="s">
        <v>15</v>
      </c>
      <c r="F89" s="74" t="s">
        <v>118</v>
      </c>
      <c r="G89" s="34">
        <v>2250</v>
      </c>
      <c r="H89" s="151"/>
      <c r="I89" s="34"/>
      <c r="J89" s="3"/>
    </row>
    <row x14ac:dyDescent="0.25" r="90" customHeight="1" ht="17.25">
      <c r="A90" s="3"/>
      <c r="B90" s="3"/>
      <c r="C90" s="3"/>
      <c r="D90" s="134"/>
      <c r="E90" s="74" t="s">
        <v>120</v>
      </c>
      <c r="F90" s="74" t="s">
        <v>121</v>
      </c>
      <c r="G90" s="34">
        <v>2560</v>
      </c>
      <c r="H90" s="151"/>
      <c r="I90" s="34"/>
      <c r="J90" s="3"/>
    </row>
    <row x14ac:dyDescent="0.25" r="91" customHeight="1" ht="17.25">
      <c r="A91" s="3"/>
      <c r="B91" s="3"/>
      <c r="C91" s="3"/>
      <c r="D91" s="134"/>
      <c r="E91" s="74" t="s">
        <v>123</v>
      </c>
      <c r="F91" s="74" t="s">
        <v>124</v>
      </c>
      <c r="G91" s="34">
        <v>3360</v>
      </c>
      <c r="H91" s="151"/>
      <c r="I91" s="34"/>
      <c r="J91" s="3"/>
    </row>
    <row x14ac:dyDescent="0.25" r="92" customHeight="1" ht="17.25">
      <c r="A92" s="3"/>
      <c r="B92" s="3"/>
      <c r="C92" s="3"/>
      <c r="D92" s="134"/>
      <c r="E92" s="74" t="s">
        <v>138</v>
      </c>
      <c r="F92" s="74" t="s">
        <v>146</v>
      </c>
      <c r="G92" s="34">
        <v>6390</v>
      </c>
      <c r="H92" s="151"/>
      <c r="I92" s="34"/>
      <c r="J92" s="3"/>
    </row>
    <row x14ac:dyDescent="0.25" r="93" customHeight="1" ht="17.25">
      <c r="A93" s="3"/>
      <c r="B93" s="3"/>
      <c r="C93" s="3"/>
      <c r="D93" s="134"/>
      <c r="E93" s="28"/>
      <c r="F93" s="3"/>
      <c r="G93" s="5"/>
      <c r="H93" s="34"/>
      <c r="I93" s="34"/>
      <c r="J93" s="3"/>
    </row>
    <row x14ac:dyDescent="0.25" r="94" customHeight="1" ht="17.25">
      <c r="A94" s="3"/>
      <c r="B94" s="3"/>
      <c r="C94" s="3"/>
      <c r="D94" s="134"/>
      <c r="E94" s="138" t="s">
        <v>89</v>
      </c>
      <c r="F94" s="3"/>
      <c r="G94" s="5"/>
      <c r="H94" s="34"/>
      <c r="I94" s="34"/>
      <c r="J94" s="3"/>
    </row>
    <row x14ac:dyDescent="0.25" r="95" customHeight="1" ht="17.25">
      <c r="A95" s="3"/>
      <c r="B95" s="3"/>
      <c r="C95" s="3"/>
      <c r="D95" s="134"/>
      <c r="E95" s="145"/>
      <c r="F95" s="3"/>
      <c r="G95" s="5"/>
      <c r="H95" s="34"/>
      <c r="I95" s="34"/>
      <c r="J95" s="3"/>
    </row>
    <row x14ac:dyDescent="0.25" r="96" customHeight="1" ht="17.25">
      <c r="A96" s="3"/>
      <c r="B96" s="3"/>
      <c r="C96" s="3"/>
      <c r="D96" s="134"/>
      <c r="E96" s="28"/>
      <c r="F96" s="3"/>
      <c r="G96" s="5"/>
      <c r="H96" s="34"/>
      <c r="I96" s="34"/>
      <c r="J96" s="3"/>
    </row>
    <row x14ac:dyDescent="0.25" r="97" customHeight="1" ht="17.25">
      <c r="A97" s="3"/>
      <c r="B97" s="3"/>
      <c r="C97" s="3"/>
      <c r="D97" s="134"/>
      <c r="E97" s="23"/>
      <c r="F97" s="114"/>
      <c r="G97" s="5"/>
      <c r="H97" s="24" t="s">
        <v>126</v>
      </c>
      <c r="I97" s="24" t="s">
        <v>141</v>
      </c>
      <c r="J97" s="34"/>
    </row>
    <row x14ac:dyDescent="0.25" r="98" customHeight="1" ht="17.25">
      <c r="A98" s="3"/>
      <c r="B98" s="3"/>
      <c r="C98" s="3"/>
      <c r="D98" s="134"/>
      <c r="E98" s="139" t="s">
        <v>90</v>
      </c>
      <c r="F98" s="139"/>
      <c r="G98" s="56"/>
      <c r="H98" s="124">
        <v>280</v>
      </c>
      <c r="I98" s="124">
        <v>410</v>
      </c>
      <c r="J98" s="34"/>
    </row>
    <row x14ac:dyDescent="0.25" r="99" customHeight="1" ht="17.25">
      <c r="A99" s="3"/>
      <c r="B99" s="3"/>
      <c r="C99" s="3"/>
      <c r="D99" s="134"/>
      <c r="E99" s="145"/>
      <c r="F99" s="3"/>
      <c r="G99" s="5"/>
      <c r="H99" s="34"/>
      <c r="I99" s="34"/>
      <c r="J99" s="3"/>
    </row>
    <row x14ac:dyDescent="0.25" r="100" customHeight="1" ht="17.25">
      <c r="A100" s="3"/>
      <c r="B100" s="3"/>
      <c r="C100" s="3"/>
      <c r="D100" s="134"/>
      <c r="E100" s="23"/>
      <c r="F100" s="3"/>
      <c r="G100" s="5"/>
      <c r="H100" s="24" t="s">
        <v>126</v>
      </c>
      <c r="I100" s="24" t="s">
        <v>141</v>
      </c>
      <c r="J100" s="3"/>
    </row>
    <row x14ac:dyDescent="0.25" r="101" customHeight="1" ht="17.25">
      <c r="A101" s="3"/>
      <c r="B101" s="3"/>
      <c r="C101" s="3"/>
      <c r="D101" s="134"/>
      <c r="E101" s="139" t="s">
        <v>128</v>
      </c>
      <c r="F101" s="140"/>
      <c r="G101" s="124"/>
      <c r="H101" s="124">
        <v>910</v>
      </c>
      <c r="I101" s="124">
        <v>1450</v>
      </c>
      <c r="J101" s="3"/>
    </row>
    <row x14ac:dyDescent="0.25" r="102" customHeight="1" ht="41.25">
      <c r="A102" s="3"/>
      <c r="B102" s="3"/>
      <c r="C102" s="3"/>
      <c r="D102" s="134"/>
      <c r="E102" s="28"/>
      <c r="F102" s="3"/>
      <c r="G102" s="5"/>
      <c r="H102" s="34" t="s">
        <v>1</v>
      </c>
      <c r="I102" s="34"/>
      <c r="J102" s="3"/>
    </row>
    <row x14ac:dyDescent="0.25" r="103" customHeight="1" ht="41.1">
      <c r="A103" s="3"/>
      <c r="B103" s="3"/>
      <c r="C103" s="3"/>
      <c r="D103" s="134"/>
      <c r="E103" s="23"/>
      <c r="F103" s="114"/>
      <c r="G103" s="5"/>
      <c r="H103" s="5"/>
      <c r="I103" s="5"/>
      <c r="J103" s="3"/>
    </row>
    <row x14ac:dyDescent="0.25" r="104" customHeight="1" ht="45">
      <c r="A104" s="126"/>
      <c r="B104" s="96" t="s">
        <v>129</v>
      </c>
      <c r="C104" s="127"/>
      <c r="D104" s="127"/>
      <c r="E104" s="127"/>
      <c r="F104" s="116"/>
      <c r="G104" s="158"/>
      <c r="H104" s="158"/>
      <c r="I104" s="158"/>
      <c r="J104" s="126"/>
    </row>
    <row x14ac:dyDescent="0.25" r="105" customHeight="1" ht="17.25">
      <c r="A105" s="15"/>
      <c r="B105" s="15" t="s">
        <v>82</v>
      </c>
      <c r="C105" s="15"/>
      <c r="D105" s="129"/>
      <c r="E105" s="112" t="s">
        <v>58</v>
      </c>
      <c r="F105" s="118" t="s">
        <v>36</v>
      </c>
      <c r="G105" s="159" t="s">
        <v>83</v>
      </c>
      <c r="H105" s="72" t="s">
        <v>99</v>
      </c>
      <c r="I105" s="160"/>
      <c r="J105" s="155"/>
    </row>
    <row x14ac:dyDescent="0.25" r="106" customHeight="1" ht="17.25">
      <c r="A106" s="3"/>
      <c r="B106" s="3"/>
      <c r="C106" s="3"/>
      <c r="D106" s="134"/>
      <c r="E106" s="74"/>
      <c r="F106" s="119" t="s">
        <v>72</v>
      </c>
      <c r="G106" s="5"/>
      <c r="H106" s="34"/>
      <c r="I106" s="34"/>
      <c r="J106" s="3"/>
    </row>
    <row x14ac:dyDescent="0.25" r="107" customHeight="1" ht="17.25">
      <c r="A107" s="3"/>
      <c r="B107" s="3"/>
      <c r="C107" s="3"/>
      <c r="D107" s="134"/>
      <c r="E107" s="74" t="s">
        <v>11</v>
      </c>
      <c r="F107" s="74" t="s">
        <v>85</v>
      </c>
      <c r="G107" s="34">
        <v>1810</v>
      </c>
      <c r="H107" s="63">
        <v>3160</v>
      </c>
      <c r="I107" s="34"/>
      <c r="J107" s="3"/>
    </row>
    <row x14ac:dyDescent="0.25" r="108" customHeight="1" ht="17.25">
      <c r="A108" s="3"/>
      <c r="B108" s="3"/>
      <c r="C108" s="3"/>
      <c r="D108" s="134"/>
      <c r="E108" s="74" t="s">
        <v>15</v>
      </c>
      <c r="F108" s="74" t="s">
        <v>87</v>
      </c>
      <c r="G108" s="34">
        <v>2700</v>
      </c>
      <c r="H108" s="63">
        <v>4720</v>
      </c>
      <c r="I108" s="34"/>
      <c r="J108" s="3"/>
    </row>
    <row x14ac:dyDescent="0.25" r="109" customHeight="1" ht="17.25">
      <c r="A109" s="3"/>
      <c r="B109" s="3"/>
      <c r="C109" s="3"/>
      <c r="D109" s="134"/>
      <c r="E109" s="74"/>
      <c r="F109" s="74"/>
      <c r="G109" s="5"/>
      <c r="H109" s="34"/>
      <c r="I109" s="34"/>
      <c r="J109" s="3"/>
    </row>
    <row x14ac:dyDescent="0.25" r="110" customHeight="1" ht="17.25">
      <c r="A110" s="3"/>
      <c r="B110" s="3"/>
      <c r="C110" s="3"/>
      <c r="D110" s="134"/>
      <c r="E110" s="28"/>
      <c r="F110" s="3"/>
      <c r="G110" s="5"/>
      <c r="H110" s="34"/>
      <c r="I110" s="34"/>
      <c r="J110" s="3"/>
    </row>
    <row x14ac:dyDescent="0.25" r="111" customHeight="1" ht="17.25">
      <c r="A111" s="3"/>
      <c r="B111" s="3"/>
      <c r="C111" s="3"/>
      <c r="D111" s="134"/>
      <c r="E111" s="28"/>
      <c r="F111" s="3"/>
      <c r="G111" s="5"/>
      <c r="H111" s="34"/>
      <c r="I111" s="34"/>
      <c r="J111" s="3"/>
    </row>
    <row x14ac:dyDescent="0.25" r="112" customHeight="1" ht="17.25">
      <c r="A112" s="3"/>
      <c r="B112" s="3"/>
      <c r="C112" s="3"/>
      <c r="D112" s="134"/>
      <c r="E112" s="138" t="s">
        <v>89</v>
      </c>
      <c r="F112" s="3"/>
      <c r="G112" s="5"/>
      <c r="H112" s="34"/>
      <c r="I112" s="34"/>
      <c r="J112" s="3"/>
    </row>
    <row x14ac:dyDescent="0.25" r="113" customHeight="1" ht="17.25">
      <c r="A113" s="3"/>
      <c r="B113" s="3"/>
      <c r="C113" s="3"/>
      <c r="D113" s="134"/>
      <c r="E113" s="145"/>
      <c r="F113" s="3"/>
      <c r="G113" s="5"/>
      <c r="H113" s="34"/>
      <c r="I113" s="34"/>
      <c r="J113" s="3"/>
    </row>
    <row x14ac:dyDescent="0.25" r="114" customHeight="1" ht="17.25">
      <c r="A114" s="3"/>
      <c r="B114" s="3"/>
      <c r="C114" s="3"/>
      <c r="D114" s="134"/>
      <c r="E114" s="23"/>
      <c r="F114" s="3"/>
      <c r="G114" s="5"/>
      <c r="H114" s="34"/>
      <c r="I114" s="34"/>
      <c r="J114" s="3"/>
    </row>
    <row x14ac:dyDescent="0.25" r="115" customHeight="1" ht="17.25">
      <c r="A115" s="3"/>
      <c r="B115" s="3"/>
      <c r="C115" s="3"/>
      <c r="D115" s="134"/>
      <c r="E115" s="139" t="s">
        <v>90</v>
      </c>
      <c r="F115" s="140"/>
      <c r="G115" s="35"/>
      <c r="H115" s="35"/>
      <c r="I115" s="124">
        <v>410</v>
      </c>
      <c r="J115" s="3"/>
    </row>
    <row x14ac:dyDescent="0.25" r="116" customHeight="1" ht="17.25">
      <c r="A116" s="3"/>
      <c r="B116" s="3"/>
      <c r="C116" s="3"/>
      <c r="D116" s="134"/>
      <c r="E116" s="145"/>
      <c r="F116" s="3"/>
      <c r="G116" s="5"/>
      <c r="H116" s="34"/>
      <c r="I116" s="34"/>
      <c r="J116" s="3"/>
    </row>
    <row x14ac:dyDescent="0.25" r="117" customHeight="1" ht="17.25">
      <c r="A117" s="3"/>
      <c r="B117" s="3"/>
      <c r="C117" s="3"/>
      <c r="D117" s="134"/>
      <c r="E117" s="145"/>
      <c r="F117" s="3"/>
      <c r="G117" s="5"/>
      <c r="H117" s="34"/>
      <c r="I117" s="34"/>
      <c r="J117" s="3"/>
    </row>
    <row x14ac:dyDescent="0.25" r="118" customHeight="1" ht="30.75">
      <c r="A118" s="3"/>
      <c r="B118" s="3"/>
      <c r="C118" s="3"/>
      <c r="D118" s="134"/>
      <c r="E118" s="145"/>
      <c r="F118" s="3"/>
      <c r="G118" s="5"/>
      <c r="H118" s="34"/>
      <c r="I118" s="34"/>
      <c r="J118" s="3"/>
    </row>
    <row x14ac:dyDescent="0.25" r="119" customHeight="1" ht="56.1">
      <c r="A119" s="3"/>
      <c r="B119" s="3"/>
      <c r="C119" s="3"/>
      <c r="D119" s="134"/>
      <c r="E119" s="145"/>
      <c r="F119" s="3"/>
      <c r="G119" s="5"/>
      <c r="H119" s="34"/>
      <c r="I119" s="34"/>
      <c r="J119" s="3"/>
    </row>
    <row x14ac:dyDescent="0.25" r="120" customHeight="1" ht="50.1">
      <c r="A120" s="126"/>
      <c r="B120" s="96" t="s">
        <v>129</v>
      </c>
      <c r="C120" s="127"/>
      <c r="D120" s="127"/>
      <c r="E120" s="127"/>
      <c r="F120" s="116"/>
      <c r="G120" s="158"/>
      <c r="H120" s="158"/>
      <c r="I120" s="158"/>
      <c r="J120" s="126"/>
    </row>
    <row x14ac:dyDescent="0.25" r="121" customHeight="1" ht="17.25">
      <c r="A121" s="15"/>
      <c r="B121" s="15" t="s">
        <v>106</v>
      </c>
      <c r="C121" s="15"/>
      <c r="D121" s="129"/>
      <c r="E121" s="112" t="s">
        <v>58</v>
      </c>
      <c r="F121" s="118" t="s">
        <v>36</v>
      </c>
      <c r="G121" s="159" t="s">
        <v>83</v>
      </c>
      <c r="H121" s="72" t="s">
        <v>99</v>
      </c>
      <c r="I121" s="160"/>
      <c r="J121" s="155"/>
    </row>
    <row x14ac:dyDescent="0.25" r="122" customHeight="1" ht="17.25">
      <c r="A122" s="3"/>
      <c r="B122" s="3"/>
      <c r="C122" s="3"/>
      <c r="D122" s="132"/>
      <c r="E122" s="74"/>
      <c r="F122" s="156" t="s">
        <v>72</v>
      </c>
      <c r="G122" s="24"/>
      <c r="H122" s="24"/>
      <c r="I122" s="27"/>
      <c r="J122" s="3"/>
    </row>
    <row x14ac:dyDescent="0.25" r="123" customHeight="1" ht="17.25">
      <c r="A123" s="3"/>
      <c r="B123" s="3"/>
      <c r="C123" s="3"/>
      <c r="D123" s="134"/>
      <c r="E123" s="74" t="s">
        <v>11</v>
      </c>
      <c r="F123" s="74" t="s">
        <v>107</v>
      </c>
      <c r="G123" s="34">
        <v>1760</v>
      </c>
      <c r="H123" s="63">
        <v>3170</v>
      </c>
      <c r="I123" s="27"/>
      <c r="J123" s="3"/>
    </row>
    <row x14ac:dyDescent="0.25" r="124" customHeight="1" ht="17.25">
      <c r="A124" s="3"/>
      <c r="B124" s="3"/>
      <c r="C124" s="3"/>
      <c r="D124" s="134"/>
      <c r="E124" s="74" t="s">
        <v>13</v>
      </c>
      <c r="F124" s="74" t="s">
        <v>109</v>
      </c>
      <c r="G124" s="34">
        <v>2530</v>
      </c>
      <c r="H124" s="63">
        <v>4560</v>
      </c>
      <c r="I124" s="27"/>
      <c r="J124" s="3"/>
    </row>
    <row x14ac:dyDescent="0.25" r="125" customHeight="1" ht="17.25">
      <c r="A125" s="3"/>
      <c r="B125" s="3"/>
      <c r="C125" s="3"/>
      <c r="D125" s="134"/>
      <c r="E125" s="74" t="s">
        <v>15</v>
      </c>
      <c r="F125" s="74" t="s">
        <v>111</v>
      </c>
      <c r="G125" s="34">
        <v>3780</v>
      </c>
      <c r="H125" s="63">
        <v>6800</v>
      </c>
      <c r="I125" s="27"/>
      <c r="J125" s="3"/>
    </row>
    <row x14ac:dyDescent="0.25" r="126" customHeight="1" ht="17.25">
      <c r="A126" s="3"/>
      <c r="B126" s="3"/>
      <c r="C126" s="3"/>
      <c r="D126" s="134"/>
      <c r="E126" s="74"/>
      <c r="F126" s="3"/>
      <c r="G126" s="5"/>
      <c r="H126" s="5"/>
      <c r="I126" s="27"/>
      <c r="J126" s="3"/>
    </row>
    <row x14ac:dyDescent="0.25" r="127" customHeight="1" ht="17.25">
      <c r="A127" s="3"/>
      <c r="B127" s="3"/>
      <c r="C127" s="3"/>
      <c r="D127" s="134"/>
      <c r="E127" s="23"/>
      <c r="F127" s="74"/>
      <c r="G127" s="136"/>
      <c r="H127" s="137"/>
      <c r="I127" s="27"/>
      <c r="J127" s="3"/>
    </row>
    <row x14ac:dyDescent="0.25" r="128" customHeight="1" ht="17.25">
      <c r="A128" s="3"/>
      <c r="B128" s="3"/>
      <c r="C128" s="3"/>
      <c r="D128" s="134"/>
      <c r="E128" s="138" t="s">
        <v>89</v>
      </c>
      <c r="F128" s="3"/>
      <c r="G128" s="5"/>
      <c r="H128" s="5"/>
      <c r="I128" s="27"/>
      <c r="J128" s="114"/>
    </row>
    <row x14ac:dyDescent="0.25" r="129" customHeight="1" ht="17.25">
      <c r="A129" s="3"/>
      <c r="B129" s="3"/>
      <c r="C129" s="3"/>
      <c r="D129" s="114"/>
      <c r="E129" s="145"/>
      <c r="F129" s="3"/>
      <c r="G129" s="5"/>
      <c r="H129" s="5"/>
      <c r="I129" s="5"/>
      <c r="J129" s="3"/>
    </row>
    <row x14ac:dyDescent="0.25" r="130" customHeight="1" ht="17.25">
      <c r="A130" s="3"/>
      <c r="B130" s="3"/>
      <c r="C130" s="3"/>
      <c r="D130" s="114"/>
      <c r="E130" s="23"/>
      <c r="F130" s="3"/>
      <c r="G130" s="5"/>
      <c r="H130" s="5"/>
      <c r="I130" s="5"/>
      <c r="J130" s="3"/>
    </row>
    <row x14ac:dyDescent="0.25" r="131" customHeight="1" ht="17.25">
      <c r="A131" s="3"/>
      <c r="B131" s="3"/>
      <c r="C131" s="3"/>
      <c r="D131" s="114"/>
      <c r="E131" s="139" t="s">
        <v>90</v>
      </c>
      <c r="F131" s="140"/>
      <c r="G131" s="35"/>
      <c r="H131" s="35"/>
      <c r="I131" s="124">
        <v>410</v>
      </c>
      <c r="J131" s="3"/>
    </row>
    <row x14ac:dyDescent="0.25" r="132" customHeight="1" ht="17.25">
      <c r="A132" s="3"/>
      <c r="B132" s="3"/>
      <c r="C132" s="3"/>
      <c r="D132" s="114"/>
      <c r="E132" s="145"/>
      <c r="F132" s="3"/>
      <c r="G132" s="5"/>
      <c r="H132" s="5"/>
      <c r="I132" s="27"/>
      <c r="J132" s="3"/>
    </row>
    <row x14ac:dyDescent="0.25" r="133" customHeight="1" ht="17.25">
      <c r="A133" s="3"/>
      <c r="B133" s="3"/>
      <c r="C133" s="3"/>
      <c r="D133" s="114"/>
      <c r="E133" s="145"/>
      <c r="F133" s="3"/>
      <c r="G133" s="5"/>
      <c r="H133" s="5"/>
      <c r="I133" s="27"/>
      <c r="J133" s="3"/>
    </row>
    <row x14ac:dyDescent="0.25" r="134" customHeight="1" ht="17.25">
      <c r="A134" s="3"/>
      <c r="B134" s="3"/>
      <c r="C134" s="3"/>
      <c r="D134" s="114"/>
      <c r="E134" s="145"/>
      <c r="F134" s="3"/>
      <c r="G134" s="5"/>
      <c r="H134" s="5"/>
      <c r="I134" s="27"/>
      <c r="J134" s="3"/>
    </row>
    <row x14ac:dyDescent="0.25" r="135" customHeight="1" ht="17.25">
      <c r="A135" s="3"/>
      <c r="B135" s="3"/>
      <c r="C135" s="3"/>
      <c r="D135" s="114"/>
      <c r="E135" s="145"/>
      <c r="F135" s="3"/>
      <c r="G135" s="5"/>
      <c r="H135" s="5"/>
      <c r="I135" s="27"/>
      <c r="J135" s="3"/>
    </row>
    <row x14ac:dyDescent="0.25" r="136" customHeight="1" ht="17.25">
      <c r="A136" s="3"/>
      <c r="B136" s="3"/>
      <c r="C136" s="3"/>
      <c r="D136" s="114"/>
      <c r="E136" s="145"/>
      <c r="F136" s="3"/>
      <c r="G136" s="5"/>
      <c r="H136" s="5"/>
      <c r="I136" s="27"/>
      <c r="J136" s="3"/>
    </row>
    <row x14ac:dyDescent="0.25" r="137" customHeight="1" ht="17.25">
      <c r="A137" s="126"/>
      <c r="B137" s="96" t="s">
        <v>142</v>
      </c>
      <c r="C137" s="127"/>
      <c r="D137" s="127"/>
      <c r="E137" s="127"/>
      <c r="F137" s="116"/>
      <c r="G137" s="158"/>
      <c r="H137" s="158"/>
      <c r="I137" s="158"/>
      <c r="J137" s="126"/>
    </row>
    <row x14ac:dyDescent="0.25" r="138" customHeight="1" ht="17.25">
      <c r="A138" s="15"/>
      <c r="B138" s="15" t="s">
        <v>82</v>
      </c>
      <c r="C138" s="15"/>
      <c r="D138" s="129"/>
      <c r="E138" s="112" t="s">
        <v>58</v>
      </c>
      <c r="F138" s="118" t="s">
        <v>36</v>
      </c>
      <c r="G138" s="159" t="s">
        <v>83</v>
      </c>
      <c r="H138" s="72"/>
      <c r="I138" s="160"/>
      <c r="J138" s="155"/>
    </row>
    <row x14ac:dyDescent="0.25" r="139" customHeight="1" ht="17.25">
      <c r="A139" s="3"/>
      <c r="B139" s="3"/>
      <c r="C139" s="3"/>
      <c r="D139" s="132"/>
      <c r="E139" s="74"/>
      <c r="F139" s="156" t="s">
        <v>72</v>
      </c>
      <c r="G139" s="24"/>
      <c r="H139" s="24"/>
      <c r="I139" s="27"/>
      <c r="J139" s="3"/>
    </row>
    <row x14ac:dyDescent="0.25" r="140" customHeight="1" ht="17.25">
      <c r="A140" s="3"/>
      <c r="B140" s="3"/>
      <c r="C140" s="3"/>
      <c r="D140" s="134"/>
      <c r="E140" s="74"/>
      <c r="F140" s="74" t="s">
        <v>133</v>
      </c>
      <c r="G140" s="34">
        <v>2700</v>
      </c>
      <c r="H140" s="63"/>
      <c r="I140" s="27"/>
      <c r="J140" s="3"/>
    </row>
    <row x14ac:dyDescent="0.25" r="141" customHeight="1" ht="17.25">
      <c r="A141" s="3"/>
      <c r="B141" s="3"/>
      <c r="C141" s="3"/>
      <c r="D141" s="134"/>
      <c r="E141" s="74"/>
      <c r="F141" s="4" t="s">
        <v>143</v>
      </c>
      <c r="G141" s="63">
        <v>4580</v>
      </c>
      <c r="H141" s="5"/>
      <c r="I141" s="27"/>
      <c r="J141" s="3"/>
    </row>
    <row x14ac:dyDescent="0.25" r="142" customHeight="1" ht="17.25">
      <c r="A142" s="3"/>
      <c r="B142" s="3"/>
      <c r="C142" s="3"/>
      <c r="D142" s="134"/>
      <c r="E142" s="23"/>
      <c r="F142" s="74"/>
      <c r="G142" s="136"/>
      <c r="H142" s="137"/>
      <c r="I142" s="27"/>
      <c r="J142" s="3"/>
    </row>
    <row x14ac:dyDescent="0.25" r="143" customHeight="1" ht="17.25">
      <c r="A143" s="3"/>
      <c r="B143" s="3"/>
      <c r="C143" s="3"/>
      <c r="D143" s="134"/>
      <c r="E143" s="138" t="s">
        <v>18</v>
      </c>
      <c r="F143" s="4"/>
      <c r="G143" s="7"/>
      <c r="H143" s="45"/>
      <c r="I143" s="27"/>
      <c r="J143" s="114"/>
    </row>
    <row x14ac:dyDescent="0.25" r="144" customHeight="1" ht="17.25">
      <c r="A144" s="3"/>
      <c r="B144" s="3"/>
      <c r="C144" s="3"/>
      <c r="D144" s="114"/>
      <c r="E144" s="108"/>
      <c r="F144" s="4"/>
      <c r="G144" s="7"/>
      <c r="H144" s="45"/>
      <c r="I144" s="5"/>
      <c r="J144" s="3"/>
    </row>
    <row x14ac:dyDescent="0.25" r="145" customHeight="1" ht="17.25">
      <c r="A145" s="3"/>
      <c r="B145" s="3"/>
      <c r="C145" s="3"/>
      <c r="D145" s="114"/>
      <c r="E145" s="139" t="s">
        <v>90</v>
      </c>
      <c r="F145" s="140"/>
      <c r="G145" s="161"/>
      <c r="H145" s="153"/>
      <c r="I145" s="153">
        <v>410</v>
      </c>
      <c r="J145" s="3"/>
    </row>
    <row x14ac:dyDescent="0.25" r="146" customHeight="1" ht="17.25">
      <c r="A146" s="3"/>
      <c r="B146" s="3"/>
      <c r="C146" s="3"/>
      <c r="D146" s="114"/>
      <c r="E146" s="28"/>
      <c r="F146" s="4"/>
      <c r="G146" s="7"/>
      <c r="H146" s="63"/>
      <c r="I146" s="63"/>
      <c r="J146" s="3"/>
    </row>
    <row x14ac:dyDescent="0.25" r="147" customHeight="1" ht="17.25">
      <c r="A147" s="3"/>
      <c r="B147" s="3"/>
      <c r="C147" s="3"/>
      <c r="D147" s="114"/>
      <c r="E147" s="139" t="s">
        <v>135</v>
      </c>
      <c r="F147" s="140"/>
      <c r="G147" s="161"/>
      <c r="H147" s="153"/>
      <c r="I147" s="153">
        <v>940</v>
      </c>
      <c r="J147" s="3"/>
    </row>
    <row x14ac:dyDescent="0.25" r="148" customHeight="1" ht="17.25">
      <c r="A148" s="3"/>
      <c r="B148" s="3"/>
      <c r="C148" s="3"/>
      <c r="D148" s="114"/>
      <c r="E148" s="145"/>
      <c r="F148" s="3"/>
      <c r="G148" s="5"/>
      <c r="H148" s="5"/>
      <c r="I148" s="27"/>
      <c r="J148" s="3"/>
    </row>
    <row x14ac:dyDescent="0.25" r="149" customHeight="1" ht="17.25">
      <c r="A149" s="3"/>
      <c r="B149" s="3"/>
      <c r="C149" s="3"/>
      <c r="D149" s="114"/>
      <c r="E149" s="145"/>
      <c r="F149" s="3"/>
      <c r="G149" s="5"/>
      <c r="H149" s="5"/>
      <c r="I149" s="27"/>
      <c r="J149" s="3"/>
    </row>
    <row x14ac:dyDescent="0.25" r="150" customHeight="1" ht="17.25">
      <c r="A150" s="3"/>
      <c r="B150" s="3"/>
      <c r="C150" s="3"/>
      <c r="D150" s="114"/>
      <c r="E150" s="145"/>
      <c r="F150" s="3"/>
      <c r="G150" s="5"/>
      <c r="H150" s="5"/>
      <c r="I150" s="27"/>
      <c r="J150" s="3"/>
    </row>
    <row x14ac:dyDescent="0.25" r="151" customHeight="1" ht="17.25">
      <c r="A151" s="3"/>
      <c r="B151" s="3"/>
      <c r="C151" s="3"/>
      <c r="D151" s="114"/>
      <c r="E151" s="145"/>
      <c r="F151" s="3"/>
      <c r="G151" s="5"/>
      <c r="H151" s="5"/>
      <c r="I151" s="27"/>
      <c r="J151" s="3"/>
    </row>
    <row x14ac:dyDescent="0.25" r="152" customHeight="1" ht="17.25">
      <c r="A152" s="126"/>
      <c r="B152" s="96" t="s">
        <v>136</v>
      </c>
      <c r="C152" s="127"/>
      <c r="D152" s="127"/>
      <c r="E152" s="127"/>
      <c r="F152" s="116"/>
      <c r="G152" s="158"/>
      <c r="H152" s="158"/>
      <c r="I152" s="158"/>
      <c r="J152" s="126"/>
    </row>
    <row x14ac:dyDescent="0.25" r="153" customHeight="1" ht="17.25">
      <c r="A153" s="15"/>
      <c r="B153" s="15" t="s">
        <v>82</v>
      </c>
      <c r="C153" s="15"/>
      <c r="D153" s="129"/>
      <c r="E153" s="112" t="s">
        <v>58</v>
      </c>
      <c r="F153" s="118" t="s">
        <v>36</v>
      </c>
      <c r="G153" s="159" t="s">
        <v>83</v>
      </c>
      <c r="H153" s="160" t="s">
        <v>145</v>
      </c>
      <c r="I153" s="84"/>
      <c r="J153" s="155"/>
    </row>
    <row x14ac:dyDescent="0.25" r="154" customHeight="1" ht="17.25">
      <c r="A154" s="3"/>
      <c r="B154" s="3"/>
      <c r="C154" s="3"/>
      <c r="D154" s="132"/>
      <c r="E154" s="74"/>
      <c r="F154" s="156" t="s">
        <v>72</v>
      </c>
      <c r="G154" s="24"/>
      <c r="H154" s="34"/>
      <c r="I154" s="5"/>
      <c r="J154" s="3"/>
    </row>
    <row x14ac:dyDescent="0.25" r="155" customHeight="1" ht="17.25">
      <c r="A155" s="3"/>
      <c r="B155" s="3"/>
      <c r="C155" s="3"/>
      <c r="D155" s="134"/>
      <c r="E155" s="4" t="s">
        <v>38</v>
      </c>
      <c r="F155" s="4" t="s">
        <v>87</v>
      </c>
      <c r="G155" s="63">
        <v>4660</v>
      </c>
      <c r="H155" s="34">
        <v>6740</v>
      </c>
      <c r="I155" s="5"/>
      <c r="J155" s="3"/>
    </row>
    <row x14ac:dyDescent="0.25" r="156" customHeight="1" ht="17.25">
      <c r="A156" s="3"/>
      <c r="B156" s="3"/>
      <c r="C156" s="3"/>
      <c r="D156" s="134"/>
      <c r="E156" s="74"/>
      <c r="F156" s="3"/>
      <c r="G156" s="5"/>
      <c r="H156" s="5"/>
      <c r="I156" s="5"/>
      <c r="J156" s="3"/>
    </row>
    <row x14ac:dyDescent="0.25" r="157" customHeight="1" ht="17.25">
      <c r="A157" s="3"/>
      <c r="B157" s="3"/>
      <c r="C157" s="3"/>
      <c r="D157" s="134"/>
      <c r="E157" s="23"/>
      <c r="F157" s="74"/>
      <c r="G157" s="136"/>
      <c r="H157" s="137"/>
      <c r="I157" s="137"/>
      <c r="J157" s="3"/>
    </row>
    <row x14ac:dyDescent="0.25" r="158" customHeight="1" ht="17.25">
      <c r="A158" s="3"/>
      <c r="B158" s="3"/>
      <c r="C158" s="3"/>
      <c r="D158" s="134"/>
      <c r="E158" s="138" t="s">
        <v>137</v>
      </c>
      <c r="F158" s="3"/>
      <c r="G158" s="5"/>
      <c r="H158" s="5"/>
      <c r="I158" s="5"/>
      <c r="J158" s="3"/>
    </row>
    <row x14ac:dyDescent="0.25" r="159" customHeight="1" ht="17.25">
      <c r="A159" s="3"/>
      <c r="B159" s="3"/>
      <c r="C159" s="3"/>
      <c r="D159" s="114"/>
      <c r="E159" s="145"/>
      <c r="F159" s="3"/>
      <c r="G159" s="5"/>
      <c r="H159" s="5"/>
      <c r="I159" s="5"/>
      <c r="J159" s="3"/>
    </row>
    <row x14ac:dyDescent="0.25" r="160" customHeight="1" ht="17.25">
      <c r="A160" s="3"/>
      <c r="B160" s="3"/>
      <c r="C160" s="3"/>
      <c r="D160" s="134"/>
      <c r="E160" s="23"/>
      <c r="F160" s="3"/>
      <c r="G160" s="5"/>
      <c r="H160" s="5"/>
      <c r="I160" s="5"/>
      <c r="J160" s="3"/>
    </row>
    <row x14ac:dyDescent="0.25" r="161" customHeight="1" ht="17.25">
      <c r="A161" s="3"/>
      <c r="B161" s="3"/>
      <c r="C161" s="3"/>
      <c r="D161" s="134"/>
      <c r="E161" s="145"/>
      <c r="F161" s="3"/>
      <c r="G161" s="5"/>
      <c r="H161" s="5"/>
      <c r="I161" s="5"/>
      <c r="J161" s="3"/>
    </row>
    <row x14ac:dyDescent="0.25" r="162" customHeight="1" ht="17.25">
      <c r="A162" s="3"/>
      <c r="B162" s="3"/>
      <c r="C162" s="3"/>
      <c r="D162" s="134"/>
      <c r="E162" s="145"/>
      <c r="F162" s="3"/>
      <c r="G162" s="5"/>
      <c r="H162" s="5"/>
      <c r="I162" s="5"/>
      <c r="J162" s="3"/>
    </row>
    <row x14ac:dyDescent="0.25" r="163" customHeight="1" ht="17.25">
      <c r="A163" s="3"/>
      <c r="B163" s="3"/>
      <c r="C163" s="3"/>
      <c r="D163" s="134"/>
      <c r="E163" s="145"/>
      <c r="F163" s="3"/>
      <c r="G163" s="5"/>
      <c r="H163" s="5"/>
      <c r="I163" s="5"/>
      <c r="J163" s="3"/>
    </row>
    <row x14ac:dyDescent="0.25" r="164" customHeight="1" ht="17.25">
      <c r="A164" s="3"/>
      <c r="B164" s="3"/>
      <c r="C164" s="3"/>
      <c r="D164" s="134"/>
      <c r="E164" s="23"/>
      <c r="F164" s="3"/>
      <c r="G164" s="5"/>
      <c r="H164" s="5"/>
      <c r="I164" s="5"/>
      <c r="J164" s="3"/>
    </row>
    <row x14ac:dyDescent="0.25" r="165" customHeight="1" ht="17.25">
      <c r="A165" s="3"/>
      <c r="B165" s="3"/>
      <c r="C165" s="3"/>
      <c r="D165" s="134"/>
      <c r="E165" s="23"/>
      <c r="F165" s="3"/>
      <c r="G165" s="5"/>
      <c r="H165" s="5"/>
      <c r="I165" s="5"/>
      <c r="J165" s="3"/>
    </row>
    <row x14ac:dyDescent="0.25" r="166" customHeight="1" ht="17.25">
      <c r="A166" s="3"/>
      <c r="B166" s="3"/>
      <c r="C166" s="3"/>
      <c r="D166" s="134"/>
      <c r="E166" s="23"/>
      <c r="F166" s="3"/>
      <c r="G166" s="5"/>
      <c r="H166" s="5"/>
      <c r="I166" s="5"/>
      <c r="J166" s="3"/>
    </row>
    <row x14ac:dyDescent="0.25" r="167" customHeight="1" ht="17.25">
      <c r="A167" s="3"/>
      <c r="B167" s="3"/>
      <c r="C167" s="3"/>
      <c r="D167" s="114"/>
      <c r="E167" s="28"/>
      <c r="F167" s="3"/>
      <c r="G167" s="5"/>
      <c r="H167" s="5"/>
      <c r="I167" s="27"/>
      <c r="J167" s="3"/>
    </row>
  </sheetData>
  <mergeCells count="1">
    <mergeCell ref="A1:J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3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7" width="21.576428571428572" customWidth="1" bestFit="1"/>
    <col min="5" max="5" style="77" width="18.005" customWidth="1" bestFit="1"/>
    <col min="6" max="6" style="76" width="27.005" customWidth="1" bestFit="1"/>
    <col min="7" max="7" style="78" width="28.576428571428572" customWidth="1" bestFit="1"/>
    <col min="8" max="8" style="78" width="25.576428571428572" customWidth="1" bestFit="1"/>
    <col min="9" max="9" style="162" width="28.576428571428572" customWidth="1" bestFit="1"/>
    <col min="10" max="10" style="76" width="21.576428571428572" customWidth="1" bestFit="1"/>
  </cols>
  <sheetData>
    <row x14ac:dyDescent="0.25" r="1" customHeight="1" ht="17.25">
      <c r="A1" s="1" t="s">
        <v>80</v>
      </c>
      <c r="B1" s="1"/>
      <c r="C1" s="1"/>
      <c r="D1" s="1"/>
      <c r="E1" s="1"/>
      <c r="F1" s="1"/>
      <c r="G1" s="2"/>
      <c r="H1" s="2"/>
      <c r="I1" s="2"/>
      <c r="J1" s="1"/>
    </row>
    <row x14ac:dyDescent="0.25" r="2" customHeight="1" ht="17.25">
      <c r="A2" s="4"/>
      <c r="B2" s="4"/>
      <c r="C2" s="4"/>
      <c r="D2" s="4"/>
      <c r="E2" s="4"/>
      <c r="F2" s="3"/>
      <c r="G2" s="7"/>
      <c r="H2" s="7"/>
      <c r="I2" s="7"/>
      <c r="J2" s="3"/>
    </row>
    <row x14ac:dyDescent="0.25" r="3" customHeight="1" ht="50.1">
      <c r="A3" s="126" t="s">
        <v>1</v>
      </c>
      <c r="B3" s="96" t="s">
        <v>81</v>
      </c>
      <c r="C3" s="127"/>
      <c r="D3" s="127"/>
      <c r="E3" s="127"/>
      <c r="F3" s="116"/>
      <c r="G3" s="158"/>
      <c r="H3" s="158"/>
      <c r="I3" s="158"/>
      <c r="J3" s="126"/>
    </row>
    <row x14ac:dyDescent="0.25" r="4" customHeight="1" ht="26.25">
      <c r="A4" s="15"/>
      <c r="B4" s="15" t="s">
        <v>82</v>
      </c>
      <c r="C4" s="15"/>
      <c r="D4" s="129"/>
      <c r="E4" s="112" t="s">
        <v>58</v>
      </c>
      <c r="F4" s="118" t="s">
        <v>36</v>
      </c>
      <c r="G4" s="159" t="s">
        <v>83</v>
      </c>
      <c r="H4" s="84"/>
      <c r="I4" s="84"/>
      <c r="J4" s="155"/>
    </row>
    <row x14ac:dyDescent="0.25" r="5" customHeight="1" ht="17.25">
      <c r="A5" s="3"/>
      <c r="B5" s="3"/>
      <c r="C5" s="3"/>
      <c r="D5" s="132"/>
      <c r="E5" s="74"/>
      <c r="F5" s="156" t="s">
        <v>72</v>
      </c>
      <c r="G5" s="24"/>
      <c r="H5" s="5"/>
      <c r="I5" s="5"/>
      <c r="J5" s="3"/>
    </row>
    <row x14ac:dyDescent="0.25" r="6" customHeight="1" ht="17.25">
      <c r="A6" s="3"/>
      <c r="B6" s="3"/>
      <c r="C6" s="3"/>
      <c r="D6" s="134"/>
      <c r="E6" s="74" t="s">
        <v>11</v>
      </c>
      <c r="F6" s="74" t="s">
        <v>85</v>
      </c>
      <c r="G6" s="63">
        <f>ROUNDUP((('UK-R-Mirrors'!G6)/1.59)/10,0)*10</f>
      </c>
      <c r="H6" s="5"/>
      <c r="I6" s="24"/>
      <c r="J6" s="3"/>
    </row>
    <row x14ac:dyDescent="0.25" r="7" customHeight="1" ht="17.25">
      <c r="A7" s="3"/>
      <c r="B7" s="3"/>
      <c r="C7" s="3"/>
      <c r="D7" s="134"/>
      <c r="E7" s="74" t="s">
        <v>15</v>
      </c>
      <c r="F7" s="74" t="s">
        <v>87</v>
      </c>
      <c r="G7" s="63">
        <f>ROUNDUP((('UK-R-Mirrors'!G7)/1.59)/10,0)*10</f>
      </c>
      <c r="H7" s="5"/>
      <c r="I7" s="24"/>
      <c r="J7" s="3"/>
    </row>
    <row x14ac:dyDescent="0.25" r="8" customHeight="1" ht="17.25">
      <c r="A8" s="3"/>
      <c r="B8" s="3"/>
      <c r="C8" s="3"/>
      <c r="D8" s="134"/>
      <c r="E8" s="74"/>
      <c r="F8" s="3"/>
      <c r="G8" s="5"/>
      <c r="H8" s="5"/>
      <c r="I8" s="5"/>
      <c r="J8" s="3"/>
    </row>
    <row x14ac:dyDescent="0.25" r="9" customHeight="1" ht="17.25">
      <c r="A9" s="3"/>
      <c r="B9" s="3"/>
      <c r="C9" s="3"/>
      <c r="D9" s="134"/>
      <c r="E9" s="23"/>
      <c r="F9" s="74"/>
      <c r="G9" s="136"/>
      <c r="H9" s="137"/>
      <c r="I9" s="137"/>
      <c r="J9" s="3"/>
    </row>
    <row x14ac:dyDescent="0.25" r="10" customHeight="1" ht="17.25">
      <c r="A10" s="3"/>
      <c r="B10" s="3"/>
      <c r="C10" s="3"/>
      <c r="D10" s="134"/>
      <c r="E10" s="138" t="s">
        <v>89</v>
      </c>
      <c r="F10" s="3"/>
      <c r="G10" s="5"/>
      <c r="H10" s="5"/>
      <c r="I10" s="5"/>
      <c r="J10" s="3"/>
    </row>
    <row x14ac:dyDescent="0.25" r="11" customHeight="1" ht="17.25">
      <c r="A11" s="3"/>
      <c r="B11" s="3"/>
      <c r="C11" s="3"/>
      <c r="D11" s="114"/>
      <c r="E11" s="23"/>
      <c r="F11" s="3"/>
      <c r="G11" s="5"/>
      <c r="H11" s="5"/>
      <c r="I11" s="5"/>
      <c r="J11" s="3"/>
    </row>
    <row x14ac:dyDescent="0.25" r="12" customHeight="1" ht="17.25">
      <c r="A12" s="3"/>
      <c r="B12" s="3"/>
      <c r="C12" s="3"/>
      <c r="D12" s="134"/>
      <c r="E12" s="28"/>
      <c r="F12" s="3"/>
      <c r="G12" s="5"/>
      <c r="H12" s="5"/>
      <c r="I12" s="34"/>
      <c r="J12" s="3"/>
    </row>
    <row x14ac:dyDescent="0.25" r="13" customHeight="1" ht="17.25">
      <c r="A13" s="3"/>
      <c r="B13" s="3"/>
      <c r="C13" s="3"/>
      <c r="D13" s="134"/>
      <c r="E13" s="139" t="s">
        <v>90</v>
      </c>
      <c r="F13" s="140"/>
      <c r="G13" s="35"/>
      <c r="H13" s="35"/>
      <c r="I13" s="124">
        <f>ROUNDUP(((('UK-R-Mirrors'!I13)/1.59)+1)/10,0)*10</f>
      </c>
      <c r="J13" s="3"/>
    </row>
    <row x14ac:dyDescent="0.25" r="14" customHeight="1" ht="17.25">
      <c r="A14" s="3"/>
      <c r="B14" s="3"/>
      <c r="C14" s="3"/>
      <c r="D14" s="134"/>
      <c r="E14" s="28"/>
      <c r="F14" s="3"/>
      <c r="G14" s="5"/>
      <c r="H14" s="34"/>
      <c r="I14" s="5"/>
      <c r="J14" s="3"/>
    </row>
    <row x14ac:dyDescent="0.25" r="15" customHeight="1" ht="17.25">
      <c r="A15" s="3"/>
      <c r="B15" s="3"/>
      <c r="C15" s="3"/>
      <c r="D15" s="134"/>
      <c r="E15" s="28"/>
      <c r="F15" s="3"/>
      <c r="G15" s="5"/>
      <c r="H15" s="34"/>
      <c r="I15" s="5"/>
      <c r="J15" s="3"/>
    </row>
    <row x14ac:dyDescent="0.25" r="16" customHeight="1" ht="28.5">
      <c r="A16" s="3"/>
      <c r="B16" s="3"/>
      <c r="C16" s="3"/>
      <c r="D16" s="134"/>
      <c r="E16" s="28"/>
      <c r="F16" s="3"/>
      <c r="G16" s="5"/>
      <c r="H16" s="34"/>
      <c r="I16" s="5"/>
      <c r="J16" s="3"/>
    </row>
    <row x14ac:dyDescent="0.25" r="17" customHeight="1" ht="24.75">
      <c r="A17" s="3"/>
      <c r="B17" s="142"/>
      <c r="C17" s="139"/>
      <c r="D17" s="139"/>
      <c r="E17" s="139"/>
      <c r="F17" s="143"/>
      <c r="G17" s="56"/>
      <c r="H17" s="56"/>
      <c r="I17" s="56"/>
      <c r="J17" s="3"/>
    </row>
    <row x14ac:dyDescent="0.25" r="18" customHeight="1" ht="50.1">
      <c r="A18" s="126" t="s">
        <v>1</v>
      </c>
      <c r="B18" s="96" t="s">
        <v>91</v>
      </c>
      <c r="C18" s="127"/>
      <c r="D18" s="127"/>
      <c r="E18" s="127"/>
      <c r="F18" s="116"/>
      <c r="G18" s="158"/>
      <c r="H18" s="158"/>
      <c r="I18" s="158"/>
      <c r="J18" s="3"/>
    </row>
    <row x14ac:dyDescent="0.25" r="19" customHeight="1" ht="26.25">
      <c r="A19" s="15"/>
      <c r="B19" s="15" t="s">
        <v>82</v>
      </c>
      <c r="C19" s="15"/>
      <c r="D19" s="129"/>
      <c r="E19" s="112" t="s">
        <v>58</v>
      </c>
      <c r="F19" s="118" t="s">
        <v>36</v>
      </c>
      <c r="G19" s="159" t="s">
        <v>83</v>
      </c>
      <c r="H19" s="84"/>
      <c r="I19" s="84"/>
      <c r="J19" s="155"/>
    </row>
    <row x14ac:dyDescent="0.25" r="20" customHeight="1" ht="17.25">
      <c r="A20" s="3"/>
      <c r="B20" s="3"/>
      <c r="C20" s="3"/>
      <c r="D20" s="132"/>
      <c r="E20" s="74"/>
      <c r="F20" s="156" t="s">
        <v>72</v>
      </c>
      <c r="G20" s="24"/>
      <c r="H20" s="5"/>
      <c r="I20" s="5"/>
      <c r="J20" s="3"/>
    </row>
    <row x14ac:dyDescent="0.25" r="21" customHeight="1" ht="17.25">
      <c r="A21" s="3"/>
      <c r="B21" s="3"/>
      <c r="C21" s="3"/>
      <c r="D21" s="134"/>
      <c r="E21" s="74" t="s">
        <v>11</v>
      </c>
      <c r="F21" s="74" t="s">
        <v>92</v>
      </c>
      <c r="G21" s="63">
        <f>ROUNDUP((('UK-R-Mirrors'!G21)/1.59)/10,0)*10</f>
      </c>
      <c r="H21" s="5"/>
      <c r="I21" s="24"/>
      <c r="J21" s="3"/>
    </row>
    <row x14ac:dyDescent="0.25" r="22" customHeight="1" ht="17.25">
      <c r="A22" s="3"/>
      <c r="B22" s="3"/>
      <c r="C22" s="3"/>
      <c r="D22" s="134"/>
      <c r="E22" s="74" t="s">
        <v>15</v>
      </c>
      <c r="F22" s="74" t="s">
        <v>94</v>
      </c>
      <c r="G22" s="63">
        <f>ROUNDUP((('UK-R-Mirrors'!G22)/1.59)/10,0)*10</f>
      </c>
      <c r="H22" s="5"/>
      <c r="I22" s="24"/>
      <c r="J22" s="3"/>
    </row>
    <row x14ac:dyDescent="0.25" r="23" customHeight="1" ht="17.25">
      <c r="A23" s="3"/>
      <c r="B23" s="3"/>
      <c r="C23" s="3"/>
      <c r="D23" s="134"/>
      <c r="E23" s="74"/>
      <c r="F23" s="3"/>
      <c r="G23" s="5"/>
      <c r="H23" s="5"/>
      <c r="I23" s="5"/>
      <c r="J23" s="3"/>
    </row>
    <row x14ac:dyDescent="0.25" r="24" customHeight="1" ht="17.25">
      <c r="A24" s="3"/>
      <c r="B24" s="3"/>
      <c r="C24" s="3"/>
      <c r="D24" s="134"/>
      <c r="E24" s="23"/>
      <c r="F24" s="74"/>
      <c r="G24" s="136"/>
      <c r="H24" s="137"/>
      <c r="I24" s="137"/>
      <c r="J24" s="3"/>
    </row>
    <row x14ac:dyDescent="0.25" r="25" customHeight="1" ht="17.25">
      <c r="A25" s="3"/>
      <c r="B25" s="3"/>
      <c r="C25" s="3"/>
      <c r="D25" s="134"/>
      <c r="E25" s="138" t="s">
        <v>89</v>
      </c>
      <c r="F25" s="3"/>
      <c r="G25" s="5"/>
      <c r="H25" s="5"/>
      <c r="I25" s="5"/>
      <c r="J25" s="3"/>
    </row>
    <row x14ac:dyDescent="0.25" r="26" customHeight="1" ht="17.25">
      <c r="A26" s="3"/>
      <c r="B26" s="3"/>
      <c r="C26" s="3"/>
      <c r="D26" s="134"/>
      <c r="E26" s="145"/>
      <c r="F26" s="3"/>
      <c r="G26" s="5"/>
      <c r="H26" s="5"/>
      <c r="I26" s="5"/>
      <c r="J26" s="3"/>
    </row>
    <row x14ac:dyDescent="0.25" r="27" customHeight="1" ht="17.25">
      <c r="A27" s="3"/>
      <c r="B27" s="3"/>
      <c r="C27" s="3"/>
      <c r="D27" s="114"/>
      <c r="E27" s="23"/>
      <c r="F27" s="3"/>
      <c r="G27" s="5"/>
      <c r="H27" s="5"/>
      <c r="I27" s="5"/>
      <c r="J27" s="3"/>
    </row>
    <row x14ac:dyDescent="0.25" r="28" customHeight="1" ht="17.25">
      <c r="A28" s="3"/>
      <c r="B28" s="3"/>
      <c r="C28" s="3"/>
      <c r="D28" s="134"/>
      <c r="E28" s="139" t="s">
        <v>90</v>
      </c>
      <c r="F28" s="140"/>
      <c r="G28" s="35"/>
      <c r="H28" s="35"/>
      <c r="I28" s="124">
        <f>ROUNDUP(((('UK-R-Mirrors'!I28)/1.59)+1)/10,0)*10</f>
      </c>
      <c r="J28" s="3"/>
    </row>
    <row x14ac:dyDescent="0.25" r="29" customHeight="1" ht="17.25">
      <c r="A29" s="3"/>
      <c r="B29" s="3"/>
      <c r="C29" s="3"/>
      <c r="D29" s="134"/>
      <c r="E29" s="145"/>
      <c r="F29" s="3"/>
      <c r="G29" s="5"/>
      <c r="H29" s="5"/>
      <c r="I29" s="5"/>
      <c r="J29" s="3"/>
    </row>
    <row x14ac:dyDescent="0.25" r="30" customHeight="1" ht="17.25">
      <c r="A30" s="3"/>
      <c r="B30" s="3"/>
      <c r="C30" s="3"/>
      <c r="D30" s="134"/>
      <c r="E30" s="145"/>
      <c r="F30" s="3"/>
      <c r="G30" s="5"/>
      <c r="H30" s="34"/>
      <c r="I30" s="5"/>
      <c r="J30" s="3"/>
    </row>
    <row x14ac:dyDescent="0.25" r="31" customHeight="1" ht="17.25">
      <c r="A31" s="3"/>
      <c r="B31" s="3"/>
      <c r="C31" s="3"/>
      <c r="D31" s="134"/>
      <c r="E31" s="23"/>
      <c r="F31" s="3"/>
      <c r="G31" s="5"/>
      <c r="H31" s="5"/>
      <c r="I31" s="5"/>
      <c r="J31" s="3"/>
    </row>
    <row x14ac:dyDescent="0.25" r="32" customHeight="1" ht="17.25">
      <c r="A32" s="3"/>
      <c r="B32" s="3"/>
      <c r="C32" s="3"/>
      <c r="D32" s="134"/>
      <c r="E32" s="28"/>
      <c r="F32" s="3"/>
      <c r="G32" s="5"/>
      <c r="H32" s="34"/>
      <c r="I32" s="34"/>
      <c r="J32" s="3"/>
    </row>
    <row x14ac:dyDescent="0.25" r="33" customHeight="1" ht="17.25">
      <c r="A33" s="3"/>
      <c r="B33" s="3"/>
      <c r="C33" s="3"/>
      <c r="D33" s="134"/>
      <c r="E33" s="28"/>
      <c r="F33" s="3"/>
      <c r="G33" s="5"/>
      <c r="H33" s="34"/>
      <c r="I33" s="34"/>
      <c r="J33" s="3"/>
    </row>
    <row x14ac:dyDescent="0.25" r="34" customHeight="1" ht="17.25">
      <c r="A34" s="3"/>
      <c r="B34" s="142"/>
      <c r="C34" s="139"/>
      <c r="D34" s="139"/>
      <c r="E34" s="139"/>
      <c r="F34" s="143"/>
      <c r="G34" s="56"/>
      <c r="H34" s="56"/>
      <c r="I34" s="56"/>
      <c r="J34" s="3"/>
    </row>
    <row x14ac:dyDescent="0.25" r="35" customHeight="1" ht="50.1">
      <c r="A35" s="126" t="s">
        <v>1</v>
      </c>
      <c r="B35" s="96" t="s">
        <v>97</v>
      </c>
      <c r="C35" s="127"/>
      <c r="D35" s="127"/>
      <c r="E35" s="127"/>
      <c r="F35" s="116"/>
      <c r="G35" s="158"/>
      <c r="H35" s="158"/>
      <c r="I35" s="158"/>
      <c r="J35" s="3"/>
    </row>
    <row x14ac:dyDescent="0.25" r="36" customHeight="1" ht="27.75">
      <c r="A36" s="15"/>
      <c r="B36" s="15" t="s">
        <v>98</v>
      </c>
      <c r="C36" s="15"/>
      <c r="D36" s="129"/>
      <c r="E36" s="112" t="s">
        <v>58</v>
      </c>
      <c r="F36" s="118" t="s">
        <v>36</v>
      </c>
      <c r="G36" s="159" t="s">
        <v>83</v>
      </c>
      <c r="H36" s="72" t="s">
        <v>99</v>
      </c>
      <c r="I36" s="160"/>
      <c r="J36" s="155"/>
    </row>
    <row x14ac:dyDescent="0.25" r="37" customHeight="1" ht="17.25">
      <c r="A37" s="3"/>
      <c r="B37" s="3"/>
      <c r="C37" s="3"/>
      <c r="D37" s="132"/>
      <c r="E37" s="74"/>
      <c r="F37" s="156" t="s">
        <v>72</v>
      </c>
      <c r="G37" s="24"/>
      <c r="H37" s="24"/>
      <c r="I37" s="5"/>
      <c r="J37" s="3"/>
    </row>
    <row x14ac:dyDescent="0.25" r="38" customHeight="1" ht="17.25">
      <c r="A38" s="3"/>
      <c r="B38" s="3"/>
      <c r="C38" s="3"/>
      <c r="D38" s="134"/>
      <c r="E38" s="148"/>
      <c r="F38" s="74" t="s">
        <v>100</v>
      </c>
      <c r="G38" s="63">
        <f>ROUNDUP((('UK-R-Mirrors'!G38)/1.59)/10,0)*10</f>
      </c>
      <c r="H38" s="63">
        <f>ROUNDUP((('UK-R-Mirrors'!H38)/1.59)/10,0)*10</f>
      </c>
      <c r="I38" s="5"/>
      <c r="J38" s="3"/>
    </row>
    <row x14ac:dyDescent="0.25" r="39" customHeight="1" ht="17.25">
      <c r="A39" s="3"/>
      <c r="B39" s="3"/>
      <c r="C39" s="3"/>
      <c r="D39" s="134"/>
      <c r="E39" s="74"/>
      <c r="F39" s="3"/>
      <c r="G39" s="5"/>
      <c r="H39" s="5"/>
      <c r="I39" s="5"/>
      <c r="J39" s="3"/>
    </row>
    <row x14ac:dyDescent="0.25" r="40" customHeight="1" ht="17.25">
      <c r="A40" s="3"/>
      <c r="B40" s="3"/>
      <c r="C40" s="3"/>
      <c r="D40" s="134"/>
      <c r="E40" s="23"/>
      <c r="F40" s="74"/>
      <c r="G40" s="136"/>
      <c r="H40" s="137"/>
      <c r="I40" s="137"/>
      <c r="J40" s="3"/>
    </row>
    <row x14ac:dyDescent="0.25" r="41" customHeight="1" ht="17.25">
      <c r="A41" s="3"/>
      <c r="B41" s="3"/>
      <c r="C41" s="3"/>
      <c r="D41" s="134"/>
      <c r="E41" s="138" t="s">
        <v>89</v>
      </c>
      <c r="F41" s="3"/>
      <c r="G41" s="5"/>
      <c r="H41" s="5"/>
      <c r="I41" s="34"/>
      <c r="J41" s="3"/>
    </row>
    <row x14ac:dyDescent="0.25" r="42" customHeight="1" ht="17.25">
      <c r="A42" s="3"/>
      <c r="B42" s="3"/>
      <c r="C42" s="3"/>
      <c r="D42" s="114"/>
      <c r="E42" s="145"/>
      <c r="F42" s="3"/>
      <c r="G42" s="5"/>
      <c r="H42" s="5"/>
      <c r="I42" s="34"/>
      <c r="J42" s="3"/>
    </row>
    <row x14ac:dyDescent="0.25" r="43" customHeight="1" ht="17.25">
      <c r="A43" s="3"/>
      <c r="B43" s="3"/>
      <c r="C43" s="3"/>
      <c r="D43" s="114"/>
      <c r="E43" s="23"/>
      <c r="F43" s="3"/>
      <c r="G43" s="5"/>
      <c r="H43" s="5"/>
      <c r="I43" s="5"/>
      <c r="J43" s="3"/>
    </row>
    <row x14ac:dyDescent="0.25" r="44" customHeight="1" ht="17.25">
      <c r="A44" s="3"/>
      <c r="B44" s="3"/>
      <c r="C44" s="3"/>
      <c r="D44" s="114"/>
      <c r="E44" s="139" t="s">
        <v>96</v>
      </c>
      <c r="F44" s="140"/>
      <c r="G44" s="35"/>
      <c r="H44" s="35"/>
      <c r="I44" s="124">
        <f>ROUNDUP(((('UK-R-Mirrors'!I44)/1.59)+1)/10,0)*10</f>
      </c>
      <c r="J44" s="3"/>
    </row>
    <row x14ac:dyDescent="0.25" r="45" customHeight="1" ht="17.25">
      <c r="A45" s="3"/>
      <c r="B45" s="3"/>
      <c r="C45" s="3"/>
      <c r="D45" s="114"/>
      <c r="E45" s="145"/>
      <c r="F45" s="3"/>
      <c r="G45" s="5"/>
      <c r="H45" s="5"/>
      <c r="I45" s="5"/>
      <c r="J45" s="3"/>
    </row>
    <row x14ac:dyDescent="0.25" r="46" customHeight="1" ht="17.25">
      <c r="A46" s="3"/>
      <c r="B46" s="3"/>
      <c r="C46" s="3"/>
      <c r="D46" s="114"/>
      <c r="E46" s="145"/>
      <c r="F46" s="3"/>
      <c r="G46" s="5"/>
      <c r="H46" s="5"/>
      <c r="I46" s="5"/>
      <c r="J46" s="3"/>
    </row>
    <row x14ac:dyDescent="0.25" r="47" customHeight="1" ht="17.25">
      <c r="A47" s="3"/>
      <c r="B47" s="3"/>
      <c r="C47" s="3"/>
      <c r="D47" s="114"/>
      <c r="E47" s="28"/>
      <c r="F47" s="3"/>
      <c r="G47" s="5"/>
      <c r="H47" s="5"/>
      <c r="I47" s="5"/>
      <c r="J47" s="3"/>
    </row>
    <row x14ac:dyDescent="0.25" r="48" customHeight="1" ht="30">
      <c r="A48" s="3"/>
      <c r="B48" s="3"/>
      <c r="C48" s="3"/>
      <c r="D48" s="114"/>
      <c r="E48" s="28"/>
      <c r="F48" s="3"/>
      <c r="G48" s="5"/>
      <c r="H48" s="5"/>
      <c r="I48" s="5"/>
      <c r="J48" s="3"/>
    </row>
    <row x14ac:dyDescent="0.25" r="49" customHeight="1" ht="17.25">
      <c r="A49" s="3"/>
      <c r="B49" s="3"/>
      <c r="C49" s="3"/>
      <c r="D49" s="114"/>
      <c r="E49" s="28"/>
      <c r="F49" s="3"/>
      <c r="G49" s="5"/>
      <c r="H49" s="5"/>
      <c r="I49" s="5"/>
      <c r="J49" s="3"/>
    </row>
    <row x14ac:dyDescent="0.25" r="50" customHeight="1" ht="50.1">
      <c r="A50" s="126"/>
      <c r="B50" s="96" t="s">
        <v>102</v>
      </c>
      <c r="C50" s="127"/>
      <c r="D50" s="127"/>
      <c r="E50" s="127"/>
      <c r="F50" s="116"/>
      <c r="G50" s="158"/>
      <c r="H50" s="158"/>
      <c r="I50" s="158"/>
      <c r="J50" s="126"/>
    </row>
    <row x14ac:dyDescent="0.25" r="51" customHeight="1" ht="26.25">
      <c r="A51" s="15"/>
      <c r="B51" s="15" t="s">
        <v>82</v>
      </c>
      <c r="C51" s="15"/>
      <c r="D51" s="129"/>
      <c r="E51" s="112" t="s">
        <v>58</v>
      </c>
      <c r="F51" s="118" t="s">
        <v>36</v>
      </c>
      <c r="G51" s="159" t="s">
        <v>83</v>
      </c>
      <c r="H51" s="72" t="s">
        <v>99</v>
      </c>
      <c r="I51" s="160"/>
      <c r="J51" s="155"/>
    </row>
    <row x14ac:dyDescent="0.25" r="52" customHeight="1" ht="17.25">
      <c r="A52" s="3"/>
      <c r="B52" s="3"/>
      <c r="C52" s="3"/>
      <c r="D52" s="132"/>
      <c r="E52" s="74"/>
      <c r="F52" s="156" t="s">
        <v>72</v>
      </c>
      <c r="G52" s="24"/>
      <c r="H52" s="24"/>
      <c r="I52" s="27"/>
      <c r="J52" s="3"/>
    </row>
    <row x14ac:dyDescent="0.25" r="53" customHeight="1" ht="17.25">
      <c r="A53" s="3"/>
      <c r="B53" s="3"/>
      <c r="C53" s="3"/>
      <c r="D53" s="134"/>
      <c r="E53" s="74" t="s">
        <v>11</v>
      </c>
      <c r="F53" s="74" t="s">
        <v>85</v>
      </c>
      <c r="G53" s="63">
        <f>ROUNDUP((('UK-R-Mirrors'!G53)/1.59)/10,0)*10</f>
      </c>
      <c r="H53" s="63">
        <f>ROUNDUP((('UK-R-Mirrors'!H53)/1.59)/10,0)*10</f>
      </c>
      <c r="I53" s="149"/>
      <c r="J53" s="3"/>
    </row>
    <row x14ac:dyDescent="0.25" r="54" customHeight="1" ht="17.25">
      <c r="A54" s="3"/>
      <c r="B54" s="3"/>
      <c r="C54" s="3"/>
      <c r="D54" s="134"/>
      <c r="E54" s="74" t="s">
        <v>15</v>
      </c>
      <c r="F54" s="74" t="s">
        <v>87</v>
      </c>
      <c r="G54" s="63">
        <f>ROUNDUP((('UK-R-Mirrors'!G54)/1.59)/10,0)*10</f>
      </c>
      <c r="H54" s="63">
        <f>ROUNDUP((('UK-R-Mirrors'!H54)/1.59)/10,0)*10</f>
      </c>
      <c r="I54" s="137"/>
      <c r="J54" s="3"/>
    </row>
    <row x14ac:dyDescent="0.25" r="55" customHeight="1" ht="17.25">
      <c r="A55" s="3"/>
      <c r="B55" s="3"/>
      <c r="C55" s="3"/>
      <c r="D55" s="134"/>
      <c r="E55" s="74"/>
      <c r="F55" s="3"/>
      <c r="G55" s="5"/>
      <c r="H55" s="5"/>
      <c r="I55" s="27"/>
      <c r="J55" s="3"/>
    </row>
    <row x14ac:dyDescent="0.25" r="56" customHeight="1" ht="17.25">
      <c r="A56" s="3"/>
      <c r="B56" s="3"/>
      <c r="C56" s="3"/>
      <c r="D56" s="134"/>
      <c r="E56" s="23"/>
      <c r="F56" s="74"/>
      <c r="G56" s="136"/>
      <c r="H56" s="137"/>
      <c r="I56" s="27"/>
      <c r="J56" s="3"/>
    </row>
    <row x14ac:dyDescent="0.25" r="57" customHeight="1" ht="17.25">
      <c r="A57" s="3"/>
      <c r="B57" s="3"/>
      <c r="C57" s="3"/>
      <c r="D57" s="134"/>
      <c r="E57" s="138" t="s">
        <v>89</v>
      </c>
      <c r="F57" s="3"/>
      <c r="G57" s="5"/>
      <c r="H57" s="5"/>
      <c r="I57" s="27"/>
      <c r="J57" s="3"/>
    </row>
    <row x14ac:dyDescent="0.25" r="58" customHeight="1" ht="17.25">
      <c r="A58" s="3"/>
      <c r="B58" s="3"/>
      <c r="C58" s="3"/>
      <c r="D58" s="114"/>
      <c r="E58" s="145"/>
      <c r="F58" s="3"/>
      <c r="G58" s="5"/>
      <c r="H58" s="5"/>
      <c r="I58" s="5"/>
      <c r="J58" s="3"/>
    </row>
    <row x14ac:dyDescent="0.25" r="59" customHeight="1" ht="17.25">
      <c r="A59" s="3"/>
      <c r="B59" s="3"/>
      <c r="C59" s="3"/>
      <c r="D59" s="134"/>
      <c r="E59" s="23"/>
      <c r="F59" s="3"/>
      <c r="G59" s="5"/>
      <c r="H59" s="5"/>
      <c r="I59" s="5"/>
      <c r="J59" s="3"/>
    </row>
    <row x14ac:dyDescent="0.25" r="60" customHeight="1" ht="17.25">
      <c r="A60" s="3"/>
      <c r="B60" s="3"/>
      <c r="C60" s="3"/>
      <c r="D60" s="134"/>
      <c r="E60" s="139" t="s">
        <v>90</v>
      </c>
      <c r="F60" s="140"/>
      <c r="G60" s="35"/>
      <c r="H60" s="124"/>
      <c r="I60" s="124">
        <f>ROUNDUP(((('UK-R-Mirrors'!I60)/1.59)+1)/10,0)*10</f>
      </c>
      <c r="J60" s="3"/>
    </row>
    <row x14ac:dyDescent="0.25" r="61" customHeight="1" ht="17.25">
      <c r="A61" s="3"/>
      <c r="B61" s="3"/>
      <c r="C61" s="3"/>
      <c r="D61" s="134"/>
      <c r="E61" s="145"/>
      <c r="F61" s="3"/>
      <c r="G61" s="5"/>
      <c r="H61" s="34"/>
      <c r="I61" s="27"/>
      <c r="J61" s="3"/>
    </row>
    <row x14ac:dyDescent="0.25" r="62" customHeight="1" ht="17.25">
      <c r="A62" s="3"/>
      <c r="B62" s="3"/>
      <c r="C62" s="3"/>
      <c r="D62" s="134"/>
      <c r="E62" s="23"/>
      <c r="F62" s="3"/>
      <c r="G62" s="5"/>
      <c r="H62" s="5"/>
      <c r="I62" s="5"/>
      <c r="J62" s="3"/>
    </row>
    <row x14ac:dyDescent="0.25" r="63" customHeight="1" ht="17.25">
      <c r="A63" s="3"/>
      <c r="B63" s="3"/>
      <c r="C63" s="3"/>
      <c r="D63" s="134"/>
      <c r="E63" s="139" t="s">
        <v>105</v>
      </c>
      <c r="F63" s="140"/>
      <c r="G63" s="35"/>
      <c r="H63" s="124"/>
      <c r="I63" s="124">
        <f>ROUNDUP(((('UK-R-Mirrors'!I63)/1.59)+1)/10,0)*10</f>
      </c>
      <c r="J63" s="3"/>
    </row>
    <row x14ac:dyDescent="0.25" r="64" customHeight="1" ht="17.25">
      <c r="A64" s="3"/>
      <c r="B64" s="3"/>
      <c r="C64" s="3"/>
      <c r="D64" s="134"/>
      <c r="E64" s="28"/>
      <c r="F64" s="3"/>
      <c r="G64" s="5"/>
      <c r="H64" s="34"/>
      <c r="I64" s="34"/>
      <c r="J64" s="3"/>
    </row>
    <row x14ac:dyDescent="0.25" r="65" customHeight="1" ht="17.25">
      <c r="A65" s="3"/>
      <c r="B65" s="3"/>
      <c r="C65" s="3"/>
      <c r="D65" s="134"/>
      <c r="E65" s="28"/>
      <c r="F65" s="3"/>
      <c r="G65" s="5"/>
      <c r="H65" s="34"/>
      <c r="I65" s="34"/>
      <c r="J65" s="3"/>
    </row>
    <row x14ac:dyDescent="0.25" r="66" customHeight="1" ht="81">
      <c r="A66" s="3"/>
      <c r="B66" s="3"/>
      <c r="C66" s="3"/>
      <c r="D66" s="134"/>
      <c r="E66" s="23"/>
      <c r="F66" s="3"/>
      <c r="G66" s="5"/>
      <c r="H66" s="5"/>
      <c r="I66" s="5"/>
      <c r="J66" s="3"/>
    </row>
    <row x14ac:dyDescent="0.25" r="67" customHeight="1" ht="50.1">
      <c r="A67" s="126"/>
      <c r="B67" s="96" t="s">
        <v>102</v>
      </c>
      <c r="C67" s="127"/>
      <c r="D67" s="127"/>
      <c r="E67" s="127"/>
      <c r="F67" s="116"/>
      <c r="G67" s="158"/>
      <c r="H67" s="158"/>
      <c r="I67" s="158"/>
      <c r="J67" s="126"/>
    </row>
    <row x14ac:dyDescent="0.25" r="68" customHeight="1" ht="26.25">
      <c r="A68" s="15"/>
      <c r="B68" s="15" t="s">
        <v>106</v>
      </c>
      <c r="C68" s="15"/>
      <c r="D68" s="129"/>
      <c r="E68" s="112" t="s">
        <v>58</v>
      </c>
      <c r="F68" s="118" t="s">
        <v>36</v>
      </c>
      <c r="G68" s="159" t="s">
        <v>83</v>
      </c>
      <c r="H68" s="72" t="s">
        <v>99</v>
      </c>
      <c r="I68" s="160"/>
      <c r="J68" s="155"/>
    </row>
    <row x14ac:dyDescent="0.25" r="69" customHeight="1" ht="17.25">
      <c r="A69" s="3"/>
      <c r="B69" s="3"/>
      <c r="C69" s="3"/>
      <c r="D69" s="132"/>
      <c r="E69" s="74"/>
      <c r="F69" s="156" t="s">
        <v>72</v>
      </c>
      <c r="G69" s="24"/>
      <c r="H69" s="24"/>
      <c r="I69" s="27"/>
      <c r="J69" s="3"/>
    </row>
    <row x14ac:dyDescent="0.25" r="70" customHeight="1" ht="17.25">
      <c r="A70" s="3"/>
      <c r="B70" s="3"/>
      <c r="C70" s="3"/>
      <c r="D70" s="134"/>
      <c r="E70" s="74" t="s">
        <v>11</v>
      </c>
      <c r="F70" s="74" t="s">
        <v>107</v>
      </c>
      <c r="G70" s="63">
        <f>ROUNDUP((('UK-R-Mirrors'!G71)/1.59)/10,0)*10</f>
      </c>
      <c r="H70" s="63">
        <f>ROUNDUP((('UK-R-Mirrors'!H71)/1.59)/10,0)*10</f>
      </c>
      <c r="I70" s="27"/>
      <c r="J70" s="3"/>
    </row>
    <row x14ac:dyDescent="0.25" r="71" customHeight="1" ht="17.25">
      <c r="A71" s="3"/>
      <c r="B71" s="3"/>
      <c r="C71" s="3"/>
      <c r="D71" s="134"/>
      <c r="E71" s="74" t="s">
        <v>13</v>
      </c>
      <c r="F71" s="74" t="s">
        <v>109</v>
      </c>
      <c r="G71" s="63">
        <f>ROUNDUP((('UK-R-Mirrors'!G72)/1.59)/10,0)*10</f>
      </c>
      <c r="H71" s="63">
        <f>ROUNDUP((('UK-R-Mirrors'!H72)/1.59)/10,0)*10</f>
      </c>
      <c r="I71" s="137"/>
      <c r="J71" s="157"/>
    </row>
    <row x14ac:dyDescent="0.25" r="72" customHeight="1" ht="17.25">
      <c r="A72" s="3"/>
      <c r="B72" s="3"/>
      <c r="C72" s="3"/>
      <c r="D72" s="134"/>
      <c r="E72" s="74" t="s">
        <v>15</v>
      </c>
      <c r="F72" s="74" t="s">
        <v>111</v>
      </c>
      <c r="G72" s="63">
        <f>ROUNDUP((('UK-R-Mirrors'!G73)/1.59)/10,0)*10</f>
      </c>
      <c r="H72" s="63">
        <f>ROUNDUP((('UK-R-Mirrors'!H73)/1.59)/10,0)*10</f>
      </c>
      <c r="I72" s="136"/>
      <c r="J72" s="3"/>
    </row>
    <row x14ac:dyDescent="0.25" r="73" customHeight="1" ht="17.25">
      <c r="A73" s="3"/>
      <c r="B73" s="3"/>
      <c r="C73" s="3"/>
      <c r="D73" s="134"/>
      <c r="E73" s="74"/>
      <c r="F73" s="3"/>
      <c r="G73" s="5"/>
      <c r="H73" s="5"/>
      <c r="I73" s="27"/>
      <c r="J73" s="3"/>
    </row>
    <row x14ac:dyDescent="0.25" r="74" customHeight="1" ht="17.25">
      <c r="A74" s="3"/>
      <c r="B74" s="3"/>
      <c r="C74" s="3"/>
      <c r="D74" s="134"/>
      <c r="E74" s="23"/>
      <c r="F74" s="74"/>
      <c r="G74" s="136"/>
      <c r="H74" s="137"/>
      <c r="I74" s="27"/>
      <c r="J74" s="3"/>
    </row>
    <row x14ac:dyDescent="0.25" r="75" customHeight="1" ht="17.25">
      <c r="A75" s="3"/>
      <c r="B75" s="3"/>
      <c r="C75" s="3"/>
      <c r="D75" s="134"/>
      <c r="E75" s="138" t="s">
        <v>89</v>
      </c>
      <c r="F75" s="3"/>
      <c r="G75" s="5"/>
      <c r="H75" s="5"/>
      <c r="I75" s="27"/>
      <c r="J75" s="3"/>
    </row>
    <row x14ac:dyDescent="0.25" r="76" customHeight="1" ht="17.25">
      <c r="A76" s="3"/>
      <c r="B76" s="3"/>
      <c r="C76" s="3"/>
      <c r="D76" s="114"/>
      <c r="E76" s="145"/>
      <c r="F76" s="3"/>
      <c r="G76" s="5"/>
      <c r="H76" s="5"/>
      <c r="I76" s="5"/>
      <c r="J76" s="3"/>
    </row>
    <row x14ac:dyDescent="0.25" r="77" customHeight="1" ht="17.25">
      <c r="A77" s="3"/>
      <c r="B77" s="3"/>
      <c r="C77" s="3"/>
      <c r="D77" s="134"/>
      <c r="E77" s="23"/>
      <c r="F77" s="3"/>
      <c r="G77" s="5"/>
      <c r="H77" s="5"/>
      <c r="I77" s="5"/>
      <c r="J77" s="3"/>
    </row>
    <row x14ac:dyDescent="0.25" r="78" customHeight="1" ht="17.25">
      <c r="A78" s="3"/>
      <c r="B78" s="3"/>
      <c r="C78" s="3"/>
      <c r="D78" s="134"/>
      <c r="E78" s="139" t="s">
        <v>90</v>
      </c>
      <c r="F78" s="140"/>
      <c r="G78" s="35"/>
      <c r="H78" s="124"/>
      <c r="I78" s="124">
        <f>ROUNDUP(((('UK-R-Mirrors'!I79)/1.59)+1)/10,0)*10</f>
      </c>
      <c r="J78" s="3"/>
    </row>
    <row x14ac:dyDescent="0.25" r="79" customHeight="1" ht="17.25">
      <c r="A79" s="3"/>
      <c r="B79" s="3"/>
      <c r="C79" s="3"/>
      <c r="D79" s="134"/>
      <c r="E79" s="145"/>
      <c r="F79" s="3"/>
      <c r="G79" s="5"/>
      <c r="H79" s="34"/>
      <c r="I79" s="27"/>
      <c r="J79" s="3"/>
    </row>
    <row x14ac:dyDescent="0.25" r="80" customHeight="1" ht="17.25">
      <c r="A80" s="3"/>
      <c r="B80" s="3"/>
      <c r="C80" s="3"/>
      <c r="D80" s="134"/>
      <c r="E80" s="145"/>
      <c r="F80" s="3"/>
      <c r="G80" s="5"/>
      <c r="H80" s="34"/>
      <c r="I80" s="27"/>
      <c r="J80" s="3"/>
    </row>
    <row x14ac:dyDescent="0.25" r="81" customHeight="1" ht="17.25">
      <c r="A81" s="3"/>
      <c r="B81" s="3"/>
      <c r="C81" s="3"/>
      <c r="D81" s="134"/>
      <c r="E81" s="139" t="s">
        <v>105</v>
      </c>
      <c r="F81" s="140"/>
      <c r="G81" s="35"/>
      <c r="H81" s="124"/>
      <c r="I81" s="124">
        <f>ROUNDUP(((('UK-R-Mirrors'!I82)/1.59)+1)/10,0)*10</f>
      </c>
      <c r="J81" s="3"/>
    </row>
    <row x14ac:dyDescent="0.25" r="82" customHeight="1" ht="85.34999999999998">
      <c r="A82" s="3"/>
      <c r="B82" s="3"/>
      <c r="C82" s="3"/>
      <c r="D82" s="134"/>
      <c r="E82" s="28"/>
      <c r="F82" s="3"/>
      <c r="G82" s="5"/>
      <c r="H82" s="34"/>
      <c r="I82" s="34"/>
      <c r="J82" s="3"/>
    </row>
    <row x14ac:dyDescent="0.25" r="83" customHeight="1" ht="17.25">
      <c r="A83" s="126"/>
      <c r="B83" s="96" t="s">
        <v>113</v>
      </c>
      <c r="C83" s="127"/>
      <c r="D83" s="127"/>
      <c r="E83" s="127"/>
      <c r="F83" s="116"/>
      <c r="G83" s="158"/>
      <c r="H83" s="158"/>
      <c r="I83" s="158"/>
      <c r="J83" s="126"/>
    </row>
    <row x14ac:dyDescent="0.25" r="84" customHeight="1" ht="17.25">
      <c r="A84" s="15"/>
      <c r="B84" s="15"/>
      <c r="C84" s="15"/>
      <c r="D84" s="129"/>
      <c r="E84" s="112" t="s">
        <v>58</v>
      </c>
      <c r="F84" s="118" t="s">
        <v>36</v>
      </c>
      <c r="G84" s="16" t="s">
        <v>83</v>
      </c>
      <c r="H84" s="16"/>
      <c r="I84" s="84"/>
      <c r="J84" s="155"/>
    </row>
    <row x14ac:dyDescent="0.25" r="85" customHeight="1" ht="17.25">
      <c r="A85" s="3"/>
      <c r="B85" s="3"/>
      <c r="C85" s="3"/>
      <c r="D85" s="134"/>
      <c r="E85" s="28"/>
      <c r="F85" s="119" t="s">
        <v>72</v>
      </c>
      <c r="G85" s="5"/>
      <c r="H85" s="34"/>
      <c r="I85" s="34"/>
      <c r="J85" s="3"/>
    </row>
    <row x14ac:dyDescent="0.25" r="86" customHeight="1" ht="17.25">
      <c r="A86" s="3"/>
      <c r="B86" s="3"/>
      <c r="C86" s="3"/>
      <c r="D86" s="134"/>
      <c r="E86" s="74" t="s">
        <v>11</v>
      </c>
      <c r="F86" s="74" t="s">
        <v>114</v>
      </c>
      <c r="G86" s="63">
        <f>ROUNDUP((('UK-R-Mirrors'!G87)/1.59)/10,0)*10</f>
      </c>
      <c r="H86" s="151"/>
      <c r="I86" s="34"/>
      <c r="J86" s="3"/>
    </row>
    <row x14ac:dyDescent="0.25" r="87" customHeight="1" ht="17.25">
      <c r="A87" s="3"/>
      <c r="B87" s="3"/>
      <c r="C87" s="3"/>
      <c r="D87" s="134"/>
      <c r="E87" s="74" t="s">
        <v>13</v>
      </c>
      <c r="F87" s="74" t="s">
        <v>116</v>
      </c>
      <c r="G87" s="63">
        <f>ROUNDUP((('UK-R-Mirrors'!G88)/1.59)/10,0)*10</f>
      </c>
      <c r="H87" s="151"/>
      <c r="I87" s="34"/>
      <c r="J87" s="3"/>
    </row>
    <row x14ac:dyDescent="0.25" r="88" customHeight="1" ht="17.25">
      <c r="A88" s="3"/>
      <c r="B88" s="3"/>
      <c r="C88" s="3"/>
      <c r="D88" s="134"/>
      <c r="E88" s="74" t="s">
        <v>15</v>
      </c>
      <c r="F88" s="74" t="s">
        <v>118</v>
      </c>
      <c r="G88" s="63">
        <f>ROUNDUP((('UK-R-Mirrors'!G89)/1.59)/10,0)*10</f>
      </c>
      <c r="H88" s="151"/>
      <c r="I88" s="34"/>
      <c r="J88" s="3"/>
    </row>
    <row x14ac:dyDescent="0.25" r="89" customHeight="1" ht="17.25">
      <c r="A89" s="3"/>
      <c r="B89" s="3"/>
      <c r="C89" s="3"/>
      <c r="D89" s="134"/>
      <c r="E89" s="74" t="s">
        <v>120</v>
      </c>
      <c r="F89" s="74" t="s">
        <v>121</v>
      </c>
      <c r="G89" s="63">
        <f>ROUNDUP((('UK-R-Mirrors'!G90)/1.59)/10,0)*10</f>
      </c>
      <c r="H89" s="151"/>
      <c r="I89" s="34"/>
      <c r="J89" s="3"/>
    </row>
    <row x14ac:dyDescent="0.25" r="90" customHeight="1" ht="17.25">
      <c r="A90" s="3"/>
      <c r="B90" s="3"/>
      <c r="C90" s="3"/>
      <c r="D90" s="134"/>
      <c r="E90" s="74" t="s">
        <v>123</v>
      </c>
      <c r="F90" s="74" t="s">
        <v>124</v>
      </c>
      <c r="G90" s="63">
        <f>ROUNDUP((('UK-R-Mirrors'!G91)/1.59)/10,0)*10</f>
      </c>
      <c r="H90" s="151"/>
      <c r="I90" s="34"/>
      <c r="J90" s="3"/>
    </row>
    <row x14ac:dyDescent="0.25" r="91" customHeight="1" ht="17.25">
      <c r="A91" s="3"/>
      <c r="B91" s="3"/>
      <c r="C91" s="3"/>
      <c r="D91" s="134"/>
      <c r="E91" s="74" t="s">
        <v>138</v>
      </c>
      <c r="F91" s="74" t="s">
        <v>146</v>
      </c>
      <c r="G91" s="63">
        <f>ROUNDUP((('UK-R-Mirrors'!G92)/1.59)/10,0)*10</f>
      </c>
      <c r="H91" s="151"/>
      <c r="I91" s="34"/>
      <c r="J91" s="3"/>
    </row>
    <row x14ac:dyDescent="0.25" r="92" customHeight="1" ht="17.25">
      <c r="A92" s="3"/>
      <c r="B92" s="3"/>
      <c r="C92" s="3"/>
      <c r="D92" s="134"/>
      <c r="E92" s="28"/>
      <c r="F92" s="3"/>
      <c r="G92" s="5"/>
      <c r="H92" s="34"/>
      <c r="I92" s="34"/>
      <c r="J92" s="3"/>
    </row>
    <row x14ac:dyDescent="0.25" r="93" customHeight="1" ht="17.25">
      <c r="A93" s="3"/>
      <c r="B93" s="3"/>
      <c r="C93" s="3"/>
      <c r="D93" s="134"/>
      <c r="E93" s="138" t="s">
        <v>89</v>
      </c>
      <c r="F93" s="3"/>
      <c r="G93" s="5"/>
      <c r="H93" s="34"/>
      <c r="I93" s="34"/>
      <c r="J93" s="3"/>
    </row>
    <row x14ac:dyDescent="0.25" r="94" customHeight="1" ht="17.25">
      <c r="A94" s="3"/>
      <c r="B94" s="3"/>
      <c r="C94" s="3"/>
      <c r="D94" s="134"/>
      <c r="E94" s="145"/>
      <c r="F94" s="3"/>
      <c r="G94" s="5"/>
      <c r="H94" s="34"/>
      <c r="I94" s="34"/>
      <c r="J94" s="3"/>
    </row>
    <row x14ac:dyDescent="0.25" r="95" customHeight="1" ht="17.25">
      <c r="A95" s="3"/>
      <c r="B95" s="3"/>
      <c r="C95" s="3"/>
      <c r="D95" s="134"/>
      <c r="E95" s="28"/>
      <c r="F95" s="3"/>
      <c r="G95" s="5"/>
      <c r="H95" s="34"/>
      <c r="I95" s="34"/>
      <c r="J95" s="3"/>
    </row>
    <row x14ac:dyDescent="0.25" r="96" customHeight="1" ht="17.25">
      <c r="A96" s="3"/>
      <c r="B96" s="3"/>
      <c r="C96" s="3"/>
      <c r="D96" s="134"/>
      <c r="E96" s="23"/>
      <c r="F96" s="114"/>
      <c r="G96" s="5"/>
      <c r="H96" s="24" t="s">
        <v>126</v>
      </c>
      <c r="I96" s="24" t="s">
        <v>141</v>
      </c>
      <c r="J96" s="34"/>
    </row>
    <row x14ac:dyDescent="0.25" r="97" customHeight="1" ht="17.25">
      <c r="A97" s="3"/>
      <c r="B97" s="3"/>
      <c r="C97" s="3"/>
      <c r="D97" s="134"/>
      <c r="E97" s="139" t="s">
        <v>90</v>
      </c>
      <c r="F97" s="139"/>
      <c r="G97" s="56"/>
      <c r="H97" s="124">
        <f>ROUNDUP(((('UK-R-Mirrors'!H98)/1.59)+1)/10,0)*10</f>
      </c>
      <c r="I97" s="124">
        <f>ROUNDUP(((('UK-R-Mirrors'!I98)/1.59)+1)/10,0)*10</f>
      </c>
      <c r="J97" s="34"/>
    </row>
    <row x14ac:dyDescent="0.25" r="98" customHeight="1" ht="17.25">
      <c r="A98" s="3"/>
      <c r="B98" s="3"/>
      <c r="C98" s="3"/>
      <c r="D98" s="134"/>
      <c r="E98" s="145"/>
      <c r="F98" s="3"/>
      <c r="G98" s="5"/>
      <c r="H98" s="34"/>
      <c r="I98" s="34"/>
      <c r="J98" s="3"/>
    </row>
    <row x14ac:dyDescent="0.25" r="99" customHeight="1" ht="17.25">
      <c r="A99" s="3"/>
      <c r="B99" s="3"/>
      <c r="C99" s="3"/>
      <c r="D99" s="134"/>
      <c r="E99" s="23"/>
      <c r="F99" s="3"/>
      <c r="G99" s="5"/>
      <c r="H99" s="24" t="s">
        <v>126</v>
      </c>
      <c r="I99" s="24" t="s">
        <v>141</v>
      </c>
      <c r="J99" s="3"/>
    </row>
    <row x14ac:dyDescent="0.25" r="100" customHeight="1" ht="17.25">
      <c r="A100" s="3"/>
      <c r="B100" s="3"/>
      <c r="C100" s="3"/>
      <c r="D100" s="134"/>
      <c r="E100" s="139" t="s">
        <v>128</v>
      </c>
      <c r="F100" s="140"/>
      <c r="G100" s="124"/>
      <c r="H100" s="124">
        <f>ROUNDUP(((('UK-R-Mirrors'!H101)/1.59)+1)/10,0)*10</f>
      </c>
      <c r="I100" s="124">
        <f>ROUNDUP(((('UK-R-Mirrors'!I101)/1.59)+1)/10,0)*10</f>
      </c>
      <c r="J100" s="3"/>
    </row>
    <row x14ac:dyDescent="0.25" r="101" customHeight="1" ht="41.25">
      <c r="A101" s="3"/>
      <c r="B101" s="3"/>
      <c r="C101" s="3"/>
      <c r="D101" s="134"/>
      <c r="E101" s="28"/>
      <c r="F101" s="3"/>
      <c r="G101" s="5"/>
      <c r="H101" s="34" t="s">
        <v>1</v>
      </c>
      <c r="I101" s="34"/>
      <c r="J101" s="3"/>
    </row>
    <row x14ac:dyDescent="0.25" r="102" customHeight="1" ht="41.1">
      <c r="A102" s="3"/>
      <c r="B102" s="3"/>
      <c r="C102" s="3"/>
      <c r="D102" s="134"/>
      <c r="E102" s="23"/>
      <c r="F102" s="114"/>
      <c r="G102" s="5"/>
      <c r="H102" s="5"/>
      <c r="I102" s="5"/>
      <c r="J102" s="3"/>
    </row>
    <row x14ac:dyDescent="0.25" r="103" customHeight="1" ht="45">
      <c r="A103" s="126"/>
      <c r="B103" s="96" t="s">
        <v>129</v>
      </c>
      <c r="C103" s="127"/>
      <c r="D103" s="127"/>
      <c r="E103" s="127"/>
      <c r="F103" s="116"/>
      <c r="G103" s="158"/>
      <c r="H103" s="158"/>
      <c r="I103" s="158"/>
      <c r="J103" s="126"/>
    </row>
    <row x14ac:dyDescent="0.25" r="104" customHeight="1" ht="17.25">
      <c r="A104" s="15"/>
      <c r="B104" s="15" t="s">
        <v>82</v>
      </c>
      <c r="C104" s="15"/>
      <c r="D104" s="129"/>
      <c r="E104" s="112" t="s">
        <v>58</v>
      </c>
      <c r="F104" s="118" t="s">
        <v>36</v>
      </c>
      <c r="G104" s="159" t="s">
        <v>83</v>
      </c>
      <c r="H104" s="72" t="s">
        <v>99</v>
      </c>
      <c r="I104" s="160"/>
      <c r="J104" s="155"/>
    </row>
    <row x14ac:dyDescent="0.25" r="105" customHeight="1" ht="17.25">
      <c r="A105" s="3"/>
      <c r="B105" s="3"/>
      <c r="C105" s="3"/>
      <c r="D105" s="134"/>
      <c r="E105" s="74"/>
      <c r="F105" s="119" t="s">
        <v>72</v>
      </c>
      <c r="G105" s="5"/>
      <c r="H105" s="34"/>
      <c r="I105" s="34"/>
      <c r="J105" s="3"/>
    </row>
    <row x14ac:dyDescent="0.25" r="106" customHeight="1" ht="17.25">
      <c r="A106" s="3"/>
      <c r="B106" s="3"/>
      <c r="C106" s="3"/>
      <c r="D106" s="134"/>
      <c r="E106" s="74" t="s">
        <v>11</v>
      </c>
      <c r="F106" s="74" t="s">
        <v>85</v>
      </c>
      <c r="G106" s="63">
        <f>ROUNDUP((('UK-R-Mirrors'!G107)/1.59)/10,0)*10</f>
      </c>
      <c r="H106" s="63">
        <f>ROUNDUP((('UK-R-Mirrors'!H107)/1.59)/10,0)*10</f>
      </c>
      <c r="I106" s="34"/>
      <c r="J106" s="3"/>
    </row>
    <row x14ac:dyDescent="0.25" r="107" customHeight="1" ht="17.25">
      <c r="A107" s="3"/>
      <c r="B107" s="3"/>
      <c r="C107" s="3"/>
      <c r="D107" s="134"/>
      <c r="E107" s="74" t="s">
        <v>15</v>
      </c>
      <c r="F107" s="74" t="s">
        <v>87</v>
      </c>
      <c r="G107" s="63">
        <f>ROUNDUP((('UK-R-Mirrors'!G108)/1.59)/10,0)*10</f>
      </c>
      <c r="H107" s="63">
        <f>ROUNDUP((('UK-R-Mirrors'!H108)/1.59)/10,0)*10</f>
      </c>
      <c r="I107" s="34"/>
      <c r="J107" s="3"/>
    </row>
    <row x14ac:dyDescent="0.25" r="108" customHeight="1" ht="17.25">
      <c r="A108" s="3"/>
      <c r="B108" s="3"/>
      <c r="C108" s="3"/>
      <c r="D108" s="134"/>
      <c r="E108" s="74"/>
      <c r="F108" s="74"/>
      <c r="G108" s="5"/>
      <c r="H108" s="34"/>
      <c r="I108" s="34"/>
      <c r="J108" s="3"/>
    </row>
    <row x14ac:dyDescent="0.25" r="109" customHeight="1" ht="17.25">
      <c r="A109" s="3"/>
      <c r="B109" s="3"/>
      <c r="C109" s="3"/>
      <c r="D109" s="134"/>
      <c r="E109" s="28"/>
      <c r="F109" s="3"/>
      <c r="G109" s="5"/>
      <c r="H109" s="34"/>
      <c r="I109" s="34"/>
      <c r="J109" s="3"/>
    </row>
    <row x14ac:dyDescent="0.25" r="110" customHeight="1" ht="17.25">
      <c r="A110" s="3"/>
      <c r="B110" s="3"/>
      <c r="C110" s="3"/>
      <c r="D110" s="134"/>
      <c r="E110" s="28"/>
      <c r="F110" s="3"/>
      <c r="G110" s="5"/>
      <c r="H110" s="34"/>
      <c r="I110" s="34"/>
      <c r="J110" s="3"/>
    </row>
    <row x14ac:dyDescent="0.25" r="111" customHeight="1" ht="17.25">
      <c r="A111" s="3"/>
      <c r="B111" s="3"/>
      <c r="C111" s="3"/>
      <c r="D111" s="134"/>
      <c r="E111" s="138" t="s">
        <v>89</v>
      </c>
      <c r="F111" s="3"/>
      <c r="G111" s="5"/>
      <c r="H111" s="34"/>
      <c r="I111" s="34"/>
      <c r="J111" s="3"/>
    </row>
    <row x14ac:dyDescent="0.25" r="112" customHeight="1" ht="17.25">
      <c r="A112" s="3"/>
      <c r="B112" s="3"/>
      <c r="C112" s="3"/>
      <c r="D112" s="134"/>
      <c r="E112" s="145"/>
      <c r="F112" s="3"/>
      <c r="G112" s="5"/>
      <c r="H112" s="34"/>
      <c r="I112" s="34"/>
      <c r="J112" s="3"/>
    </row>
    <row x14ac:dyDescent="0.25" r="113" customHeight="1" ht="17.25">
      <c r="A113" s="3"/>
      <c r="B113" s="3"/>
      <c r="C113" s="3"/>
      <c r="D113" s="134"/>
      <c r="E113" s="23"/>
      <c r="F113" s="3"/>
      <c r="G113" s="5"/>
      <c r="H113" s="34"/>
      <c r="I113" s="34"/>
      <c r="J113" s="3"/>
    </row>
    <row x14ac:dyDescent="0.25" r="114" customHeight="1" ht="17.25">
      <c r="A114" s="3"/>
      <c r="B114" s="3"/>
      <c r="C114" s="3"/>
      <c r="D114" s="134"/>
      <c r="E114" s="139" t="s">
        <v>90</v>
      </c>
      <c r="F114" s="140"/>
      <c r="G114" s="35"/>
      <c r="H114" s="35"/>
      <c r="I114" s="124">
        <f>ROUNDUP(((('UK-R-Mirrors'!I115)/1.59)+1)/10,0)*10</f>
      </c>
      <c r="J114" s="3"/>
    </row>
    <row x14ac:dyDescent="0.25" r="115" customHeight="1" ht="17.25">
      <c r="A115" s="3"/>
      <c r="B115" s="3"/>
      <c r="C115" s="3"/>
      <c r="D115" s="134"/>
      <c r="E115" s="145"/>
      <c r="F115" s="3"/>
      <c r="G115" s="5"/>
      <c r="H115" s="34"/>
      <c r="I115" s="34"/>
      <c r="J115" s="3"/>
    </row>
    <row x14ac:dyDescent="0.25" r="116" customHeight="1" ht="17.25">
      <c r="A116" s="3"/>
      <c r="B116" s="3"/>
      <c r="C116" s="3"/>
      <c r="D116" s="134"/>
      <c r="E116" s="145"/>
      <c r="F116" s="3"/>
      <c r="G116" s="5"/>
      <c r="H116" s="34"/>
      <c r="I116" s="34"/>
      <c r="J116" s="3"/>
    </row>
    <row x14ac:dyDescent="0.25" r="117" customHeight="1" ht="30.75">
      <c r="A117" s="3"/>
      <c r="B117" s="3"/>
      <c r="C117" s="3"/>
      <c r="D117" s="134"/>
      <c r="E117" s="145"/>
      <c r="F117" s="3"/>
      <c r="G117" s="5"/>
      <c r="H117" s="34"/>
      <c r="I117" s="34"/>
      <c r="J117" s="3"/>
    </row>
    <row x14ac:dyDescent="0.25" r="118" customHeight="1" ht="56.1">
      <c r="A118" s="3"/>
      <c r="B118" s="3"/>
      <c r="C118" s="3"/>
      <c r="D118" s="134"/>
      <c r="E118" s="145"/>
      <c r="F118" s="3"/>
      <c r="G118" s="5"/>
      <c r="H118" s="34"/>
      <c r="I118" s="34"/>
      <c r="J118" s="3"/>
    </row>
    <row x14ac:dyDescent="0.25" r="119" customHeight="1" ht="50.1">
      <c r="A119" s="126"/>
      <c r="B119" s="96" t="s">
        <v>129</v>
      </c>
      <c r="C119" s="127"/>
      <c r="D119" s="127"/>
      <c r="E119" s="127"/>
      <c r="F119" s="116"/>
      <c r="G119" s="158"/>
      <c r="H119" s="158"/>
      <c r="I119" s="158"/>
      <c r="J119" s="126"/>
    </row>
    <row x14ac:dyDescent="0.25" r="120" customHeight="1" ht="17.25">
      <c r="A120" s="15"/>
      <c r="B120" s="15" t="s">
        <v>106</v>
      </c>
      <c r="C120" s="15"/>
      <c r="D120" s="129"/>
      <c r="E120" s="112" t="s">
        <v>58</v>
      </c>
      <c r="F120" s="118" t="s">
        <v>36</v>
      </c>
      <c r="G120" s="159" t="s">
        <v>83</v>
      </c>
      <c r="H120" s="72" t="s">
        <v>99</v>
      </c>
      <c r="I120" s="160"/>
      <c r="J120" s="155"/>
    </row>
    <row x14ac:dyDescent="0.25" r="121" customHeight="1" ht="17.25">
      <c r="A121" s="3"/>
      <c r="B121" s="3"/>
      <c r="C121" s="3"/>
      <c r="D121" s="132"/>
      <c r="E121" s="74"/>
      <c r="F121" s="156" t="s">
        <v>72</v>
      </c>
      <c r="G121" s="24"/>
      <c r="H121" s="24"/>
      <c r="I121" s="27"/>
      <c r="J121" s="3"/>
    </row>
    <row x14ac:dyDescent="0.25" r="122" customHeight="1" ht="17.25">
      <c r="A122" s="3"/>
      <c r="B122" s="3"/>
      <c r="C122" s="3"/>
      <c r="D122" s="134"/>
      <c r="E122" s="74" t="s">
        <v>11</v>
      </c>
      <c r="F122" s="74" t="s">
        <v>107</v>
      </c>
      <c r="G122" s="63">
        <f>ROUNDUP((('UK-R-Mirrors'!G123)/1.59)/10,0)*10</f>
      </c>
      <c r="H122" s="63">
        <f>ROUNDUP((('UK-R-Mirrors'!H123)/1.59)/10,0)*10</f>
      </c>
      <c r="I122" s="27"/>
      <c r="J122" s="3"/>
    </row>
    <row x14ac:dyDescent="0.25" r="123" customHeight="1" ht="17.25">
      <c r="A123" s="3"/>
      <c r="B123" s="3"/>
      <c r="C123" s="3"/>
      <c r="D123" s="134"/>
      <c r="E123" s="74" t="s">
        <v>13</v>
      </c>
      <c r="F123" s="74" t="s">
        <v>109</v>
      </c>
      <c r="G123" s="63">
        <f>ROUNDUP((('UK-R-Mirrors'!G124)/1.59)/10,0)*10</f>
      </c>
      <c r="H123" s="63">
        <f>ROUNDUP((('UK-R-Mirrors'!H124)/1.59)/10,0)*10</f>
      </c>
      <c r="I123" s="27"/>
      <c r="J123" s="3"/>
    </row>
    <row x14ac:dyDescent="0.25" r="124" customHeight="1" ht="17.25">
      <c r="A124" s="3"/>
      <c r="B124" s="3"/>
      <c r="C124" s="3"/>
      <c r="D124" s="134"/>
      <c r="E124" s="74" t="s">
        <v>15</v>
      </c>
      <c r="F124" s="74" t="s">
        <v>111</v>
      </c>
      <c r="G124" s="63">
        <f>ROUNDUP((('UK-R-Mirrors'!G125)/1.59)/10,0)*10</f>
      </c>
      <c r="H124" s="63">
        <f>ROUNDUP((('UK-R-Mirrors'!H125)/1.59)/10,0)*10</f>
      </c>
      <c r="I124" s="27"/>
      <c r="J124" s="3"/>
    </row>
    <row x14ac:dyDescent="0.25" r="125" customHeight="1" ht="17.25">
      <c r="A125" s="3"/>
      <c r="B125" s="3"/>
      <c r="C125" s="3"/>
      <c r="D125" s="134"/>
      <c r="E125" s="74"/>
      <c r="F125" s="3"/>
      <c r="G125" s="5"/>
      <c r="H125" s="5"/>
      <c r="I125" s="27"/>
      <c r="J125" s="3"/>
    </row>
    <row x14ac:dyDescent="0.25" r="126" customHeight="1" ht="17.25">
      <c r="A126" s="3"/>
      <c r="B126" s="3"/>
      <c r="C126" s="3"/>
      <c r="D126" s="134"/>
      <c r="E126" s="23"/>
      <c r="F126" s="74"/>
      <c r="G126" s="136"/>
      <c r="H126" s="137"/>
      <c r="I126" s="27"/>
      <c r="J126" s="3"/>
    </row>
    <row x14ac:dyDescent="0.25" r="127" customHeight="1" ht="17.25">
      <c r="A127" s="3"/>
      <c r="B127" s="3"/>
      <c r="C127" s="3"/>
      <c r="D127" s="134"/>
      <c r="E127" s="138" t="s">
        <v>89</v>
      </c>
      <c r="F127" s="3"/>
      <c r="G127" s="5"/>
      <c r="H127" s="5"/>
      <c r="I127" s="27"/>
      <c r="J127" s="114"/>
    </row>
    <row x14ac:dyDescent="0.25" r="128" customHeight="1" ht="17.25">
      <c r="A128" s="3"/>
      <c r="B128" s="3"/>
      <c r="C128" s="3"/>
      <c r="D128" s="114"/>
      <c r="E128" s="145"/>
      <c r="F128" s="3"/>
      <c r="G128" s="5"/>
      <c r="H128" s="5"/>
      <c r="I128" s="5"/>
      <c r="J128" s="3"/>
    </row>
    <row x14ac:dyDescent="0.25" r="129" customHeight="1" ht="17.25">
      <c r="A129" s="3"/>
      <c r="B129" s="3"/>
      <c r="C129" s="3"/>
      <c r="D129" s="114"/>
      <c r="E129" s="23"/>
      <c r="F129" s="3"/>
      <c r="G129" s="5"/>
      <c r="H129" s="5"/>
      <c r="I129" s="5"/>
      <c r="J129" s="3"/>
    </row>
    <row x14ac:dyDescent="0.25" r="130" customHeight="1" ht="17.25">
      <c r="A130" s="3"/>
      <c r="B130" s="3"/>
      <c r="C130" s="3"/>
      <c r="D130" s="114"/>
      <c r="E130" s="139" t="s">
        <v>90</v>
      </c>
      <c r="F130" s="140"/>
      <c r="G130" s="35"/>
      <c r="H130" s="35"/>
      <c r="I130" s="124">
        <f>ROUNDUP(((('UK-R-Mirrors'!I131)/1.59)+1)/10,0)*10</f>
      </c>
      <c r="J130" s="3"/>
    </row>
    <row x14ac:dyDescent="0.25" r="131" customHeight="1" ht="17.25">
      <c r="A131" s="3"/>
      <c r="B131" s="3"/>
      <c r="C131" s="3"/>
      <c r="D131" s="114"/>
      <c r="E131" s="145"/>
      <c r="F131" s="3"/>
      <c r="G131" s="5"/>
      <c r="H131" s="5"/>
      <c r="I131" s="27"/>
      <c r="J131" s="3"/>
    </row>
    <row x14ac:dyDescent="0.25" r="132" customHeight="1" ht="17.25">
      <c r="A132" s="3"/>
      <c r="B132" s="3"/>
      <c r="C132" s="3"/>
      <c r="D132" s="114"/>
      <c r="E132" s="145"/>
      <c r="F132" s="3"/>
      <c r="G132" s="5"/>
      <c r="H132" s="5"/>
      <c r="I132" s="27"/>
      <c r="J132" s="3"/>
    </row>
    <row x14ac:dyDescent="0.25" r="133" customHeight="1" ht="17.25">
      <c r="A133" s="126"/>
      <c r="B133" s="96" t="s">
        <v>142</v>
      </c>
      <c r="C133" s="127"/>
      <c r="D133" s="127"/>
      <c r="E133" s="127"/>
      <c r="F133" s="116"/>
      <c r="G133" s="158"/>
      <c r="H133" s="158"/>
      <c r="I133" s="158"/>
      <c r="J133" s="126"/>
    </row>
    <row x14ac:dyDescent="0.25" r="134" customHeight="1" ht="17.25">
      <c r="A134" s="15"/>
      <c r="B134" s="15" t="s">
        <v>82</v>
      </c>
      <c r="C134" s="15"/>
      <c r="D134" s="129"/>
      <c r="E134" s="112" t="s">
        <v>58</v>
      </c>
      <c r="F134" s="118" t="s">
        <v>36</v>
      </c>
      <c r="G134" s="159" t="s">
        <v>83</v>
      </c>
      <c r="H134" s="72"/>
      <c r="I134" s="160"/>
      <c r="J134" s="155"/>
    </row>
    <row x14ac:dyDescent="0.25" r="135" customHeight="1" ht="17.25">
      <c r="A135" s="3"/>
      <c r="B135" s="3"/>
      <c r="C135" s="3"/>
      <c r="D135" s="132"/>
      <c r="E135" s="74"/>
      <c r="F135" s="156" t="s">
        <v>72</v>
      </c>
      <c r="G135" s="24"/>
      <c r="H135" s="24"/>
      <c r="I135" s="27"/>
      <c r="J135" s="3"/>
    </row>
    <row x14ac:dyDescent="0.25" r="136" customHeight="1" ht="17.25">
      <c r="A136" s="3"/>
      <c r="B136" s="3"/>
      <c r="C136" s="3"/>
      <c r="D136" s="134"/>
      <c r="E136" s="74"/>
      <c r="F136" s="74" t="s">
        <v>133</v>
      </c>
      <c r="G136" s="63">
        <f>ROUNDUP((('UK-R-Mirrors'!G140)/1.59)/10,0)*10</f>
      </c>
      <c r="H136" s="63"/>
      <c r="I136" s="27"/>
      <c r="J136" s="3"/>
    </row>
    <row x14ac:dyDescent="0.25" r="137" customHeight="1" ht="17.25">
      <c r="A137" s="3"/>
      <c r="B137" s="3"/>
      <c r="C137" s="3"/>
      <c r="D137" s="134"/>
      <c r="E137" s="74"/>
      <c r="F137" s="4" t="s">
        <v>143</v>
      </c>
      <c r="G137" s="63">
        <f>ROUNDUP((('UK-R-Mirrors'!G141)/1.59)/10,0)*10</f>
      </c>
      <c r="H137" s="5"/>
      <c r="I137" s="27"/>
      <c r="J137" s="3"/>
    </row>
    <row x14ac:dyDescent="0.25" r="138" customHeight="1" ht="17.25">
      <c r="A138" s="3"/>
      <c r="B138" s="3"/>
      <c r="C138" s="3"/>
      <c r="D138" s="134"/>
      <c r="E138" s="23"/>
      <c r="F138" s="74"/>
      <c r="G138" s="136"/>
      <c r="H138" s="137"/>
      <c r="I138" s="27"/>
      <c r="J138" s="3"/>
    </row>
    <row x14ac:dyDescent="0.25" r="139" customHeight="1" ht="17.25">
      <c r="A139" s="3"/>
      <c r="B139" s="3"/>
      <c r="C139" s="3"/>
      <c r="D139" s="134"/>
      <c r="E139" s="138" t="s">
        <v>18</v>
      </c>
      <c r="F139" s="4"/>
      <c r="G139" s="7"/>
      <c r="H139" s="45"/>
      <c r="I139" s="27"/>
      <c r="J139" s="114"/>
    </row>
    <row x14ac:dyDescent="0.25" r="140" customHeight="1" ht="17.25">
      <c r="A140" s="3"/>
      <c r="B140" s="3"/>
      <c r="C140" s="3"/>
      <c r="D140" s="114"/>
      <c r="E140" s="108"/>
      <c r="F140" s="4"/>
      <c r="G140" s="7"/>
      <c r="H140" s="45"/>
      <c r="I140" s="5"/>
      <c r="J140" s="3"/>
    </row>
    <row x14ac:dyDescent="0.25" r="141" customHeight="1" ht="17.25">
      <c r="A141" s="3"/>
      <c r="B141" s="3"/>
      <c r="C141" s="3"/>
      <c r="D141" s="114"/>
      <c r="E141" s="139" t="s">
        <v>90</v>
      </c>
      <c r="F141" s="140"/>
      <c r="G141" s="161"/>
      <c r="H141" s="153"/>
      <c r="I141" s="124">
        <f>ROUNDUP(((('UK-R-Mirrors'!I145)/1.59)+1)/10,0)*10</f>
      </c>
      <c r="J141" s="3"/>
    </row>
    <row x14ac:dyDescent="0.25" r="142" customHeight="1" ht="17.25">
      <c r="A142" s="3"/>
      <c r="B142" s="3"/>
      <c r="C142" s="3"/>
      <c r="D142" s="114"/>
      <c r="E142" s="28"/>
      <c r="F142" s="4"/>
      <c r="G142" s="7"/>
      <c r="H142" s="63"/>
      <c r="I142" s="63"/>
      <c r="J142" s="3"/>
    </row>
    <row x14ac:dyDescent="0.25" r="143" customHeight="1" ht="17.25">
      <c r="A143" s="3"/>
      <c r="B143" s="3"/>
      <c r="C143" s="3"/>
      <c r="D143" s="114"/>
      <c r="E143" s="139" t="s">
        <v>135</v>
      </c>
      <c r="F143" s="140"/>
      <c r="G143" s="161"/>
      <c r="H143" s="153"/>
      <c r="I143" s="124">
        <f>ROUNDUP(((('UK-R-Mirrors'!I147)/1.59)+1)/10,0)*10</f>
      </c>
      <c r="J143" s="3"/>
    </row>
    <row x14ac:dyDescent="0.25" r="144" customHeight="1" ht="17.25">
      <c r="A144" s="3"/>
      <c r="B144" s="3"/>
      <c r="C144" s="3"/>
      <c r="D144" s="114"/>
      <c r="E144" s="145"/>
      <c r="F144" s="3"/>
      <c r="G144" s="5"/>
      <c r="H144" s="5"/>
      <c r="I144" s="27"/>
      <c r="J144" s="3"/>
    </row>
    <row x14ac:dyDescent="0.25" r="145" customHeight="1" ht="17.25">
      <c r="A145" s="3"/>
      <c r="B145" s="3"/>
      <c r="C145" s="3"/>
      <c r="D145" s="114"/>
      <c r="E145" s="145"/>
      <c r="F145" s="3"/>
      <c r="G145" s="5"/>
      <c r="H145" s="5"/>
      <c r="I145" s="27"/>
      <c r="J145" s="3"/>
    </row>
    <row x14ac:dyDescent="0.25" r="146" customHeight="1" ht="17.25">
      <c r="A146" s="3"/>
      <c r="B146" s="3"/>
      <c r="C146" s="3"/>
      <c r="D146" s="114"/>
      <c r="E146" s="145"/>
      <c r="F146" s="3"/>
      <c r="G146" s="5"/>
      <c r="H146" s="5"/>
      <c r="I146" s="27"/>
      <c r="J146" s="3"/>
    </row>
    <row x14ac:dyDescent="0.25" r="147" customHeight="1" ht="17.25">
      <c r="A147" s="3"/>
      <c r="B147" s="3"/>
      <c r="C147" s="3"/>
      <c r="D147" s="114"/>
      <c r="E147" s="145"/>
      <c r="F147" s="3"/>
      <c r="G147" s="5"/>
      <c r="H147" s="5"/>
      <c r="I147" s="27"/>
      <c r="J147" s="3"/>
    </row>
    <row x14ac:dyDescent="0.25" r="148" customHeight="1" ht="17.25">
      <c r="A148" s="126"/>
      <c r="B148" s="96" t="s">
        <v>136</v>
      </c>
      <c r="C148" s="127"/>
      <c r="D148" s="127"/>
      <c r="E148" s="127"/>
      <c r="F148" s="116"/>
      <c r="G148" s="158"/>
      <c r="H148" s="158"/>
      <c r="I148" s="158"/>
      <c r="J148" s="126"/>
    </row>
    <row x14ac:dyDescent="0.25" r="149" customHeight="1" ht="17.25">
      <c r="A149" s="15"/>
      <c r="B149" s="15" t="s">
        <v>82</v>
      </c>
      <c r="C149" s="15"/>
      <c r="D149" s="129"/>
      <c r="E149" s="112" t="s">
        <v>58</v>
      </c>
      <c r="F149" s="118" t="s">
        <v>36</v>
      </c>
      <c r="G149" s="159" t="s">
        <v>83</v>
      </c>
      <c r="H149" s="160" t="s">
        <v>145</v>
      </c>
      <c r="I149" s="84"/>
      <c r="J149" s="155"/>
    </row>
    <row x14ac:dyDescent="0.25" r="150" customHeight="1" ht="17.25">
      <c r="A150" s="3"/>
      <c r="B150" s="3"/>
      <c r="C150" s="3"/>
      <c r="D150" s="132"/>
      <c r="E150" s="74"/>
      <c r="F150" s="156" t="s">
        <v>72</v>
      </c>
      <c r="G150" s="24"/>
      <c r="H150" s="34"/>
      <c r="I150" s="5"/>
      <c r="J150" s="3"/>
    </row>
    <row x14ac:dyDescent="0.25" r="151" customHeight="1" ht="17.25">
      <c r="A151" s="3"/>
      <c r="B151" s="3"/>
      <c r="C151" s="3"/>
      <c r="D151" s="134"/>
      <c r="E151" s="4" t="s">
        <v>38</v>
      </c>
      <c r="F151" s="4" t="s">
        <v>87</v>
      </c>
      <c r="G151" s="63">
        <f>ROUNDUP((('UK-R-Mirrors'!G155)/1.59)/10,0)*10</f>
      </c>
      <c r="H151" s="63">
        <f>ROUNDUP((('UK-R-Mirrors'!H155)/1.59)/10,0)*10</f>
      </c>
      <c r="I151" s="5"/>
      <c r="J151" s="3"/>
    </row>
    <row x14ac:dyDescent="0.25" r="152" customHeight="1" ht="17.25">
      <c r="A152" s="3"/>
      <c r="B152" s="3"/>
      <c r="C152" s="3"/>
      <c r="D152" s="134"/>
      <c r="E152" s="74"/>
      <c r="F152" s="3"/>
      <c r="G152" s="5"/>
      <c r="H152" s="5"/>
      <c r="I152" s="5"/>
      <c r="J152" s="3"/>
    </row>
    <row x14ac:dyDescent="0.25" r="153" customHeight="1" ht="17.25">
      <c r="A153" s="3"/>
      <c r="B153" s="3"/>
      <c r="C153" s="3"/>
      <c r="D153" s="134"/>
      <c r="E153" s="23"/>
      <c r="F153" s="74"/>
      <c r="G153" s="136"/>
      <c r="H153" s="137"/>
      <c r="I153" s="137"/>
      <c r="J153" s="3"/>
    </row>
    <row x14ac:dyDescent="0.25" r="154" customHeight="1" ht="17.25">
      <c r="A154" s="3"/>
      <c r="B154" s="3"/>
      <c r="C154" s="3"/>
      <c r="D154" s="134"/>
      <c r="E154" s="138" t="s">
        <v>137</v>
      </c>
      <c r="F154" s="3"/>
      <c r="G154" s="5"/>
      <c r="H154" s="5"/>
      <c r="I154" s="5"/>
      <c r="J154" s="3"/>
    </row>
    <row x14ac:dyDescent="0.25" r="155" customHeight="1" ht="17.25">
      <c r="A155" s="3"/>
      <c r="B155" s="3"/>
      <c r="C155" s="3"/>
      <c r="D155" s="114"/>
      <c r="E155" s="145"/>
      <c r="F155" s="3"/>
      <c r="G155" s="5"/>
      <c r="H155" s="5"/>
      <c r="I155" s="5"/>
      <c r="J155" s="3"/>
    </row>
    <row x14ac:dyDescent="0.25" r="156" customHeight="1" ht="17.25">
      <c r="A156" s="3"/>
      <c r="B156" s="3"/>
      <c r="C156" s="3"/>
      <c r="D156" s="134"/>
      <c r="E156" s="23"/>
      <c r="F156" s="3"/>
      <c r="G156" s="5"/>
      <c r="H156" s="5"/>
      <c r="I156" s="5"/>
      <c r="J156" s="3"/>
    </row>
    <row x14ac:dyDescent="0.25" r="157" customHeight="1" ht="17.25">
      <c r="A157" s="3"/>
      <c r="B157" s="3"/>
      <c r="C157" s="3"/>
      <c r="D157" s="134"/>
      <c r="E157" s="145"/>
      <c r="F157" s="3"/>
      <c r="G157" s="5"/>
      <c r="H157" s="5"/>
      <c r="I157" s="5"/>
      <c r="J157" s="3"/>
    </row>
    <row x14ac:dyDescent="0.25" r="158" customHeight="1" ht="17.25">
      <c r="A158" s="3"/>
      <c r="B158" s="3"/>
      <c r="C158" s="3"/>
      <c r="D158" s="134"/>
      <c r="E158" s="145"/>
      <c r="F158" s="3"/>
      <c r="G158" s="5"/>
      <c r="H158" s="5"/>
      <c r="I158" s="5"/>
      <c r="J158" s="3"/>
    </row>
    <row x14ac:dyDescent="0.25" r="159" customHeight="1" ht="17.25">
      <c r="A159" s="3"/>
      <c r="B159" s="3"/>
      <c r="C159" s="3"/>
      <c r="D159" s="134"/>
      <c r="E159" s="145"/>
      <c r="F159" s="3"/>
      <c r="G159" s="5"/>
      <c r="H159" s="5"/>
      <c r="I159" s="5"/>
      <c r="J159" s="3"/>
    </row>
    <row x14ac:dyDescent="0.25" r="160" customHeight="1" ht="17.25">
      <c r="A160" s="3"/>
      <c r="B160" s="3"/>
      <c r="C160" s="3"/>
      <c r="D160" s="134"/>
      <c r="E160" s="23"/>
      <c r="F160" s="3"/>
      <c r="G160" s="5"/>
      <c r="H160" s="5"/>
      <c r="I160" s="5"/>
      <c r="J160" s="3"/>
    </row>
    <row x14ac:dyDescent="0.25" r="161" customHeight="1" ht="17.25">
      <c r="A161" s="3"/>
      <c r="B161" s="3"/>
      <c r="C161" s="3"/>
      <c r="D161" s="134"/>
      <c r="E161" s="23"/>
      <c r="F161" s="3"/>
      <c r="G161" s="5"/>
      <c r="H161" s="5"/>
      <c r="I161" s="5"/>
      <c r="J161" s="3"/>
    </row>
    <row x14ac:dyDescent="0.25" r="162" customHeight="1" ht="17.25">
      <c r="A162" s="3"/>
      <c r="B162" s="3"/>
      <c r="C162" s="3"/>
      <c r="D162" s="134"/>
      <c r="E162" s="23"/>
      <c r="F162" s="3"/>
      <c r="G162" s="5"/>
      <c r="H162" s="5"/>
      <c r="I162" s="5"/>
      <c r="J162" s="3"/>
    </row>
    <row x14ac:dyDescent="0.25" r="163" customHeight="1" ht="17.25">
      <c r="A163" s="3"/>
      <c r="B163" s="3"/>
      <c r="C163" s="3"/>
      <c r="D163" s="114"/>
      <c r="E163" s="28"/>
      <c r="F163" s="3"/>
      <c r="G163" s="5"/>
      <c r="H163" s="5"/>
      <c r="I163" s="27"/>
      <c r="J163" s="3"/>
    </row>
  </sheetData>
  <mergeCells count="1">
    <mergeCell ref="A1:J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3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7" width="21.576428571428572" customWidth="1" bestFit="1"/>
    <col min="5" max="5" style="77" width="18.005" customWidth="1" bestFit="1"/>
    <col min="6" max="6" style="76" width="27.005" customWidth="1" bestFit="1"/>
    <col min="7" max="7" style="100" width="28.576428571428572" customWidth="1" bestFit="1"/>
    <col min="8" max="8" style="100" width="25.576428571428572" customWidth="1" bestFit="1"/>
    <col min="9" max="9" style="154" width="28.576428571428572" customWidth="1" bestFit="1"/>
    <col min="10" max="10" style="76" width="21.576428571428572" customWidth="1" bestFit="1"/>
  </cols>
  <sheetData>
    <row x14ac:dyDescent="0.25" r="1" customHeight="1" ht="17.25">
      <c r="A1" s="1" t="s">
        <v>80</v>
      </c>
      <c r="B1" s="1"/>
      <c r="C1" s="1"/>
      <c r="D1" s="1"/>
      <c r="E1" s="1"/>
      <c r="F1" s="1"/>
      <c r="G1" s="81"/>
      <c r="H1" s="81"/>
      <c r="I1" s="81"/>
      <c r="J1" s="1"/>
    </row>
    <row x14ac:dyDescent="0.25" r="2" customHeight="1" ht="17.25">
      <c r="A2" s="4"/>
      <c r="B2" s="4"/>
      <c r="C2" s="4"/>
      <c r="D2" s="4"/>
      <c r="E2" s="4"/>
      <c r="F2" s="3"/>
      <c r="G2" s="101"/>
      <c r="H2" s="101"/>
      <c r="I2" s="101"/>
      <c r="J2" s="3"/>
    </row>
    <row x14ac:dyDescent="0.25" r="3" customHeight="1" ht="50.1">
      <c r="A3" s="126" t="s">
        <v>1</v>
      </c>
      <c r="B3" s="96" t="s">
        <v>81</v>
      </c>
      <c r="C3" s="127"/>
      <c r="D3" s="127"/>
      <c r="E3" s="127"/>
      <c r="F3" s="116"/>
      <c r="G3" s="128"/>
      <c r="H3" s="128"/>
      <c r="I3" s="128"/>
      <c r="J3" s="126"/>
    </row>
    <row x14ac:dyDescent="0.25" r="4" customHeight="1" ht="26.25">
      <c r="A4" s="15"/>
      <c r="B4" s="15" t="s">
        <v>82</v>
      </c>
      <c r="C4" s="15"/>
      <c r="D4" s="129"/>
      <c r="E4" s="112" t="s">
        <v>58</v>
      </c>
      <c r="F4" s="118" t="s">
        <v>36</v>
      </c>
      <c r="G4" s="131" t="s">
        <v>83</v>
      </c>
      <c r="H4" s="85"/>
      <c r="I4" s="85"/>
      <c r="J4" s="155"/>
    </row>
    <row x14ac:dyDescent="0.25" r="5" customHeight="1" ht="17.25">
      <c r="A5" s="3"/>
      <c r="B5" s="3"/>
      <c r="C5" s="3"/>
      <c r="D5" s="132"/>
      <c r="E5" s="74"/>
      <c r="F5" s="156" t="s">
        <v>72</v>
      </c>
      <c r="G5" s="91"/>
      <c r="H5" s="82"/>
      <c r="I5" s="82"/>
      <c r="J5" s="3"/>
    </row>
    <row x14ac:dyDescent="0.25" r="6" customHeight="1" ht="17.25">
      <c r="A6" s="3"/>
      <c r="B6" s="3"/>
      <c r="C6" s="3"/>
      <c r="D6" s="134"/>
      <c r="E6" s="74" t="s">
        <v>11</v>
      </c>
      <c r="F6" s="74" t="s">
        <v>85</v>
      </c>
      <c r="G6" s="25">
        <f>ROUNDUP((('Exchange rate'!Eur_per_GBP*('UK-R-Mirrors'!G6/(1+'Exchange rate'!UK_vat_rate))*1.25*0.9165)+1)/10,0)*10</f>
      </c>
      <c r="H6" s="82"/>
      <c r="I6" s="24"/>
      <c r="J6" s="3"/>
    </row>
    <row x14ac:dyDescent="0.25" r="7" customHeight="1" ht="17.25">
      <c r="A7" s="3"/>
      <c r="B7" s="3"/>
      <c r="C7" s="3"/>
      <c r="D7" s="134"/>
      <c r="E7" s="74" t="s">
        <v>15</v>
      </c>
      <c r="F7" s="74" t="s">
        <v>87</v>
      </c>
      <c r="G7" s="25">
        <f>ROUNDUP((('Exchange rate'!Eur_per_GBP*('UK-R-Mirrors'!G7/(1+'Exchange rate'!UK_vat_rate))*1.25*0.9165)+1)/10,0)*10</f>
      </c>
      <c r="H7" s="82"/>
      <c r="I7" s="24"/>
      <c r="J7" s="3"/>
    </row>
    <row x14ac:dyDescent="0.25" r="8" customHeight="1" ht="17.25">
      <c r="A8" s="3"/>
      <c r="B8" s="3"/>
      <c r="C8" s="3"/>
      <c r="D8" s="134"/>
      <c r="E8" s="74"/>
      <c r="F8" s="3"/>
      <c r="G8" s="82"/>
      <c r="H8" s="82"/>
      <c r="I8" s="82"/>
      <c r="J8" s="3"/>
    </row>
    <row x14ac:dyDescent="0.25" r="9" customHeight="1" ht="17.25">
      <c r="A9" s="3"/>
      <c r="B9" s="3"/>
      <c r="C9" s="3"/>
      <c r="D9" s="134"/>
      <c r="E9" s="23"/>
      <c r="F9" s="74"/>
      <c r="G9" s="136"/>
      <c r="H9" s="137"/>
      <c r="I9" s="137"/>
      <c r="J9" s="3"/>
    </row>
    <row x14ac:dyDescent="0.25" r="10" customHeight="1" ht="17.25">
      <c r="A10" s="3"/>
      <c r="B10" s="3"/>
      <c r="C10" s="3"/>
      <c r="D10" s="134"/>
      <c r="E10" s="138" t="s">
        <v>89</v>
      </c>
      <c r="F10" s="3"/>
      <c r="G10" s="82"/>
      <c r="H10" s="82"/>
      <c r="I10" s="82"/>
      <c r="J10" s="3"/>
    </row>
    <row x14ac:dyDescent="0.25" r="11" customHeight="1" ht="17.25">
      <c r="A11" s="3"/>
      <c r="B11" s="3"/>
      <c r="C11" s="3"/>
      <c r="D11" s="114"/>
      <c r="E11" s="23"/>
      <c r="F11" s="3"/>
      <c r="G11" s="82"/>
      <c r="H11" s="82"/>
      <c r="I11" s="82"/>
      <c r="J11" s="3"/>
    </row>
    <row x14ac:dyDescent="0.25" r="12" customHeight="1" ht="17.25">
      <c r="A12" s="3"/>
      <c r="B12" s="3"/>
      <c r="C12" s="3"/>
      <c r="D12" s="134"/>
      <c r="E12" s="28"/>
      <c r="F12" s="3"/>
      <c r="G12" s="82"/>
      <c r="H12" s="82"/>
      <c r="I12" s="34"/>
      <c r="J12" s="3"/>
    </row>
    <row x14ac:dyDescent="0.25" r="13" customHeight="1" ht="17.25">
      <c r="A13" s="3"/>
      <c r="B13" s="3"/>
      <c r="C13" s="3"/>
      <c r="D13" s="134"/>
      <c r="E13" s="139" t="s">
        <v>90</v>
      </c>
      <c r="F13" s="140"/>
      <c r="G13" s="141"/>
      <c r="H13" s="141"/>
      <c r="I13" s="37">
        <f>ROUNDUP((('Exchange rate'!Eur_per_GBP*('UK-R-Mirrors'!I13/(1+'Exchange rate'!UK_vat_rate))*1.25*0.9165)+1)/10,0)*10</f>
      </c>
      <c r="J13" s="3"/>
    </row>
    <row x14ac:dyDescent="0.25" r="14" customHeight="1" ht="17.25">
      <c r="A14" s="3"/>
      <c r="B14" s="3"/>
      <c r="C14" s="3"/>
      <c r="D14" s="134"/>
      <c r="E14" s="28"/>
      <c r="F14" s="3"/>
      <c r="G14" s="82"/>
      <c r="H14" s="34"/>
      <c r="I14" s="82"/>
      <c r="J14" s="3"/>
    </row>
    <row x14ac:dyDescent="0.25" r="15" customHeight="1" ht="17.25">
      <c r="A15" s="3"/>
      <c r="B15" s="3"/>
      <c r="C15" s="3"/>
      <c r="D15" s="134"/>
      <c r="E15" s="28"/>
      <c r="F15" s="3"/>
      <c r="G15" s="82"/>
      <c r="H15" s="34"/>
      <c r="I15" s="82"/>
      <c r="J15" s="3"/>
    </row>
    <row x14ac:dyDescent="0.25" r="16" customHeight="1" ht="28.5">
      <c r="A16" s="3"/>
      <c r="B16" s="3"/>
      <c r="C16" s="3"/>
      <c r="D16" s="134"/>
      <c r="E16" s="28"/>
      <c r="F16" s="3"/>
      <c r="G16" s="82"/>
      <c r="H16" s="34"/>
      <c r="I16" s="82"/>
      <c r="J16" s="3"/>
    </row>
    <row x14ac:dyDescent="0.25" r="17" customHeight="1" ht="24.75">
      <c r="A17" s="3"/>
      <c r="B17" s="142"/>
      <c r="C17" s="139"/>
      <c r="D17" s="139"/>
      <c r="E17" s="139"/>
      <c r="F17" s="143"/>
      <c r="G17" s="144"/>
      <c r="H17" s="144"/>
      <c r="I17" s="144"/>
      <c r="J17" s="3"/>
    </row>
    <row x14ac:dyDescent="0.25" r="18" customHeight="1" ht="50.1">
      <c r="A18" s="126" t="s">
        <v>1</v>
      </c>
      <c r="B18" s="96" t="s">
        <v>91</v>
      </c>
      <c r="C18" s="127"/>
      <c r="D18" s="127"/>
      <c r="E18" s="127"/>
      <c r="F18" s="116"/>
      <c r="G18" s="128"/>
      <c r="H18" s="128"/>
      <c r="I18" s="128"/>
      <c r="J18" s="3"/>
    </row>
    <row x14ac:dyDescent="0.25" r="19" customHeight="1" ht="26.25">
      <c r="A19" s="15"/>
      <c r="B19" s="15" t="s">
        <v>82</v>
      </c>
      <c r="C19" s="15"/>
      <c r="D19" s="129"/>
      <c r="E19" s="112" t="s">
        <v>58</v>
      </c>
      <c r="F19" s="118" t="s">
        <v>36</v>
      </c>
      <c r="G19" s="131" t="s">
        <v>83</v>
      </c>
      <c r="H19" s="85"/>
      <c r="I19" s="85"/>
      <c r="J19" s="155"/>
    </row>
    <row x14ac:dyDescent="0.25" r="20" customHeight="1" ht="17.25">
      <c r="A20" s="3"/>
      <c r="B20" s="3"/>
      <c r="C20" s="3"/>
      <c r="D20" s="132"/>
      <c r="E20" s="74"/>
      <c r="F20" s="156" t="s">
        <v>72</v>
      </c>
      <c r="G20" s="91"/>
      <c r="H20" s="82"/>
      <c r="I20" s="82"/>
      <c r="J20" s="3"/>
    </row>
    <row x14ac:dyDescent="0.25" r="21" customHeight="1" ht="17.25">
      <c r="A21" s="3"/>
      <c r="B21" s="3"/>
      <c r="C21" s="3"/>
      <c r="D21" s="134"/>
      <c r="E21" s="74" t="s">
        <v>11</v>
      </c>
      <c r="F21" s="74" t="s">
        <v>92</v>
      </c>
      <c r="G21" s="25">
        <f>ROUNDUP((('Exchange rate'!Eur_per_GBP*('UK-R-Mirrors'!G21/(1+'Exchange rate'!UK_vat_rate))*1.25*0.9165)+1)/10,0)*10</f>
      </c>
      <c r="H21" s="82"/>
      <c r="I21" s="24"/>
      <c r="J21" s="3"/>
    </row>
    <row x14ac:dyDescent="0.25" r="22" customHeight="1" ht="17.25">
      <c r="A22" s="3"/>
      <c r="B22" s="3"/>
      <c r="C22" s="3"/>
      <c r="D22" s="134"/>
      <c r="E22" s="74" t="s">
        <v>15</v>
      </c>
      <c r="F22" s="74" t="s">
        <v>94</v>
      </c>
      <c r="G22" s="25">
        <f>ROUNDUP((('Exchange rate'!Eur_per_GBP*('UK-R-Mirrors'!G22/(1+'Exchange rate'!UK_vat_rate))*1.25*0.9165)+1)/10,0)*10</f>
      </c>
      <c r="H22" s="82"/>
      <c r="I22" s="24"/>
      <c r="J22" s="3"/>
    </row>
    <row x14ac:dyDescent="0.25" r="23" customHeight="1" ht="17.25">
      <c r="A23" s="3"/>
      <c r="B23" s="3"/>
      <c r="C23" s="3"/>
      <c r="D23" s="134"/>
      <c r="E23" s="74"/>
      <c r="F23" s="3"/>
      <c r="G23" s="82"/>
      <c r="H23" s="82"/>
      <c r="I23" s="82"/>
      <c r="J23" s="3"/>
    </row>
    <row x14ac:dyDescent="0.25" r="24" customHeight="1" ht="17.25">
      <c r="A24" s="3"/>
      <c r="B24" s="3"/>
      <c r="C24" s="3"/>
      <c r="D24" s="134"/>
      <c r="E24" s="23"/>
      <c r="F24" s="74"/>
      <c r="G24" s="136"/>
      <c r="H24" s="137"/>
      <c r="I24" s="137"/>
      <c r="J24" s="3"/>
    </row>
    <row x14ac:dyDescent="0.25" r="25" customHeight="1" ht="17.25">
      <c r="A25" s="3"/>
      <c r="B25" s="3"/>
      <c r="C25" s="3"/>
      <c r="D25" s="134"/>
      <c r="E25" s="138" t="s">
        <v>89</v>
      </c>
      <c r="F25" s="3"/>
      <c r="G25" s="82"/>
      <c r="H25" s="82"/>
      <c r="I25" s="82"/>
      <c r="J25" s="3"/>
    </row>
    <row x14ac:dyDescent="0.25" r="26" customHeight="1" ht="17.25">
      <c r="A26" s="3"/>
      <c r="B26" s="3"/>
      <c r="C26" s="3"/>
      <c r="D26" s="134"/>
      <c r="E26" s="145"/>
      <c r="F26" s="3"/>
      <c r="G26" s="82"/>
      <c r="H26" s="82"/>
      <c r="I26" s="82"/>
      <c r="J26" s="3"/>
    </row>
    <row x14ac:dyDescent="0.25" r="27" customHeight="1" ht="17.25">
      <c r="A27" s="3"/>
      <c r="B27" s="3"/>
      <c r="C27" s="3"/>
      <c r="D27" s="114"/>
      <c r="E27" s="23"/>
      <c r="F27" s="3"/>
      <c r="G27" s="82"/>
      <c r="H27" s="82"/>
      <c r="I27" s="82"/>
      <c r="J27" s="3"/>
    </row>
    <row x14ac:dyDescent="0.25" r="28" customHeight="1" ht="17.25">
      <c r="A28" s="3"/>
      <c r="B28" s="3"/>
      <c r="C28" s="3"/>
      <c r="D28" s="134"/>
      <c r="E28" s="139" t="s">
        <v>96</v>
      </c>
      <c r="F28" s="140"/>
      <c r="G28" s="141"/>
      <c r="H28" s="141"/>
      <c r="I28" s="37">
        <f>ROUNDUP((('Exchange rate'!Eur_per_GBP*('UK-R-Mirrors'!I28/(1+'Exchange rate'!UK_vat_rate))*1.25*0.9165)+1)/10,0)*10</f>
      </c>
      <c r="J28" s="3"/>
    </row>
    <row x14ac:dyDescent="0.25" r="29" customHeight="1" ht="17.25">
      <c r="A29" s="3"/>
      <c r="B29" s="3"/>
      <c r="C29" s="3"/>
      <c r="D29" s="134"/>
      <c r="E29" s="145"/>
      <c r="F29" s="3"/>
      <c r="G29" s="82"/>
      <c r="H29" s="82"/>
      <c r="I29" s="82"/>
      <c r="J29" s="3"/>
    </row>
    <row x14ac:dyDescent="0.25" r="30" customHeight="1" ht="17.25">
      <c r="A30" s="3"/>
      <c r="B30" s="3"/>
      <c r="C30" s="3"/>
      <c r="D30" s="134"/>
      <c r="E30" s="145"/>
      <c r="F30" s="3"/>
      <c r="G30" s="82"/>
      <c r="H30" s="34"/>
      <c r="I30" s="82"/>
      <c r="J30" s="3"/>
    </row>
    <row x14ac:dyDescent="0.25" r="31" customHeight="1" ht="17.25">
      <c r="A31" s="3"/>
      <c r="B31" s="3"/>
      <c r="C31" s="3"/>
      <c r="D31" s="134"/>
      <c r="E31" s="23"/>
      <c r="F31" s="3"/>
      <c r="G31" s="82"/>
      <c r="H31" s="82"/>
      <c r="I31" s="82"/>
      <c r="J31" s="3"/>
    </row>
    <row x14ac:dyDescent="0.25" r="32" customHeight="1" ht="17.25">
      <c r="A32" s="3"/>
      <c r="B32" s="3"/>
      <c r="C32" s="3"/>
      <c r="D32" s="134"/>
      <c r="E32" s="28"/>
      <c r="F32" s="3"/>
      <c r="G32" s="82"/>
      <c r="H32" s="34"/>
      <c r="I32" s="34"/>
      <c r="J32" s="3"/>
    </row>
    <row x14ac:dyDescent="0.25" r="33" customHeight="1" ht="17.25">
      <c r="A33" s="3"/>
      <c r="B33" s="3"/>
      <c r="C33" s="3"/>
      <c r="D33" s="134"/>
      <c r="E33" s="28"/>
      <c r="F33" s="3"/>
      <c r="G33" s="82"/>
      <c r="H33" s="34"/>
      <c r="I33" s="34"/>
      <c r="J33" s="3"/>
    </row>
    <row x14ac:dyDescent="0.25" r="34" customHeight="1" ht="17.25">
      <c r="A34" s="3"/>
      <c r="B34" s="142"/>
      <c r="C34" s="139"/>
      <c r="D34" s="139"/>
      <c r="E34" s="139"/>
      <c r="F34" s="143"/>
      <c r="G34" s="144"/>
      <c r="H34" s="144"/>
      <c r="I34" s="144"/>
      <c r="J34" s="3"/>
    </row>
    <row x14ac:dyDescent="0.25" r="35" customHeight="1" ht="50.1">
      <c r="A35" s="126" t="s">
        <v>1</v>
      </c>
      <c r="B35" s="96" t="s">
        <v>97</v>
      </c>
      <c r="C35" s="127"/>
      <c r="D35" s="127"/>
      <c r="E35" s="127"/>
      <c r="F35" s="116"/>
      <c r="G35" s="128"/>
      <c r="H35" s="128"/>
      <c r="I35" s="128"/>
      <c r="J35" s="3"/>
    </row>
    <row x14ac:dyDescent="0.25" r="36" customHeight="1" ht="27.75">
      <c r="A36" s="15"/>
      <c r="B36" s="15" t="s">
        <v>98</v>
      </c>
      <c r="C36" s="15"/>
      <c r="D36" s="129"/>
      <c r="E36" s="112" t="s">
        <v>58</v>
      </c>
      <c r="F36" s="118" t="s">
        <v>36</v>
      </c>
      <c r="G36" s="131" t="s">
        <v>83</v>
      </c>
      <c r="H36" s="146" t="s">
        <v>99</v>
      </c>
      <c r="I36" s="147"/>
      <c r="J36" s="155"/>
    </row>
    <row x14ac:dyDescent="0.25" r="37" customHeight="1" ht="17.25">
      <c r="A37" s="3"/>
      <c r="B37" s="3"/>
      <c r="C37" s="3"/>
      <c r="D37" s="132"/>
      <c r="E37" s="74"/>
      <c r="F37" s="156" t="s">
        <v>72</v>
      </c>
      <c r="G37" s="91"/>
      <c r="H37" s="91"/>
      <c r="I37" s="82"/>
      <c r="J37" s="3"/>
    </row>
    <row x14ac:dyDescent="0.25" r="38" customHeight="1" ht="17.25">
      <c r="A38" s="3"/>
      <c r="B38" s="3"/>
      <c r="C38" s="3"/>
      <c r="D38" s="134"/>
      <c r="E38" s="148"/>
      <c r="F38" s="74" t="s">
        <v>100</v>
      </c>
      <c r="G38" s="25">
        <f>ROUNDUP((('Exchange rate'!Eur_per_GBP*('UK-R-Mirrors'!G38/(1+'Exchange rate'!UK_vat_rate))*1.25*0.9165)+1)/10,0)*10</f>
      </c>
      <c r="H38" s="25">
        <f>ROUNDUP((('Exchange rate'!Eur_per_GBP*('UK-R-Mirrors'!H38/(1+'Exchange rate'!UK_vat_rate))*1.25*0.9165)+1)/10,0)*10</f>
      </c>
      <c r="I38" s="82"/>
      <c r="J38" s="3"/>
    </row>
    <row x14ac:dyDescent="0.25" r="39" customHeight="1" ht="17.25">
      <c r="A39" s="3"/>
      <c r="B39" s="3"/>
      <c r="C39" s="3"/>
      <c r="D39" s="134"/>
      <c r="E39" s="74"/>
      <c r="F39" s="3"/>
      <c r="G39" s="82"/>
      <c r="H39" s="82"/>
      <c r="I39" s="82"/>
      <c r="J39" s="3"/>
    </row>
    <row x14ac:dyDescent="0.25" r="40" customHeight="1" ht="17.25">
      <c r="A40" s="3"/>
      <c r="B40" s="3"/>
      <c r="C40" s="3"/>
      <c r="D40" s="134"/>
      <c r="E40" s="23"/>
      <c r="F40" s="74"/>
      <c r="G40" s="136"/>
      <c r="H40" s="137"/>
      <c r="I40" s="137"/>
      <c r="J40" s="3"/>
    </row>
    <row x14ac:dyDescent="0.25" r="41" customHeight="1" ht="17.25">
      <c r="A41" s="3"/>
      <c r="B41" s="3"/>
      <c r="C41" s="3"/>
      <c r="D41" s="134"/>
      <c r="E41" s="138" t="s">
        <v>89</v>
      </c>
      <c r="F41" s="3"/>
      <c r="G41" s="82"/>
      <c r="H41" s="82"/>
      <c r="I41" s="34"/>
      <c r="J41" s="3"/>
    </row>
    <row x14ac:dyDescent="0.25" r="42" customHeight="1" ht="17.25">
      <c r="A42" s="3"/>
      <c r="B42" s="3"/>
      <c r="C42" s="3"/>
      <c r="D42" s="114"/>
      <c r="E42" s="145"/>
      <c r="F42" s="3"/>
      <c r="G42" s="82"/>
      <c r="H42" s="82"/>
      <c r="I42" s="34"/>
      <c r="J42" s="3"/>
    </row>
    <row x14ac:dyDescent="0.25" r="43" customHeight="1" ht="17.25">
      <c r="A43" s="3"/>
      <c r="B43" s="3"/>
      <c r="C43" s="3"/>
      <c r="D43" s="114"/>
      <c r="E43" s="23"/>
      <c r="F43" s="3"/>
      <c r="G43" s="82"/>
      <c r="H43" s="82"/>
      <c r="I43" s="82"/>
      <c r="J43" s="3"/>
    </row>
    <row x14ac:dyDescent="0.25" r="44" customHeight="1" ht="17.25">
      <c r="A44" s="3"/>
      <c r="B44" s="3"/>
      <c r="C44" s="3"/>
      <c r="D44" s="114"/>
      <c r="E44" s="139" t="s">
        <v>96</v>
      </c>
      <c r="F44" s="140"/>
      <c r="G44" s="141"/>
      <c r="H44" s="141"/>
      <c r="I44" s="37">
        <f>ROUNDUP((('Exchange rate'!Eur_per_GBP*('UK-R-Mirrors'!I44/(1+'Exchange rate'!UK_vat_rate))*1.25*0.9165)+1)/10,0)*10</f>
      </c>
      <c r="J44" s="3"/>
    </row>
    <row x14ac:dyDescent="0.25" r="45" customHeight="1" ht="17.25">
      <c r="A45" s="3"/>
      <c r="B45" s="3"/>
      <c r="C45" s="3"/>
      <c r="D45" s="114"/>
      <c r="E45" s="145"/>
      <c r="F45" s="3"/>
      <c r="G45" s="82"/>
      <c r="H45" s="82"/>
      <c r="I45" s="82"/>
      <c r="J45" s="3"/>
    </row>
    <row x14ac:dyDescent="0.25" r="46" customHeight="1" ht="17.25">
      <c r="A46" s="3"/>
      <c r="B46" s="3"/>
      <c r="C46" s="3"/>
      <c r="D46" s="114"/>
      <c r="E46" s="145"/>
      <c r="F46" s="3"/>
      <c r="G46" s="82"/>
      <c r="H46" s="82"/>
      <c r="I46" s="82"/>
      <c r="J46" s="3"/>
    </row>
    <row x14ac:dyDescent="0.25" r="47" customHeight="1" ht="17.25">
      <c r="A47" s="3"/>
      <c r="B47" s="3"/>
      <c r="C47" s="3"/>
      <c r="D47" s="114"/>
      <c r="E47" s="28"/>
      <c r="F47" s="3"/>
      <c r="G47" s="82"/>
      <c r="H47" s="82"/>
      <c r="I47" s="82"/>
      <c r="J47" s="3"/>
    </row>
    <row x14ac:dyDescent="0.25" r="48" customHeight="1" ht="30">
      <c r="A48" s="3"/>
      <c r="B48" s="3"/>
      <c r="C48" s="3"/>
      <c r="D48" s="114"/>
      <c r="E48" s="28"/>
      <c r="F48" s="3"/>
      <c r="G48" s="82"/>
      <c r="H48" s="82"/>
      <c r="I48" s="82"/>
      <c r="J48" s="3"/>
    </row>
    <row x14ac:dyDescent="0.25" r="49" customHeight="1" ht="17.25">
      <c r="A49" s="3"/>
      <c r="B49" s="3"/>
      <c r="C49" s="3"/>
      <c r="D49" s="114"/>
      <c r="E49" s="28"/>
      <c r="F49" s="3"/>
      <c r="G49" s="82"/>
      <c r="H49" s="82"/>
      <c r="I49" s="82"/>
      <c r="J49" s="3"/>
    </row>
    <row x14ac:dyDescent="0.25" r="50" customHeight="1" ht="50.1">
      <c r="A50" s="126"/>
      <c r="B50" s="96" t="s">
        <v>102</v>
      </c>
      <c r="C50" s="127"/>
      <c r="D50" s="127"/>
      <c r="E50" s="127"/>
      <c r="F50" s="116"/>
      <c r="G50" s="128"/>
      <c r="H50" s="128"/>
      <c r="I50" s="128"/>
      <c r="J50" s="126"/>
    </row>
    <row x14ac:dyDescent="0.25" r="51" customHeight="1" ht="26.25">
      <c r="A51" s="15"/>
      <c r="B51" s="15" t="s">
        <v>82</v>
      </c>
      <c r="C51" s="15"/>
      <c r="D51" s="129"/>
      <c r="E51" s="112" t="s">
        <v>58</v>
      </c>
      <c r="F51" s="118" t="s">
        <v>36</v>
      </c>
      <c r="G51" s="131" t="s">
        <v>83</v>
      </c>
      <c r="H51" s="146" t="s">
        <v>99</v>
      </c>
      <c r="I51" s="147"/>
      <c r="J51" s="155"/>
    </row>
    <row x14ac:dyDescent="0.25" r="52" customHeight="1" ht="17.25">
      <c r="A52" s="3"/>
      <c r="B52" s="3"/>
      <c r="C52" s="3"/>
      <c r="D52" s="132"/>
      <c r="E52" s="74"/>
      <c r="F52" s="156" t="s">
        <v>72</v>
      </c>
      <c r="G52" s="91"/>
      <c r="H52" s="91"/>
      <c r="I52" s="86"/>
      <c r="J52" s="3"/>
    </row>
    <row x14ac:dyDescent="0.25" r="53" customHeight="1" ht="17.25">
      <c r="A53" s="3"/>
      <c r="B53" s="3"/>
      <c r="C53" s="3"/>
      <c r="D53" s="134"/>
      <c r="E53" s="74" t="s">
        <v>11</v>
      </c>
      <c r="F53" s="74" t="s">
        <v>85</v>
      </c>
      <c r="G53" s="25">
        <f>ROUNDUP((('Exchange rate'!Eur_per_GBP*('UK-R-Mirrors'!G53/(1+'Exchange rate'!UK_vat_rate))*1.25*0.9165)+1)/10,0)*10</f>
      </c>
      <c r="H53" s="25">
        <f>ROUNDUP((('Exchange rate'!Eur_per_GBP*('UK-R-Mirrors'!H53/(1+'Exchange rate'!UK_vat_rate))*1.25*0.9165)+1)/10,0)*10</f>
      </c>
      <c r="I53" s="149"/>
      <c r="J53" s="3"/>
    </row>
    <row x14ac:dyDescent="0.25" r="54" customHeight="1" ht="17.25">
      <c r="A54" s="3"/>
      <c r="B54" s="3"/>
      <c r="C54" s="3"/>
      <c r="D54" s="134"/>
      <c r="E54" s="74" t="s">
        <v>15</v>
      </c>
      <c r="F54" s="74" t="s">
        <v>87</v>
      </c>
      <c r="G54" s="25">
        <f>ROUNDUP((('Exchange rate'!Eur_per_GBP*('UK-R-Mirrors'!G54/(1+'Exchange rate'!UK_vat_rate))*1.25*0.9165)+1)/10,0)*10</f>
      </c>
      <c r="H54" s="25">
        <f>ROUNDUP((('Exchange rate'!Eur_per_GBP*('UK-R-Mirrors'!H54/(1+'Exchange rate'!UK_vat_rate))*1.25*0.9165)+1)/10,0)*10</f>
      </c>
      <c r="I54" s="137"/>
      <c r="J54" s="3"/>
    </row>
    <row x14ac:dyDescent="0.25" r="55" customHeight="1" ht="17.25">
      <c r="A55" s="3"/>
      <c r="B55" s="3"/>
      <c r="C55" s="3"/>
      <c r="D55" s="134"/>
      <c r="E55" s="74"/>
      <c r="F55" s="3"/>
      <c r="G55" s="82"/>
      <c r="H55" s="82"/>
      <c r="I55" s="86"/>
      <c r="J55" s="3"/>
    </row>
    <row x14ac:dyDescent="0.25" r="56" customHeight="1" ht="17.25">
      <c r="A56" s="3"/>
      <c r="B56" s="3"/>
      <c r="C56" s="3"/>
      <c r="D56" s="134"/>
      <c r="E56" s="23"/>
      <c r="F56" s="74"/>
      <c r="G56" s="136"/>
      <c r="H56" s="137"/>
      <c r="I56" s="86"/>
      <c r="J56" s="3"/>
    </row>
    <row x14ac:dyDescent="0.25" r="57" customHeight="1" ht="17.25">
      <c r="A57" s="3"/>
      <c r="B57" s="3"/>
      <c r="C57" s="3"/>
      <c r="D57" s="134"/>
      <c r="E57" s="138" t="s">
        <v>89</v>
      </c>
      <c r="F57" s="3"/>
      <c r="G57" s="82"/>
      <c r="H57" s="82"/>
      <c r="I57" s="86"/>
      <c r="J57" s="3"/>
    </row>
    <row x14ac:dyDescent="0.25" r="58" customHeight="1" ht="17.25">
      <c r="A58" s="3"/>
      <c r="B58" s="3"/>
      <c r="C58" s="3"/>
      <c r="D58" s="114"/>
      <c r="E58" s="145"/>
      <c r="F58" s="3"/>
      <c r="G58" s="82"/>
      <c r="H58" s="82"/>
      <c r="I58" s="82"/>
      <c r="J58" s="3"/>
    </row>
    <row x14ac:dyDescent="0.25" r="59" customHeight="1" ht="17.25">
      <c r="A59" s="3"/>
      <c r="B59" s="3"/>
      <c r="C59" s="3"/>
      <c r="D59" s="134"/>
      <c r="E59" s="23"/>
      <c r="F59" s="3"/>
      <c r="G59" s="82"/>
      <c r="H59" s="82"/>
      <c r="I59" s="82"/>
      <c r="J59" s="3"/>
    </row>
    <row x14ac:dyDescent="0.25" r="60" customHeight="1" ht="17.25">
      <c r="A60" s="3"/>
      <c r="B60" s="3"/>
      <c r="C60" s="3"/>
      <c r="D60" s="134"/>
      <c r="E60" s="139" t="s">
        <v>90</v>
      </c>
      <c r="F60" s="140"/>
      <c r="G60" s="141"/>
      <c r="H60" s="124"/>
      <c r="I60" s="37">
        <f>ROUNDUP((('Exchange rate'!Eur_per_GBP*('UK-R-Mirrors'!I60/(1+'Exchange rate'!UK_vat_rate))*1.25*0.9165)+1)/10,0)*10</f>
      </c>
      <c r="J60" s="3"/>
    </row>
    <row x14ac:dyDescent="0.25" r="61" customHeight="1" ht="17.25">
      <c r="A61" s="3"/>
      <c r="B61" s="3"/>
      <c r="C61" s="3"/>
      <c r="D61" s="134"/>
      <c r="E61" s="145"/>
      <c r="F61" s="3"/>
      <c r="G61" s="82"/>
      <c r="H61" s="34"/>
      <c r="I61" s="86"/>
      <c r="J61" s="3"/>
    </row>
    <row x14ac:dyDescent="0.25" r="62" customHeight="1" ht="17.25">
      <c r="A62" s="3"/>
      <c r="B62" s="3"/>
      <c r="C62" s="3"/>
      <c r="D62" s="134"/>
      <c r="E62" s="23"/>
      <c r="F62" s="3"/>
      <c r="G62" s="82"/>
      <c r="H62" s="82"/>
      <c r="I62" s="82"/>
      <c r="J62" s="3"/>
    </row>
    <row x14ac:dyDescent="0.25" r="63" customHeight="1" ht="17.25">
      <c r="A63" s="3"/>
      <c r="B63" s="3"/>
      <c r="C63" s="3"/>
      <c r="D63" s="134"/>
      <c r="E63" s="139" t="s">
        <v>105</v>
      </c>
      <c r="F63" s="140"/>
      <c r="G63" s="141"/>
      <c r="H63" s="124"/>
      <c r="I63" s="37">
        <f>ROUNDUP((('Exchange rate'!Eur_per_GBP*('UK-R-Mirrors'!I63/(1+'Exchange rate'!UK_vat_rate))*1.25*0.9165)+1)/10,0)*10</f>
      </c>
      <c r="J63" s="3"/>
    </row>
    <row x14ac:dyDescent="0.25" r="64" customHeight="1" ht="17.25">
      <c r="A64" s="3"/>
      <c r="B64" s="3"/>
      <c r="C64" s="3"/>
      <c r="D64" s="134"/>
      <c r="E64" s="28"/>
      <c r="F64" s="3"/>
      <c r="G64" s="82"/>
      <c r="H64" s="34"/>
      <c r="I64" s="34"/>
      <c r="J64" s="3"/>
    </row>
    <row x14ac:dyDescent="0.25" r="65" customHeight="1" ht="17.25">
      <c r="A65" s="3"/>
      <c r="B65" s="3"/>
      <c r="C65" s="3"/>
      <c r="D65" s="134"/>
      <c r="E65" s="28"/>
      <c r="F65" s="3"/>
      <c r="G65" s="82"/>
      <c r="H65" s="34"/>
      <c r="I65" s="34"/>
      <c r="J65" s="3"/>
    </row>
    <row x14ac:dyDescent="0.25" r="66" customHeight="1" ht="81">
      <c r="A66" s="3"/>
      <c r="B66" s="3"/>
      <c r="C66" s="3"/>
      <c r="D66" s="134"/>
      <c r="E66" s="23"/>
      <c r="F66" s="3"/>
      <c r="G66" s="82"/>
      <c r="H66" s="82"/>
      <c r="I66" s="82"/>
      <c r="J66" s="3"/>
    </row>
    <row x14ac:dyDescent="0.25" r="67" customHeight="1" ht="50.1">
      <c r="A67" s="126"/>
      <c r="B67" s="96" t="s">
        <v>102</v>
      </c>
      <c r="C67" s="127"/>
      <c r="D67" s="127"/>
      <c r="E67" s="127"/>
      <c r="F67" s="116"/>
      <c r="G67" s="128"/>
      <c r="H67" s="128"/>
      <c r="I67" s="128"/>
      <c r="J67" s="126"/>
    </row>
    <row x14ac:dyDescent="0.25" r="68" customHeight="1" ht="26.25">
      <c r="A68" s="15"/>
      <c r="B68" s="15" t="s">
        <v>106</v>
      </c>
      <c r="C68" s="15"/>
      <c r="D68" s="129"/>
      <c r="E68" s="112" t="s">
        <v>58</v>
      </c>
      <c r="F68" s="118" t="s">
        <v>36</v>
      </c>
      <c r="G68" s="131" t="s">
        <v>83</v>
      </c>
      <c r="H68" s="146" t="s">
        <v>99</v>
      </c>
      <c r="I68" s="147"/>
      <c r="J68" s="155"/>
    </row>
    <row x14ac:dyDescent="0.25" r="69" customHeight="1" ht="17.25">
      <c r="A69" s="3"/>
      <c r="B69" s="3"/>
      <c r="C69" s="3"/>
      <c r="D69" s="132"/>
      <c r="E69" s="74"/>
      <c r="F69" s="156" t="s">
        <v>72</v>
      </c>
      <c r="G69" s="91"/>
      <c r="H69" s="91"/>
      <c r="I69" s="86"/>
      <c r="J69" s="3"/>
    </row>
    <row x14ac:dyDescent="0.25" r="70" customHeight="1" ht="17.25">
      <c r="A70" s="3"/>
      <c r="B70" s="3"/>
      <c r="C70" s="3"/>
      <c r="D70" s="134"/>
      <c r="E70" s="74" t="s">
        <v>11</v>
      </c>
      <c r="F70" s="74" t="s">
        <v>107</v>
      </c>
      <c r="G70" s="25">
        <f>ROUNDUP((('Exchange rate'!Eur_per_GBP*('UK-R-Mirrors'!G71/(1+'Exchange rate'!UK_vat_rate))*1.25*0.9165)+1)/10,0)*10</f>
      </c>
      <c r="H70" s="25">
        <f>ROUNDUP((('Exchange rate'!Eur_per_GBP*('UK-R-Mirrors'!H71/(1+'Exchange rate'!UK_vat_rate))*1.25*0.9165)+1)/10,0)*10</f>
      </c>
      <c r="I70" s="86"/>
      <c r="J70" s="3"/>
    </row>
    <row x14ac:dyDescent="0.25" r="71" customHeight="1" ht="17.25">
      <c r="A71" s="3"/>
      <c r="B71" s="3"/>
      <c r="C71" s="3"/>
      <c r="D71" s="134"/>
      <c r="E71" s="74" t="s">
        <v>13</v>
      </c>
      <c r="F71" s="74" t="s">
        <v>109</v>
      </c>
      <c r="G71" s="25">
        <f>ROUNDUP((('Exchange rate'!Eur_per_GBP*('UK-R-Mirrors'!G72/(1+'Exchange rate'!UK_vat_rate))*1.25*0.9165)+1)/10,0)*10</f>
      </c>
      <c r="H71" s="25">
        <f>ROUNDUP((('Exchange rate'!Eur_per_GBP*('UK-R-Mirrors'!H72/(1+'Exchange rate'!UK_vat_rate))*1.25*0.9165)+1)/10,0)*10</f>
      </c>
      <c r="I71" s="137"/>
      <c r="J71" s="157"/>
    </row>
    <row x14ac:dyDescent="0.25" r="72" customHeight="1" ht="17.25">
      <c r="A72" s="3"/>
      <c r="B72" s="3"/>
      <c r="C72" s="3"/>
      <c r="D72" s="134"/>
      <c r="E72" s="74" t="s">
        <v>15</v>
      </c>
      <c r="F72" s="74" t="s">
        <v>111</v>
      </c>
      <c r="G72" s="25">
        <f>ROUNDUP((('Exchange rate'!Eur_per_GBP*('UK-R-Mirrors'!G73/(1+'Exchange rate'!UK_vat_rate))*1.25*0.9165)+1)/10,0)*10</f>
      </c>
      <c r="H72" s="25">
        <f>ROUNDUP((('Exchange rate'!Eur_per_GBP*('UK-R-Mirrors'!H73/(1+'Exchange rate'!UK_vat_rate))*1.25*0.9165)+1)/10,0)*10</f>
      </c>
      <c r="I72" s="136"/>
      <c r="J72" s="3"/>
    </row>
    <row x14ac:dyDescent="0.25" r="73" customHeight="1" ht="17.25">
      <c r="A73" s="3"/>
      <c r="B73" s="3"/>
      <c r="C73" s="3"/>
      <c r="D73" s="134"/>
      <c r="E73" s="74"/>
      <c r="F73" s="3"/>
      <c r="G73" s="82"/>
      <c r="H73" s="82"/>
      <c r="I73" s="86"/>
      <c r="J73" s="3"/>
    </row>
    <row x14ac:dyDescent="0.25" r="74" customHeight="1" ht="17.25">
      <c r="A74" s="3"/>
      <c r="B74" s="3"/>
      <c r="C74" s="3"/>
      <c r="D74" s="134"/>
      <c r="E74" s="23"/>
      <c r="F74" s="74"/>
      <c r="G74" s="136"/>
      <c r="H74" s="137"/>
      <c r="I74" s="86"/>
      <c r="J74" s="3"/>
    </row>
    <row x14ac:dyDescent="0.25" r="75" customHeight="1" ht="17.25">
      <c r="A75" s="3"/>
      <c r="B75" s="3"/>
      <c r="C75" s="3"/>
      <c r="D75" s="134"/>
      <c r="E75" s="138" t="s">
        <v>89</v>
      </c>
      <c r="F75" s="3"/>
      <c r="G75" s="82"/>
      <c r="H75" s="82"/>
      <c r="I75" s="86"/>
      <c r="J75" s="3"/>
    </row>
    <row x14ac:dyDescent="0.25" r="76" customHeight="1" ht="17.25">
      <c r="A76" s="3"/>
      <c r="B76" s="3"/>
      <c r="C76" s="3"/>
      <c r="D76" s="114"/>
      <c r="E76" s="145"/>
      <c r="F76" s="3"/>
      <c r="G76" s="82"/>
      <c r="H76" s="82"/>
      <c r="I76" s="82"/>
      <c r="J76" s="3"/>
    </row>
    <row x14ac:dyDescent="0.25" r="77" customHeight="1" ht="17.25">
      <c r="A77" s="3"/>
      <c r="B77" s="3"/>
      <c r="C77" s="3"/>
      <c r="D77" s="134"/>
      <c r="E77" s="23"/>
      <c r="F77" s="3"/>
      <c r="G77" s="82"/>
      <c r="H77" s="82"/>
      <c r="I77" s="82"/>
      <c r="J77" s="3"/>
    </row>
    <row x14ac:dyDescent="0.25" r="78" customHeight="1" ht="17.25">
      <c r="A78" s="3"/>
      <c r="B78" s="3"/>
      <c r="C78" s="3"/>
      <c r="D78" s="134"/>
      <c r="E78" s="139" t="s">
        <v>90</v>
      </c>
      <c r="F78" s="140"/>
      <c r="G78" s="141"/>
      <c r="H78" s="124"/>
      <c r="I78" s="37">
        <f>ROUNDUP((('Exchange rate'!Eur_per_GBP*('UK-R-Mirrors'!I79/(1+'Exchange rate'!UK_vat_rate))*1.25*0.9165)+1)/10,0)*10</f>
      </c>
      <c r="J78" s="3"/>
    </row>
    <row x14ac:dyDescent="0.25" r="79" customHeight="1" ht="17.25">
      <c r="A79" s="3"/>
      <c r="B79" s="3"/>
      <c r="C79" s="3"/>
      <c r="D79" s="134"/>
      <c r="E79" s="145"/>
      <c r="F79" s="3"/>
      <c r="G79" s="82"/>
      <c r="H79" s="34"/>
      <c r="I79" s="86"/>
      <c r="J79" s="3"/>
    </row>
    <row x14ac:dyDescent="0.25" r="80" customHeight="1" ht="17.25">
      <c r="A80" s="3"/>
      <c r="B80" s="3"/>
      <c r="C80" s="3"/>
      <c r="D80" s="134"/>
      <c r="E80" s="145"/>
      <c r="F80" s="3"/>
      <c r="G80" s="82"/>
      <c r="H80" s="34"/>
      <c r="I80" s="86"/>
      <c r="J80" s="3"/>
    </row>
    <row x14ac:dyDescent="0.25" r="81" customHeight="1" ht="17.25">
      <c r="A81" s="3"/>
      <c r="B81" s="3"/>
      <c r="C81" s="3"/>
      <c r="D81" s="134"/>
      <c r="E81" s="139" t="s">
        <v>105</v>
      </c>
      <c r="F81" s="140"/>
      <c r="G81" s="141"/>
      <c r="H81" s="124"/>
      <c r="I81" s="37">
        <f>ROUNDUP((('Exchange rate'!Eur_per_GBP*('UK-R-Mirrors'!I82/(1+'Exchange rate'!UK_vat_rate))*1.25*0.9165)+1)/10,0)*10</f>
      </c>
      <c r="J81" s="3"/>
    </row>
    <row x14ac:dyDescent="0.25" r="82" customHeight="1" ht="85.34999999999998">
      <c r="A82" s="3"/>
      <c r="B82" s="3"/>
      <c r="C82" s="3"/>
      <c r="D82" s="134"/>
      <c r="E82" s="28"/>
      <c r="F82" s="3"/>
      <c r="G82" s="82"/>
      <c r="H82" s="34"/>
      <c r="I82" s="34"/>
      <c r="J82" s="3"/>
    </row>
    <row x14ac:dyDescent="0.25" r="83" customHeight="1" ht="17.25">
      <c r="A83" s="126"/>
      <c r="B83" s="96" t="s">
        <v>113</v>
      </c>
      <c r="C83" s="127"/>
      <c r="D83" s="127"/>
      <c r="E83" s="127"/>
      <c r="F83" s="116"/>
      <c r="G83" s="128"/>
      <c r="H83" s="128"/>
      <c r="I83" s="128"/>
      <c r="J83" s="126"/>
    </row>
    <row x14ac:dyDescent="0.25" r="84" customHeight="1" ht="17.25">
      <c r="A84" s="15"/>
      <c r="B84" s="15"/>
      <c r="C84" s="15"/>
      <c r="D84" s="129"/>
      <c r="E84" s="112" t="s">
        <v>58</v>
      </c>
      <c r="F84" s="118" t="s">
        <v>36</v>
      </c>
      <c r="G84" s="18" t="s">
        <v>83</v>
      </c>
      <c r="H84" s="18"/>
      <c r="I84" s="85"/>
      <c r="J84" s="155"/>
    </row>
    <row x14ac:dyDescent="0.25" r="85" customHeight="1" ht="17.25">
      <c r="A85" s="3"/>
      <c r="B85" s="3"/>
      <c r="C85" s="3"/>
      <c r="D85" s="134"/>
      <c r="E85" s="28"/>
      <c r="F85" s="119" t="s">
        <v>72</v>
      </c>
      <c r="G85" s="82"/>
      <c r="H85" s="34"/>
      <c r="I85" s="34"/>
      <c r="J85" s="3"/>
    </row>
    <row x14ac:dyDescent="0.25" r="86" customHeight="1" ht="17.25">
      <c r="A86" s="3"/>
      <c r="B86" s="3"/>
      <c r="C86" s="3"/>
      <c r="D86" s="134"/>
      <c r="E86" s="74" t="s">
        <v>11</v>
      </c>
      <c r="F86" s="74" t="s">
        <v>114</v>
      </c>
      <c r="G86" s="25">
        <f>ROUNDUP((('Exchange rate'!Eur_per_GBP*('UK-R-Mirrors'!G87/(1+'Exchange rate'!UK_vat_rate))*1.25*0.9165)+1)/10,0)*10</f>
      </c>
      <c r="H86" s="151"/>
      <c r="I86" s="34"/>
      <c r="J86" s="3"/>
    </row>
    <row x14ac:dyDescent="0.25" r="87" customHeight="1" ht="17.25">
      <c r="A87" s="3"/>
      <c r="B87" s="3"/>
      <c r="C87" s="3"/>
      <c r="D87" s="134"/>
      <c r="E87" s="74" t="s">
        <v>13</v>
      </c>
      <c r="F87" s="74" t="s">
        <v>116</v>
      </c>
      <c r="G87" s="25">
        <f>ROUNDUP((('Exchange rate'!Eur_per_GBP*('UK-R-Mirrors'!G88/(1+'Exchange rate'!UK_vat_rate))*1.25*0.9165)+1)/10,0)*10</f>
      </c>
      <c r="H87" s="151"/>
      <c r="I87" s="34"/>
      <c r="J87" s="3"/>
    </row>
    <row x14ac:dyDescent="0.25" r="88" customHeight="1" ht="17.25">
      <c r="A88" s="3"/>
      <c r="B88" s="3"/>
      <c r="C88" s="3"/>
      <c r="D88" s="134"/>
      <c r="E88" s="74" t="s">
        <v>15</v>
      </c>
      <c r="F88" s="74" t="s">
        <v>118</v>
      </c>
      <c r="G88" s="25">
        <f>ROUNDUP((('Exchange rate'!Eur_per_GBP*('UK-R-Mirrors'!G89/(1+'Exchange rate'!UK_vat_rate))*1.25*0.9165)+1)/10,0)*10</f>
      </c>
      <c r="H88" s="151"/>
      <c r="I88" s="34"/>
      <c r="J88" s="3"/>
    </row>
    <row x14ac:dyDescent="0.25" r="89" customHeight="1" ht="17.25">
      <c r="A89" s="3"/>
      <c r="B89" s="3"/>
      <c r="C89" s="3"/>
      <c r="D89" s="134"/>
      <c r="E89" s="74" t="s">
        <v>120</v>
      </c>
      <c r="F89" s="74" t="s">
        <v>121</v>
      </c>
      <c r="G89" s="25">
        <f>ROUNDUP((('Exchange rate'!Eur_per_GBP*('UK-R-Mirrors'!G90/(1+'Exchange rate'!UK_vat_rate))*1.25*0.9165)+1)/10,0)*10</f>
      </c>
      <c r="H89" s="151"/>
      <c r="I89" s="34"/>
      <c r="J89" s="3"/>
    </row>
    <row x14ac:dyDescent="0.25" r="90" customHeight="1" ht="17.25">
      <c r="A90" s="3"/>
      <c r="B90" s="3"/>
      <c r="C90" s="3"/>
      <c r="D90" s="134"/>
      <c r="E90" s="74" t="s">
        <v>123</v>
      </c>
      <c r="F90" s="74" t="s">
        <v>124</v>
      </c>
      <c r="G90" s="25">
        <f>ROUNDUP((('Exchange rate'!Eur_per_GBP*('UK-R-Mirrors'!G91/(1+'Exchange rate'!UK_vat_rate))*1.25*0.9165)+1)/10,0)*10</f>
      </c>
      <c r="H90" s="151"/>
      <c r="I90" s="34"/>
      <c r="J90" s="3"/>
    </row>
    <row x14ac:dyDescent="0.25" r="91" customHeight="1" ht="17.25">
      <c r="A91" s="3"/>
      <c r="B91" s="3"/>
      <c r="C91" s="3"/>
      <c r="D91" s="134"/>
      <c r="E91" s="74" t="s">
        <v>138</v>
      </c>
      <c r="F91" s="74" t="s">
        <v>146</v>
      </c>
      <c r="G91" s="25">
        <f>ROUNDUP((('Exchange rate'!Eur_per_GBP*('UK-R-Mirrors'!G92/(1+'Exchange rate'!UK_vat_rate))*1.25*0.9165)+1)/10,0)*10</f>
      </c>
      <c r="H91" s="151"/>
      <c r="I91" s="34"/>
      <c r="J91" s="3"/>
    </row>
    <row x14ac:dyDescent="0.25" r="92" customHeight="1" ht="17.25">
      <c r="A92" s="3"/>
      <c r="B92" s="3"/>
      <c r="C92" s="3"/>
      <c r="D92" s="134"/>
      <c r="E92" s="28"/>
      <c r="F92" s="3"/>
      <c r="G92" s="82"/>
      <c r="H92" s="34"/>
      <c r="I92" s="34"/>
      <c r="J92" s="3"/>
    </row>
    <row x14ac:dyDescent="0.25" r="93" customHeight="1" ht="17.25">
      <c r="A93" s="3"/>
      <c r="B93" s="3"/>
      <c r="C93" s="3"/>
      <c r="D93" s="134"/>
      <c r="E93" s="138" t="s">
        <v>89</v>
      </c>
      <c r="F93" s="3"/>
      <c r="G93" s="82"/>
      <c r="H93" s="34"/>
      <c r="I93" s="34"/>
      <c r="J93" s="3"/>
    </row>
    <row x14ac:dyDescent="0.25" r="94" customHeight="1" ht="17.25">
      <c r="A94" s="3"/>
      <c r="B94" s="3"/>
      <c r="C94" s="3"/>
      <c r="D94" s="134"/>
      <c r="E94" s="145"/>
      <c r="F94" s="3"/>
      <c r="G94" s="82"/>
      <c r="H94" s="34"/>
      <c r="I94" s="34"/>
      <c r="J94" s="3"/>
    </row>
    <row x14ac:dyDescent="0.25" r="95" customHeight="1" ht="17.25">
      <c r="A95" s="3"/>
      <c r="B95" s="3"/>
      <c r="C95" s="3"/>
      <c r="D95" s="134"/>
      <c r="E95" s="28"/>
      <c r="F95" s="3"/>
      <c r="G95" s="82"/>
      <c r="H95" s="34"/>
      <c r="I95" s="34"/>
      <c r="J95" s="3"/>
    </row>
    <row x14ac:dyDescent="0.25" r="96" customHeight="1" ht="17.25">
      <c r="A96" s="3"/>
      <c r="B96" s="3"/>
      <c r="C96" s="3"/>
      <c r="D96" s="134"/>
      <c r="E96" s="23"/>
      <c r="F96" s="114"/>
      <c r="G96" s="82"/>
      <c r="H96" s="91" t="s">
        <v>126</v>
      </c>
      <c r="I96" s="91" t="s">
        <v>141</v>
      </c>
      <c r="J96" s="34"/>
    </row>
    <row x14ac:dyDescent="0.25" r="97" customHeight="1" ht="17.25">
      <c r="A97" s="3"/>
      <c r="B97" s="3"/>
      <c r="C97" s="3"/>
      <c r="D97" s="134"/>
      <c r="E97" s="139" t="s">
        <v>90</v>
      </c>
      <c r="F97" s="139"/>
      <c r="G97" s="144"/>
      <c r="H97" s="37">
        <f>ROUNDUP((('Exchange rate'!Eur_per_GBP*('UK-R-Mirrors'!H98/(1+'Exchange rate'!UK_vat_rate))*1.25*0.9165)+1)/10,0)*10</f>
      </c>
      <c r="I97" s="37">
        <f>ROUNDUP((('Exchange rate'!Eur_per_GBP*('UK-R-Mirrors'!I98/(1+'Exchange rate'!UK_vat_rate))*1.25*0.9165)+1)/10,0)*10</f>
      </c>
      <c r="J97" s="34"/>
    </row>
    <row x14ac:dyDescent="0.25" r="98" customHeight="1" ht="17.25">
      <c r="A98" s="3"/>
      <c r="B98" s="3"/>
      <c r="C98" s="3"/>
      <c r="D98" s="134"/>
      <c r="E98" s="145"/>
      <c r="F98" s="3"/>
      <c r="G98" s="82"/>
      <c r="H98" s="34"/>
      <c r="I98" s="34"/>
      <c r="J98" s="3"/>
    </row>
    <row x14ac:dyDescent="0.25" r="99" customHeight="1" ht="17.25">
      <c r="A99" s="3"/>
      <c r="B99" s="3"/>
      <c r="C99" s="3"/>
      <c r="D99" s="134"/>
      <c r="E99" s="23"/>
      <c r="F99" s="3"/>
      <c r="G99" s="82"/>
      <c r="H99" s="91" t="s">
        <v>126</v>
      </c>
      <c r="I99" s="91" t="s">
        <v>141</v>
      </c>
      <c r="J99" s="3"/>
    </row>
    <row x14ac:dyDescent="0.25" r="100" customHeight="1" ht="17.25">
      <c r="A100" s="3"/>
      <c r="B100" s="3"/>
      <c r="C100" s="3"/>
      <c r="D100" s="134"/>
      <c r="E100" s="139" t="s">
        <v>128</v>
      </c>
      <c r="F100" s="140"/>
      <c r="G100" s="124"/>
      <c r="H100" s="37">
        <f>ROUNDUP((('Exchange rate'!Eur_per_GBP*('UK-R-Mirrors'!H101/(1+'Exchange rate'!UK_vat_rate))*1.25*0.9165)+1)/10,0)*10</f>
      </c>
      <c r="I100" s="37">
        <f>ROUNDUP((('Exchange rate'!Eur_per_GBP*('UK-R-Mirrors'!I101/(1+'Exchange rate'!UK_vat_rate))*1.25*0.9165)+1)/10,0)*10</f>
      </c>
      <c r="J100" s="3"/>
    </row>
    <row x14ac:dyDescent="0.25" r="101" customHeight="1" ht="41.25">
      <c r="A101" s="3"/>
      <c r="B101" s="3"/>
      <c r="C101" s="3"/>
      <c r="D101" s="134"/>
      <c r="E101" s="28"/>
      <c r="F101" s="3"/>
      <c r="G101" s="82"/>
      <c r="H101" s="25" t="s">
        <v>1</v>
      </c>
      <c r="I101" s="34"/>
      <c r="J101" s="3"/>
    </row>
    <row x14ac:dyDescent="0.25" r="102" customHeight="1" ht="41.1">
      <c r="A102" s="3"/>
      <c r="B102" s="3"/>
      <c r="C102" s="3"/>
      <c r="D102" s="134"/>
      <c r="E102" s="23"/>
      <c r="F102" s="114"/>
      <c r="G102" s="82"/>
      <c r="H102" s="82"/>
      <c r="I102" s="82"/>
      <c r="J102" s="3"/>
    </row>
    <row x14ac:dyDescent="0.25" r="103" customHeight="1" ht="45">
      <c r="A103" s="126"/>
      <c r="B103" s="96" t="s">
        <v>129</v>
      </c>
      <c r="C103" s="127"/>
      <c r="D103" s="127"/>
      <c r="E103" s="127"/>
      <c r="F103" s="116"/>
      <c r="G103" s="128"/>
      <c r="H103" s="128"/>
      <c r="I103" s="128"/>
      <c r="J103" s="126"/>
    </row>
    <row x14ac:dyDescent="0.25" r="104" customHeight="1" ht="17.25">
      <c r="A104" s="15"/>
      <c r="B104" s="15" t="s">
        <v>82</v>
      </c>
      <c r="C104" s="15"/>
      <c r="D104" s="129"/>
      <c r="E104" s="112" t="s">
        <v>58</v>
      </c>
      <c r="F104" s="118" t="s">
        <v>36</v>
      </c>
      <c r="G104" s="131" t="s">
        <v>83</v>
      </c>
      <c r="H104" s="146" t="s">
        <v>99</v>
      </c>
      <c r="I104" s="147"/>
      <c r="J104" s="155"/>
    </row>
    <row x14ac:dyDescent="0.25" r="105" customHeight="1" ht="17.25">
      <c r="A105" s="3"/>
      <c r="B105" s="3"/>
      <c r="C105" s="3"/>
      <c r="D105" s="134"/>
      <c r="E105" s="74"/>
      <c r="F105" s="119" t="s">
        <v>72</v>
      </c>
      <c r="G105" s="82"/>
      <c r="H105" s="34"/>
      <c r="I105" s="34"/>
      <c r="J105" s="3"/>
    </row>
    <row x14ac:dyDescent="0.25" r="106" customHeight="1" ht="17.25">
      <c r="A106" s="3"/>
      <c r="B106" s="3"/>
      <c r="C106" s="3"/>
      <c r="D106" s="134"/>
      <c r="E106" s="74" t="s">
        <v>11</v>
      </c>
      <c r="F106" s="74" t="s">
        <v>85</v>
      </c>
      <c r="G106" s="25">
        <f>ROUNDUP((('Exchange rate'!Eur_per_GBP*('UK-R-Mirrors'!G107/(1+'Exchange rate'!UK_vat_rate))*1.25*0.9165)+1)/10,0)*10</f>
      </c>
      <c r="H106" s="25">
        <f>ROUNDUP((('Exchange rate'!Eur_per_GBP*('UK-R-Mirrors'!H107/(1+'Exchange rate'!UK_vat_rate))*1.25*0.9165)+1)/10,0)*10</f>
      </c>
      <c r="I106" s="34"/>
      <c r="J106" s="3"/>
    </row>
    <row x14ac:dyDescent="0.25" r="107" customHeight="1" ht="17.25">
      <c r="A107" s="3"/>
      <c r="B107" s="3"/>
      <c r="C107" s="3"/>
      <c r="D107" s="134"/>
      <c r="E107" s="74" t="s">
        <v>15</v>
      </c>
      <c r="F107" s="74" t="s">
        <v>87</v>
      </c>
      <c r="G107" s="25">
        <f>ROUNDUP((('Exchange rate'!Eur_per_GBP*('UK-R-Mirrors'!G108/(1+'Exchange rate'!UK_vat_rate))*1.25*0.9165)+1)/10,0)*10</f>
      </c>
      <c r="H107" s="25">
        <f>ROUNDUP((('Exchange rate'!Eur_per_GBP*('UK-R-Mirrors'!H108/(1+'Exchange rate'!UK_vat_rate))*1.25*0.9165)+1)/10,0)*10</f>
      </c>
      <c r="I107" s="25"/>
      <c r="J107" s="3"/>
    </row>
    <row x14ac:dyDescent="0.25" r="108" customHeight="1" ht="17.25">
      <c r="A108" s="3"/>
      <c r="B108" s="3"/>
      <c r="C108" s="3"/>
      <c r="D108" s="134"/>
      <c r="E108" s="74"/>
      <c r="F108" s="74"/>
      <c r="G108" s="82"/>
      <c r="H108" s="34"/>
      <c r="I108" s="34"/>
      <c r="J108" s="3"/>
    </row>
    <row x14ac:dyDescent="0.25" r="109" customHeight="1" ht="17.25">
      <c r="A109" s="3"/>
      <c r="B109" s="3"/>
      <c r="C109" s="3"/>
      <c r="D109" s="134"/>
      <c r="E109" s="28"/>
      <c r="F109" s="3"/>
      <c r="G109" s="82"/>
      <c r="H109" s="34"/>
      <c r="I109" s="34"/>
      <c r="J109" s="3"/>
    </row>
    <row x14ac:dyDescent="0.25" r="110" customHeight="1" ht="17.25">
      <c r="A110" s="3"/>
      <c r="B110" s="3"/>
      <c r="C110" s="3"/>
      <c r="D110" s="134"/>
      <c r="E110" s="28"/>
      <c r="F110" s="3"/>
      <c r="G110" s="82"/>
      <c r="H110" s="34"/>
      <c r="I110" s="34"/>
      <c r="J110" s="3"/>
    </row>
    <row x14ac:dyDescent="0.25" r="111" customHeight="1" ht="17.25">
      <c r="A111" s="3"/>
      <c r="B111" s="3"/>
      <c r="C111" s="3"/>
      <c r="D111" s="134"/>
      <c r="E111" s="138" t="s">
        <v>89</v>
      </c>
      <c r="F111" s="3"/>
      <c r="G111" s="82"/>
      <c r="H111" s="34"/>
      <c r="I111" s="34"/>
      <c r="J111" s="3"/>
    </row>
    <row x14ac:dyDescent="0.25" r="112" customHeight="1" ht="17.25">
      <c r="A112" s="3"/>
      <c r="B112" s="3"/>
      <c r="C112" s="3"/>
      <c r="D112" s="134"/>
      <c r="E112" s="145"/>
      <c r="F112" s="3"/>
      <c r="G112" s="82"/>
      <c r="H112" s="34"/>
      <c r="I112" s="34"/>
      <c r="J112" s="3"/>
    </row>
    <row x14ac:dyDescent="0.25" r="113" customHeight="1" ht="17.25">
      <c r="A113" s="3"/>
      <c r="B113" s="3"/>
      <c r="C113" s="3"/>
      <c r="D113" s="134"/>
      <c r="E113" s="23"/>
      <c r="F113" s="3"/>
      <c r="G113" s="82"/>
      <c r="H113" s="34"/>
      <c r="I113" s="34"/>
      <c r="J113" s="3"/>
    </row>
    <row x14ac:dyDescent="0.25" r="114" customHeight="1" ht="17.25">
      <c r="A114" s="3"/>
      <c r="B114" s="3"/>
      <c r="C114" s="3"/>
      <c r="D114" s="134"/>
      <c r="E114" s="139" t="s">
        <v>90</v>
      </c>
      <c r="F114" s="140"/>
      <c r="G114" s="141"/>
      <c r="H114" s="141"/>
      <c r="I114" s="37">
        <f>ROUNDUP((('Exchange rate'!Eur_per_GBP*('UK-R-Mirrors'!I115/(1+'Exchange rate'!UK_vat_rate))*1.25*0.9165)+1)/10,0)*10</f>
      </c>
      <c r="J114" s="3"/>
    </row>
    <row x14ac:dyDescent="0.25" r="115" customHeight="1" ht="17.25">
      <c r="A115" s="3"/>
      <c r="B115" s="3"/>
      <c r="C115" s="3"/>
      <c r="D115" s="134"/>
      <c r="E115" s="145"/>
      <c r="F115" s="3"/>
      <c r="G115" s="82"/>
      <c r="H115" s="34"/>
      <c r="I115" s="34"/>
      <c r="J115" s="3"/>
    </row>
    <row x14ac:dyDescent="0.25" r="116" customHeight="1" ht="17.25">
      <c r="A116" s="3"/>
      <c r="B116" s="3"/>
      <c r="C116" s="3"/>
      <c r="D116" s="134"/>
      <c r="E116" s="145"/>
      <c r="F116" s="3"/>
      <c r="G116" s="82"/>
      <c r="H116" s="34"/>
      <c r="I116" s="34"/>
      <c r="J116" s="3"/>
    </row>
    <row x14ac:dyDescent="0.25" r="117" customHeight="1" ht="30.75">
      <c r="A117" s="3"/>
      <c r="B117" s="3"/>
      <c r="C117" s="3"/>
      <c r="D117" s="134"/>
      <c r="E117" s="145"/>
      <c r="F117" s="3"/>
      <c r="G117" s="82"/>
      <c r="H117" s="34"/>
      <c r="I117" s="34"/>
      <c r="J117" s="3"/>
    </row>
    <row x14ac:dyDescent="0.25" r="118" customHeight="1" ht="56.1">
      <c r="A118" s="3"/>
      <c r="B118" s="3"/>
      <c r="C118" s="3"/>
      <c r="D118" s="134"/>
      <c r="E118" s="145"/>
      <c r="F118" s="3"/>
      <c r="G118" s="82"/>
      <c r="H118" s="34"/>
      <c r="I118" s="34"/>
      <c r="J118" s="3"/>
    </row>
    <row x14ac:dyDescent="0.25" r="119" customHeight="1" ht="50.1">
      <c r="A119" s="126"/>
      <c r="B119" s="96" t="s">
        <v>129</v>
      </c>
      <c r="C119" s="127"/>
      <c r="D119" s="127"/>
      <c r="E119" s="127"/>
      <c r="F119" s="116"/>
      <c r="G119" s="128"/>
      <c r="H119" s="128"/>
      <c r="I119" s="128"/>
      <c r="J119" s="126"/>
    </row>
    <row x14ac:dyDescent="0.25" r="120" customHeight="1" ht="17.25">
      <c r="A120" s="15"/>
      <c r="B120" s="15" t="s">
        <v>106</v>
      </c>
      <c r="C120" s="15"/>
      <c r="D120" s="129"/>
      <c r="E120" s="112" t="s">
        <v>58</v>
      </c>
      <c r="F120" s="118" t="s">
        <v>36</v>
      </c>
      <c r="G120" s="131" t="s">
        <v>83</v>
      </c>
      <c r="H120" s="146" t="s">
        <v>99</v>
      </c>
      <c r="I120" s="147"/>
      <c r="J120" s="155"/>
    </row>
    <row x14ac:dyDescent="0.25" r="121" customHeight="1" ht="17.25">
      <c r="A121" s="3"/>
      <c r="B121" s="3"/>
      <c r="C121" s="3"/>
      <c r="D121" s="132"/>
      <c r="E121" s="74"/>
      <c r="F121" s="156" t="s">
        <v>72</v>
      </c>
      <c r="G121" s="91"/>
      <c r="H121" s="91"/>
      <c r="I121" s="86"/>
      <c r="J121" s="3"/>
    </row>
    <row x14ac:dyDescent="0.25" r="122" customHeight="1" ht="17.25">
      <c r="A122" s="3"/>
      <c r="B122" s="3"/>
      <c r="C122" s="3"/>
      <c r="D122" s="134"/>
      <c r="E122" s="74" t="s">
        <v>11</v>
      </c>
      <c r="F122" s="74" t="s">
        <v>107</v>
      </c>
      <c r="G122" s="25">
        <f>ROUNDUP((('Exchange rate'!Eur_per_GBP*('UK-R-Mirrors'!G123/(1+'Exchange rate'!UK_vat_rate))*1.25*0.9165)+1)/10,0)*10</f>
      </c>
      <c r="H122" s="25">
        <f>ROUNDUP((('Exchange rate'!Eur_per_GBP*('UK-R-Mirrors'!H123/(1+'Exchange rate'!UK_vat_rate))*1.25*0.9165)+1)/10,0)*10</f>
      </c>
      <c r="I122" s="86"/>
      <c r="J122" s="3"/>
    </row>
    <row x14ac:dyDescent="0.25" r="123" customHeight="1" ht="17.25">
      <c r="A123" s="3"/>
      <c r="B123" s="3"/>
      <c r="C123" s="3"/>
      <c r="D123" s="134"/>
      <c r="E123" s="74" t="s">
        <v>13</v>
      </c>
      <c r="F123" s="74" t="s">
        <v>109</v>
      </c>
      <c r="G123" s="25">
        <f>ROUNDUP((('Exchange rate'!Eur_per_GBP*('UK-R-Mirrors'!G124/(1+'Exchange rate'!UK_vat_rate))*1.25*0.9165)+1)/10,0)*10</f>
      </c>
      <c r="H123" s="25">
        <f>ROUNDUP((('Exchange rate'!Eur_per_GBP*('UK-R-Mirrors'!H124/(1+'Exchange rate'!UK_vat_rate))*1.25*0.9165)+1)/10,0)*10</f>
      </c>
      <c r="I123" s="86"/>
      <c r="J123" s="3"/>
    </row>
    <row x14ac:dyDescent="0.25" r="124" customHeight="1" ht="17.25">
      <c r="A124" s="3"/>
      <c r="B124" s="3"/>
      <c r="C124" s="3"/>
      <c r="D124" s="134"/>
      <c r="E124" s="74" t="s">
        <v>15</v>
      </c>
      <c r="F124" s="74" t="s">
        <v>111</v>
      </c>
      <c r="G124" s="25">
        <f>ROUNDUP((('Exchange rate'!Eur_per_GBP*('UK-R-Mirrors'!G125/(1+'Exchange rate'!UK_vat_rate))*1.25*0.9165)+1)/10,0)*10</f>
      </c>
      <c r="H124" s="25">
        <f>ROUNDUP((('Exchange rate'!Eur_per_GBP*('UK-R-Mirrors'!H125/(1+'Exchange rate'!UK_vat_rate))*1.25*0.9165)+1)/10,0)*10</f>
      </c>
      <c r="I124" s="86"/>
      <c r="J124" s="3"/>
    </row>
    <row x14ac:dyDescent="0.25" r="125" customHeight="1" ht="17.25">
      <c r="A125" s="3"/>
      <c r="B125" s="3"/>
      <c r="C125" s="3"/>
      <c r="D125" s="134"/>
      <c r="E125" s="74"/>
      <c r="F125" s="3"/>
      <c r="G125" s="82"/>
      <c r="H125" s="82"/>
      <c r="I125" s="86"/>
      <c r="J125" s="3"/>
    </row>
    <row x14ac:dyDescent="0.25" r="126" customHeight="1" ht="17.25">
      <c r="A126" s="3"/>
      <c r="B126" s="3"/>
      <c r="C126" s="3"/>
      <c r="D126" s="134"/>
      <c r="E126" s="23"/>
      <c r="F126" s="74"/>
      <c r="G126" s="136"/>
      <c r="H126" s="137"/>
      <c r="I126" s="86"/>
      <c r="J126" s="3"/>
    </row>
    <row x14ac:dyDescent="0.25" r="127" customHeight="1" ht="17.25">
      <c r="A127" s="3"/>
      <c r="B127" s="3"/>
      <c r="C127" s="3"/>
      <c r="D127" s="134"/>
      <c r="E127" s="138" t="s">
        <v>89</v>
      </c>
      <c r="F127" s="3"/>
      <c r="G127" s="82"/>
      <c r="H127" s="82"/>
      <c r="I127" s="86"/>
      <c r="J127" s="114"/>
    </row>
    <row x14ac:dyDescent="0.25" r="128" customHeight="1" ht="17.25">
      <c r="A128" s="3"/>
      <c r="B128" s="3"/>
      <c r="C128" s="3"/>
      <c r="D128" s="114"/>
      <c r="E128" s="145"/>
      <c r="F128" s="3"/>
      <c r="G128" s="82"/>
      <c r="H128" s="82"/>
      <c r="I128" s="82"/>
      <c r="J128" s="3"/>
    </row>
    <row x14ac:dyDescent="0.25" r="129" customHeight="1" ht="17.25">
      <c r="A129" s="3"/>
      <c r="B129" s="3"/>
      <c r="C129" s="3"/>
      <c r="D129" s="114"/>
      <c r="E129" s="23"/>
      <c r="F129" s="3"/>
      <c r="G129" s="82"/>
      <c r="H129" s="82"/>
      <c r="I129" s="82"/>
      <c r="J129" s="3"/>
    </row>
    <row x14ac:dyDescent="0.25" r="130" customHeight="1" ht="17.25">
      <c r="A130" s="3"/>
      <c r="B130" s="3"/>
      <c r="C130" s="3"/>
      <c r="D130" s="114"/>
      <c r="E130" s="139" t="s">
        <v>90</v>
      </c>
      <c r="F130" s="140"/>
      <c r="G130" s="141"/>
      <c r="H130" s="141"/>
      <c r="I130" s="37">
        <f>ROUNDUP((('Exchange rate'!Eur_per_GBP*('UK-R-Mirrors'!I131/(1+'Exchange rate'!UK_vat_rate))*1.25*0.9165)+1)/10,0)*10</f>
      </c>
      <c r="J130" s="3"/>
    </row>
    <row x14ac:dyDescent="0.25" r="131" customHeight="1" ht="17.25">
      <c r="A131" s="3"/>
      <c r="B131" s="3"/>
      <c r="C131" s="3"/>
      <c r="D131" s="114"/>
      <c r="E131" s="145"/>
      <c r="F131" s="3"/>
      <c r="G131" s="82"/>
      <c r="H131" s="82"/>
      <c r="I131" s="86"/>
      <c r="J131" s="3"/>
    </row>
    <row x14ac:dyDescent="0.25" r="132" customHeight="1" ht="17.25">
      <c r="A132" s="3"/>
      <c r="B132" s="3"/>
      <c r="C132" s="3"/>
      <c r="D132" s="114"/>
      <c r="E132" s="145"/>
      <c r="F132" s="3"/>
      <c r="G132" s="82"/>
      <c r="H132" s="82"/>
      <c r="I132" s="86"/>
      <c r="J132" s="3"/>
    </row>
    <row x14ac:dyDescent="0.25" r="133" customHeight="1" ht="17.25">
      <c r="A133" s="126"/>
      <c r="B133" s="96" t="s">
        <v>142</v>
      </c>
      <c r="C133" s="127"/>
      <c r="D133" s="127"/>
      <c r="E133" s="127"/>
      <c r="F133" s="116"/>
      <c r="G133" s="128"/>
      <c r="H133" s="128"/>
      <c r="I133" s="128"/>
      <c r="J133" s="126"/>
    </row>
    <row x14ac:dyDescent="0.25" r="134" customHeight="1" ht="17.25">
      <c r="A134" s="15"/>
      <c r="B134" s="15" t="s">
        <v>82</v>
      </c>
      <c r="C134" s="15"/>
      <c r="D134" s="129"/>
      <c r="E134" s="112" t="s">
        <v>58</v>
      </c>
      <c r="F134" s="118" t="s">
        <v>36</v>
      </c>
      <c r="G134" s="131" t="s">
        <v>83</v>
      </c>
      <c r="H134" s="146"/>
      <c r="I134" s="147"/>
      <c r="J134" s="155"/>
    </row>
    <row x14ac:dyDescent="0.25" r="135" customHeight="1" ht="17.25">
      <c r="A135" s="3"/>
      <c r="B135" s="3"/>
      <c r="C135" s="3"/>
      <c r="D135" s="132"/>
      <c r="E135" s="74"/>
      <c r="F135" s="156" t="s">
        <v>72</v>
      </c>
      <c r="G135" s="91"/>
      <c r="H135" s="91"/>
      <c r="I135" s="86"/>
      <c r="J135" s="3"/>
    </row>
    <row x14ac:dyDescent="0.25" r="136" customHeight="1" ht="17.25">
      <c r="A136" s="3"/>
      <c r="B136" s="3"/>
      <c r="C136" s="3"/>
      <c r="D136" s="134"/>
      <c r="E136" s="74"/>
      <c r="F136" s="74" t="s">
        <v>133</v>
      </c>
      <c r="G136" s="25">
        <f>ROUNDUP((('Exchange rate'!Eur_per_GBP*('UK-R-Mirrors'!G140/(1+'Exchange rate'!UK_vat_rate))*1.25*0.9165)+1)/10,0)*10</f>
      </c>
      <c r="H136" s="63"/>
      <c r="I136" s="86"/>
      <c r="J136" s="3"/>
    </row>
    <row x14ac:dyDescent="0.25" r="137" customHeight="1" ht="17.25">
      <c r="A137" s="3"/>
      <c r="B137" s="3"/>
      <c r="C137" s="3"/>
      <c r="D137" s="134"/>
      <c r="E137" s="74"/>
      <c r="F137" s="4" t="s">
        <v>143</v>
      </c>
      <c r="G137" s="25">
        <f>ROUNDUP((('Exchange rate'!Eur_per_GBP*('UK-R-Mirrors'!G141/(1+'Exchange rate'!UK_vat_rate))*1.25*0.9165)+1)/10,0)*10</f>
      </c>
      <c r="H137" s="82"/>
      <c r="I137" s="86"/>
      <c r="J137" s="3"/>
    </row>
    <row x14ac:dyDescent="0.25" r="138" customHeight="1" ht="17.25">
      <c r="A138" s="3"/>
      <c r="B138" s="3"/>
      <c r="C138" s="3"/>
      <c r="D138" s="134"/>
      <c r="E138" s="23"/>
      <c r="F138" s="74"/>
      <c r="G138" s="136"/>
      <c r="H138" s="137"/>
      <c r="I138" s="86"/>
      <c r="J138" s="3"/>
    </row>
    <row x14ac:dyDescent="0.25" r="139" customHeight="1" ht="17.25">
      <c r="A139" s="3"/>
      <c r="B139" s="3"/>
      <c r="C139" s="3"/>
      <c r="D139" s="134"/>
      <c r="E139" s="138" t="s">
        <v>18</v>
      </c>
      <c r="F139" s="4"/>
      <c r="G139" s="101"/>
      <c r="H139" s="92"/>
      <c r="I139" s="86"/>
      <c r="J139" s="114"/>
    </row>
    <row x14ac:dyDescent="0.25" r="140" customHeight="1" ht="17.25">
      <c r="A140" s="3"/>
      <c r="B140" s="3"/>
      <c r="C140" s="3"/>
      <c r="D140" s="114"/>
      <c r="E140" s="108"/>
      <c r="F140" s="4"/>
      <c r="G140" s="101"/>
      <c r="H140" s="92"/>
      <c r="I140" s="82"/>
      <c r="J140" s="3"/>
    </row>
    <row x14ac:dyDescent="0.25" r="141" customHeight="1" ht="17.25">
      <c r="A141" s="3"/>
      <c r="B141" s="3"/>
      <c r="C141" s="3"/>
      <c r="D141" s="114"/>
      <c r="E141" s="139" t="s">
        <v>90</v>
      </c>
      <c r="F141" s="140"/>
      <c r="G141" s="152"/>
      <c r="H141" s="153"/>
      <c r="I141" s="37">
        <f>ROUNDUP((('Exchange rate'!Eur_per_GBP*('UK-R-Mirrors'!I145/(1+'Exchange rate'!UK_vat_rate))*1.25*0.9165)+1)/10,0)*10</f>
      </c>
      <c r="J141" s="3"/>
    </row>
    <row x14ac:dyDescent="0.25" r="142" customHeight="1" ht="17.25">
      <c r="A142" s="3"/>
      <c r="B142" s="3"/>
      <c r="C142" s="3"/>
      <c r="D142" s="114"/>
      <c r="E142" s="28"/>
      <c r="F142" s="4"/>
      <c r="G142" s="101"/>
      <c r="H142" s="63"/>
      <c r="I142" s="63"/>
      <c r="J142" s="3"/>
    </row>
    <row x14ac:dyDescent="0.25" r="143" customHeight="1" ht="17.25">
      <c r="A143" s="3"/>
      <c r="B143" s="3"/>
      <c r="C143" s="3"/>
      <c r="D143" s="114"/>
      <c r="E143" s="139" t="s">
        <v>135</v>
      </c>
      <c r="F143" s="140"/>
      <c r="G143" s="152"/>
      <c r="H143" s="153"/>
      <c r="I143" s="37">
        <f>ROUNDUP((('Exchange rate'!Eur_per_GBP*('UK-R-Mirrors'!I147/(1+'Exchange rate'!UK_vat_rate))*1.25*0.9165)+1)/10,0)*10</f>
      </c>
      <c r="J143" s="3"/>
    </row>
    <row x14ac:dyDescent="0.25" r="144" customHeight="1" ht="17.25">
      <c r="A144" s="3"/>
      <c r="B144" s="3"/>
      <c r="C144" s="3"/>
      <c r="D144" s="114"/>
      <c r="E144" s="145"/>
      <c r="F144" s="3"/>
      <c r="G144" s="82"/>
      <c r="H144" s="82"/>
      <c r="I144" s="86"/>
      <c r="J144" s="3"/>
    </row>
    <row x14ac:dyDescent="0.25" r="145" customHeight="1" ht="17.25">
      <c r="A145" s="3"/>
      <c r="B145" s="3"/>
      <c r="C145" s="3"/>
      <c r="D145" s="114"/>
      <c r="E145" s="145"/>
      <c r="F145" s="3"/>
      <c r="G145" s="82"/>
      <c r="H145" s="82"/>
      <c r="I145" s="86"/>
      <c r="J145" s="3"/>
    </row>
    <row x14ac:dyDescent="0.25" r="146" customHeight="1" ht="17.25">
      <c r="A146" s="3"/>
      <c r="B146" s="3"/>
      <c r="C146" s="3"/>
      <c r="D146" s="114"/>
      <c r="E146" s="145"/>
      <c r="F146" s="3"/>
      <c r="G146" s="82"/>
      <c r="H146" s="82"/>
      <c r="I146" s="86"/>
      <c r="J146" s="3"/>
    </row>
    <row x14ac:dyDescent="0.25" r="147" customHeight="1" ht="17.25">
      <c r="A147" s="3"/>
      <c r="B147" s="3"/>
      <c r="C147" s="3"/>
      <c r="D147" s="114"/>
      <c r="E147" s="145"/>
      <c r="F147" s="3"/>
      <c r="G147" s="82"/>
      <c r="H147" s="82"/>
      <c r="I147" s="86"/>
      <c r="J147" s="3"/>
    </row>
    <row x14ac:dyDescent="0.25" r="148" customHeight="1" ht="17.25">
      <c r="A148" s="126"/>
      <c r="B148" s="96" t="s">
        <v>136</v>
      </c>
      <c r="C148" s="127"/>
      <c r="D148" s="127"/>
      <c r="E148" s="127"/>
      <c r="F148" s="116"/>
      <c r="G148" s="128"/>
      <c r="H148" s="128"/>
      <c r="I148" s="128"/>
      <c r="J148" s="126"/>
    </row>
    <row x14ac:dyDescent="0.25" r="149" customHeight="1" ht="17.25">
      <c r="A149" s="15"/>
      <c r="B149" s="15" t="s">
        <v>82</v>
      </c>
      <c r="C149" s="15"/>
      <c r="D149" s="129"/>
      <c r="E149" s="112" t="s">
        <v>58</v>
      </c>
      <c r="F149" s="118" t="s">
        <v>36</v>
      </c>
      <c r="G149" s="131" t="s">
        <v>83</v>
      </c>
      <c r="H149" s="147" t="s">
        <v>145</v>
      </c>
      <c r="I149" s="85"/>
      <c r="J149" s="155"/>
    </row>
    <row x14ac:dyDescent="0.25" r="150" customHeight="1" ht="17.25">
      <c r="A150" s="3"/>
      <c r="B150" s="3"/>
      <c r="C150" s="3"/>
      <c r="D150" s="132"/>
      <c r="E150" s="74"/>
      <c r="F150" s="156" t="s">
        <v>72</v>
      </c>
      <c r="G150" s="91"/>
      <c r="H150" s="34"/>
      <c r="I150" s="82"/>
      <c r="J150" s="3"/>
    </row>
    <row x14ac:dyDescent="0.25" r="151" customHeight="1" ht="17.25">
      <c r="A151" s="3"/>
      <c r="B151" s="3"/>
      <c r="C151" s="3"/>
      <c r="D151" s="134"/>
      <c r="E151" s="4" t="s">
        <v>38</v>
      </c>
      <c r="F151" s="4" t="s">
        <v>87</v>
      </c>
      <c r="G151" s="25">
        <f>ROUNDUP((('Exchange rate'!Eur_per_GBP*('UK-R-Mirrors'!G155/(1+'Exchange rate'!UK_vat_rate))*1.25*0.9165)+1)/10,0)*10</f>
      </c>
      <c r="H151" s="25">
        <f>ROUNDUP((('Exchange rate'!Eur_per_GBP*('UK-R-Mirrors'!H155/(1+'Exchange rate'!UK_vat_rate))*1.25*0.9165)+1)/10,0)*10</f>
      </c>
      <c r="I151" s="82"/>
      <c r="J151" s="3"/>
    </row>
    <row x14ac:dyDescent="0.25" r="152" customHeight="1" ht="17.25">
      <c r="A152" s="3"/>
      <c r="B152" s="3"/>
      <c r="C152" s="3"/>
      <c r="D152" s="134"/>
      <c r="E152" s="74"/>
      <c r="F152" s="3"/>
      <c r="G152" s="82"/>
      <c r="H152" s="82"/>
      <c r="I152" s="82"/>
      <c r="J152" s="3"/>
    </row>
    <row x14ac:dyDescent="0.25" r="153" customHeight="1" ht="17.25">
      <c r="A153" s="3"/>
      <c r="B153" s="3"/>
      <c r="C153" s="3"/>
      <c r="D153" s="134"/>
      <c r="E153" s="23"/>
      <c r="F153" s="74"/>
      <c r="G153" s="136"/>
      <c r="H153" s="137"/>
      <c r="I153" s="137"/>
      <c r="J153" s="3"/>
    </row>
    <row x14ac:dyDescent="0.25" r="154" customHeight="1" ht="17.25">
      <c r="A154" s="3"/>
      <c r="B154" s="3"/>
      <c r="C154" s="3"/>
      <c r="D154" s="134"/>
      <c r="E154" s="138" t="s">
        <v>137</v>
      </c>
      <c r="F154" s="3"/>
      <c r="G154" s="82"/>
      <c r="H154" s="82"/>
      <c r="I154" s="82"/>
      <c r="J154" s="3"/>
    </row>
    <row x14ac:dyDescent="0.25" r="155" customHeight="1" ht="17.25">
      <c r="A155" s="3"/>
      <c r="B155" s="3"/>
      <c r="C155" s="3"/>
      <c r="D155" s="114"/>
      <c r="E155" s="145"/>
      <c r="F155" s="3"/>
      <c r="G155" s="82"/>
      <c r="H155" s="82"/>
      <c r="I155" s="82"/>
      <c r="J155" s="3"/>
    </row>
    <row x14ac:dyDescent="0.25" r="156" customHeight="1" ht="17.25">
      <c r="A156" s="3"/>
      <c r="B156" s="3"/>
      <c r="C156" s="3"/>
      <c r="D156" s="134"/>
      <c r="E156" s="23"/>
      <c r="F156" s="3"/>
      <c r="G156" s="82"/>
      <c r="H156" s="82"/>
      <c r="I156" s="82"/>
      <c r="J156" s="3"/>
    </row>
    <row x14ac:dyDescent="0.25" r="157" customHeight="1" ht="17.25">
      <c r="A157" s="3"/>
      <c r="B157" s="3"/>
      <c r="C157" s="3"/>
      <c r="D157" s="134"/>
      <c r="E157" s="145"/>
      <c r="F157" s="3"/>
      <c r="G157" s="82"/>
      <c r="H157" s="82"/>
      <c r="I157" s="82"/>
      <c r="J157" s="3"/>
    </row>
    <row x14ac:dyDescent="0.25" r="158" customHeight="1" ht="17.25">
      <c r="A158" s="3"/>
      <c r="B158" s="3"/>
      <c r="C158" s="3"/>
      <c r="D158" s="134"/>
      <c r="E158" s="145"/>
      <c r="F158" s="3"/>
      <c r="G158" s="82"/>
      <c r="H158" s="82"/>
      <c r="I158" s="82"/>
      <c r="J158" s="3"/>
    </row>
    <row x14ac:dyDescent="0.25" r="159" customHeight="1" ht="17.25">
      <c r="A159" s="3"/>
      <c r="B159" s="3"/>
      <c r="C159" s="3"/>
      <c r="D159" s="134"/>
      <c r="E159" s="145"/>
      <c r="F159" s="3"/>
      <c r="G159" s="82"/>
      <c r="H159" s="82"/>
      <c r="I159" s="82"/>
      <c r="J159" s="3"/>
    </row>
    <row x14ac:dyDescent="0.25" r="160" customHeight="1" ht="17.25">
      <c r="A160" s="3"/>
      <c r="B160" s="3"/>
      <c r="C160" s="3"/>
      <c r="D160" s="134"/>
      <c r="E160" s="23"/>
      <c r="F160" s="3"/>
      <c r="G160" s="82"/>
      <c r="H160" s="82"/>
      <c r="I160" s="82"/>
      <c r="J160" s="3"/>
    </row>
    <row x14ac:dyDescent="0.25" r="161" customHeight="1" ht="17.25">
      <c r="A161" s="3"/>
      <c r="B161" s="3"/>
      <c r="C161" s="3"/>
      <c r="D161" s="134"/>
      <c r="E161" s="23"/>
      <c r="F161" s="3"/>
      <c r="G161" s="82"/>
      <c r="H161" s="82"/>
      <c r="I161" s="82"/>
      <c r="J161" s="3"/>
    </row>
    <row x14ac:dyDescent="0.25" r="162" customHeight="1" ht="17.25">
      <c r="A162" s="3"/>
      <c r="B162" s="3"/>
      <c r="C162" s="3"/>
      <c r="D162" s="134"/>
      <c r="E162" s="23"/>
      <c r="F162" s="3"/>
      <c r="G162" s="82"/>
      <c r="H162" s="82"/>
      <c r="I162" s="82"/>
      <c r="J162" s="3"/>
    </row>
    <row x14ac:dyDescent="0.25" r="163" customHeight="1" ht="17.25">
      <c r="A163" s="3"/>
      <c r="B163" s="3"/>
      <c r="C163" s="3"/>
      <c r="D163" s="114"/>
      <c r="E163" s="28"/>
      <c r="F163" s="3"/>
      <c r="G163" s="82"/>
      <c r="H163" s="82"/>
      <c r="I163" s="86"/>
      <c r="J163" s="3"/>
    </row>
  </sheetData>
  <mergeCells count="1">
    <mergeCell ref="A1:J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3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7" width="21.576428571428572" customWidth="1" bestFit="1"/>
    <col min="5" max="5" style="77" width="18.005" customWidth="1" bestFit="1"/>
    <col min="6" max="6" style="76" width="27.005" customWidth="1" bestFit="1"/>
    <col min="7" max="7" style="100" width="28.576428571428572" customWidth="1" bestFit="1"/>
    <col min="8" max="8" style="100" width="25.576428571428572" customWidth="1" bestFit="1"/>
    <col min="9" max="9" style="154" width="28.576428571428572" customWidth="1" bestFit="1"/>
    <col min="10" max="10" style="76" width="21.576428571428572" customWidth="1" bestFit="1"/>
  </cols>
  <sheetData>
    <row x14ac:dyDescent="0.25" r="1" customHeight="1" ht="17.25">
      <c r="A1" s="1" t="s">
        <v>80</v>
      </c>
      <c r="B1" s="1"/>
      <c r="C1" s="1"/>
      <c r="D1" s="1"/>
      <c r="E1" s="1"/>
      <c r="F1" s="1"/>
      <c r="G1" s="81"/>
      <c r="H1" s="81"/>
      <c r="I1" s="81"/>
      <c r="J1" s="1"/>
    </row>
    <row x14ac:dyDescent="0.25" r="2" customHeight="1" ht="17.25">
      <c r="A2" s="4"/>
      <c r="B2" s="4"/>
      <c r="C2" s="4"/>
      <c r="D2" s="4"/>
      <c r="E2" s="4"/>
      <c r="F2" s="3"/>
      <c r="G2" s="101"/>
      <c r="H2" s="101"/>
      <c r="I2" s="101"/>
      <c r="J2" s="3"/>
    </row>
    <row x14ac:dyDescent="0.25" r="3" customHeight="1" ht="50.1">
      <c r="A3" s="126" t="s">
        <v>1</v>
      </c>
      <c r="B3" s="96" t="s">
        <v>81</v>
      </c>
      <c r="C3" s="127"/>
      <c r="D3" s="127"/>
      <c r="E3" s="127"/>
      <c r="F3" s="116"/>
      <c r="G3" s="128"/>
      <c r="H3" s="128"/>
      <c r="I3" s="128"/>
      <c r="J3" s="126"/>
    </row>
    <row x14ac:dyDescent="0.25" r="4" customHeight="1" ht="26.25">
      <c r="A4" s="15"/>
      <c r="B4" s="15" t="s">
        <v>82</v>
      </c>
      <c r="C4" s="15"/>
      <c r="D4" s="129"/>
      <c r="E4" s="112" t="s">
        <v>58</v>
      </c>
      <c r="F4" s="118" t="s">
        <v>36</v>
      </c>
      <c r="G4" s="131" t="s">
        <v>83</v>
      </c>
      <c r="H4" s="85"/>
      <c r="I4" s="85"/>
      <c r="J4" s="155"/>
    </row>
    <row x14ac:dyDescent="0.25" r="5" customHeight="1" ht="17.25">
      <c r="A5" s="3"/>
      <c r="B5" s="3"/>
      <c r="C5" s="3"/>
      <c r="D5" s="132"/>
      <c r="E5" s="74"/>
      <c r="F5" s="156" t="s">
        <v>72</v>
      </c>
      <c r="G5" s="91"/>
      <c r="H5" s="82"/>
      <c r="I5" s="82"/>
      <c r="J5" s="3"/>
    </row>
    <row x14ac:dyDescent="0.25" r="6" customHeight="1" ht="17.25">
      <c r="A6" s="3"/>
      <c r="B6" s="3"/>
      <c r="C6" s="3"/>
      <c r="D6" s="134"/>
      <c r="E6" s="74" t="s">
        <v>11</v>
      </c>
      <c r="F6" s="74" t="s">
        <v>85</v>
      </c>
      <c r="G6" s="25">
        <f>ROUNDUP((((('Exchange rate'!Eur_per_GBP*('UK-R-Mirrors'!G6/(1+'Exchange rate'!UK_vat_rate))*1.25)-('Exchange rate'!Eur_per_GBP*('UK-R-Mirrors'!G6/(1+'Exchange rate'!UK_vat_rate))*1.25)*0.25)+1)*0.9165)/10,0)*10</f>
      </c>
      <c r="H6" s="82"/>
      <c r="I6" s="24"/>
      <c r="J6" s="3"/>
    </row>
    <row x14ac:dyDescent="0.25" r="7" customHeight="1" ht="17.25">
      <c r="A7" s="3"/>
      <c r="B7" s="3"/>
      <c r="C7" s="3"/>
      <c r="D7" s="134"/>
      <c r="E7" s="74" t="s">
        <v>15</v>
      </c>
      <c r="F7" s="74" t="s">
        <v>87</v>
      </c>
      <c r="G7" s="25">
        <f>ROUNDUP((((('Exchange rate'!Eur_per_GBP*('UK-R-Mirrors'!G7/(1+'Exchange rate'!UK_vat_rate))*1.25)-('Exchange rate'!Eur_per_GBP*('UK-R-Mirrors'!G7/(1+'Exchange rate'!UK_vat_rate))*1.25)*0.25)+1)*0.9165)/10,0)*10</f>
      </c>
      <c r="H7" s="82"/>
      <c r="I7" s="24"/>
      <c r="J7" s="3"/>
    </row>
    <row x14ac:dyDescent="0.25" r="8" customHeight="1" ht="17.25">
      <c r="A8" s="3"/>
      <c r="B8" s="3"/>
      <c r="C8" s="3"/>
      <c r="D8" s="134"/>
      <c r="E8" s="74"/>
      <c r="F8" s="3"/>
      <c r="G8" s="82"/>
      <c r="H8" s="82"/>
      <c r="I8" s="82"/>
      <c r="J8" s="3"/>
    </row>
    <row x14ac:dyDescent="0.25" r="9" customHeight="1" ht="17.25">
      <c r="A9" s="3"/>
      <c r="B9" s="3"/>
      <c r="C9" s="3"/>
      <c r="D9" s="134"/>
      <c r="E9" s="23"/>
      <c r="F9" s="74"/>
      <c r="G9" s="136"/>
      <c r="H9" s="137"/>
      <c r="I9" s="137"/>
      <c r="J9" s="3"/>
    </row>
    <row x14ac:dyDescent="0.25" r="10" customHeight="1" ht="17.25">
      <c r="A10" s="3"/>
      <c r="B10" s="3"/>
      <c r="C10" s="3"/>
      <c r="D10" s="134"/>
      <c r="E10" s="138" t="s">
        <v>89</v>
      </c>
      <c r="F10" s="3"/>
      <c r="G10" s="82"/>
      <c r="H10" s="82"/>
      <c r="I10" s="82"/>
      <c r="J10" s="3"/>
    </row>
    <row x14ac:dyDescent="0.25" r="11" customHeight="1" ht="17.25">
      <c r="A11" s="3"/>
      <c r="B11" s="3"/>
      <c r="C11" s="3"/>
      <c r="D11" s="114"/>
      <c r="E11" s="23"/>
      <c r="F11" s="3"/>
      <c r="G11" s="82"/>
      <c r="H11" s="82"/>
      <c r="I11" s="82"/>
      <c r="J11" s="3"/>
    </row>
    <row x14ac:dyDescent="0.25" r="12" customHeight="1" ht="17.25">
      <c r="A12" s="3"/>
      <c r="B12" s="3"/>
      <c r="C12" s="3"/>
      <c r="D12" s="134"/>
      <c r="E12" s="28"/>
      <c r="F12" s="3"/>
      <c r="G12" s="82"/>
      <c r="H12" s="82"/>
      <c r="I12" s="34"/>
      <c r="J12" s="3"/>
    </row>
    <row x14ac:dyDescent="0.25" r="13" customHeight="1" ht="17.25">
      <c r="A13" s="3"/>
      <c r="B13" s="3"/>
      <c r="C13" s="3"/>
      <c r="D13" s="134"/>
      <c r="E13" s="139" t="s">
        <v>90</v>
      </c>
      <c r="F13" s="140"/>
      <c r="G13" s="141"/>
      <c r="H13" s="141"/>
      <c r="I13" s="37">
        <f>ROUNDUP(((('Exchange rate'!Eur_per_GBP*('UK-R-Mirrors'!I13/(1+'Exchange rate'!UK_vat_rate))*1.25*0.9165)+1)/1.59)/10,0)*10</f>
      </c>
      <c r="J13" s="3"/>
    </row>
    <row x14ac:dyDescent="0.25" r="14" customHeight="1" ht="17.25">
      <c r="A14" s="3"/>
      <c r="B14" s="3"/>
      <c r="C14" s="3"/>
      <c r="D14" s="134"/>
      <c r="E14" s="28"/>
      <c r="F14" s="3"/>
      <c r="G14" s="82"/>
      <c r="H14" s="34"/>
      <c r="I14" s="82"/>
      <c r="J14" s="3"/>
    </row>
    <row x14ac:dyDescent="0.25" r="15" customHeight="1" ht="17.25">
      <c r="A15" s="3"/>
      <c r="B15" s="3"/>
      <c r="C15" s="3"/>
      <c r="D15" s="134"/>
      <c r="E15" s="28"/>
      <c r="F15" s="3"/>
      <c r="G15" s="82"/>
      <c r="H15" s="34"/>
      <c r="I15" s="82"/>
      <c r="J15" s="3"/>
    </row>
    <row x14ac:dyDescent="0.25" r="16" customHeight="1" ht="28.5">
      <c r="A16" s="3"/>
      <c r="B16" s="3"/>
      <c r="C16" s="3"/>
      <c r="D16" s="134"/>
      <c r="E16" s="28"/>
      <c r="F16" s="3"/>
      <c r="G16" s="82"/>
      <c r="H16" s="34"/>
      <c r="I16" s="82"/>
      <c r="J16" s="3"/>
    </row>
    <row x14ac:dyDescent="0.25" r="17" customHeight="1" ht="24.75">
      <c r="A17" s="3"/>
      <c r="B17" s="142"/>
      <c r="C17" s="139"/>
      <c r="D17" s="139"/>
      <c r="E17" s="139"/>
      <c r="F17" s="143"/>
      <c r="G17" s="144"/>
      <c r="H17" s="144"/>
      <c r="I17" s="144"/>
      <c r="J17" s="3"/>
    </row>
    <row x14ac:dyDescent="0.25" r="18" customHeight="1" ht="50.1">
      <c r="A18" s="126" t="s">
        <v>1</v>
      </c>
      <c r="B18" s="96" t="s">
        <v>91</v>
      </c>
      <c r="C18" s="127"/>
      <c r="D18" s="127"/>
      <c r="E18" s="127"/>
      <c r="F18" s="116"/>
      <c r="G18" s="128"/>
      <c r="H18" s="128"/>
      <c r="I18" s="128"/>
      <c r="J18" s="3"/>
    </row>
    <row x14ac:dyDescent="0.25" r="19" customHeight="1" ht="26.25">
      <c r="A19" s="15"/>
      <c r="B19" s="15" t="s">
        <v>82</v>
      </c>
      <c r="C19" s="15"/>
      <c r="D19" s="129"/>
      <c r="E19" s="112" t="s">
        <v>58</v>
      </c>
      <c r="F19" s="118" t="s">
        <v>36</v>
      </c>
      <c r="G19" s="131" t="s">
        <v>83</v>
      </c>
      <c r="H19" s="85"/>
      <c r="I19" s="85"/>
      <c r="J19" s="155"/>
    </row>
    <row x14ac:dyDescent="0.25" r="20" customHeight="1" ht="17.25">
      <c r="A20" s="3"/>
      <c r="B20" s="3"/>
      <c r="C20" s="3"/>
      <c r="D20" s="132"/>
      <c r="E20" s="74"/>
      <c r="F20" s="156" t="s">
        <v>72</v>
      </c>
      <c r="G20" s="91"/>
      <c r="H20" s="82"/>
      <c r="I20" s="82"/>
      <c r="J20" s="3"/>
    </row>
    <row x14ac:dyDescent="0.25" r="21" customHeight="1" ht="17.25">
      <c r="A21" s="3"/>
      <c r="B21" s="3"/>
      <c r="C21" s="3"/>
      <c r="D21" s="134"/>
      <c r="E21" s="74" t="s">
        <v>11</v>
      </c>
      <c r="F21" s="74" t="s">
        <v>92</v>
      </c>
      <c r="G21" s="25">
        <f>ROUNDUP((((('Exchange rate'!Eur_per_GBP*('UK-R-Mirrors'!G21/(1+'Exchange rate'!UK_vat_rate))*1.25)-('Exchange rate'!Eur_per_GBP*('UK-R-Mirrors'!G21/(1+'Exchange rate'!UK_vat_rate))*1.25)*0.25)+1)*0.9165)/10,0)*10</f>
      </c>
      <c r="H21" s="82"/>
      <c r="I21" s="24"/>
      <c r="J21" s="3"/>
    </row>
    <row x14ac:dyDescent="0.25" r="22" customHeight="1" ht="17.25">
      <c r="A22" s="3"/>
      <c r="B22" s="3"/>
      <c r="C22" s="3"/>
      <c r="D22" s="134"/>
      <c r="E22" s="74" t="s">
        <v>15</v>
      </c>
      <c r="F22" s="74" t="s">
        <v>94</v>
      </c>
      <c r="G22" s="25">
        <f>ROUNDUP((((('Exchange rate'!Eur_per_GBP*('UK-R-Mirrors'!G22/(1+'Exchange rate'!UK_vat_rate))*1.25)-('Exchange rate'!Eur_per_GBP*('UK-R-Mirrors'!G22/(1+'Exchange rate'!UK_vat_rate))*1.25)*0.25)+1)*0.9165)/10,0)*10</f>
      </c>
      <c r="H22" s="82"/>
      <c r="I22" s="24"/>
      <c r="J22" s="3"/>
    </row>
    <row x14ac:dyDescent="0.25" r="23" customHeight="1" ht="17.25">
      <c r="A23" s="3"/>
      <c r="B23" s="3"/>
      <c r="C23" s="3"/>
      <c r="D23" s="134"/>
      <c r="E23" s="74"/>
      <c r="F23" s="3"/>
      <c r="G23" s="82"/>
      <c r="H23" s="82"/>
      <c r="I23" s="82"/>
      <c r="J23" s="3"/>
    </row>
    <row x14ac:dyDescent="0.25" r="24" customHeight="1" ht="17.25">
      <c r="A24" s="3"/>
      <c r="B24" s="3"/>
      <c r="C24" s="3"/>
      <c r="D24" s="134"/>
      <c r="E24" s="23"/>
      <c r="F24" s="74"/>
      <c r="G24" s="136"/>
      <c r="H24" s="137"/>
      <c r="I24" s="137"/>
      <c r="J24" s="3"/>
    </row>
    <row x14ac:dyDescent="0.25" r="25" customHeight="1" ht="17.25">
      <c r="A25" s="3"/>
      <c r="B25" s="3"/>
      <c r="C25" s="3"/>
      <c r="D25" s="134"/>
      <c r="E25" s="138" t="s">
        <v>89</v>
      </c>
      <c r="F25" s="3"/>
      <c r="G25" s="82"/>
      <c r="H25" s="82"/>
      <c r="I25" s="82"/>
      <c r="J25" s="3"/>
    </row>
    <row x14ac:dyDescent="0.25" r="26" customHeight="1" ht="17.25">
      <c r="A26" s="3"/>
      <c r="B26" s="3"/>
      <c r="C26" s="3"/>
      <c r="D26" s="134"/>
      <c r="E26" s="145"/>
      <c r="F26" s="3"/>
      <c r="G26" s="82"/>
      <c r="H26" s="82"/>
      <c r="I26" s="82"/>
      <c r="J26" s="3"/>
    </row>
    <row x14ac:dyDescent="0.25" r="27" customHeight="1" ht="17.25">
      <c r="A27" s="3"/>
      <c r="B27" s="3"/>
      <c r="C27" s="3"/>
      <c r="D27" s="114"/>
      <c r="E27" s="23"/>
      <c r="F27" s="3"/>
      <c r="G27" s="82"/>
      <c r="H27" s="82"/>
      <c r="I27" s="82"/>
      <c r="J27" s="3"/>
    </row>
    <row x14ac:dyDescent="0.25" r="28" customHeight="1" ht="17.25">
      <c r="A28" s="3"/>
      <c r="B28" s="3"/>
      <c r="C28" s="3"/>
      <c r="D28" s="134"/>
      <c r="E28" s="139" t="s">
        <v>96</v>
      </c>
      <c r="F28" s="140"/>
      <c r="G28" s="141"/>
      <c r="H28" s="141"/>
      <c r="I28" s="37">
        <f>ROUNDUP(((('Exchange rate'!Eur_per_GBP*('UK-R-Mirrors'!I28/(1+'Exchange rate'!UK_vat_rate))*1.25*0.9165)+1)/1.59)/10,0)*10</f>
      </c>
      <c r="J28" s="3"/>
    </row>
    <row x14ac:dyDescent="0.25" r="29" customHeight="1" ht="17.25">
      <c r="A29" s="3"/>
      <c r="B29" s="3"/>
      <c r="C29" s="3"/>
      <c r="D29" s="134"/>
      <c r="E29" s="145"/>
      <c r="F29" s="3"/>
      <c r="G29" s="82"/>
      <c r="H29" s="82"/>
      <c r="I29" s="82"/>
      <c r="J29" s="3"/>
    </row>
    <row x14ac:dyDescent="0.25" r="30" customHeight="1" ht="17.25">
      <c r="A30" s="3"/>
      <c r="B30" s="3"/>
      <c r="C30" s="3"/>
      <c r="D30" s="134"/>
      <c r="E30" s="145"/>
      <c r="F30" s="3"/>
      <c r="G30" s="82"/>
      <c r="H30" s="34"/>
      <c r="I30" s="82"/>
      <c r="J30" s="3"/>
    </row>
    <row x14ac:dyDescent="0.25" r="31" customHeight="1" ht="17.25">
      <c r="A31" s="3"/>
      <c r="B31" s="3"/>
      <c r="C31" s="3"/>
      <c r="D31" s="134"/>
      <c r="E31" s="23"/>
      <c r="F31" s="3"/>
      <c r="G31" s="82"/>
      <c r="H31" s="82"/>
      <c r="I31" s="82"/>
      <c r="J31" s="3"/>
    </row>
    <row x14ac:dyDescent="0.25" r="32" customHeight="1" ht="17.25">
      <c r="A32" s="3"/>
      <c r="B32" s="3"/>
      <c r="C32" s="3"/>
      <c r="D32" s="134"/>
      <c r="E32" s="28"/>
      <c r="F32" s="3"/>
      <c r="G32" s="82"/>
      <c r="H32" s="34"/>
      <c r="I32" s="34"/>
      <c r="J32" s="3"/>
    </row>
    <row x14ac:dyDescent="0.25" r="33" customHeight="1" ht="17.25">
      <c r="A33" s="3"/>
      <c r="B33" s="3"/>
      <c r="C33" s="3"/>
      <c r="D33" s="134"/>
      <c r="E33" s="28"/>
      <c r="F33" s="3"/>
      <c r="G33" s="82"/>
      <c r="H33" s="34"/>
      <c r="I33" s="34"/>
      <c r="J33" s="3"/>
    </row>
    <row x14ac:dyDescent="0.25" r="34" customHeight="1" ht="17.25">
      <c r="A34" s="3"/>
      <c r="B34" s="142"/>
      <c r="C34" s="139"/>
      <c r="D34" s="139"/>
      <c r="E34" s="139"/>
      <c r="F34" s="143"/>
      <c r="G34" s="144"/>
      <c r="H34" s="144"/>
      <c r="I34" s="144"/>
      <c r="J34" s="3"/>
    </row>
    <row x14ac:dyDescent="0.25" r="35" customHeight="1" ht="50.1">
      <c r="A35" s="126" t="s">
        <v>1</v>
      </c>
      <c r="B35" s="96" t="s">
        <v>97</v>
      </c>
      <c r="C35" s="127"/>
      <c r="D35" s="127"/>
      <c r="E35" s="127"/>
      <c r="F35" s="116"/>
      <c r="G35" s="128"/>
      <c r="H35" s="128"/>
      <c r="I35" s="128"/>
      <c r="J35" s="3"/>
    </row>
    <row x14ac:dyDescent="0.25" r="36" customHeight="1" ht="27.75">
      <c r="A36" s="15"/>
      <c r="B36" s="15" t="s">
        <v>98</v>
      </c>
      <c r="C36" s="15"/>
      <c r="D36" s="129"/>
      <c r="E36" s="112" t="s">
        <v>58</v>
      </c>
      <c r="F36" s="118" t="s">
        <v>36</v>
      </c>
      <c r="G36" s="131" t="s">
        <v>83</v>
      </c>
      <c r="H36" s="146" t="s">
        <v>99</v>
      </c>
      <c r="I36" s="147"/>
      <c r="J36" s="155"/>
    </row>
    <row x14ac:dyDescent="0.25" r="37" customHeight="1" ht="17.25">
      <c r="A37" s="3"/>
      <c r="B37" s="3"/>
      <c r="C37" s="3"/>
      <c r="D37" s="132"/>
      <c r="E37" s="74"/>
      <c r="F37" s="156" t="s">
        <v>72</v>
      </c>
      <c r="G37" s="91"/>
      <c r="H37" s="91"/>
      <c r="I37" s="82"/>
      <c r="J37" s="3"/>
    </row>
    <row x14ac:dyDescent="0.25" r="38" customHeight="1" ht="17.25">
      <c r="A38" s="3"/>
      <c r="B38" s="3"/>
      <c r="C38" s="3"/>
      <c r="D38" s="134"/>
      <c r="E38" s="148"/>
      <c r="F38" s="74" t="s">
        <v>100</v>
      </c>
      <c r="G38" s="25">
        <f>ROUNDUP((((('Exchange rate'!Eur_per_GBP*('UK-R-Mirrors'!G38/(1+'Exchange rate'!UK_vat_rate))*1.25)-('Exchange rate'!Eur_per_GBP*('UK-R-Mirrors'!G38/(1+'Exchange rate'!UK_vat_rate))*1.25)*0.25)+1)*0.9165)/10,0)*10</f>
      </c>
      <c r="H38" s="25">
        <f>ROUNDUP((((('Exchange rate'!Eur_per_GBP*('UK-R-Mirrors'!H38/(1+'Exchange rate'!UK_vat_rate))*1.25)-('Exchange rate'!Eur_per_GBP*('UK-R-Mirrors'!H38/(1+'Exchange rate'!UK_vat_rate))*1.25)*0.25)+1)*0.9165)/10,0)*10</f>
      </c>
      <c r="I38" s="82"/>
      <c r="J38" s="3"/>
    </row>
    <row x14ac:dyDescent="0.25" r="39" customHeight="1" ht="17.25">
      <c r="A39" s="3"/>
      <c r="B39" s="3"/>
      <c r="C39" s="3"/>
      <c r="D39" s="134"/>
      <c r="E39" s="74"/>
      <c r="F39" s="3"/>
      <c r="G39" s="82"/>
      <c r="H39" s="82"/>
      <c r="I39" s="82"/>
      <c r="J39" s="3"/>
    </row>
    <row x14ac:dyDescent="0.25" r="40" customHeight="1" ht="17.25">
      <c r="A40" s="3"/>
      <c r="B40" s="3"/>
      <c r="C40" s="3"/>
      <c r="D40" s="134"/>
      <c r="E40" s="23"/>
      <c r="F40" s="74"/>
      <c r="G40" s="136"/>
      <c r="H40" s="137"/>
      <c r="I40" s="137"/>
      <c r="J40" s="3"/>
    </row>
    <row x14ac:dyDescent="0.25" r="41" customHeight="1" ht="17.25">
      <c r="A41" s="3"/>
      <c r="B41" s="3"/>
      <c r="C41" s="3"/>
      <c r="D41" s="134"/>
      <c r="E41" s="138" t="s">
        <v>89</v>
      </c>
      <c r="F41" s="3"/>
      <c r="G41" s="82"/>
      <c r="H41" s="82"/>
      <c r="I41" s="34"/>
      <c r="J41" s="3"/>
    </row>
    <row x14ac:dyDescent="0.25" r="42" customHeight="1" ht="17.25">
      <c r="A42" s="3"/>
      <c r="B42" s="3"/>
      <c r="C42" s="3"/>
      <c r="D42" s="114"/>
      <c r="E42" s="145"/>
      <c r="F42" s="3"/>
      <c r="G42" s="82"/>
      <c r="H42" s="82"/>
      <c r="I42" s="34"/>
      <c r="J42" s="3"/>
    </row>
    <row x14ac:dyDescent="0.25" r="43" customHeight="1" ht="17.25">
      <c r="A43" s="3"/>
      <c r="B43" s="3"/>
      <c r="C43" s="3"/>
      <c r="D43" s="114"/>
      <c r="E43" s="23"/>
      <c r="F43" s="3"/>
      <c r="G43" s="82"/>
      <c r="H43" s="82"/>
      <c r="I43" s="82"/>
      <c r="J43" s="3"/>
    </row>
    <row x14ac:dyDescent="0.25" r="44" customHeight="1" ht="17.25">
      <c r="A44" s="3"/>
      <c r="B44" s="3"/>
      <c r="C44" s="3"/>
      <c r="D44" s="114"/>
      <c r="E44" s="139" t="s">
        <v>96</v>
      </c>
      <c r="F44" s="140"/>
      <c r="G44" s="141"/>
      <c r="H44" s="141"/>
      <c r="I44" s="37">
        <f>ROUNDUP(((('Exchange rate'!Eur_per_GBP*('UK-R-Mirrors'!I44/(1+'Exchange rate'!UK_vat_rate))*1.25*0.9165)+1)/1.59)/10,0)*10</f>
      </c>
      <c r="J44" s="3"/>
    </row>
    <row x14ac:dyDescent="0.25" r="45" customHeight="1" ht="17.25">
      <c r="A45" s="3"/>
      <c r="B45" s="3"/>
      <c r="C45" s="3"/>
      <c r="D45" s="114"/>
      <c r="E45" s="145"/>
      <c r="F45" s="3"/>
      <c r="G45" s="82"/>
      <c r="H45" s="82"/>
      <c r="I45" s="82"/>
      <c r="J45" s="3"/>
    </row>
    <row x14ac:dyDescent="0.25" r="46" customHeight="1" ht="17.25">
      <c r="A46" s="3"/>
      <c r="B46" s="3"/>
      <c r="C46" s="3"/>
      <c r="D46" s="114"/>
      <c r="E46" s="145"/>
      <c r="F46" s="3"/>
      <c r="G46" s="82"/>
      <c r="H46" s="82"/>
      <c r="I46" s="82"/>
      <c r="J46" s="3"/>
    </row>
    <row x14ac:dyDescent="0.25" r="47" customHeight="1" ht="17.25">
      <c r="A47" s="3"/>
      <c r="B47" s="3"/>
      <c r="C47" s="3"/>
      <c r="D47" s="114"/>
      <c r="E47" s="28"/>
      <c r="F47" s="3"/>
      <c r="G47" s="82"/>
      <c r="H47" s="82"/>
      <c r="I47" s="82"/>
      <c r="J47" s="3"/>
    </row>
    <row x14ac:dyDescent="0.25" r="48" customHeight="1" ht="30">
      <c r="A48" s="3"/>
      <c r="B48" s="3"/>
      <c r="C48" s="3"/>
      <c r="D48" s="114"/>
      <c r="E48" s="28"/>
      <c r="F48" s="3"/>
      <c r="G48" s="82"/>
      <c r="H48" s="82"/>
      <c r="I48" s="82"/>
      <c r="J48" s="3"/>
    </row>
    <row x14ac:dyDescent="0.25" r="49" customHeight="1" ht="17.25">
      <c r="A49" s="3"/>
      <c r="B49" s="3"/>
      <c r="C49" s="3"/>
      <c r="D49" s="114"/>
      <c r="E49" s="28"/>
      <c r="F49" s="3"/>
      <c r="G49" s="82"/>
      <c r="H49" s="82"/>
      <c r="I49" s="82"/>
      <c r="J49" s="3"/>
    </row>
    <row x14ac:dyDescent="0.25" r="50" customHeight="1" ht="50.1">
      <c r="A50" s="126"/>
      <c r="B50" s="96" t="s">
        <v>102</v>
      </c>
      <c r="C50" s="127"/>
      <c r="D50" s="127"/>
      <c r="E50" s="127"/>
      <c r="F50" s="116"/>
      <c r="G50" s="128"/>
      <c r="H50" s="128"/>
      <c r="I50" s="128"/>
      <c r="J50" s="126"/>
    </row>
    <row x14ac:dyDescent="0.25" r="51" customHeight="1" ht="26.25">
      <c r="A51" s="15"/>
      <c r="B51" s="15" t="s">
        <v>82</v>
      </c>
      <c r="C51" s="15"/>
      <c r="D51" s="129"/>
      <c r="E51" s="112" t="s">
        <v>58</v>
      </c>
      <c r="F51" s="118" t="s">
        <v>36</v>
      </c>
      <c r="G51" s="131" t="s">
        <v>83</v>
      </c>
      <c r="H51" s="146" t="s">
        <v>99</v>
      </c>
      <c r="I51" s="147"/>
      <c r="J51" s="155"/>
    </row>
    <row x14ac:dyDescent="0.25" r="52" customHeight="1" ht="17.25">
      <c r="A52" s="3"/>
      <c r="B52" s="3"/>
      <c r="C52" s="3"/>
      <c r="D52" s="132"/>
      <c r="E52" s="74"/>
      <c r="F52" s="156" t="s">
        <v>72</v>
      </c>
      <c r="G52" s="91"/>
      <c r="H52" s="91"/>
      <c r="I52" s="86"/>
      <c r="J52" s="3"/>
    </row>
    <row x14ac:dyDescent="0.25" r="53" customHeight="1" ht="17.25">
      <c r="A53" s="3"/>
      <c r="B53" s="3"/>
      <c r="C53" s="3"/>
      <c r="D53" s="134"/>
      <c r="E53" s="74" t="s">
        <v>11</v>
      </c>
      <c r="F53" s="74" t="s">
        <v>85</v>
      </c>
      <c r="G53" s="25">
        <f>ROUNDUP((((('Exchange rate'!Eur_per_GBP*('UK-R-Mirrors'!G53/(1+'Exchange rate'!UK_vat_rate))*1.25)-('Exchange rate'!Eur_per_GBP*('UK-R-Mirrors'!G53/(1+'Exchange rate'!UK_vat_rate))*1.25)*0.25)+1)*0.9165)/10,0)*10</f>
      </c>
      <c r="H53" s="25">
        <f>ROUNDUP((((('Exchange rate'!Eur_per_GBP*('UK-R-Mirrors'!H53/(1+'Exchange rate'!UK_vat_rate))*1.25)-('Exchange rate'!Eur_per_GBP*('UK-R-Mirrors'!H53/(1+'Exchange rate'!UK_vat_rate))*1.25)*0.25)+1)*0.9165)/10,0)*10</f>
      </c>
      <c r="I53" s="149"/>
      <c r="J53" s="3"/>
    </row>
    <row x14ac:dyDescent="0.25" r="54" customHeight="1" ht="17.25">
      <c r="A54" s="3"/>
      <c r="B54" s="3"/>
      <c r="C54" s="3"/>
      <c r="D54" s="134"/>
      <c r="E54" s="74" t="s">
        <v>15</v>
      </c>
      <c r="F54" s="74" t="s">
        <v>87</v>
      </c>
      <c r="G54" s="25">
        <f>ROUNDUP((((('Exchange rate'!Eur_per_GBP*('UK-R-Mirrors'!G54/(1+'Exchange rate'!UK_vat_rate))*1.25)-('Exchange rate'!Eur_per_GBP*('UK-R-Mirrors'!G54/(1+'Exchange rate'!UK_vat_rate))*1.25)*0.25)+1)*0.9165)/10,0)*10</f>
      </c>
      <c r="H54" s="25">
        <f>ROUNDUP((((('Exchange rate'!Eur_per_GBP*('UK-R-Mirrors'!H54/(1+'Exchange rate'!UK_vat_rate))*1.25)-('Exchange rate'!Eur_per_GBP*('UK-R-Mirrors'!H54/(1+'Exchange rate'!UK_vat_rate))*1.25)*0.25)+1)*0.9165)/10,0)*10</f>
      </c>
      <c r="I54" s="137"/>
      <c r="J54" s="3"/>
    </row>
    <row x14ac:dyDescent="0.25" r="55" customHeight="1" ht="17.25">
      <c r="A55" s="3"/>
      <c r="B55" s="3"/>
      <c r="C55" s="3"/>
      <c r="D55" s="134"/>
      <c r="E55" s="74"/>
      <c r="F55" s="3"/>
      <c r="G55" s="82"/>
      <c r="H55" s="82"/>
      <c r="I55" s="86"/>
      <c r="J55" s="3"/>
    </row>
    <row x14ac:dyDescent="0.25" r="56" customHeight="1" ht="17.25">
      <c r="A56" s="3"/>
      <c r="B56" s="3"/>
      <c r="C56" s="3"/>
      <c r="D56" s="134"/>
      <c r="E56" s="23"/>
      <c r="F56" s="74"/>
      <c r="G56" s="136"/>
      <c r="H56" s="137"/>
      <c r="I56" s="86"/>
      <c r="J56" s="3"/>
    </row>
    <row x14ac:dyDescent="0.25" r="57" customHeight="1" ht="17.25">
      <c r="A57" s="3"/>
      <c r="B57" s="3"/>
      <c r="C57" s="3"/>
      <c r="D57" s="134"/>
      <c r="E57" s="138" t="s">
        <v>89</v>
      </c>
      <c r="F57" s="3"/>
      <c r="G57" s="82"/>
      <c r="H57" s="82"/>
      <c r="I57" s="86"/>
      <c r="J57" s="3"/>
    </row>
    <row x14ac:dyDescent="0.25" r="58" customHeight="1" ht="17.25">
      <c r="A58" s="3"/>
      <c r="B58" s="3"/>
      <c r="C58" s="3"/>
      <c r="D58" s="114"/>
      <c r="E58" s="145"/>
      <c r="F58" s="3"/>
      <c r="G58" s="82"/>
      <c r="H58" s="82"/>
      <c r="I58" s="82"/>
      <c r="J58" s="3"/>
    </row>
    <row x14ac:dyDescent="0.25" r="59" customHeight="1" ht="17.25">
      <c r="A59" s="3"/>
      <c r="B59" s="3"/>
      <c r="C59" s="3"/>
      <c r="D59" s="134"/>
      <c r="E59" s="23"/>
      <c r="F59" s="3"/>
      <c r="G59" s="82"/>
      <c r="H59" s="82"/>
      <c r="I59" s="82"/>
      <c r="J59" s="3"/>
    </row>
    <row x14ac:dyDescent="0.25" r="60" customHeight="1" ht="17.25">
      <c r="A60" s="3"/>
      <c r="B60" s="3"/>
      <c r="C60" s="3"/>
      <c r="D60" s="134"/>
      <c r="E60" s="139" t="s">
        <v>90</v>
      </c>
      <c r="F60" s="140"/>
      <c r="G60" s="141"/>
      <c r="H60" s="124"/>
      <c r="I60" s="37">
        <f>ROUNDUP(((('Exchange rate'!Eur_per_GBP*('UK-R-Mirrors'!I60/(1+'Exchange rate'!UK_vat_rate))*1.25*0.9165)+1)/1.59)/10,0)*10</f>
      </c>
      <c r="J60" s="3"/>
    </row>
    <row x14ac:dyDescent="0.25" r="61" customHeight="1" ht="17.25">
      <c r="A61" s="3"/>
      <c r="B61" s="3"/>
      <c r="C61" s="3"/>
      <c r="D61" s="134"/>
      <c r="E61" s="145"/>
      <c r="F61" s="3"/>
      <c r="G61" s="82"/>
      <c r="H61" s="34"/>
      <c r="I61" s="86"/>
      <c r="J61" s="3"/>
    </row>
    <row x14ac:dyDescent="0.25" r="62" customHeight="1" ht="17.25">
      <c r="A62" s="3"/>
      <c r="B62" s="3"/>
      <c r="C62" s="3"/>
      <c r="D62" s="134"/>
      <c r="E62" s="23"/>
      <c r="F62" s="3"/>
      <c r="G62" s="82"/>
      <c r="H62" s="82"/>
      <c r="I62" s="82"/>
      <c r="J62" s="3"/>
    </row>
    <row x14ac:dyDescent="0.25" r="63" customHeight="1" ht="17.25">
      <c r="A63" s="3"/>
      <c r="B63" s="3"/>
      <c r="C63" s="3"/>
      <c r="D63" s="134"/>
      <c r="E63" s="139" t="s">
        <v>105</v>
      </c>
      <c r="F63" s="140"/>
      <c r="G63" s="141"/>
      <c r="H63" s="124"/>
      <c r="I63" s="37">
        <f>ROUNDUP(((('Exchange rate'!Eur_per_GBP*('UK-R-Mirrors'!I63/(1+'Exchange rate'!UK_vat_rate))*1.25*0.9165)+1)/1.59)/10,0)*10</f>
      </c>
      <c r="J63" s="3"/>
    </row>
    <row x14ac:dyDescent="0.25" r="64" customHeight="1" ht="17.25">
      <c r="A64" s="3"/>
      <c r="B64" s="3"/>
      <c r="C64" s="3"/>
      <c r="D64" s="134"/>
      <c r="E64" s="28"/>
      <c r="F64" s="3"/>
      <c r="G64" s="82"/>
      <c r="H64" s="34"/>
      <c r="I64" s="34"/>
      <c r="J64" s="3"/>
    </row>
    <row x14ac:dyDescent="0.25" r="65" customHeight="1" ht="17.25">
      <c r="A65" s="3"/>
      <c r="B65" s="3"/>
      <c r="C65" s="3"/>
      <c r="D65" s="134"/>
      <c r="E65" s="28"/>
      <c r="F65" s="3"/>
      <c r="G65" s="82"/>
      <c r="H65" s="34"/>
      <c r="I65" s="34"/>
      <c r="J65" s="3"/>
    </row>
    <row x14ac:dyDescent="0.25" r="66" customHeight="1" ht="81">
      <c r="A66" s="3"/>
      <c r="B66" s="3"/>
      <c r="C66" s="3"/>
      <c r="D66" s="134"/>
      <c r="E66" s="23"/>
      <c r="F66" s="3"/>
      <c r="G66" s="82"/>
      <c r="H66" s="82"/>
      <c r="I66" s="82"/>
      <c r="J66" s="3"/>
    </row>
    <row x14ac:dyDescent="0.25" r="67" customHeight="1" ht="50.1">
      <c r="A67" s="126"/>
      <c r="B67" s="96" t="s">
        <v>102</v>
      </c>
      <c r="C67" s="127"/>
      <c r="D67" s="127"/>
      <c r="E67" s="127"/>
      <c r="F67" s="116"/>
      <c r="G67" s="128"/>
      <c r="H67" s="128"/>
      <c r="I67" s="128"/>
      <c r="J67" s="126"/>
    </row>
    <row x14ac:dyDescent="0.25" r="68" customHeight="1" ht="26.25">
      <c r="A68" s="15"/>
      <c r="B68" s="15" t="s">
        <v>106</v>
      </c>
      <c r="C68" s="15"/>
      <c r="D68" s="129"/>
      <c r="E68" s="112" t="s">
        <v>58</v>
      </c>
      <c r="F68" s="118" t="s">
        <v>36</v>
      </c>
      <c r="G68" s="131" t="s">
        <v>83</v>
      </c>
      <c r="H68" s="146" t="s">
        <v>99</v>
      </c>
      <c r="I68" s="147"/>
      <c r="J68" s="155"/>
    </row>
    <row x14ac:dyDescent="0.25" r="69" customHeight="1" ht="17.25">
      <c r="A69" s="3"/>
      <c r="B69" s="3"/>
      <c r="C69" s="3"/>
      <c r="D69" s="132"/>
      <c r="E69" s="74"/>
      <c r="F69" s="156" t="s">
        <v>72</v>
      </c>
      <c r="G69" s="91"/>
      <c r="H69" s="91"/>
      <c r="I69" s="86"/>
      <c r="J69" s="3"/>
    </row>
    <row x14ac:dyDescent="0.25" r="70" customHeight="1" ht="17.25">
      <c r="A70" s="3"/>
      <c r="B70" s="3"/>
      <c r="C70" s="3"/>
      <c r="D70" s="134"/>
      <c r="E70" s="74" t="s">
        <v>11</v>
      </c>
      <c r="F70" s="74" t="s">
        <v>107</v>
      </c>
      <c r="G70" s="25">
        <f>ROUNDUP((((('Exchange rate'!Eur_per_GBP*('UK-R-Mirrors'!G71/(1+'Exchange rate'!UK_vat_rate))*1.25)-('Exchange rate'!Eur_per_GBP*('UK-R-Mirrors'!G71/(1+'Exchange rate'!UK_vat_rate))*1.25)*0.25)+1)*0.9165)/10,0)*10</f>
      </c>
      <c r="H70" s="25">
        <f>ROUNDUP((((('Exchange rate'!Eur_per_GBP*('UK-R-Mirrors'!H71/(1+'Exchange rate'!UK_vat_rate))*1.25)-('Exchange rate'!Eur_per_GBP*('UK-R-Mirrors'!H71/(1+'Exchange rate'!UK_vat_rate))*1.25)*0.25)+1)*0.9165)/10,0)*10</f>
      </c>
      <c r="I70" s="86"/>
      <c r="J70" s="3"/>
    </row>
    <row x14ac:dyDescent="0.25" r="71" customHeight="1" ht="17.25">
      <c r="A71" s="3"/>
      <c r="B71" s="3"/>
      <c r="C71" s="3"/>
      <c r="D71" s="134"/>
      <c r="E71" s="74" t="s">
        <v>13</v>
      </c>
      <c r="F71" s="74" t="s">
        <v>109</v>
      </c>
      <c r="G71" s="25">
        <f>ROUNDUP((((('Exchange rate'!Eur_per_GBP*('UK-R-Mirrors'!G72/(1+'Exchange rate'!UK_vat_rate))*1.25)-('Exchange rate'!Eur_per_GBP*('UK-R-Mirrors'!G72/(1+'Exchange rate'!UK_vat_rate))*1.25)*0.25)+1)*0.9165)/10,0)*10</f>
      </c>
      <c r="H71" s="25">
        <f>ROUNDUP((((('Exchange rate'!Eur_per_GBP*('UK-R-Mirrors'!H72/(1+'Exchange rate'!UK_vat_rate))*1.25)-('Exchange rate'!Eur_per_GBP*('UK-R-Mirrors'!H72/(1+'Exchange rate'!UK_vat_rate))*1.25)*0.25)+1)*0.9165)/10,0)*10</f>
      </c>
      <c r="I71" s="137"/>
      <c r="J71" s="157"/>
    </row>
    <row x14ac:dyDescent="0.25" r="72" customHeight="1" ht="17.25">
      <c r="A72" s="3"/>
      <c r="B72" s="3"/>
      <c r="C72" s="3"/>
      <c r="D72" s="134"/>
      <c r="E72" s="74" t="s">
        <v>15</v>
      </c>
      <c r="F72" s="74" t="s">
        <v>111</v>
      </c>
      <c r="G72" s="25">
        <f>ROUNDUP((((('Exchange rate'!Eur_per_GBP*('UK-R-Mirrors'!G73/(1+'Exchange rate'!UK_vat_rate))*1.25)-('Exchange rate'!Eur_per_GBP*('UK-R-Mirrors'!G73/(1+'Exchange rate'!UK_vat_rate))*1.25)*0.25)+1)*0.9165)/10,0)*10</f>
      </c>
      <c r="H72" s="25">
        <f>ROUNDUP((((('Exchange rate'!Eur_per_GBP*('UK-R-Mirrors'!H73/(1+'Exchange rate'!UK_vat_rate))*1.25)-('Exchange rate'!Eur_per_GBP*('UK-R-Mirrors'!H73/(1+'Exchange rate'!UK_vat_rate))*1.25)*0.25)+1)*0.9165)/10,0)*10</f>
      </c>
      <c r="I72" s="136"/>
      <c r="J72" s="3"/>
    </row>
    <row x14ac:dyDescent="0.25" r="73" customHeight="1" ht="17.25">
      <c r="A73" s="3"/>
      <c r="B73" s="3"/>
      <c r="C73" s="3"/>
      <c r="D73" s="134"/>
      <c r="E73" s="74"/>
      <c r="F73" s="3"/>
      <c r="G73" s="82"/>
      <c r="H73" s="82"/>
      <c r="I73" s="86"/>
      <c r="J73" s="3"/>
    </row>
    <row x14ac:dyDescent="0.25" r="74" customHeight="1" ht="17.25">
      <c r="A74" s="3"/>
      <c r="B74" s="3"/>
      <c r="C74" s="3"/>
      <c r="D74" s="134"/>
      <c r="E74" s="23"/>
      <c r="F74" s="74"/>
      <c r="G74" s="136"/>
      <c r="H74" s="137"/>
      <c r="I74" s="86"/>
      <c r="J74" s="3"/>
    </row>
    <row x14ac:dyDescent="0.25" r="75" customHeight="1" ht="17.25">
      <c r="A75" s="3"/>
      <c r="B75" s="3"/>
      <c r="C75" s="3"/>
      <c r="D75" s="134"/>
      <c r="E75" s="138" t="s">
        <v>89</v>
      </c>
      <c r="F75" s="3"/>
      <c r="G75" s="82"/>
      <c r="H75" s="82"/>
      <c r="I75" s="86"/>
      <c r="J75" s="3"/>
    </row>
    <row x14ac:dyDescent="0.25" r="76" customHeight="1" ht="17.25">
      <c r="A76" s="3"/>
      <c r="B76" s="3"/>
      <c r="C76" s="3"/>
      <c r="D76" s="114"/>
      <c r="E76" s="145"/>
      <c r="F76" s="3"/>
      <c r="G76" s="82"/>
      <c r="H76" s="82"/>
      <c r="I76" s="82"/>
      <c r="J76" s="3"/>
    </row>
    <row x14ac:dyDescent="0.25" r="77" customHeight="1" ht="17.25">
      <c r="A77" s="3"/>
      <c r="B77" s="3"/>
      <c r="C77" s="3"/>
      <c r="D77" s="134"/>
      <c r="E77" s="23"/>
      <c r="F77" s="3"/>
      <c r="G77" s="82"/>
      <c r="H77" s="82"/>
      <c r="I77" s="82"/>
      <c r="J77" s="3"/>
    </row>
    <row x14ac:dyDescent="0.25" r="78" customHeight="1" ht="17.25">
      <c r="A78" s="3"/>
      <c r="B78" s="3"/>
      <c r="C78" s="3"/>
      <c r="D78" s="134"/>
      <c r="E78" s="139" t="s">
        <v>90</v>
      </c>
      <c r="F78" s="140"/>
      <c r="G78" s="141"/>
      <c r="H78" s="124"/>
      <c r="I78" s="37">
        <f>ROUNDUP(((('Exchange rate'!Eur_per_GBP*('UK-R-Mirrors'!I79/(1+'Exchange rate'!UK_vat_rate))*1.25*0.9165)+1)/1.59)/10,0)*10</f>
      </c>
      <c r="J78" s="3"/>
    </row>
    <row x14ac:dyDescent="0.25" r="79" customHeight="1" ht="17.25">
      <c r="A79" s="3"/>
      <c r="B79" s="3"/>
      <c r="C79" s="3"/>
      <c r="D79" s="134"/>
      <c r="E79" s="145"/>
      <c r="F79" s="3"/>
      <c r="G79" s="82"/>
      <c r="H79" s="34"/>
      <c r="I79" s="86"/>
      <c r="J79" s="3"/>
    </row>
    <row x14ac:dyDescent="0.25" r="80" customHeight="1" ht="17.25">
      <c r="A80" s="3"/>
      <c r="B80" s="3"/>
      <c r="C80" s="3"/>
      <c r="D80" s="134"/>
      <c r="E80" s="145"/>
      <c r="F80" s="3"/>
      <c r="G80" s="82"/>
      <c r="H80" s="34"/>
      <c r="I80" s="86"/>
      <c r="J80" s="3"/>
    </row>
    <row x14ac:dyDescent="0.25" r="81" customHeight="1" ht="17.25">
      <c r="A81" s="3"/>
      <c r="B81" s="3"/>
      <c r="C81" s="3"/>
      <c r="D81" s="134"/>
      <c r="E81" s="139" t="s">
        <v>105</v>
      </c>
      <c r="F81" s="140"/>
      <c r="G81" s="141"/>
      <c r="H81" s="124"/>
      <c r="I81" s="37">
        <f>ROUNDUP(((('Exchange rate'!Eur_per_GBP*('UK-R-Mirrors'!I82/(1+'Exchange rate'!UK_vat_rate))*1.25*0.9165)+1)/1.59)/10,0)*10</f>
      </c>
      <c r="J81" s="3"/>
    </row>
    <row x14ac:dyDescent="0.25" r="82" customHeight="1" ht="85.34999999999998">
      <c r="A82" s="3"/>
      <c r="B82" s="3"/>
      <c r="C82" s="3"/>
      <c r="D82" s="134"/>
      <c r="E82" s="28"/>
      <c r="F82" s="3"/>
      <c r="G82" s="82"/>
      <c r="H82" s="34"/>
      <c r="I82" s="34"/>
      <c r="J82" s="3"/>
    </row>
    <row x14ac:dyDescent="0.25" r="83" customHeight="1" ht="17.25">
      <c r="A83" s="126"/>
      <c r="B83" s="96" t="s">
        <v>113</v>
      </c>
      <c r="C83" s="127"/>
      <c r="D83" s="127"/>
      <c r="E83" s="127"/>
      <c r="F83" s="116"/>
      <c r="G83" s="128"/>
      <c r="H83" s="128"/>
      <c r="I83" s="128"/>
      <c r="J83" s="126"/>
    </row>
    <row x14ac:dyDescent="0.25" r="84" customHeight="1" ht="17.25">
      <c r="A84" s="15"/>
      <c r="B84" s="15"/>
      <c r="C84" s="15"/>
      <c r="D84" s="129"/>
      <c r="E84" s="112" t="s">
        <v>58</v>
      </c>
      <c r="F84" s="118" t="s">
        <v>36</v>
      </c>
      <c r="G84" s="18" t="s">
        <v>83</v>
      </c>
      <c r="H84" s="18"/>
      <c r="I84" s="85"/>
      <c r="J84" s="155"/>
    </row>
    <row x14ac:dyDescent="0.25" r="85" customHeight="1" ht="17.25">
      <c r="A85" s="3"/>
      <c r="B85" s="3"/>
      <c r="C85" s="3"/>
      <c r="D85" s="134"/>
      <c r="E85" s="28"/>
      <c r="F85" s="119" t="s">
        <v>72</v>
      </c>
      <c r="G85" s="82"/>
      <c r="H85" s="34"/>
      <c r="I85" s="34"/>
      <c r="J85" s="3"/>
    </row>
    <row x14ac:dyDescent="0.25" r="86" customHeight="1" ht="17.25">
      <c r="A86" s="3"/>
      <c r="B86" s="3"/>
      <c r="C86" s="3"/>
      <c r="D86" s="134"/>
      <c r="E86" s="74" t="s">
        <v>11</v>
      </c>
      <c r="F86" s="74" t="s">
        <v>114</v>
      </c>
      <c r="G86" s="25">
        <f>ROUNDUP((((('Exchange rate'!Eur_per_GBP*('UK-R-Mirrors'!G87/(1+'Exchange rate'!UK_vat_rate))*1.25)-('Exchange rate'!Eur_per_GBP*('UK-R-Mirrors'!G87/(1+'Exchange rate'!UK_vat_rate))*1.25)*0.25)+1)*0.9165)/10,0)*10</f>
      </c>
      <c r="H86" s="151"/>
      <c r="I86" s="34"/>
      <c r="J86" s="3"/>
    </row>
    <row x14ac:dyDescent="0.25" r="87" customHeight="1" ht="17.25">
      <c r="A87" s="3"/>
      <c r="B87" s="3"/>
      <c r="C87" s="3"/>
      <c r="D87" s="134"/>
      <c r="E87" s="74" t="s">
        <v>13</v>
      </c>
      <c r="F87" s="74" t="s">
        <v>116</v>
      </c>
      <c r="G87" s="25">
        <f>ROUNDUP((((('Exchange rate'!Eur_per_GBP*('UK-R-Mirrors'!G88/(1+'Exchange rate'!UK_vat_rate))*1.25)-('Exchange rate'!Eur_per_GBP*('UK-R-Mirrors'!G88/(1+'Exchange rate'!UK_vat_rate))*1.25)*0.25)+1)*0.9165)/10,0)*10</f>
      </c>
      <c r="H87" s="151"/>
      <c r="I87" s="34"/>
      <c r="J87" s="3"/>
    </row>
    <row x14ac:dyDescent="0.25" r="88" customHeight="1" ht="17.25">
      <c r="A88" s="3"/>
      <c r="B88" s="3"/>
      <c r="C88" s="3"/>
      <c r="D88" s="134"/>
      <c r="E88" s="74" t="s">
        <v>15</v>
      </c>
      <c r="F88" s="74" t="s">
        <v>118</v>
      </c>
      <c r="G88" s="25">
        <f>ROUNDUP((((('Exchange rate'!Eur_per_GBP*('UK-R-Mirrors'!G89/(1+'Exchange rate'!UK_vat_rate))*1.25)-('Exchange rate'!Eur_per_GBP*('UK-R-Mirrors'!G89/(1+'Exchange rate'!UK_vat_rate))*1.25)*0.25)+1)*0.9165)/10,0)*10</f>
      </c>
      <c r="H88" s="151"/>
      <c r="I88" s="34"/>
      <c r="J88" s="3"/>
    </row>
    <row x14ac:dyDescent="0.25" r="89" customHeight="1" ht="17.25">
      <c r="A89" s="3"/>
      <c r="B89" s="3"/>
      <c r="C89" s="3"/>
      <c r="D89" s="134"/>
      <c r="E89" s="74" t="s">
        <v>120</v>
      </c>
      <c r="F89" s="74" t="s">
        <v>121</v>
      </c>
      <c r="G89" s="25">
        <f>ROUNDUP((((('Exchange rate'!Eur_per_GBP*('UK-R-Mirrors'!G90/(1+'Exchange rate'!UK_vat_rate))*1.25)-('Exchange rate'!Eur_per_GBP*('UK-R-Mirrors'!G90/(1+'Exchange rate'!UK_vat_rate))*1.25)*0.25)+1)*0.9165)/10,0)*10</f>
      </c>
      <c r="H89" s="151"/>
      <c r="I89" s="34"/>
      <c r="J89" s="3"/>
    </row>
    <row x14ac:dyDescent="0.25" r="90" customHeight="1" ht="17.25">
      <c r="A90" s="3"/>
      <c r="B90" s="3"/>
      <c r="C90" s="3"/>
      <c r="D90" s="134"/>
      <c r="E90" s="74" t="s">
        <v>123</v>
      </c>
      <c r="F90" s="74" t="s">
        <v>124</v>
      </c>
      <c r="G90" s="25">
        <f>ROUNDUP((((('Exchange rate'!Eur_per_GBP*('UK-R-Mirrors'!G91/(1+'Exchange rate'!UK_vat_rate))*1.25)-('Exchange rate'!Eur_per_GBP*('UK-R-Mirrors'!G91/(1+'Exchange rate'!UK_vat_rate))*1.25)*0.25)+1)*0.9165)/10,0)*10</f>
      </c>
      <c r="H90" s="151"/>
      <c r="I90" s="34"/>
      <c r="J90" s="3"/>
    </row>
    <row x14ac:dyDescent="0.25" r="91" customHeight="1" ht="17.25">
      <c r="A91" s="3"/>
      <c r="B91" s="3"/>
      <c r="C91" s="3"/>
      <c r="D91" s="134"/>
      <c r="E91" s="74" t="s">
        <v>138</v>
      </c>
      <c r="F91" s="74" t="s">
        <v>146</v>
      </c>
      <c r="G91" s="25">
        <f>ROUNDUP((((('Exchange rate'!Eur_per_GBP*('UK-R-Mirrors'!G92/(1+'Exchange rate'!UK_vat_rate))*1.25)-('Exchange rate'!Eur_per_GBP*('UK-R-Mirrors'!G92/(1+'Exchange rate'!UK_vat_rate))*1.25)*0.25)+1)*0.9165)/10,0)*10</f>
      </c>
      <c r="H91" s="151"/>
      <c r="I91" s="34"/>
      <c r="J91" s="3"/>
    </row>
    <row x14ac:dyDescent="0.25" r="92" customHeight="1" ht="17.25">
      <c r="A92" s="3"/>
      <c r="B92" s="3"/>
      <c r="C92" s="3"/>
      <c r="D92" s="134"/>
      <c r="E92" s="28"/>
      <c r="F92" s="3"/>
      <c r="G92" s="82"/>
      <c r="H92" s="34"/>
      <c r="I92" s="34"/>
      <c r="J92" s="3"/>
    </row>
    <row x14ac:dyDescent="0.25" r="93" customHeight="1" ht="17.25">
      <c r="A93" s="3"/>
      <c r="B93" s="3"/>
      <c r="C93" s="3"/>
      <c r="D93" s="134"/>
      <c r="E93" s="138" t="s">
        <v>89</v>
      </c>
      <c r="F93" s="3"/>
      <c r="G93" s="82"/>
      <c r="H93" s="34"/>
      <c r="I93" s="34"/>
      <c r="J93" s="3"/>
    </row>
    <row x14ac:dyDescent="0.25" r="94" customHeight="1" ht="17.25">
      <c r="A94" s="3"/>
      <c r="B94" s="3"/>
      <c r="C94" s="3"/>
      <c r="D94" s="134"/>
      <c r="E94" s="145"/>
      <c r="F94" s="3"/>
      <c r="G94" s="82"/>
      <c r="H94" s="34"/>
      <c r="I94" s="34"/>
      <c r="J94" s="3"/>
    </row>
    <row x14ac:dyDescent="0.25" r="95" customHeight="1" ht="17.25">
      <c r="A95" s="3"/>
      <c r="B95" s="3"/>
      <c r="C95" s="3"/>
      <c r="D95" s="134"/>
      <c r="E95" s="28"/>
      <c r="F95" s="3"/>
      <c r="G95" s="82"/>
      <c r="H95" s="34"/>
      <c r="I95" s="34"/>
      <c r="J95" s="3"/>
    </row>
    <row x14ac:dyDescent="0.25" r="96" customHeight="1" ht="17.25">
      <c r="A96" s="3"/>
      <c r="B96" s="3"/>
      <c r="C96" s="3"/>
      <c r="D96" s="134"/>
      <c r="E96" s="23"/>
      <c r="F96" s="114"/>
      <c r="G96" s="82"/>
      <c r="H96" s="91" t="s">
        <v>126</v>
      </c>
      <c r="I96" s="91" t="s">
        <v>141</v>
      </c>
      <c r="J96" s="34"/>
    </row>
    <row x14ac:dyDescent="0.25" r="97" customHeight="1" ht="17.25">
      <c r="A97" s="3"/>
      <c r="B97" s="3"/>
      <c r="C97" s="3"/>
      <c r="D97" s="134"/>
      <c r="E97" s="139" t="s">
        <v>90</v>
      </c>
      <c r="F97" s="139"/>
      <c r="G97" s="144"/>
      <c r="H97" s="37">
        <f>ROUNDUP(((('Exchange rate'!Eur_per_GBP*('UK-R-Mirrors'!H98/(1+'Exchange rate'!UK_vat_rate))*1.25*0.9165)+1)/1.59)/10,0)*10</f>
      </c>
      <c r="I97" s="37">
        <f>ROUNDUP(((('Exchange rate'!Eur_per_GBP*('UK-R-Mirrors'!I98/(1+'Exchange rate'!UK_vat_rate))*1.25*0.9165)+1)/1.59)/10,0)*10</f>
      </c>
      <c r="J97" s="34"/>
    </row>
    <row x14ac:dyDescent="0.25" r="98" customHeight="1" ht="17.25">
      <c r="A98" s="3"/>
      <c r="B98" s="3"/>
      <c r="C98" s="3"/>
      <c r="D98" s="134"/>
      <c r="E98" s="145"/>
      <c r="F98" s="3"/>
      <c r="G98" s="82"/>
      <c r="H98" s="34"/>
      <c r="I98" s="34"/>
      <c r="J98" s="3"/>
    </row>
    <row x14ac:dyDescent="0.25" r="99" customHeight="1" ht="17.25">
      <c r="A99" s="3"/>
      <c r="B99" s="3"/>
      <c r="C99" s="3"/>
      <c r="D99" s="134"/>
      <c r="E99" s="23"/>
      <c r="F99" s="3"/>
      <c r="G99" s="82"/>
      <c r="H99" s="91" t="s">
        <v>126</v>
      </c>
      <c r="I99" s="91" t="s">
        <v>141</v>
      </c>
      <c r="J99" s="3"/>
    </row>
    <row x14ac:dyDescent="0.25" r="100" customHeight="1" ht="17.25">
      <c r="A100" s="3"/>
      <c r="B100" s="3"/>
      <c r="C100" s="3"/>
      <c r="D100" s="134"/>
      <c r="E100" s="139" t="s">
        <v>128</v>
      </c>
      <c r="F100" s="140"/>
      <c r="G100" s="124"/>
      <c r="H100" s="37">
        <f>ROUNDUP(((('Exchange rate'!Eur_per_GBP*('UK-R-Mirrors'!H101/(1+'Exchange rate'!UK_vat_rate))*1.25*0.9165)+1)/1.59)/10,0)*10</f>
      </c>
      <c r="I100" s="37">
        <f>ROUNDUP(((('Exchange rate'!Eur_per_GBP*('UK-R-Mirrors'!I101/(1+'Exchange rate'!UK_vat_rate))*1.25*0.9165)+1)/1.59)/10,0)*10</f>
      </c>
      <c r="J100" s="3"/>
    </row>
    <row x14ac:dyDescent="0.25" r="101" customHeight="1" ht="41.25">
      <c r="A101" s="3"/>
      <c r="B101" s="3"/>
      <c r="C101" s="3"/>
      <c r="D101" s="134"/>
      <c r="E101" s="28"/>
      <c r="F101" s="3"/>
      <c r="G101" s="82"/>
      <c r="H101" s="25" t="s">
        <v>1</v>
      </c>
      <c r="I101" s="34"/>
      <c r="J101" s="3"/>
    </row>
    <row x14ac:dyDescent="0.25" r="102" customHeight="1" ht="41.1">
      <c r="A102" s="3"/>
      <c r="B102" s="3"/>
      <c r="C102" s="3"/>
      <c r="D102" s="134"/>
      <c r="E102" s="23"/>
      <c r="F102" s="114"/>
      <c r="G102" s="82"/>
      <c r="H102" s="82"/>
      <c r="I102" s="82"/>
      <c r="J102" s="3"/>
    </row>
    <row x14ac:dyDescent="0.25" r="103" customHeight="1" ht="45">
      <c r="A103" s="126"/>
      <c r="B103" s="96" t="s">
        <v>129</v>
      </c>
      <c r="C103" s="127"/>
      <c r="D103" s="127"/>
      <c r="E103" s="127"/>
      <c r="F103" s="116"/>
      <c r="G103" s="128"/>
      <c r="H103" s="128"/>
      <c r="I103" s="128"/>
      <c r="J103" s="126"/>
    </row>
    <row x14ac:dyDescent="0.25" r="104" customHeight="1" ht="17.25">
      <c r="A104" s="15"/>
      <c r="B104" s="15" t="s">
        <v>82</v>
      </c>
      <c r="C104" s="15"/>
      <c r="D104" s="129"/>
      <c r="E104" s="112" t="s">
        <v>58</v>
      </c>
      <c r="F104" s="118" t="s">
        <v>36</v>
      </c>
      <c r="G104" s="131" t="s">
        <v>83</v>
      </c>
      <c r="H104" s="146" t="s">
        <v>99</v>
      </c>
      <c r="I104" s="147"/>
      <c r="J104" s="155"/>
    </row>
    <row x14ac:dyDescent="0.25" r="105" customHeight="1" ht="17.25">
      <c r="A105" s="3"/>
      <c r="B105" s="3"/>
      <c r="C105" s="3"/>
      <c r="D105" s="134"/>
      <c r="E105" s="74"/>
      <c r="F105" s="119" t="s">
        <v>72</v>
      </c>
      <c r="G105" s="82"/>
      <c r="H105" s="34"/>
      <c r="I105" s="34"/>
      <c r="J105" s="3"/>
    </row>
    <row x14ac:dyDescent="0.25" r="106" customHeight="1" ht="17.25">
      <c r="A106" s="3"/>
      <c r="B106" s="3"/>
      <c r="C106" s="3"/>
      <c r="D106" s="134"/>
      <c r="E106" s="74" t="s">
        <v>11</v>
      </c>
      <c r="F106" s="74" t="s">
        <v>85</v>
      </c>
      <c r="G106" s="25">
        <f>ROUNDUP((((('Exchange rate'!Eur_per_GBP*('UK-R-Mirrors'!G107/(1+'Exchange rate'!UK_vat_rate))*1.25)-('Exchange rate'!Eur_per_GBP*('UK-R-Mirrors'!G107/(1+'Exchange rate'!UK_vat_rate))*1.25)*0.25)+1)*0.9165)/10,0)*10</f>
      </c>
      <c r="H106" s="25">
        <f>ROUNDUP((((('Exchange rate'!Eur_per_GBP*('UK-R-Mirrors'!H107/(1+'Exchange rate'!UK_vat_rate))*1.25)-('Exchange rate'!Eur_per_GBP*('UK-R-Mirrors'!H107/(1+'Exchange rate'!UK_vat_rate))*1.25)*0.25)+1)*0.9165)/10,0)*10</f>
      </c>
      <c r="I106" s="34"/>
      <c r="J106" s="3"/>
    </row>
    <row x14ac:dyDescent="0.25" r="107" customHeight="1" ht="17.25">
      <c r="A107" s="3"/>
      <c r="B107" s="3"/>
      <c r="C107" s="3"/>
      <c r="D107" s="134"/>
      <c r="E107" s="74" t="s">
        <v>15</v>
      </c>
      <c r="F107" s="74" t="s">
        <v>87</v>
      </c>
      <c r="G107" s="25">
        <f>ROUNDUP((((('Exchange rate'!Eur_per_GBP*('UK-R-Mirrors'!G108/(1+'Exchange rate'!UK_vat_rate))*1.25)-('Exchange rate'!Eur_per_GBP*('UK-R-Mirrors'!G108/(1+'Exchange rate'!UK_vat_rate))*1.25)*0.25)+1)*0.9165)/10,0)*10</f>
      </c>
      <c r="H107" s="25">
        <f>ROUNDUP((((('Exchange rate'!Eur_per_GBP*('UK-R-Mirrors'!H108/(1+'Exchange rate'!UK_vat_rate))*1.25)-('Exchange rate'!Eur_per_GBP*('UK-R-Mirrors'!H108/(1+'Exchange rate'!UK_vat_rate))*1.25)*0.25)+1)*0.9165)/10,0)*10</f>
      </c>
      <c r="I107" s="25"/>
      <c r="J107" s="3"/>
    </row>
    <row x14ac:dyDescent="0.25" r="108" customHeight="1" ht="17.25">
      <c r="A108" s="3"/>
      <c r="B108" s="3"/>
      <c r="C108" s="3"/>
      <c r="D108" s="134"/>
      <c r="E108" s="74"/>
      <c r="F108" s="74"/>
      <c r="G108" s="82"/>
      <c r="H108" s="34"/>
      <c r="I108" s="34"/>
      <c r="J108" s="3"/>
    </row>
    <row x14ac:dyDescent="0.25" r="109" customHeight="1" ht="17.25">
      <c r="A109" s="3"/>
      <c r="B109" s="3"/>
      <c r="C109" s="3"/>
      <c r="D109" s="134"/>
      <c r="E109" s="28"/>
      <c r="F109" s="3"/>
      <c r="G109" s="82"/>
      <c r="H109" s="34"/>
      <c r="I109" s="34"/>
      <c r="J109" s="3"/>
    </row>
    <row x14ac:dyDescent="0.25" r="110" customHeight="1" ht="17.25">
      <c r="A110" s="3"/>
      <c r="B110" s="3"/>
      <c r="C110" s="3"/>
      <c r="D110" s="134"/>
      <c r="E110" s="28"/>
      <c r="F110" s="3"/>
      <c r="G110" s="82"/>
      <c r="H110" s="34"/>
      <c r="I110" s="34"/>
      <c r="J110" s="3"/>
    </row>
    <row x14ac:dyDescent="0.25" r="111" customHeight="1" ht="17.25">
      <c r="A111" s="3"/>
      <c r="B111" s="3"/>
      <c r="C111" s="3"/>
      <c r="D111" s="134"/>
      <c r="E111" s="138" t="s">
        <v>89</v>
      </c>
      <c r="F111" s="3"/>
      <c r="G111" s="82"/>
      <c r="H111" s="34"/>
      <c r="I111" s="34"/>
      <c r="J111" s="3"/>
    </row>
    <row x14ac:dyDescent="0.25" r="112" customHeight="1" ht="17.25">
      <c r="A112" s="3"/>
      <c r="B112" s="3"/>
      <c r="C112" s="3"/>
      <c r="D112" s="134"/>
      <c r="E112" s="145"/>
      <c r="F112" s="3"/>
      <c r="G112" s="82"/>
      <c r="H112" s="34"/>
      <c r="I112" s="34"/>
      <c r="J112" s="3"/>
    </row>
    <row x14ac:dyDescent="0.25" r="113" customHeight="1" ht="17.25">
      <c r="A113" s="3"/>
      <c r="B113" s="3"/>
      <c r="C113" s="3"/>
      <c r="D113" s="134"/>
      <c r="E113" s="23"/>
      <c r="F113" s="3"/>
      <c r="G113" s="82"/>
      <c r="H113" s="34"/>
      <c r="I113" s="34"/>
      <c r="J113" s="3"/>
    </row>
    <row x14ac:dyDescent="0.25" r="114" customHeight="1" ht="17.25">
      <c r="A114" s="3"/>
      <c r="B114" s="3"/>
      <c r="C114" s="3"/>
      <c r="D114" s="134"/>
      <c r="E114" s="139" t="s">
        <v>90</v>
      </c>
      <c r="F114" s="140"/>
      <c r="G114" s="141"/>
      <c r="H114" s="141"/>
      <c r="I114" s="37">
        <f>ROUNDUP(((('Exchange rate'!Eur_per_GBP*('UK-R-Mirrors'!I115/(1+'Exchange rate'!UK_vat_rate))*1.25*0.9165)+1)/1.59)/10,0)*10</f>
      </c>
      <c r="J114" s="3"/>
    </row>
    <row x14ac:dyDescent="0.25" r="115" customHeight="1" ht="17.25">
      <c r="A115" s="3"/>
      <c r="B115" s="3"/>
      <c r="C115" s="3"/>
      <c r="D115" s="134"/>
      <c r="E115" s="145"/>
      <c r="F115" s="3"/>
      <c r="G115" s="82"/>
      <c r="H115" s="34"/>
      <c r="I115" s="34"/>
      <c r="J115" s="3"/>
    </row>
    <row x14ac:dyDescent="0.25" r="116" customHeight="1" ht="17.25">
      <c r="A116" s="3"/>
      <c r="B116" s="3"/>
      <c r="C116" s="3"/>
      <c r="D116" s="134"/>
      <c r="E116" s="145"/>
      <c r="F116" s="3"/>
      <c r="G116" s="82"/>
      <c r="H116" s="34"/>
      <c r="I116" s="34"/>
      <c r="J116" s="3"/>
    </row>
    <row x14ac:dyDescent="0.25" r="117" customHeight="1" ht="30.75">
      <c r="A117" s="3"/>
      <c r="B117" s="3"/>
      <c r="C117" s="3"/>
      <c r="D117" s="134"/>
      <c r="E117" s="145"/>
      <c r="F117" s="3"/>
      <c r="G117" s="82"/>
      <c r="H117" s="34"/>
      <c r="I117" s="34"/>
      <c r="J117" s="3"/>
    </row>
    <row x14ac:dyDescent="0.25" r="118" customHeight="1" ht="56.1">
      <c r="A118" s="3"/>
      <c r="B118" s="3"/>
      <c r="C118" s="3"/>
      <c r="D118" s="134"/>
      <c r="E118" s="145"/>
      <c r="F118" s="3"/>
      <c r="G118" s="82"/>
      <c r="H118" s="34"/>
      <c r="I118" s="34"/>
      <c r="J118" s="3"/>
    </row>
    <row x14ac:dyDescent="0.25" r="119" customHeight="1" ht="50.1">
      <c r="A119" s="126"/>
      <c r="B119" s="96" t="s">
        <v>129</v>
      </c>
      <c r="C119" s="127"/>
      <c r="D119" s="127"/>
      <c r="E119" s="127"/>
      <c r="F119" s="116"/>
      <c r="G119" s="128"/>
      <c r="H119" s="128"/>
      <c r="I119" s="128"/>
      <c r="J119" s="126"/>
    </row>
    <row x14ac:dyDescent="0.25" r="120" customHeight="1" ht="17.25">
      <c r="A120" s="15"/>
      <c r="B120" s="15" t="s">
        <v>106</v>
      </c>
      <c r="C120" s="15"/>
      <c r="D120" s="129"/>
      <c r="E120" s="112" t="s">
        <v>58</v>
      </c>
      <c r="F120" s="118" t="s">
        <v>36</v>
      </c>
      <c r="G120" s="131" t="s">
        <v>83</v>
      </c>
      <c r="H120" s="146" t="s">
        <v>99</v>
      </c>
      <c r="I120" s="147"/>
      <c r="J120" s="155"/>
    </row>
    <row x14ac:dyDescent="0.25" r="121" customHeight="1" ht="17.25">
      <c r="A121" s="3"/>
      <c r="B121" s="3"/>
      <c r="C121" s="3"/>
      <c r="D121" s="132"/>
      <c r="E121" s="74"/>
      <c r="F121" s="156" t="s">
        <v>72</v>
      </c>
      <c r="G121" s="91"/>
      <c r="H121" s="91"/>
      <c r="I121" s="86"/>
      <c r="J121" s="3"/>
    </row>
    <row x14ac:dyDescent="0.25" r="122" customHeight="1" ht="17.25">
      <c r="A122" s="3"/>
      <c r="B122" s="3"/>
      <c r="C122" s="3"/>
      <c r="D122" s="134"/>
      <c r="E122" s="74" t="s">
        <v>11</v>
      </c>
      <c r="F122" s="74" t="s">
        <v>107</v>
      </c>
      <c r="G122" s="25">
        <f>ROUNDUP((((('Exchange rate'!Eur_per_GBP*('UK-R-Mirrors'!G123/(1+'Exchange rate'!UK_vat_rate))*1.25)-('Exchange rate'!Eur_per_GBP*('UK-R-Mirrors'!G123/(1+'Exchange rate'!UK_vat_rate))*1.25)*0.25)+1)*0.9165)/10,0)*10</f>
      </c>
      <c r="H122" s="25">
        <f>ROUNDUP((((('Exchange rate'!Eur_per_GBP*('UK-R-Mirrors'!H123/(1+'Exchange rate'!UK_vat_rate))*1.25)-('Exchange rate'!Eur_per_GBP*('UK-R-Mirrors'!H123/(1+'Exchange rate'!UK_vat_rate))*1.25)*0.25)+1)*0.9165)/10,0)*10</f>
      </c>
      <c r="I122" s="86"/>
      <c r="J122" s="3"/>
    </row>
    <row x14ac:dyDescent="0.25" r="123" customHeight="1" ht="17.25">
      <c r="A123" s="3"/>
      <c r="B123" s="3"/>
      <c r="C123" s="3"/>
      <c r="D123" s="134"/>
      <c r="E123" s="74" t="s">
        <v>13</v>
      </c>
      <c r="F123" s="74" t="s">
        <v>109</v>
      </c>
      <c r="G123" s="25">
        <f>ROUNDUP((((('Exchange rate'!Eur_per_GBP*('UK-R-Mirrors'!G124/(1+'Exchange rate'!UK_vat_rate))*1.25)-('Exchange rate'!Eur_per_GBP*('UK-R-Mirrors'!G124/(1+'Exchange rate'!UK_vat_rate))*1.25)*0.25)+1)*0.9165)/10,0)*10</f>
      </c>
      <c r="H123" s="25">
        <f>ROUNDUP((((('Exchange rate'!Eur_per_GBP*('UK-R-Mirrors'!H124/(1+'Exchange rate'!UK_vat_rate))*1.25)-('Exchange rate'!Eur_per_GBP*('UK-R-Mirrors'!H124/(1+'Exchange rate'!UK_vat_rate))*1.25)*0.25)+1)*0.9165)/10,0)*10</f>
      </c>
      <c r="I123" s="86"/>
      <c r="J123" s="3"/>
    </row>
    <row x14ac:dyDescent="0.25" r="124" customHeight="1" ht="17.25">
      <c r="A124" s="3"/>
      <c r="B124" s="3"/>
      <c r="C124" s="3"/>
      <c r="D124" s="134"/>
      <c r="E124" s="74" t="s">
        <v>15</v>
      </c>
      <c r="F124" s="74" t="s">
        <v>111</v>
      </c>
      <c r="G124" s="25">
        <f>ROUNDUP((((('Exchange rate'!Eur_per_GBP*('UK-R-Mirrors'!G125/(1+'Exchange rate'!UK_vat_rate))*1.25)-('Exchange rate'!Eur_per_GBP*('UK-R-Mirrors'!G125/(1+'Exchange rate'!UK_vat_rate))*1.25)*0.25)+1)*0.9165)/10,0)*10</f>
      </c>
      <c r="H124" s="25">
        <f>ROUNDUP((((('Exchange rate'!Eur_per_GBP*('UK-R-Mirrors'!H125/(1+'Exchange rate'!UK_vat_rate))*1.25)-('Exchange rate'!Eur_per_GBP*('UK-R-Mirrors'!H125/(1+'Exchange rate'!UK_vat_rate))*1.25)*0.25)+1)*0.9165)/10,0)*10</f>
      </c>
      <c r="I124" s="86"/>
      <c r="J124" s="3"/>
    </row>
    <row x14ac:dyDescent="0.25" r="125" customHeight="1" ht="17.25">
      <c r="A125" s="3"/>
      <c r="B125" s="3"/>
      <c r="C125" s="3"/>
      <c r="D125" s="134"/>
      <c r="E125" s="74"/>
      <c r="F125" s="3"/>
      <c r="G125" s="82"/>
      <c r="H125" s="82"/>
      <c r="I125" s="86"/>
      <c r="J125" s="3"/>
    </row>
    <row x14ac:dyDescent="0.25" r="126" customHeight="1" ht="17.25">
      <c r="A126" s="3"/>
      <c r="B126" s="3"/>
      <c r="C126" s="3"/>
      <c r="D126" s="134"/>
      <c r="E126" s="23"/>
      <c r="F126" s="74"/>
      <c r="G126" s="136"/>
      <c r="H126" s="137"/>
      <c r="I126" s="86"/>
      <c r="J126" s="3"/>
    </row>
    <row x14ac:dyDescent="0.25" r="127" customHeight="1" ht="17.25">
      <c r="A127" s="3"/>
      <c r="B127" s="3"/>
      <c r="C127" s="3"/>
      <c r="D127" s="134"/>
      <c r="E127" s="138" t="s">
        <v>89</v>
      </c>
      <c r="F127" s="3"/>
      <c r="G127" s="82"/>
      <c r="H127" s="82"/>
      <c r="I127" s="86"/>
      <c r="J127" s="114"/>
    </row>
    <row x14ac:dyDescent="0.25" r="128" customHeight="1" ht="17.25">
      <c r="A128" s="3"/>
      <c r="B128" s="3"/>
      <c r="C128" s="3"/>
      <c r="D128" s="114"/>
      <c r="E128" s="145"/>
      <c r="F128" s="3"/>
      <c r="G128" s="82"/>
      <c r="H128" s="82"/>
      <c r="I128" s="82"/>
      <c r="J128" s="3"/>
    </row>
    <row x14ac:dyDescent="0.25" r="129" customHeight="1" ht="17.25">
      <c r="A129" s="3"/>
      <c r="B129" s="3"/>
      <c r="C129" s="3"/>
      <c r="D129" s="114"/>
      <c r="E129" s="23"/>
      <c r="F129" s="3"/>
      <c r="G129" s="82"/>
      <c r="H129" s="82"/>
      <c r="I129" s="82"/>
      <c r="J129" s="3"/>
    </row>
    <row x14ac:dyDescent="0.25" r="130" customHeight="1" ht="17.25">
      <c r="A130" s="3"/>
      <c r="B130" s="3"/>
      <c r="C130" s="3"/>
      <c r="D130" s="114"/>
      <c r="E130" s="139" t="s">
        <v>90</v>
      </c>
      <c r="F130" s="140"/>
      <c r="G130" s="141"/>
      <c r="H130" s="141"/>
      <c r="I130" s="37">
        <f>ROUNDUP(((('Exchange rate'!Eur_per_GBP*('UK-R-Mirrors'!I131/(1+'Exchange rate'!UK_vat_rate))*1.25*0.9165)+1)/1.59)/10,0)*10</f>
      </c>
      <c r="J130" s="3"/>
    </row>
    <row x14ac:dyDescent="0.25" r="131" customHeight="1" ht="17.25">
      <c r="A131" s="3"/>
      <c r="B131" s="3"/>
      <c r="C131" s="3"/>
      <c r="D131" s="114"/>
      <c r="E131" s="145"/>
      <c r="F131" s="3"/>
      <c r="G131" s="82"/>
      <c r="H131" s="82"/>
      <c r="I131" s="86"/>
      <c r="J131" s="3"/>
    </row>
    <row x14ac:dyDescent="0.25" r="132" customHeight="1" ht="17.25">
      <c r="A132" s="3"/>
      <c r="B132" s="3"/>
      <c r="C132" s="3"/>
      <c r="D132" s="114"/>
      <c r="E132" s="145"/>
      <c r="F132" s="3"/>
      <c r="G132" s="82"/>
      <c r="H132" s="82"/>
      <c r="I132" s="86"/>
      <c r="J132" s="3"/>
    </row>
    <row x14ac:dyDescent="0.25" r="133" customHeight="1" ht="17.25">
      <c r="A133" s="126"/>
      <c r="B133" s="96" t="s">
        <v>132</v>
      </c>
      <c r="C133" s="127"/>
      <c r="D133" s="127"/>
      <c r="E133" s="127"/>
      <c r="F133" s="116"/>
      <c r="G133" s="128"/>
      <c r="H133" s="128"/>
      <c r="I133" s="128"/>
      <c r="J133" s="126"/>
    </row>
    <row x14ac:dyDescent="0.25" r="134" customHeight="1" ht="17.25">
      <c r="A134" s="15"/>
      <c r="B134" s="15" t="s">
        <v>82</v>
      </c>
      <c r="C134" s="15"/>
      <c r="D134" s="129"/>
      <c r="E134" s="112" t="s">
        <v>58</v>
      </c>
      <c r="F134" s="118" t="s">
        <v>36</v>
      </c>
      <c r="G134" s="131" t="s">
        <v>83</v>
      </c>
      <c r="H134" s="146"/>
      <c r="I134" s="147"/>
      <c r="J134" s="155"/>
    </row>
    <row x14ac:dyDescent="0.25" r="135" customHeight="1" ht="17.25">
      <c r="A135" s="3"/>
      <c r="B135" s="3"/>
      <c r="C135" s="3"/>
      <c r="D135" s="132"/>
      <c r="E135" s="74"/>
      <c r="F135" s="156" t="s">
        <v>72</v>
      </c>
      <c r="G135" s="91"/>
      <c r="H135" s="91"/>
      <c r="I135" s="86"/>
      <c r="J135" s="3"/>
    </row>
    <row x14ac:dyDescent="0.25" r="136" customHeight="1" ht="17.25">
      <c r="A136" s="3"/>
      <c r="B136" s="3"/>
      <c r="C136" s="3"/>
      <c r="D136" s="134"/>
      <c r="E136" s="74"/>
      <c r="F136" s="74" t="s">
        <v>133</v>
      </c>
      <c r="G136" s="25">
        <f>ROUNDUP((((('Exchange rate'!Eur_per_GBP*('UK-R-Mirrors'!G140/(1+'Exchange rate'!UK_vat_rate))*1.25)-('Exchange rate'!Eur_per_GBP*('UK-R-Mirrors'!G140/(1+'Exchange rate'!UK_vat_rate))*1.25)*0.25)+1)*0.9165)/10,0)*10</f>
      </c>
      <c r="H136" s="63"/>
      <c r="I136" s="86"/>
      <c r="J136" s="3"/>
    </row>
    <row x14ac:dyDescent="0.25" r="137" customHeight="1" ht="17.25">
      <c r="A137" s="3"/>
      <c r="B137" s="3"/>
      <c r="C137" s="3"/>
      <c r="D137" s="134"/>
      <c r="E137" s="74"/>
      <c r="F137" s="4" t="s">
        <v>143</v>
      </c>
      <c r="G137" s="25">
        <f>ROUNDUP((((('Exchange rate'!Eur_per_GBP*('UK-R-Mirrors'!G141/(1+'Exchange rate'!UK_vat_rate))*1.25)-('Exchange rate'!Eur_per_GBP*('UK-R-Mirrors'!G141/(1+'Exchange rate'!UK_vat_rate))*1.25)*0.25)+1)*0.9165)/10,0)*10</f>
      </c>
      <c r="H137" s="82"/>
      <c r="I137" s="86"/>
      <c r="J137" s="3"/>
    </row>
    <row x14ac:dyDescent="0.25" r="138" customHeight="1" ht="17.25">
      <c r="A138" s="3"/>
      <c r="B138" s="3"/>
      <c r="C138" s="3"/>
      <c r="D138" s="134"/>
      <c r="E138" s="23"/>
      <c r="F138" s="74"/>
      <c r="G138" s="136"/>
      <c r="H138" s="137"/>
      <c r="I138" s="86"/>
      <c r="J138" s="3"/>
    </row>
    <row x14ac:dyDescent="0.25" r="139" customHeight="1" ht="17.25">
      <c r="A139" s="3"/>
      <c r="B139" s="3"/>
      <c r="C139" s="3"/>
      <c r="D139" s="134"/>
      <c r="E139" s="138" t="s">
        <v>18</v>
      </c>
      <c r="F139" s="4"/>
      <c r="G139" s="101"/>
      <c r="H139" s="92"/>
      <c r="I139" s="86"/>
      <c r="J139" s="114"/>
    </row>
    <row x14ac:dyDescent="0.25" r="140" customHeight="1" ht="17.25">
      <c r="A140" s="3"/>
      <c r="B140" s="3"/>
      <c r="C140" s="3"/>
      <c r="D140" s="114"/>
      <c r="E140" s="108"/>
      <c r="F140" s="4"/>
      <c r="G140" s="101"/>
      <c r="H140" s="92"/>
      <c r="I140" s="82"/>
      <c r="J140" s="3"/>
    </row>
    <row x14ac:dyDescent="0.25" r="141" customHeight="1" ht="17.25">
      <c r="A141" s="3"/>
      <c r="B141" s="3"/>
      <c r="C141" s="3"/>
      <c r="D141" s="114"/>
      <c r="E141" s="139" t="s">
        <v>90</v>
      </c>
      <c r="F141" s="140"/>
      <c r="G141" s="152"/>
      <c r="H141" s="153"/>
      <c r="I141" s="37">
        <f>ROUNDUP(((('Exchange rate'!Eur_per_GBP*('UK-R-Mirrors'!I145/(1+'Exchange rate'!UK_vat_rate))*1.25*0.9165)+1)/1.59)/10,0)*10</f>
      </c>
      <c r="J141" s="3"/>
    </row>
    <row x14ac:dyDescent="0.25" r="142" customHeight="1" ht="17.25">
      <c r="A142" s="3"/>
      <c r="B142" s="3"/>
      <c r="C142" s="3"/>
      <c r="D142" s="114"/>
      <c r="E142" s="28"/>
      <c r="F142" s="4"/>
      <c r="G142" s="101"/>
      <c r="H142" s="63"/>
      <c r="I142" s="63"/>
      <c r="J142" s="3"/>
    </row>
    <row x14ac:dyDescent="0.25" r="143" customHeight="1" ht="17.25">
      <c r="A143" s="3"/>
      <c r="B143" s="3"/>
      <c r="C143" s="3"/>
      <c r="D143" s="114"/>
      <c r="E143" s="139" t="s">
        <v>135</v>
      </c>
      <c r="F143" s="140"/>
      <c r="G143" s="152"/>
      <c r="H143" s="153"/>
      <c r="I143" s="37">
        <f>ROUNDUP(((('Exchange rate'!Eur_per_GBP*('UK-R-Mirrors'!I147/(1+'Exchange rate'!UK_vat_rate))*1.25*0.9165)+1)/1.59)/10,0)*10</f>
      </c>
      <c r="J143" s="3"/>
    </row>
    <row x14ac:dyDescent="0.25" r="144" customHeight="1" ht="17.25">
      <c r="A144" s="3"/>
      <c r="B144" s="3"/>
      <c r="C144" s="3"/>
      <c r="D144" s="114"/>
      <c r="E144" s="145"/>
      <c r="F144" s="3"/>
      <c r="G144" s="82"/>
      <c r="H144" s="82"/>
      <c r="I144" s="86"/>
      <c r="J144" s="3"/>
    </row>
    <row x14ac:dyDescent="0.25" r="145" customHeight="1" ht="17.25">
      <c r="A145" s="3"/>
      <c r="B145" s="3"/>
      <c r="C145" s="3"/>
      <c r="D145" s="114"/>
      <c r="E145" s="145"/>
      <c r="F145" s="3"/>
      <c r="G145" s="82"/>
      <c r="H145" s="82"/>
      <c r="I145" s="86"/>
      <c r="J145" s="3"/>
    </row>
    <row x14ac:dyDescent="0.25" r="146" customHeight="1" ht="17.25">
      <c r="A146" s="3"/>
      <c r="B146" s="3"/>
      <c r="C146" s="3"/>
      <c r="D146" s="114"/>
      <c r="E146" s="145"/>
      <c r="F146" s="3"/>
      <c r="G146" s="82"/>
      <c r="H146" s="82"/>
      <c r="I146" s="86"/>
      <c r="J146" s="3"/>
    </row>
    <row x14ac:dyDescent="0.25" r="147" customHeight="1" ht="17.25">
      <c r="A147" s="3"/>
      <c r="B147" s="3"/>
      <c r="C147" s="3"/>
      <c r="D147" s="114"/>
      <c r="E147" s="145"/>
      <c r="F147" s="3"/>
      <c r="G147" s="82"/>
      <c r="H147" s="82"/>
      <c r="I147" s="86"/>
      <c r="J147" s="3"/>
    </row>
    <row x14ac:dyDescent="0.25" r="148" customHeight="1" ht="17.25">
      <c r="A148" s="126"/>
      <c r="B148" s="96" t="s">
        <v>136</v>
      </c>
      <c r="C148" s="127"/>
      <c r="D148" s="127"/>
      <c r="E148" s="127"/>
      <c r="F148" s="116"/>
      <c r="G148" s="128"/>
      <c r="H148" s="128"/>
      <c r="I148" s="128"/>
      <c r="J148" s="126"/>
    </row>
    <row x14ac:dyDescent="0.25" r="149" customHeight="1" ht="17.25">
      <c r="A149" s="15"/>
      <c r="B149" s="15" t="s">
        <v>82</v>
      </c>
      <c r="C149" s="15"/>
      <c r="D149" s="129"/>
      <c r="E149" s="112" t="s">
        <v>58</v>
      </c>
      <c r="F149" s="118" t="s">
        <v>36</v>
      </c>
      <c r="G149" s="131" t="s">
        <v>83</v>
      </c>
      <c r="H149" s="147" t="s">
        <v>145</v>
      </c>
      <c r="I149" s="85"/>
      <c r="J149" s="155"/>
    </row>
    <row x14ac:dyDescent="0.25" r="150" customHeight="1" ht="17.25">
      <c r="A150" s="3"/>
      <c r="B150" s="3"/>
      <c r="C150" s="3"/>
      <c r="D150" s="132"/>
      <c r="E150" s="74"/>
      <c r="F150" s="156" t="s">
        <v>72</v>
      </c>
      <c r="G150" s="91"/>
      <c r="H150" s="34"/>
      <c r="I150" s="82"/>
      <c r="J150" s="3"/>
    </row>
    <row x14ac:dyDescent="0.25" r="151" customHeight="1" ht="17.25">
      <c r="A151" s="3"/>
      <c r="B151" s="3"/>
      <c r="C151" s="3"/>
      <c r="D151" s="134"/>
      <c r="E151" s="4" t="s">
        <v>38</v>
      </c>
      <c r="F151" s="4" t="s">
        <v>87</v>
      </c>
      <c r="G151" s="25">
        <f>ROUNDUP((((('Exchange rate'!Eur_per_GBP*('UK-R-Mirrors'!G155/(1+'Exchange rate'!UK_vat_rate))*1.25)-('Exchange rate'!Eur_per_GBP*('UK-R-Mirrors'!G155/(1+'Exchange rate'!UK_vat_rate))*1.25)*0.25)+1)*0.9165)/10,0)*10</f>
      </c>
      <c r="H151" s="25">
        <f>ROUNDUP((((('Exchange rate'!Eur_per_GBP*('UK-R-Mirrors'!H155/(1+'Exchange rate'!UK_vat_rate))*1.25)-('Exchange rate'!Eur_per_GBP*('UK-R-Mirrors'!H155/(1+'Exchange rate'!UK_vat_rate))*1.25)*0.25)+1)*0.9165)/10,0)*10</f>
      </c>
      <c r="I151" s="82"/>
      <c r="J151" s="3"/>
    </row>
    <row x14ac:dyDescent="0.25" r="152" customHeight="1" ht="17.25">
      <c r="A152" s="3"/>
      <c r="B152" s="3"/>
      <c r="C152" s="3"/>
      <c r="D152" s="134"/>
      <c r="E152" s="74"/>
      <c r="F152" s="3"/>
      <c r="G152" s="82"/>
      <c r="H152" s="82"/>
      <c r="I152" s="82"/>
      <c r="J152" s="3"/>
    </row>
    <row x14ac:dyDescent="0.25" r="153" customHeight="1" ht="17.25">
      <c r="A153" s="3"/>
      <c r="B153" s="3"/>
      <c r="C153" s="3"/>
      <c r="D153" s="134"/>
      <c r="E153" s="23"/>
      <c r="F153" s="74"/>
      <c r="G153" s="136"/>
      <c r="H153" s="137"/>
      <c r="I153" s="137"/>
      <c r="J153" s="3"/>
    </row>
    <row x14ac:dyDescent="0.25" r="154" customHeight="1" ht="17.25">
      <c r="A154" s="3"/>
      <c r="B154" s="3"/>
      <c r="C154" s="3"/>
      <c r="D154" s="134"/>
      <c r="E154" s="138" t="s">
        <v>137</v>
      </c>
      <c r="F154" s="3"/>
      <c r="G154" s="82"/>
      <c r="H154" s="82"/>
      <c r="I154" s="82"/>
      <c r="J154" s="3"/>
    </row>
    <row x14ac:dyDescent="0.25" r="155" customHeight="1" ht="17.25">
      <c r="A155" s="3"/>
      <c r="B155" s="3"/>
      <c r="C155" s="3"/>
      <c r="D155" s="114"/>
      <c r="E155" s="145"/>
      <c r="F155" s="3"/>
      <c r="G155" s="82"/>
      <c r="H155" s="82"/>
      <c r="I155" s="82"/>
      <c r="J155" s="3"/>
    </row>
    <row x14ac:dyDescent="0.25" r="156" customHeight="1" ht="17.25">
      <c r="A156" s="3"/>
      <c r="B156" s="3"/>
      <c r="C156" s="3"/>
      <c r="D156" s="134"/>
      <c r="E156" s="23"/>
      <c r="F156" s="3"/>
      <c r="G156" s="82"/>
      <c r="H156" s="82"/>
      <c r="I156" s="82"/>
      <c r="J156" s="3"/>
    </row>
    <row x14ac:dyDescent="0.25" r="157" customHeight="1" ht="17.25">
      <c r="A157" s="3"/>
      <c r="B157" s="3"/>
      <c r="C157" s="3"/>
      <c r="D157" s="134"/>
      <c r="E157" s="145"/>
      <c r="F157" s="3"/>
      <c r="G157" s="82"/>
      <c r="H157" s="82"/>
      <c r="I157" s="82"/>
      <c r="J157" s="3"/>
    </row>
    <row x14ac:dyDescent="0.25" r="158" customHeight="1" ht="17.25">
      <c r="A158" s="3"/>
      <c r="B158" s="3"/>
      <c r="C158" s="3"/>
      <c r="D158" s="134"/>
      <c r="E158" s="145"/>
      <c r="F158" s="3"/>
      <c r="G158" s="82"/>
      <c r="H158" s="82"/>
      <c r="I158" s="82"/>
      <c r="J158" s="3"/>
    </row>
    <row x14ac:dyDescent="0.25" r="159" customHeight="1" ht="17.25">
      <c r="A159" s="3"/>
      <c r="B159" s="3"/>
      <c r="C159" s="3"/>
      <c r="D159" s="134"/>
      <c r="E159" s="145"/>
      <c r="F159" s="3"/>
      <c r="G159" s="82"/>
      <c r="H159" s="82"/>
      <c r="I159" s="82"/>
      <c r="J159" s="3"/>
    </row>
    <row x14ac:dyDescent="0.25" r="160" customHeight="1" ht="17.25">
      <c r="A160" s="3"/>
      <c r="B160" s="3"/>
      <c r="C160" s="3"/>
      <c r="D160" s="134"/>
      <c r="E160" s="23"/>
      <c r="F160" s="3"/>
      <c r="G160" s="82"/>
      <c r="H160" s="82"/>
      <c r="I160" s="82"/>
      <c r="J160" s="3"/>
    </row>
    <row x14ac:dyDescent="0.25" r="161" customHeight="1" ht="17.25">
      <c r="A161" s="3"/>
      <c r="B161" s="3"/>
      <c r="C161" s="3"/>
      <c r="D161" s="134"/>
      <c r="E161" s="23"/>
      <c r="F161" s="3"/>
      <c r="G161" s="82"/>
      <c r="H161" s="82"/>
      <c r="I161" s="82"/>
      <c r="J161" s="3"/>
    </row>
    <row x14ac:dyDescent="0.25" r="162" customHeight="1" ht="17.25">
      <c r="A162" s="3"/>
      <c r="B162" s="3"/>
      <c r="C162" s="3"/>
      <c r="D162" s="134"/>
      <c r="E162" s="23"/>
      <c r="F162" s="3"/>
      <c r="G162" s="82"/>
      <c r="H162" s="82"/>
      <c r="I162" s="82"/>
      <c r="J162" s="3"/>
    </row>
    <row x14ac:dyDescent="0.25" r="163" customHeight="1" ht="17.25">
      <c r="A163" s="3"/>
      <c r="B163" s="3"/>
      <c r="C163" s="3"/>
      <c r="D163" s="114"/>
      <c r="E163" s="28"/>
      <c r="F163" s="3"/>
      <c r="G163" s="82"/>
      <c r="H163" s="82"/>
      <c r="I163" s="86"/>
      <c r="J163" s="3"/>
    </row>
  </sheetData>
  <mergeCells count="1">
    <mergeCell ref="A1:J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3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7" width="19.14785714285714" customWidth="1" bestFit="1"/>
    <col min="5" max="5" style="77" width="18.005" customWidth="1" bestFit="1"/>
    <col min="6" max="6" style="77" width="18.005" customWidth="1" bestFit="1"/>
    <col min="7" max="7" style="76" width="27.005" customWidth="1" bestFit="1"/>
    <col min="8" max="8" style="100" width="23.576428571428572" customWidth="1" bestFit="1"/>
    <col min="9" max="9" style="100" width="25.576428571428572" customWidth="1" bestFit="1"/>
    <col min="10" max="10" style="154" width="28.576428571428572" customWidth="1" bestFit="1"/>
  </cols>
  <sheetData>
    <row x14ac:dyDescent="0.25" r="1" customHeight="1" ht="17.25">
      <c r="A1" s="1" t="s">
        <v>80</v>
      </c>
      <c r="B1" s="1"/>
      <c r="C1" s="1"/>
      <c r="D1" s="1"/>
      <c r="E1" s="1"/>
      <c r="F1" s="1"/>
      <c r="G1" s="1"/>
      <c r="H1" s="81"/>
      <c r="I1" s="81"/>
      <c r="J1" s="81"/>
    </row>
    <row x14ac:dyDescent="0.25" r="2" customHeight="1" ht="17.25">
      <c r="A2" s="4"/>
      <c r="B2" s="4"/>
      <c r="C2" s="4"/>
      <c r="D2" s="4"/>
      <c r="E2" s="4"/>
      <c r="F2" s="4"/>
      <c r="G2" s="3"/>
      <c r="H2" s="101"/>
      <c r="I2" s="101"/>
      <c r="J2" s="101"/>
    </row>
    <row x14ac:dyDescent="0.25" r="3" customHeight="1" ht="50.1">
      <c r="A3" s="126" t="s">
        <v>1</v>
      </c>
      <c r="B3" s="96" t="s">
        <v>81</v>
      </c>
      <c r="C3" s="127"/>
      <c r="D3" s="127"/>
      <c r="E3" s="127"/>
      <c r="F3" s="127"/>
      <c r="G3" s="116"/>
      <c r="H3" s="128"/>
      <c r="I3" s="128"/>
      <c r="J3" s="128"/>
    </row>
    <row x14ac:dyDescent="0.25" r="4" customHeight="1" ht="26.25">
      <c r="A4" s="15"/>
      <c r="B4" s="15" t="s">
        <v>82</v>
      </c>
      <c r="C4" s="15"/>
      <c r="D4" s="129"/>
      <c r="E4" s="112" t="s">
        <v>58</v>
      </c>
      <c r="F4" s="118" t="s">
        <v>36</v>
      </c>
      <c r="G4" s="130"/>
      <c r="H4" s="131" t="s">
        <v>83</v>
      </c>
      <c r="I4" s="85"/>
      <c r="J4" s="85"/>
    </row>
    <row x14ac:dyDescent="0.25" r="5" customHeight="1" ht="17.25">
      <c r="A5" s="3"/>
      <c r="B5" s="3"/>
      <c r="C5" s="3"/>
      <c r="D5" s="132"/>
      <c r="E5" s="74"/>
      <c r="F5" s="133" t="s">
        <v>72</v>
      </c>
      <c r="G5" s="133" t="s">
        <v>84</v>
      </c>
      <c r="H5" s="91"/>
      <c r="I5" s="82"/>
      <c r="J5" s="82"/>
    </row>
    <row x14ac:dyDescent="0.25" r="6" customHeight="1" ht="17.25">
      <c r="A6" s="3"/>
      <c r="B6" s="3"/>
      <c r="C6" s="3"/>
      <c r="D6" s="134"/>
      <c r="E6" s="74" t="s">
        <v>11</v>
      </c>
      <c r="F6" s="28" t="s">
        <v>85</v>
      </c>
      <c r="G6" s="135" t="s">
        <v>86</v>
      </c>
      <c r="H6" s="25">
        <f>ROUNDUP(((USD_per_GBP*('UK-R-Mirrors'!G6/(1+'Exchange rate'!UK_vat_rate)))+1)/10,0)*10</f>
      </c>
      <c r="I6" s="82"/>
      <c r="J6" s="24"/>
    </row>
    <row x14ac:dyDescent="0.25" r="7" customHeight="1" ht="17.25">
      <c r="A7" s="3"/>
      <c r="B7" s="3"/>
      <c r="C7" s="3"/>
      <c r="D7" s="134"/>
      <c r="E7" s="74" t="s">
        <v>15</v>
      </c>
      <c r="F7" s="28" t="s">
        <v>87</v>
      </c>
      <c r="G7" s="135" t="s">
        <v>88</v>
      </c>
      <c r="H7" s="25">
        <f>ROUNDUP(((USD_per_GBP*('UK-R-Mirrors'!G7/(1+'Exchange rate'!UK_vat_rate)))+1)/10,0)*10</f>
      </c>
      <c r="I7" s="82"/>
      <c r="J7" s="24"/>
    </row>
    <row x14ac:dyDescent="0.25" r="8" customHeight="1" ht="17.25">
      <c r="A8" s="3"/>
      <c r="B8" s="3"/>
      <c r="C8" s="3"/>
      <c r="D8" s="134"/>
      <c r="E8" s="74"/>
      <c r="F8" s="74"/>
      <c r="G8" s="3"/>
      <c r="H8" s="82"/>
      <c r="I8" s="82"/>
      <c r="J8" s="82"/>
    </row>
    <row x14ac:dyDescent="0.25" r="9" customHeight="1" ht="17.25">
      <c r="A9" s="3"/>
      <c r="B9" s="3"/>
      <c r="C9" s="3"/>
      <c r="D9" s="134"/>
      <c r="E9" s="23"/>
      <c r="F9" s="23"/>
      <c r="G9" s="74"/>
      <c r="H9" s="136"/>
      <c r="I9" s="137"/>
      <c r="J9" s="137"/>
    </row>
    <row x14ac:dyDescent="0.25" r="10" customHeight="1" ht="17.25">
      <c r="A10" s="3"/>
      <c r="B10" s="3"/>
      <c r="C10" s="3"/>
      <c r="D10" s="134"/>
      <c r="E10" s="138" t="s">
        <v>89</v>
      </c>
      <c r="F10" s="138"/>
      <c r="G10" s="3"/>
      <c r="H10" s="82"/>
      <c r="I10" s="82"/>
      <c r="J10" s="82"/>
    </row>
    <row x14ac:dyDescent="0.25" r="11" customHeight="1" ht="17.25">
      <c r="A11" s="3"/>
      <c r="B11" s="3"/>
      <c r="C11" s="3"/>
      <c r="D11" s="114"/>
      <c r="E11" s="23"/>
      <c r="F11" s="23"/>
      <c r="G11" s="3"/>
      <c r="H11" s="82"/>
      <c r="I11" s="82"/>
      <c r="J11" s="82"/>
    </row>
    <row x14ac:dyDescent="0.25" r="12" customHeight="1" ht="17.25">
      <c r="A12" s="3"/>
      <c r="B12" s="3"/>
      <c r="C12" s="3"/>
      <c r="D12" s="134"/>
      <c r="E12" s="28"/>
      <c r="F12" s="28"/>
      <c r="G12" s="3"/>
      <c r="H12" s="82"/>
      <c r="I12" s="82"/>
      <c r="J12" s="34"/>
    </row>
    <row x14ac:dyDescent="0.25" r="13" customHeight="1" ht="17.25">
      <c r="A13" s="3"/>
      <c r="B13" s="3"/>
      <c r="C13" s="3"/>
      <c r="D13" s="134"/>
      <c r="E13" s="139" t="s">
        <v>90</v>
      </c>
      <c r="F13" s="140"/>
      <c r="G13" s="110"/>
      <c r="H13" s="141"/>
      <c r="I13" s="37">
        <f>ROUNDUP(((USD_per_GBP*('UK-R-Mirrors'!I13/(1+'Exchange rate'!UK_vat_rate)))+1)/10,0)*10</f>
      </c>
      <c r="J13" s="82"/>
    </row>
    <row x14ac:dyDescent="0.25" r="14" customHeight="1" ht="17.25">
      <c r="A14" s="3"/>
      <c r="B14" s="3"/>
      <c r="C14" s="3"/>
      <c r="D14" s="134"/>
      <c r="E14" s="28"/>
      <c r="F14" s="28"/>
      <c r="G14" s="3"/>
      <c r="H14" s="82"/>
      <c r="I14" s="34"/>
      <c r="J14" s="82"/>
    </row>
    <row x14ac:dyDescent="0.25" r="15" customHeight="1" ht="17.25">
      <c r="A15" s="3"/>
      <c r="B15" s="3"/>
      <c r="C15" s="3"/>
      <c r="D15" s="134"/>
      <c r="E15" s="28"/>
      <c r="F15" s="28"/>
      <c r="G15" s="3"/>
      <c r="H15" s="82"/>
      <c r="I15" s="34"/>
      <c r="J15" s="82"/>
    </row>
    <row x14ac:dyDescent="0.25" r="16" customHeight="1" ht="28.5">
      <c r="A16" s="3"/>
      <c r="B16" s="3"/>
      <c r="C16" s="3"/>
      <c r="D16" s="134"/>
      <c r="E16" s="28"/>
      <c r="F16" s="28"/>
      <c r="G16" s="3"/>
      <c r="H16" s="82"/>
      <c r="I16" s="34"/>
      <c r="J16" s="82"/>
    </row>
    <row x14ac:dyDescent="0.25" r="17" customHeight="1" ht="24.75">
      <c r="A17" s="3"/>
      <c r="B17" s="142"/>
      <c r="C17" s="139"/>
      <c r="D17" s="139"/>
      <c r="E17" s="139"/>
      <c r="F17" s="139"/>
      <c r="G17" s="143"/>
      <c r="H17" s="144"/>
      <c r="I17" s="144"/>
      <c r="J17" s="144"/>
    </row>
    <row x14ac:dyDescent="0.25" r="18" customHeight="1" ht="50.1">
      <c r="A18" s="126" t="s">
        <v>1</v>
      </c>
      <c r="B18" s="96" t="s">
        <v>91</v>
      </c>
      <c r="C18" s="127"/>
      <c r="D18" s="127"/>
      <c r="E18" s="127"/>
      <c r="F18" s="127"/>
      <c r="G18" s="116"/>
      <c r="H18" s="128"/>
      <c r="I18" s="128"/>
      <c r="J18" s="128"/>
    </row>
    <row x14ac:dyDescent="0.25" r="19" customHeight="1" ht="26.25">
      <c r="A19" s="15"/>
      <c r="B19" s="15" t="s">
        <v>82</v>
      </c>
      <c r="C19" s="15"/>
      <c r="D19" s="129"/>
      <c r="E19" s="112" t="s">
        <v>58</v>
      </c>
      <c r="F19" s="118" t="s">
        <v>36</v>
      </c>
      <c r="G19" s="130"/>
      <c r="H19" s="131" t="s">
        <v>83</v>
      </c>
      <c r="I19" s="85"/>
      <c r="J19" s="85"/>
    </row>
    <row x14ac:dyDescent="0.25" r="20" customHeight="1" ht="17.25">
      <c r="A20" s="3"/>
      <c r="B20" s="3"/>
      <c r="C20" s="3"/>
      <c r="D20" s="132"/>
      <c r="E20" s="74"/>
      <c r="F20" s="133" t="s">
        <v>72</v>
      </c>
      <c r="G20" s="133" t="s">
        <v>84</v>
      </c>
      <c r="H20" s="91"/>
      <c r="I20" s="82"/>
      <c r="J20" s="82"/>
    </row>
    <row x14ac:dyDescent="0.25" r="21" customHeight="1" ht="17.25">
      <c r="A21" s="3"/>
      <c r="B21" s="3"/>
      <c r="C21" s="3"/>
      <c r="D21" s="134"/>
      <c r="E21" s="74" t="s">
        <v>11</v>
      </c>
      <c r="F21" s="28" t="s">
        <v>92</v>
      </c>
      <c r="G21" s="135" t="s">
        <v>93</v>
      </c>
      <c r="H21" s="25">
        <f>ROUNDUP(((USD_per_GBP*('UK-R-Mirrors'!G21/(1+'Exchange rate'!UK_vat_rate)))+1)/10,0)*10</f>
      </c>
      <c r="I21" s="82"/>
      <c r="J21" s="24"/>
    </row>
    <row x14ac:dyDescent="0.25" r="22" customHeight="1" ht="17.25">
      <c r="A22" s="3"/>
      <c r="B22" s="3"/>
      <c r="C22" s="3"/>
      <c r="D22" s="134"/>
      <c r="E22" s="74" t="s">
        <v>15</v>
      </c>
      <c r="F22" s="28" t="s">
        <v>94</v>
      </c>
      <c r="G22" s="135" t="s">
        <v>95</v>
      </c>
      <c r="H22" s="25">
        <f>ROUNDUP(((USD_per_GBP*('UK-R-Mirrors'!G22/(1+'Exchange rate'!UK_vat_rate)))+1)/10,0)*10</f>
      </c>
      <c r="I22" s="82"/>
      <c r="J22" s="24"/>
    </row>
    <row x14ac:dyDescent="0.25" r="23" customHeight="1" ht="17.25">
      <c r="A23" s="3"/>
      <c r="B23" s="3"/>
      <c r="C23" s="3"/>
      <c r="D23" s="134"/>
      <c r="E23" s="74"/>
      <c r="F23" s="74"/>
      <c r="G23" s="3"/>
      <c r="H23" s="82"/>
      <c r="I23" s="82"/>
      <c r="J23" s="82"/>
    </row>
    <row x14ac:dyDescent="0.25" r="24" customHeight="1" ht="17.25">
      <c r="A24" s="3"/>
      <c r="B24" s="3"/>
      <c r="C24" s="3"/>
      <c r="D24" s="134"/>
      <c r="E24" s="23"/>
      <c r="F24" s="23"/>
      <c r="G24" s="74"/>
      <c r="H24" s="136"/>
      <c r="I24" s="137"/>
      <c r="J24" s="137"/>
    </row>
    <row x14ac:dyDescent="0.25" r="25" customHeight="1" ht="17.25">
      <c r="A25" s="3"/>
      <c r="B25" s="3"/>
      <c r="C25" s="3"/>
      <c r="D25" s="134"/>
      <c r="E25" s="138" t="s">
        <v>89</v>
      </c>
      <c r="F25" s="138"/>
      <c r="G25" s="3"/>
      <c r="H25" s="82"/>
      <c r="I25" s="82"/>
      <c r="J25" s="82"/>
    </row>
    <row x14ac:dyDescent="0.25" r="26" customHeight="1" ht="17.25">
      <c r="A26" s="3"/>
      <c r="B26" s="3"/>
      <c r="C26" s="3"/>
      <c r="D26" s="134"/>
      <c r="E26" s="145"/>
      <c r="F26" s="145"/>
      <c r="G26" s="3"/>
      <c r="H26" s="82"/>
      <c r="I26" s="82"/>
      <c r="J26" s="82"/>
    </row>
    <row x14ac:dyDescent="0.25" r="27" customHeight="1" ht="17.25">
      <c r="A27" s="3"/>
      <c r="B27" s="3"/>
      <c r="C27" s="3"/>
      <c r="D27" s="114"/>
      <c r="E27" s="23"/>
      <c r="F27" s="23"/>
      <c r="G27" s="3"/>
      <c r="H27" s="82"/>
      <c r="I27" s="82"/>
      <c r="J27" s="82"/>
    </row>
    <row x14ac:dyDescent="0.25" r="28" customHeight="1" ht="17.25">
      <c r="A28" s="3"/>
      <c r="B28" s="3"/>
      <c r="C28" s="3"/>
      <c r="D28" s="134"/>
      <c r="E28" s="139" t="s">
        <v>96</v>
      </c>
      <c r="F28" s="139"/>
      <c r="G28" s="140"/>
      <c r="H28" s="141"/>
      <c r="I28" s="141"/>
      <c r="J28" s="37">
        <f>ROUNDUP(((USD_per_GBP*('UK-R-Mirrors'!I28/(1+'Exchange rate'!UK_vat_rate)))+1)/10,0)*10</f>
      </c>
    </row>
    <row x14ac:dyDescent="0.25" r="29" customHeight="1" ht="17.25">
      <c r="A29" s="3"/>
      <c r="B29" s="3"/>
      <c r="C29" s="3"/>
      <c r="D29" s="134"/>
      <c r="E29" s="145"/>
      <c r="F29" s="145"/>
      <c r="G29" s="3"/>
      <c r="H29" s="82"/>
      <c r="I29" s="82"/>
      <c r="J29" s="82"/>
    </row>
    <row x14ac:dyDescent="0.25" r="30" customHeight="1" ht="17.25">
      <c r="A30" s="3"/>
      <c r="B30" s="3"/>
      <c r="C30" s="3"/>
      <c r="D30" s="134"/>
      <c r="E30" s="145"/>
      <c r="F30" s="145"/>
      <c r="G30" s="3"/>
      <c r="H30" s="82"/>
      <c r="I30" s="34"/>
      <c r="J30" s="82"/>
    </row>
    <row x14ac:dyDescent="0.25" r="31" customHeight="1" ht="17.25">
      <c r="A31" s="3"/>
      <c r="B31" s="3"/>
      <c r="C31" s="3"/>
      <c r="D31" s="134"/>
      <c r="E31" s="23"/>
      <c r="F31" s="23"/>
      <c r="G31" s="3"/>
      <c r="H31" s="82"/>
      <c r="I31" s="82"/>
      <c r="J31" s="82"/>
    </row>
    <row x14ac:dyDescent="0.25" r="32" customHeight="1" ht="17.25">
      <c r="A32" s="3"/>
      <c r="B32" s="3"/>
      <c r="C32" s="3"/>
      <c r="D32" s="134"/>
      <c r="E32" s="28"/>
      <c r="F32" s="28"/>
      <c r="G32" s="3"/>
      <c r="H32" s="82"/>
      <c r="I32" s="34"/>
      <c r="J32" s="34"/>
    </row>
    <row x14ac:dyDescent="0.25" r="33" customHeight="1" ht="17.25">
      <c r="A33" s="3"/>
      <c r="B33" s="3"/>
      <c r="C33" s="3"/>
      <c r="D33" s="134"/>
      <c r="E33" s="28"/>
      <c r="F33" s="28"/>
      <c r="G33" s="3"/>
      <c r="H33" s="82"/>
      <c r="I33" s="34"/>
      <c r="J33" s="34"/>
    </row>
    <row x14ac:dyDescent="0.25" r="34" customHeight="1" ht="17.25">
      <c r="A34" s="3"/>
      <c r="B34" s="142"/>
      <c r="C34" s="139"/>
      <c r="D34" s="139"/>
      <c r="E34" s="139"/>
      <c r="F34" s="139"/>
      <c r="G34" s="143"/>
      <c r="H34" s="144"/>
      <c r="I34" s="144"/>
      <c r="J34" s="144"/>
    </row>
    <row x14ac:dyDescent="0.25" r="35" customHeight="1" ht="50.1">
      <c r="A35" s="126" t="s">
        <v>1</v>
      </c>
      <c r="B35" s="96" t="s">
        <v>97</v>
      </c>
      <c r="C35" s="127"/>
      <c r="D35" s="127"/>
      <c r="E35" s="127"/>
      <c r="F35" s="127"/>
      <c r="G35" s="116"/>
      <c r="H35" s="128"/>
      <c r="I35" s="128"/>
      <c r="J35" s="128"/>
    </row>
    <row x14ac:dyDescent="0.25" r="36" customHeight="1" ht="27.75">
      <c r="A36" s="15"/>
      <c r="B36" s="15" t="s">
        <v>98</v>
      </c>
      <c r="C36" s="15"/>
      <c r="D36" s="129"/>
      <c r="E36" s="112" t="s">
        <v>58</v>
      </c>
      <c r="F36" s="118" t="s">
        <v>36</v>
      </c>
      <c r="G36" s="130"/>
      <c r="H36" s="131" t="s">
        <v>83</v>
      </c>
      <c r="I36" s="146" t="s">
        <v>99</v>
      </c>
      <c r="J36" s="147"/>
    </row>
    <row x14ac:dyDescent="0.25" r="37" customHeight="1" ht="17.25">
      <c r="A37" s="3"/>
      <c r="B37" s="3"/>
      <c r="C37" s="3"/>
      <c r="D37" s="132"/>
      <c r="E37" s="74"/>
      <c r="F37" s="133" t="s">
        <v>72</v>
      </c>
      <c r="G37" s="133" t="s">
        <v>84</v>
      </c>
      <c r="H37" s="91"/>
      <c r="I37" s="91"/>
      <c r="J37" s="82"/>
    </row>
    <row x14ac:dyDescent="0.25" r="38" customHeight="1" ht="17.25">
      <c r="A38" s="3"/>
      <c r="B38" s="3"/>
      <c r="C38" s="3"/>
      <c r="D38" s="134"/>
      <c r="E38" s="148"/>
      <c r="F38" s="28" t="s">
        <v>100</v>
      </c>
      <c r="G38" s="135" t="s">
        <v>101</v>
      </c>
      <c r="H38" s="25">
        <f>ROUNDUP(((USD_per_GBP*('UK-R-Mirrors'!G38/(1+'Exchange rate'!UK_vat_rate)))+1)/10,0)*10</f>
      </c>
      <c r="I38" s="25">
        <f>ROUNDUP(((USD_per_GBP*('UK-R-Mirrors'!H38/(1+'Exchange rate'!UK_vat_rate)))+1)/10,0)*10</f>
      </c>
      <c r="J38" s="82"/>
    </row>
    <row x14ac:dyDescent="0.25" r="39" customHeight="1" ht="17.25">
      <c r="A39" s="3"/>
      <c r="B39" s="3"/>
      <c r="C39" s="3"/>
      <c r="D39" s="134"/>
      <c r="E39" s="74"/>
      <c r="F39" s="74"/>
      <c r="G39" s="3"/>
      <c r="H39" s="82"/>
      <c r="I39" s="82"/>
      <c r="J39" s="82"/>
    </row>
    <row x14ac:dyDescent="0.25" r="40" customHeight="1" ht="17.25">
      <c r="A40" s="3"/>
      <c r="B40" s="3"/>
      <c r="C40" s="3"/>
      <c r="D40" s="134"/>
      <c r="E40" s="23"/>
      <c r="F40" s="23"/>
      <c r="G40" s="74"/>
      <c r="H40" s="136"/>
      <c r="I40" s="137"/>
      <c r="J40" s="137"/>
    </row>
    <row x14ac:dyDescent="0.25" r="41" customHeight="1" ht="17.25">
      <c r="A41" s="3"/>
      <c r="B41" s="3"/>
      <c r="C41" s="3"/>
      <c r="D41" s="134"/>
      <c r="E41" s="138" t="s">
        <v>89</v>
      </c>
      <c r="F41" s="138"/>
      <c r="G41" s="3"/>
      <c r="H41" s="82"/>
      <c r="I41" s="82"/>
      <c r="J41" s="34"/>
    </row>
    <row x14ac:dyDescent="0.25" r="42" customHeight="1" ht="17.25">
      <c r="A42" s="3"/>
      <c r="B42" s="3"/>
      <c r="C42" s="3"/>
      <c r="D42" s="114"/>
      <c r="E42" s="145"/>
      <c r="F42" s="145"/>
      <c r="G42" s="3"/>
      <c r="H42" s="82"/>
      <c r="I42" s="82"/>
      <c r="J42" s="34"/>
    </row>
    <row x14ac:dyDescent="0.25" r="43" customHeight="1" ht="17.25">
      <c r="A43" s="3"/>
      <c r="B43" s="3"/>
      <c r="C43" s="3"/>
      <c r="D43" s="114"/>
      <c r="E43" s="23"/>
      <c r="F43" s="23"/>
      <c r="G43" s="3"/>
      <c r="H43" s="82"/>
      <c r="I43" s="82"/>
      <c r="J43" s="82"/>
    </row>
    <row x14ac:dyDescent="0.25" r="44" customHeight="1" ht="17.25">
      <c r="A44" s="3"/>
      <c r="B44" s="3"/>
      <c r="C44" s="3"/>
      <c r="D44" s="114"/>
      <c r="E44" s="139" t="s">
        <v>96</v>
      </c>
      <c r="F44" s="139"/>
      <c r="G44" s="140"/>
      <c r="H44" s="141"/>
      <c r="I44" s="141"/>
      <c r="J44" s="37">
        <f>ROUNDUP(((USD_per_GBP*('UK-R-Mirrors'!I44/(1+'Exchange rate'!UK_vat_rate)))+1)/10,0)*10</f>
      </c>
    </row>
    <row x14ac:dyDescent="0.25" r="45" customHeight="1" ht="17.25">
      <c r="A45" s="3"/>
      <c r="B45" s="3"/>
      <c r="C45" s="3"/>
      <c r="D45" s="114"/>
      <c r="E45" s="145"/>
      <c r="F45" s="145"/>
      <c r="G45" s="3"/>
      <c r="H45" s="82"/>
      <c r="I45" s="82"/>
      <c r="J45" s="82"/>
    </row>
    <row x14ac:dyDescent="0.25" r="46" customHeight="1" ht="17.25">
      <c r="A46" s="3"/>
      <c r="B46" s="3"/>
      <c r="C46" s="3"/>
      <c r="D46" s="114"/>
      <c r="E46" s="145"/>
      <c r="F46" s="145"/>
      <c r="G46" s="3"/>
      <c r="H46" s="82"/>
      <c r="I46" s="82"/>
      <c r="J46" s="82"/>
    </row>
    <row x14ac:dyDescent="0.25" r="47" customHeight="1" ht="17.25">
      <c r="A47" s="3"/>
      <c r="B47" s="3"/>
      <c r="C47" s="3"/>
      <c r="D47" s="114"/>
      <c r="E47" s="28"/>
      <c r="F47" s="28"/>
      <c r="G47" s="3"/>
      <c r="H47" s="82"/>
      <c r="I47" s="82"/>
      <c r="J47" s="82"/>
    </row>
    <row x14ac:dyDescent="0.25" r="48" customHeight="1" ht="30">
      <c r="A48" s="3"/>
      <c r="B48" s="3"/>
      <c r="C48" s="3"/>
      <c r="D48" s="114"/>
      <c r="E48" s="28"/>
      <c r="F48" s="28"/>
      <c r="G48" s="3"/>
      <c r="H48" s="82"/>
      <c r="I48" s="82"/>
      <c r="J48" s="82"/>
    </row>
    <row x14ac:dyDescent="0.25" r="49" customHeight="1" ht="17.25">
      <c r="A49" s="3"/>
      <c r="B49" s="3"/>
      <c r="C49" s="3"/>
      <c r="D49" s="114"/>
      <c r="E49" s="28"/>
      <c r="F49" s="28"/>
      <c r="G49" s="3"/>
      <c r="H49" s="82"/>
      <c r="I49" s="82"/>
      <c r="J49" s="82"/>
    </row>
    <row x14ac:dyDescent="0.25" r="50" customHeight="1" ht="50.1">
      <c r="A50" s="126"/>
      <c r="B50" s="96" t="s">
        <v>102</v>
      </c>
      <c r="C50" s="127"/>
      <c r="D50" s="127"/>
      <c r="E50" s="127"/>
      <c r="F50" s="127"/>
      <c r="G50" s="116"/>
      <c r="H50" s="128"/>
      <c r="I50" s="128"/>
      <c r="J50" s="128"/>
    </row>
    <row x14ac:dyDescent="0.25" r="51" customHeight="1" ht="26.25">
      <c r="A51" s="15"/>
      <c r="B51" s="15" t="s">
        <v>82</v>
      </c>
      <c r="C51" s="15"/>
      <c r="D51" s="129"/>
      <c r="E51" s="112" t="s">
        <v>58</v>
      </c>
      <c r="F51" s="118" t="s">
        <v>36</v>
      </c>
      <c r="G51" s="130"/>
      <c r="H51" s="131" t="s">
        <v>83</v>
      </c>
      <c r="I51" s="146" t="s">
        <v>99</v>
      </c>
      <c r="J51" s="147"/>
    </row>
    <row x14ac:dyDescent="0.25" r="52" customHeight="1" ht="17.25">
      <c r="A52" s="3"/>
      <c r="B52" s="3"/>
      <c r="C52" s="3"/>
      <c r="D52" s="132"/>
      <c r="E52" s="74"/>
      <c r="F52" s="133" t="s">
        <v>72</v>
      </c>
      <c r="G52" s="133" t="s">
        <v>84</v>
      </c>
      <c r="H52" s="91"/>
      <c r="I52" s="91"/>
      <c r="J52" s="86"/>
    </row>
    <row x14ac:dyDescent="0.25" r="53" customHeight="1" ht="17.25">
      <c r="A53" s="3"/>
      <c r="B53" s="3"/>
      <c r="C53" s="3"/>
      <c r="D53" s="134"/>
      <c r="E53" s="74" t="s">
        <v>11</v>
      </c>
      <c r="F53" s="28" t="s">
        <v>85</v>
      </c>
      <c r="G53" s="114" t="s">
        <v>103</v>
      </c>
      <c r="H53" s="25">
        <f>ROUNDUP(((USD_per_GBP*('UK-R-Mirrors'!G53/(1+'Exchange rate'!UK_vat_rate)))+1)/10,0)*10</f>
      </c>
      <c r="I53" s="25">
        <f>ROUNDUP(((USD_per_GBP*('UK-R-Mirrors'!H53/(1+'Exchange rate'!UK_vat_rate)))+1)/10,0)*10</f>
      </c>
      <c r="J53" s="149"/>
    </row>
    <row x14ac:dyDescent="0.25" r="54" customHeight="1" ht="17.25">
      <c r="A54" s="3"/>
      <c r="B54" s="3"/>
      <c r="C54" s="3"/>
      <c r="D54" s="134"/>
      <c r="E54" s="74" t="s">
        <v>15</v>
      </c>
      <c r="F54" s="28" t="s">
        <v>87</v>
      </c>
      <c r="G54" s="114" t="s">
        <v>104</v>
      </c>
      <c r="H54" s="25">
        <f>ROUNDUP(((USD_per_GBP*('UK-R-Mirrors'!G54/(1+'Exchange rate'!UK_vat_rate)))+1)/10,0)*10</f>
      </c>
      <c r="I54" s="25">
        <f>ROUNDUP(((USD_per_GBP*('UK-R-Mirrors'!H54/(1+'Exchange rate'!UK_vat_rate)))+1)/10,0)*10</f>
      </c>
      <c r="J54" s="137"/>
    </row>
    <row x14ac:dyDescent="0.25" r="55" customHeight="1" ht="17.25">
      <c r="A55" s="3"/>
      <c r="B55" s="3"/>
      <c r="C55" s="3"/>
      <c r="D55" s="134"/>
      <c r="E55" s="74"/>
      <c r="F55" s="74"/>
      <c r="G55" s="3"/>
      <c r="H55" s="82"/>
      <c r="I55" s="82"/>
      <c r="J55" s="86"/>
    </row>
    <row x14ac:dyDescent="0.25" r="56" customHeight="1" ht="17.25">
      <c r="A56" s="3"/>
      <c r="B56" s="3"/>
      <c r="C56" s="3"/>
      <c r="D56" s="134"/>
      <c r="E56" s="23"/>
      <c r="F56" s="23"/>
      <c r="G56" s="74"/>
      <c r="H56" s="136"/>
      <c r="I56" s="137"/>
      <c r="J56" s="86"/>
    </row>
    <row x14ac:dyDescent="0.25" r="57" customHeight="1" ht="17.25">
      <c r="A57" s="3"/>
      <c r="B57" s="3"/>
      <c r="C57" s="3"/>
      <c r="D57" s="134"/>
      <c r="E57" s="138" t="s">
        <v>89</v>
      </c>
      <c r="F57" s="138"/>
      <c r="G57" s="3"/>
      <c r="H57" s="82"/>
      <c r="I57" s="82"/>
      <c r="J57" s="86"/>
    </row>
    <row x14ac:dyDescent="0.25" r="58" customHeight="1" ht="17.25">
      <c r="A58" s="3"/>
      <c r="B58" s="3"/>
      <c r="C58" s="3"/>
      <c r="D58" s="114"/>
      <c r="E58" s="145"/>
      <c r="F58" s="145"/>
      <c r="G58" s="3"/>
      <c r="H58" s="82"/>
      <c r="I58" s="82"/>
      <c r="J58" s="82"/>
    </row>
    <row x14ac:dyDescent="0.25" r="59" customHeight="1" ht="17.25">
      <c r="A59" s="3"/>
      <c r="B59" s="3"/>
      <c r="C59" s="3"/>
      <c r="D59" s="134"/>
      <c r="E59" s="23"/>
      <c r="F59" s="23"/>
      <c r="G59" s="3"/>
      <c r="H59" s="82"/>
      <c r="I59" s="82"/>
      <c r="J59" s="82"/>
    </row>
    <row x14ac:dyDescent="0.25" r="60" customHeight="1" ht="17.25">
      <c r="A60" s="3"/>
      <c r="B60" s="3"/>
      <c r="C60" s="3"/>
      <c r="D60" s="134"/>
      <c r="E60" s="139" t="s">
        <v>90</v>
      </c>
      <c r="F60" s="139"/>
      <c r="G60" s="140"/>
      <c r="H60" s="141"/>
      <c r="I60" s="124"/>
      <c r="J60" s="37">
        <f>ROUNDUP(((USD_per_GBP*('UK-R-Mirrors'!I60/(1+'Exchange rate'!UK_vat_rate)))+1)/10,0)*10</f>
      </c>
    </row>
    <row x14ac:dyDescent="0.25" r="61" customHeight="1" ht="17.25">
      <c r="A61" s="3"/>
      <c r="B61" s="3"/>
      <c r="C61" s="3"/>
      <c r="D61" s="134"/>
      <c r="E61" s="145"/>
      <c r="F61" s="145"/>
      <c r="G61" s="3"/>
      <c r="H61" s="82"/>
      <c r="I61" s="34"/>
      <c r="J61" s="86"/>
    </row>
    <row x14ac:dyDescent="0.25" r="62" customHeight="1" ht="17.25">
      <c r="A62" s="3"/>
      <c r="B62" s="3"/>
      <c r="C62" s="3"/>
      <c r="D62" s="134"/>
      <c r="E62" s="23"/>
      <c r="F62" s="23"/>
      <c r="G62" s="3"/>
      <c r="H62" s="82"/>
      <c r="I62" s="82"/>
      <c r="J62" s="82"/>
    </row>
    <row x14ac:dyDescent="0.25" r="63" customHeight="1" ht="17.25">
      <c r="A63" s="3"/>
      <c r="B63" s="3"/>
      <c r="C63" s="3"/>
      <c r="D63" s="134"/>
      <c r="E63" s="139" t="s">
        <v>105</v>
      </c>
      <c r="F63" s="139"/>
      <c r="G63" s="140"/>
      <c r="H63" s="141"/>
      <c r="I63" s="124"/>
      <c r="J63" s="37">
        <f>ROUNDUP(((USD_per_GBP*('UK-R-Mirrors'!I63/(1+'Exchange rate'!UK_vat_rate)))+1)/10,0)*10</f>
      </c>
    </row>
    <row x14ac:dyDescent="0.25" r="64" customHeight="1" ht="17.25">
      <c r="A64" s="3"/>
      <c r="B64" s="3"/>
      <c r="C64" s="3"/>
      <c r="D64" s="134"/>
      <c r="E64" s="28"/>
      <c r="F64" s="28"/>
      <c r="G64" s="3"/>
      <c r="H64" s="82"/>
      <c r="I64" s="34"/>
      <c r="J64" s="34"/>
    </row>
    <row x14ac:dyDescent="0.25" r="65" customHeight="1" ht="17.25">
      <c r="A65" s="3"/>
      <c r="B65" s="3"/>
      <c r="C65" s="3"/>
      <c r="D65" s="134"/>
      <c r="E65" s="28"/>
      <c r="F65" s="28"/>
      <c r="G65" s="3"/>
      <c r="H65" s="82"/>
      <c r="I65" s="34"/>
      <c r="J65" s="34"/>
    </row>
    <row x14ac:dyDescent="0.25" r="66" customHeight="1" ht="81">
      <c r="A66" s="3"/>
      <c r="B66" s="3"/>
      <c r="C66" s="3"/>
      <c r="D66" s="134"/>
      <c r="E66" s="23"/>
      <c r="F66" s="23"/>
      <c r="G66" s="3"/>
      <c r="H66" s="82"/>
      <c r="I66" s="82"/>
      <c r="J66" s="82"/>
    </row>
    <row x14ac:dyDescent="0.25" r="67" customHeight="1" ht="50.1">
      <c r="A67" s="126"/>
      <c r="B67" s="96" t="s">
        <v>102</v>
      </c>
      <c r="C67" s="127"/>
      <c r="D67" s="127"/>
      <c r="E67" s="127"/>
      <c r="F67" s="127"/>
      <c r="G67" s="116"/>
      <c r="H67" s="128"/>
      <c r="I67" s="128"/>
      <c r="J67" s="128"/>
    </row>
    <row x14ac:dyDescent="0.25" r="68" customHeight="1" ht="26.25">
      <c r="A68" s="15"/>
      <c r="B68" s="15" t="s">
        <v>106</v>
      </c>
      <c r="C68" s="15"/>
      <c r="D68" s="129"/>
      <c r="E68" s="112" t="s">
        <v>58</v>
      </c>
      <c r="F68" s="118" t="s">
        <v>36</v>
      </c>
      <c r="G68" s="130"/>
      <c r="H68" s="131" t="s">
        <v>83</v>
      </c>
      <c r="I68" s="146" t="s">
        <v>99</v>
      </c>
      <c r="J68" s="147"/>
    </row>
    <row x14ac:dyDescent="0.25" r="69" customHeight="1" ht="17.25">
      <c r="A69" s="3"/>
      <c r="B69" s="3"/>
      <c r="C69" s="3"/>
      <c r="D69" s="132"/>
      <c r="E69" s="74"/>
      <c r="F69" s="133" t="s">
        <v>72</v>
      </c>
      <c r="G69" s="133" t="s">
        <v>84</v>
      </c>
      <c r="H69" s="91"/>
      <c r="I69" s="91"/>
      <c r="J69" s="86"/>
    </row>
    <row x14ac:dyDescent="0.25" r="70" customHeight="1" ht="17.25">
      <c r="A70" s="3"/>
      <c r="B70" s="3"/>
      <c r="C70" s="3"/>
      <c r="D70" s="134"/>
      <c r="E70" s="74" t="s">
        <v>11</v>
      </c>
      <c r="F70" s="28" t="s">
        <v>107</v>
      </c>
      <c r="G70" s="135" t="s">
        <v>108</v>
      </c>
      <c r="H70" s="25">
        <f>ROUNDUP(((USD_per_GBP*('UK-R-Mirrors'!G71/(1+'Exchange rate'!UK_vat_rate)))+1)/10,0)*10</f>
      </c>
      <c r="I70" s="25">
        <f>ROUNDUP(((USD_per_GBP*('UK-R-Mirrors'!H71/(1+'Exchange rate'!UK_vat_rate)))+1)/10,0)*10</f>
      </c>
      <c r="J70" s="86"/>
    </row>
    <row x14ac:dyDescent="0.25" r="71" customHeight="1" ht="17.25">
      <c r="A71" s="3"/>
      <c r="B71" s="3"/>
      <c r="C71" s="3"/>
      <c r="D71" s="134"/>
      <c r="E71" s="74" t="s">
        <v>13</v>
      </c>
      <c r="F71" s="28" t="s">
        <v>109</v>
      </c>
      <c r="G71" s="135" t="s">
        <v>110</v>
      </c>
      <c r="H71" s="25">
        <f>ROUNDUP(((USD_per_GBP*('UK-R-Mirrors'!G72/(1+'Exchange rate'!UK_vat_rate)))+1)/10,0)*10</f>
      </c>
      <c r="I71" s="25">
        <f>ROUNDUP(((USD_per_GBP*('UK-R-Mirrors'!H72/(1+'Exchange rate'!UK_vat_rate)))+1)/10,0)*10</f>
      </c>
      <c r="J71" s="137"/>
    </row>
    <row x14ac:dyDescent="0.25" r="72" customHeight="1" ht="17.25">
      <c r="A72" s="3"/>
      <c r="B72" s="3"/>
      <c r="C72" s="3"/>
      <c r="D72" s="134"/>
      <c r="E72" s="74" t="s">
        <v>15</v>
      </c>
      <c r="F72" s="28" t="s">
        <v>111</v>
      </c>
      <c r="G72" s="135" t="s">
        <v>112</v>
      </c>
      <c r="H72" s="25">
        <f>ROUNDUP(((USD_per_GBP*('UK-R-Mirrors'!G73/(1+'Exchange rate'!UK_vat_rate)))+1)/10,0)*10</f>
      </c>
      <c r="I72" s="25">
        <f>ROUNDUP(((USD_per_GBP*('UK-R-Mirrors'!H73/(1+'Exchange rate'!UK_vat_rate)))+1)/10,0)*10</f>
      </c>
      <c r="J72" s="136"/>
    </row>
    <row x14ac:dyDescent="0.25" r="73" customHeight="1" ht="17.25">
      <c r="A73" s="3"/>
      <c r="B73" s="3"/>
      <c r="C73" s="3"/>
      <c r="D73" s="134"/>
      <c r="E73" s="74"/>
      <c r="F73" s="74"/>
      <c r="G73" s="3"/>
      <c r="H73" s="82"/>
      <c r="I73" s="82"/>
      <c r="J73" s="86"/>
    </row>
    <row x14ac:dyDescent="0.25" r="74" customHeight="1" ht="17.25">
      <c r="A74" s="3"/>
      <c r="B74" s="3"/>
      <c r="C74" s="3"/>
      <c r="D74" s="134"/>
      <c r="E74" s="23"/>
      <c r="F74" s="23"/>
      <c r="G74" s="74"/>
      <c r="H74" s="136"/>
      <c r="I74" s="137"/>
      <c r="J74" s="86"/>
    </row>
    <row x14ac:dyDescent="0.25" r="75" customHeight="1" ht="17.25">
      <c r="A75" s="3"/>
      <c r="B75" s="3"/>
      <c r="C75" s="3"/>
      <c r="D75" s="134"/>
      <c r="E75" s="138" t="s">
        <v>89</v>
      </c>
      <c r="F75" s="138"/>
      <c r="G75" s="3"/>
      <c r="H75" s="82"/>
      <c r="I75" s="82"/>
      <c r="J75" s="86"/>
    </row>
    <row x14ac:dyDescent="0.25" r="76" customHeight="1" ht="17.25">
      <c r="A76" s="3"/>
      <c r="B76" s="3"/>
      <c r="C76" s="3"/>
      <c r="D76" s="114"/>
      <c r="E76" s="145"/>
      <c r="F76" s="145"/>
      <c r="G76" s="3"/>
      <c r="H76" s="82"/>
      <c r="I76" s="82"/>
      <c r="J76" s="82"/>
    </row>
    <row x14ac:dyDescent="0.25" r="77" customHeight="1" ht="17.25">
      <c r="A77" s="3"/>
      <c r="B77" s="3"/>
      <c r="C77" s="3"/>
      <c r="D77" s="134"/>
      <c r="E77" s="23"/>
      <c r="F77" s="23"/>
      <c r="G77" s="3"/>
      <c r="H77" s="82"/>
      <c r="I77" s="82"/>
      <c r="J77" s="82"/>
    </row>
    <row x14ac:dyDescent="0.25" r="78" customHeight="1" ht="17.25">
      <c r="A78" s="3"/>
      <c r="B78" s="3"/>
      <c r="C78" s="3"/>
      <c r="D78" s="134"/>
      <c r="E78" s="139" t="s">
        <v>90</v>
      </c>
      <c r="F78" s="139"/>
      <c r="G78" s="140"/>
      <c r="H78" s="141"/>
      <c r="I78" s="124"/>
      <c r="J78" s="37">
        <f>ROUNDUP(((USD_per_GBP*('UK-R-Mirrors'!I79/(1+'Exchange rate'!UK_vat_rate)))+1)/10,0)*10</f>
      </c>
    </row>
    <row x14ac:dyDescent="0.25" r="79" customHeight="1" ht="17.25">
      <c r="A79" s="3"/>
      <c r="B79" s="3"/>
      <c r="C79" s="3"/>
      <c r="D79" s="134"/>
      <c r="E79" s="145"/>
      <c r="F79" s="145"/>
      <c r="G79" s="3"/>
      <c r="H79" s="82"/>
      <c r="I79" s="34"/>
      <c r="J79" s="86"/>
    </row>
    <row x14ac:dyDescent="0.25" r="80" customHeight="1" ht="17.25">
      <c r="A80" s="3"/>
      <c r="B80" s="3"/>
      <c r="C80" s="3"/>
      <c r="D80" s="134"/>
      <c r="E80" s="145"/>
      <c r="F80" s="145"/>
      <c r="G80" s="3"/>
      <c r="H80" s="82"/>
      <c r="I80" s="34"/>
      <c r="J80" s="86"/>
    </row>
    <row x14ac:dyDescent="0.25" r="81" customHeight="1" ht="17.25">
      <c r="A81" s="3"/>
      <c r="B81" s="3"/>
      <c r="C81" s="3"/>
      <c r="D81" s="134"/>
      <c r="E81" s="139" t="s">
        <v>105</v>
      </c>
      <c r="F81" s="139"/>
      <c r="G81" s="140"/>
      <c r="H81" s="141"/>
      <c r="I81" s="124"/>
      <c r="J81" s="37">
        <f>ROUNDUP(((USD_per_GBP*('UK-R-Mirrors'!I82/(1+'Exchange rate'!UK_vat_rate)))+1)/10,0)*10</f>
      </c>
    </row>
    <row x14ac:dyDescent="0.25" r="82" customHeight="1" ht="85.34999999999998">
      <c r="A82" s="3"/>
      <c r="B82" s="3"/>
      <c r="C82" s="3"/>
      <c r="D82" s="134"/>
      <c r="E82" s="28"/>
      <c r="F82" s="28"/>
      <c r="G82" s="3"/>
      <c r="H82" s="82"/>
      <c r="I82" s="34"/>
      <c r="J82" s="34"/>
    </row>
    <row x14ac:dyDescent="0.25" r="83" customHeight="1" ht="17.25">
      <c r="A83" s="126"/>
      <c r="B83" s="96" t="s">
        <v>113</v>
      </c>
      <c r="C83" s="127"/>
      <c r="D83" s="127"/>
      <c r="E83" s="127"/>
      <c r="F83" s="127"/>
      <c r="G83" s="116"/>
      <c r="H83" s="128"/>
      <c r="I83" s="128"/>
      <c r="J83" s="128"/>
    </row>
    <row x14ac:dyDescent="0.25" r="84" customHeight="1" ht="17.25">
      <c r="A84" s="15"/>
      <c r="B84" s="15"/>
      <c r="C84" s="15"/>
      <c r="D84" s="129"/>
      <c r="E84" s="112" t="s">
        <v>58</v>
      </c>
      <c r="F84" s="118" t="s">
        <v>36</v>
      </c>
      <c r="G84" s="130"/>
      <c r="H84" s="18" t="s">
        <v>83</v>
      </c>
      <c r="I84" s="18"/>
      <c r="J84" s="85"/>
    </row>
    <row x14ac:dyDescent="0.25" r="85" customHeight="1" ht="17.25">
      <c r="A85" s="3"/>
      <c r="B85" s="3"/>
      <c r="C85" s="3"/>
      <c r="D85" s="134"/>
      <c r="E85" s="28"/>
      <c r="F85" s="150" t="s">
        <v>72</v>
      </c>
      <c r="G85" s="150" t="s">
        <v>84</v>
      </c>
      <c r="H85" s="82"/>
      <c r="I85" s="34"/>
      <c r="J85" s="34"/>
    </row>
    <row x14ac:dyDescent="0.25" r="86" customHeight="1" ht="17.25">
      <c r="A86" s="3"/>
      <c r="B86" s="3"/>
      <c r="C86" s="3"/>
      <c r="D86" s="134"/>
      <c r="E86" s="74" t="s">
        <v>11</v>
      </c>
      <c r="F86" s="28" t="s">
        <v>114</v>
      </c>
      <c r="G86" s="28" t="s">
        <v>115</v>
      </c>
      <c r="H86" s="25">
        <f>ROUNDUP(((USD_per_GBP*('UK-R-Mirrors'!G87/(1+'Exchange rate'!UK_vat_rate)))+1)/10,0)*10</f>
      </c>
      <c r="I86" s="151"/>
      <c r="J86" s="34"/>
    </row>
    <row x14ac:dyDescent="0.25" r="87" customHeight="1" ht="17.25">
      <c r="A87" s="3"/>
      <c r="B87" s="3"/>
      <c r="C87" s="3"/>
      <c r="D87" s="134"/>
      <c r="E87" s="74" t="s">
        <v>13</v>
      </c>
      <c r="F87" s="28" t="s">
        <v>116</v>
      </c>
      <c r="G87" s="28" t="s">
        <v>117</v>
      </c>
      <c r="H87" s="25">
        <f>ROUNDUP(((USD_per_GBP*('UK-R-Mirrors'!G88/(1+'Exchange rate'!UK_vat_rate)))+1)/10,0)*10</f>
      </c>
      <c r="I87" s="151"/>
      <c r="J87" s="34"/>
    </row>
    <row x14ac:dyDescent="0.25" r="88" customHeight="1" ht="17.25">
      <c r="A88" s="3"/>
      <c r="B88" s="3"/>
      <c r="C88" s="3"/>
      <c r="D88" s="134"/>
      <c r="E88" s="74" t="s">
        <v>15</v>
      </c>
      <c r="F88" s="28" t="s">
        <v>118</v>
      </c>
      <c r="G88" s="28" t="s">
        <v>119</v>
      </c>
      <c r="H88" s="25">
        <f>ROUNDUP(((USD_per_GBP*('UK-R-Mirrors'!G89/(1+'Exchange rate'!UK_vat_rate)))+1)/10,0)*10</f>
      </c>
      <c r="I88" s="151"/>
      <c r="J88" s="34"/>
    </row>
    <row x14ac:dyDescent="0.25" r="89" customHeight="1" ht="17.25">
      <c r="A89" s="3"/>
      <c r="B89" s="3"/>
      <c r="C89" s="3"/>
      <c r="D89" s="134"/>
      <c r="E89" s="74" t="s">
        <v>120</v>
      </c>
      <c r="F89" s="28" t="s">
        <v>121</v>
      </c>
      <c r="G89" s="28" t="s">
        <v>122</v>
      </c>
      <c r="H89" s="25">
        <f>ROUNDUP(((USD_per_GBP*('UK-R-Mirrors'!G90/(1+'Exchange rate'!UK_vat_rate)))+1)/10,0)*10</f>
      </c>
      <c r="I89" s="151"/>
      <c r="J89" s="34"/>
    </row>
    <row x14ac:dyDescent="0.25" r="90" customHeight="1" ht="17.25">
      <c r="A90" s="3"/>
      <c r="B90" s="3"/>
      <c r="C90" s="3"/>
      <c r="D90" s="134"/>
      <c r="E90" s="74" t="s">
        <v>123</v>
      </c>
      <c r="F90" s="28" t="s">
        <v>124</v>
      </c>
      <c r="G90" s="28" t="s">
        <v>125</v>
      </c>
      <c r="H90" s="25">
        <f>ROUNDUP(((USD_per_GBP*('UK-R-Mirrors'!G91/(1+'Exchange rate'!UK_vat_rate)))+1)/10,0)*10</f>
      </c>
      <c r="I90" s="151"/>
      <c r="J90" s="34"/>
    </row>
    <row x14ac:dyDescent="0.25" r="91" customHeight="1" ht="17.25">
      <c r="A91" s="3"/>
      <c r="B91" s="3"/>
      <c r="C91" s="3"/>
      <c r="D91" s="134"/>
      <c r="E91" s="74" t="s">
        <v>138</v>
      </c>
      <c r="F91" s="28" t="s">
        <v>139</v>
      </c>
      <c r="G91" s="28" t="s">
        <v>140</v>
      </c>
      <c r="H91" s="25">
        <f>ROUNDUP(((USD_per_GBP*('UK-R-Mirrors'!G92/(1+'Exchange rate'!UK_vat_rate)))+1)/10,0)*10</f>
      </c>
      <c r="I91" s="151"/>
      <c r="J91" s="34"/>
    </row>
    <row x14ac:dyDescent="0.25" r="92" customHeight="1" ht="17.25">
      <c r="A92" s="3"/>
      <c r="B92" s="3"/>
      <c r="C92" s="3"/>
      <c r="D92" s="134"/>
      <c r="E92" s="28"/>
      <c r="F92" s="28"/>
      <c r="G92" s="3"/>
      <c r="H92" s="82"/>
      <c r="I92" s="34"/>
      <c r="J92" s="34"/>
    </row>
    <row x14ac:dyDescent="0.25" r="93" customHeight="1" ht="17.25">
      <c r="A93" s="3"/>
      <c r="B93" s="3"/>
      <c r="C93" s="3"/>
      <c r="D93" s="134"/>
      <c r="E93" s="138" t="s">
        <v>89</v>
      </c>
      <c r="F93" s="138"/>
      <c r="G93" s="3"/>
      <c r="H93" s="82"/>
      <c r="I93" s="34"/>
      <c r="J93" s="34"/>
    </row>
    <row x14ac:dyDescent="0.25" r="94" customHeight="1" ht="17.25">
      <c r="A94" s="3"/>
      <c r="B94" s="3"/>
      <c r="C94" s="3"/>
      <c r="D94" s="134"/>
      <c r="E94" s="145"/>
      <c r="F94" s="145"/>
      <c r="G94" s="3"/>
      <c r="H94" s="82"/>
      <c r="I94" s="34"/>
      <c r="J94" s="34"/>
    </row>
    <row x14ac:dyDescent="0.25" r="95" customHeight="1" ht="17.25">
      <c r="A95" s="3"/>
      <c r="B95" s="3"/>
      <c r="C95" s="3"/>
      <c r="D95" s="134"/>
      <c r="E95" s="28"/>
      <c r="F95" s="28"/>
      <c r="G95" s="3"/>
      <c r="H95" s="82"/>
      <c r="I95" s="34"/>
      <c r="J95" s="34"/>
    </row>
    <row x14ac:dyDescent="0.25" r="96" customHeight="1" ht="17.25">
      <c r="A96" s="3"/>
      <c r="B96" s="3"/>
      <c r="C96" s="3"/>
      <c r="D96" s="134"/>
      <c r="E96" s="23"/>
      <c r="F96" s="23"/>
      <c r="G96" s="114"/>
      <c r="H96" s="82"/>
      <c r="I96" s="91" t="s">
        <v>126</v>
      </c>
      <c r="J96" s="91" t="s">
        <v>141</v>
      </c>
    </row>
    <row x14ac:dyDescent="0.25" r="97" customHeight="1" ht="17.25">
      <c r="A97" s="3"/>
      <c r="B97" s="3"/>
      <c r="C97" s="3"/>
      <c r="D97" s="134"/>
      <c r="E97" s="139" t="s">
        <v>90</v>
      </c>
      <c r="F97" s="139"/>
      <c r="G97" s="139"/>
      <c r="H97" s="144"/>
      <c r="I97" s="37">
        <f>ROUNDUP(((USD_per_GBP*('UK-R-Mirrors'!H98/(1+'Exchange rate'!UK_vat_rate)))+1)/10,0)*10</f>
      </c>
      <c r="J97" s="37">
        <f>ROUNDUP(((USD_per_GBP*('UK-R-Mirrors'!I98/(1+'Exchange rate'!UK_vat_rate)))+1)/10,0)*10</f>
      </c>
    </row>
    <row x14ac:dyDescent="0.25" r="98" customHeight="1" ht="17.25">
      <c r="A98" s="3"/>
      <c r="B98" s="3"/>
      <c r="C98" s="3"/>
      <c r="D98" s="134"/>
      <c r="E98" s="145"/>
      <c r="F98" s="145"/>
      <c r="G98" s="3"/>
      <c r="H98" s="82"/>
      <c r="I98" s="34"/>
      <c r="J98" s="34"/>
    </row>
    <row x14ac:dyDescent="0.25" r="99" customHeight="1" ht="17.25">
      <c r="A99" s="3"/>
      <c r="B99" s="3"/>
      <c r="C99" s="3"/>
      <c r="D99" s="134"/>
      <c r="E99" s="23"/>
      <c r="F99" s="23"/>
      <c r="G99" s="3"/>
      <c r="H99" s="82"/>
      <c r="I99" s="91" t="s">
        <v>126</v>
      </c>
      <c r="J99" s="91" t="s">
        <v>141</v>
      </c>
    </row>
    <row x14ac:dyDescent="0.25" r="100" customHeight="1" ht="17.25">
      <c r="A100" s="3"/>
      <c r="B100" s="3"/>
      <c r="C100" s="3"/>
      <c r="D100" s="134"/>
      <c r="E100" s="139" t="s">
        <v>128</v>
      </c>
      <c r="F100" s="139"/>
      <c r="G100" s="140"/>
      <c r="H100" s="124"/>
      <c r="I100" s="37">
        <f>ROUNDUP(((USD_per_GBP*('UK-R-Mirrors'!H101/(1+'Exchange rate'!UK_vat_rate)))+1)/10,0)*10</f>
      </c>
      <c r="J100" s="37">
        <f>ROUNDUP(((USD_per_GBP*('UK-R-Mirrors'!I101/(1+'Exchange rate'!UK_vat_rate)))+1)/10,0)*10</f>
      </c>
    </row>
    <row x14ac:dyDescent="0.25" r="101" customHeight="1" ht="41.25">
      <c r="A101" s="3"/>
      <c r="B101" s="3"/>
      <c r="C101" s="3"/>
      <c r="D101" s="134"/>
      <c r="E101" s="28"/>
      <c r="F101" s="28"/>
      <c r="G101" s="3"/>
      <c r="H101" s="82"/>
      <c r="I101" s="25" t="s">
        <v>1</v>
      </c>
      <c r="J101" s="34"/>
    </row>
    <row x14ac:dyDescent="0.25" r="102" customHeight="1" ht="41.1">
      <c r="A102" s="3"/>
      <c r="B102" s="3"/>
      <c r="C102" s="3"/>
      <c r="D102" s="134"/>
      <c r="E102" s="23"/>
      <c r="F102" s="23"/>
      <c r="G102" s="114"/>
      <c r="H102" s="82"/>
      <c r="I102" s="82"/>
      <c r="J102" s="82"/>
    </row>
    <row x14ac:dyDescent="0.25" r="103" customHeight="1" ht="45">
      <c r="A103" s="126"/>
      <c r="B103" s="96" t="s">
        <v>129</v>
      </c>
      <c r="C103" s="127"/>
      <c r="D103" s="127"/>
      <c r="E103" s="127"/>
      <c r="F103" s="127"/>
      <c r="G103" s="116"/>
      <c r="H103" s="128"/>
      <c r="I103" s="128"/>
      <c r="J103" s="128"/>
    </row>
    <row x14ac:dyDescent="0.25" r="104" customHeight="1" ht="17.25">
      <c r="A104" s="15"/>
      <c r="B104" s="15" t="s">
        <v>82</v>
      </c>
      <c r="C104" s="15"/>
      <c r="D104" s="129"/>
      <c r="E104" s="112" t="s">
        <v>58</v>
      </c>
      <c r="F104" s="118" t="s">
        <v>36</v>
      </c>
      <c r="G104" s="130"/>
      <c r="H104" s="131" t="s">
        <v>83</v>
      </c>
      <c r="I104" s="146" t="s">
        <v>99</v>
      </c>
      <c r="J104" s="147"/>
    </row>
    <row x14ac:dyDescent="0.25" r="105" customHeight="1" ht="17.25">
      <c r="A105" s="3"/>
      <c r="B105" s="3"/>
      <c r="C105" s="3"/>
      <c r="D105" s="134"/>
      <c r="E105" s="74"/>
      <c r="F105" s="150" t="s">
        <v>72</v>
      </c>
      <c r="G105" s="150" t="s">
        <v>84</v>
      </c>
      <c r="H105" s="82"/>
      <c r="I105" s="34"/>
      <c r="J105" s="34"/>
    </row>
    <row x14ac:dyDescent="0.25" r="106" customHeight="1" ht="17.25">
      <c r="A106" s="3"/>
      <c r="B106" s="3"/>
      <c r="C106" s="3"/>
      <c r="D106" s="134"/>
      <c r="E106" s="74" t="s">
        <v>11</v>
      </c>
      <c r="F106" s="28" t="s">
        <v>85</v>
      </c>
      <c r="G106" s="135" t="s">
        <v>130</v>
      </c>
      <c r="H106" s="25">
        <f>ROUNDUP(((USD_per_GBP*('UK-R-Mirrors'!G107/(1+'Exchange rate'!UK_vat_rate)))+1)/10,0)*10</f>
      </c>
      <c r="I106" s="25">
        <f>ROUNDUP(((USD_per_GBP*('UK-R-Mirrors'!H107/(1+'Exchange rate'!UK_vat_rate)))+1)/10,0)*10</f>
      </c>
      <c r="J106" s="34"/>
    </row>
    <row x14ac:dyDescent="0.25" r="107" customHeight="1" ht="17.25">
      <c r="A107" s="3"/>
      <c r="B107" s="3"/>
      <c r="C107" s="3"/>
      <c r="D107" s="134"/>
      <c r="E107" s="74" t="s">
        <v>15</v>
      </c>
      <c r="F107" s="28" t="s">
        <v>87</v>
      </c>
      <c r="G107" s="114" t="s">
        <v>131</v>
      </c>
      <c r="H107" s="25">
        <f>ROUNDUP(((USD_per_GBP*('UK-R-Mirrors'!G108/(1+'Exchange rate'!UK_vat_rate)))+1)/10,0)*10</f>
      </c>
      <c r="I107" s="25">
        <f>ROUNDUP(((USD_per_GBP*('UK-R-Mirrors'!H108/(1+'Exchange rate'!UK_vat_rate)))+1)/10,0)*10</f>
      </c>
      <c r="J107" s="25"/>
    </row>
    <row x14ac:dyDescent="0.25" r="108" customHeight="1" ht="17.25">
      <c r="A108" s="3"/>
      <c r="B108" s="3"/>
      <c r="C108" s="3"/>
      <c r="D108" s="134"/>
      <c r="E108" s="74"/>
      <c r="F108" s="74"/>
      <c r="G108" s="74"/>
      <c r="H108" s="82"/>
      <c r="I108" s="34"/>
      <c r="J108" s="34"/>
    </row>
    <row x14ac:dyDescent="0.25" r="109" customHeight="1" ht="17.25">
      <c r="A109" s="3"/>
      <c r="B109" s="3"/>
      <c r="C109" s="3"/>
      <c r="D109" s="134"/>
      <c r="E109" s="28"/>
      <c r="F109" s="28"/>
      <c r="G109" s="3"/>
      <c r="H109" s="82"/>
      <c r="I109" s="34"/>
      <c r="J109" s="34"/>
    </row>
    <row x14ac:dyDescent="0.25" r="110" customHeight="1" ht="17.25">
      <c r="A110" s="3"/>
      <c r="B110" s="3"/>
      <c r="C110" s="3"/>
      <c r="D110" s="134"/>
      <c r="E110" s="28"/>
      <c r="F110" s="28"/>
      <c r="G110" s="3"/>
      <c r="H110" s="82"/>
      <c r="I110" s="34"/>
      <c r="J110" s="34"/>
    </row>
    <row x14ac:dyDescent="0.25" r="111" customHeight="1" ht="17.25">
      <c r="A111" s="3"/>
      <c r="B111" s="3"/>
      <c r="C111" s="3"/>
      <c r="D111" s="134"/>
      <c r="E111" s="138" t="s">
        <v>89</v>
      </c>
      <c r="F111" s="138"/>
      <c r="G111" s="3"/>
      <c r="H111" s="82"/>
      <c r="I111" s="34"/>
      <c r="J111" s="34"/>
    </row>
    <row x14ac:dyDescent="0.25" r="112" customHeight="1" ht="17.25">
      <c r="A112" s="3"/>
      <c r="B112" s="3"/>
      <c r="C112" s="3"/>
      <c r="D112" s="134"/>
      <c r="E112" s="145"/>
      <c r="F112" s="145"/>
      <c r="G112" s="3"/>
      <c r="H112" s="82"/>
      <c r="I112" s="34"/>
      <c r="J112" s="34"/>
    </row>
    <row x14ac:dyDescent="0.25" r="113" customHeight="1" ht="17.25">
      <c r="A113" s="3"/>
      <c r="B113" s="3"/>
      <c r="C113" s="3"/>
      <c r="D113" s="134"/>
      <c r="E113" s="23"/>
      <c r="F113" s="23"/>
      <c r="G113" s="3"/>
      <c r="H113" s="82"/>
      <c r="I113" s="34"/>
      <c r="J113" s="34"/>
    </row>
    <row x14ac:dyDescent="0.25" r="114" customHeight="1" ht="17.25">
      <c r="A114" s="3"/>
      <c r="B114" s="3"/>
      <c r="C114" s="3"/>
      <c r="D114" s="134"/>
      <c r="E114" s="139" t="s">
        <v>90</v>
      </c>
      <c r="F114" s="139"/>
      <c r="G114" s="140"/>
      <c r="H114" s="141"/>
      <c r="I114" s="141"/>
      <c r="J114" s="37">
        <f>ROUNDUP(((USD_per_GBP*('UK-R-Mirrors'!I115/(1+'Exchange rate'!UK_vat_rate)))+1)/10,0)*10</f>
      </c>
    </row>
    <row x14ac:dyDescent="0.25" r="115" customHeight="1" ht="17.25">
      <c r="A115" s="3"/>
      <c r="B115" s="3"/>
      <c r="C115" s="3"/>
      <c r="D115" s="134"/>
      <c r="E115" s="145"/>
      <c r="F115" s="145"/>
      <c r="G115" s="3"/>
      <c r="H115" s="82"/>
      <c r="I115" s="34"/>
      <c r="J115" s="34"/>
    </row>
    <row x14ac:dyDescent="0.25" r="116" customHeight="1" ht="17.25">
      <c r="A116" s="3"/>
      <c r="B116" s="3"/>
      <c r="C116" s="3"/>
      <c r="D116" s="134"/>
      <c r="E116" s="145"/>
      <c r="F116" s="145"/>
      <c r="G116" s="3"/>
      <c r="H116" s="82"/>
      <c r="I116" s="34"/>
      <c r="J116" s="34"/>
    </row>
    <row x14ac:dyDescent="0.25" r="117" customHeight="1" ht="30.75">
      <c r="A117" s="3"/>
      <c r="B117" s="3"/>
      <c r="C117" s="3"/>
      <c r="D117" s="134"/>
      <c r="E117" s="145"/>
      <c r="F117" s="145"/>
      <c r="G117" s="3"/>
      <c r="H117" s="82"/>
      <c r="I117" s="34"/>
      <c r="J117" s="34"/>
    </row>
    <row x14ac:dyDescent="0.25" r="118" customHeight="1" ht="56.1">
      <c r="A118" s="3"/>
      <c r="B118" s="3"/>
      <c r="C118" s="3"/>
      <c r="D118" s="134"/>
      <c r="E118" s="145"/>
      <c r="F118" s="145"/>
      <c r="G118" s="3"/>
      <c r="H118" s="82"/>
      <c r="I118" s="34"/>
      <c r="J118" s="34"/>
    </row>
    <row x14ac:dyDescent="0.25" r="119" customHeight="1" ht="50.1">
      <c r="A119" s="126"/>
      <c r="B119" s="96" t="s">
        <v>129</v>
      </c>
      <c r="C119" s="127"/>
      <c r="D119" s="127"/>
      <c r="E119" s="127"/>
      <c r="F119" s="127"/>
      <c r="G119" s="116"/>
      <c r="H119" s="128"/>
      <c r="I119" s="128"/>
      <c r="J119" s="128"/>
    </row>
    <row x14ac:dyDescent="0.25" r="120" customHeight="1" ht="17.25">
      <c r="A120" s="15"/>
      <c r="B120" s="15" t="s">
        <v>106</v>
      </c>
      <c r="C120" s="15"/>
      <c r="D120" s="129"/>
      <c r="E120" s="112" t="s">
        <v>58</v>
      </c>
      <c r="F120" s="118" t="s">
        <v>36</v>
      </c>
      <c r="G120" s="130"/>
      <c r="H120" s="131" t="s">
        <v>83</v>
      </c>
      <c r="I120" s="146" t="s">
        <v>99</v>
      </c>
      <c r="J120" s="147"/>
    </row>
    <row x14ac:dyDescent="0.25" r="121" customHeight="1" ht="17.25">
      <c r="A121" s="3"/>
      <c r="B121" s="3"/>
      <c r="C121" s="3"/>
      <c r="D121" s="132"/>
      <c r="E121" s="74"/>
      <c r="F121" s="133" t="s">
        <v>72</v>
      </c>
      <c r="G121" s="133" t="s">
        <v>84</v>
      </c>
      <c r="H121" s="91"/>
      <c r="I121" s="91"/>
      <c r="J121" s="86"/>
    </row>
    <row x14ac:dyDescent="0.25" r="122" customHeight="1" ht="17.25">
      <c r="A122" s="3"/>
      <c r="B122" s="3"/>
      <c r="C122" s="3"/>
      <c r="D122" s="134"/>
      <c r="E122" s="74" t="s">
        <v>11</v>
      </c>
      <c r="F122" s="28" t="s">
        <v>107</v>
      </c>
      <c r="G122" s="28" t="s">
        <v>108</v>
      </c>
      <c r="H122" s="25">
        <f>ROUNDUP(((USD_per_GBP*('UK-R-Mirrors'!G123/(1+'Exchange rate'!UK_vat_rate)))+1)/10,0)*10</f>
      </c>
      <c r="I122" s="25">
        <f>ROUNDUP(((USD_per_GBP*('UK-R-Mirrors'!H123/(1+'Exchange rate'!UK_vat_rate)))+1)/10,0)*10</f>
      </c>
      <c r="J122" s="86"/>
    </row>
    <row x14ac:dyDescent="0.25" r="123" customHeight="1" ht="17.25">
      <c r="A123" s="3"/>
      <c r="B123" s="3"/>
      <c r="C123" s="3"/>
      <c r="D123" s="134"/>
      <c r="E123" s="74" t="s">
        <v>13</v>
      </c>
      <c r="F123" s="28" t="s">
        <v>109</v>
      </c>
      <c r="G123" s="28" t="s">
        <v>110</v>
      </c>
      <c r="H123" s="25">
        <f>ROUNDUP(((USD_per_GBP*('UK-R-Mirrors'!G124/(1+'Exchange rate'!UK_vat_rate)))+1)/10,0)*10</f>
      </c>
      <c r="I123" s="25">
        <f>ROUNDUP(((USD_per_GBP*('UK-R-Mirrors'!H124/(1+'Exchange rate'!UK_vat_rate)))+1)/10,0)*10</f>
      </c>
      <c r="J123" s="86"/>
    </row>
    <row x14ac:dyDescent="0.25" r="124" customHeight="1" ht="17.25">
      <c r="A124" s="3"/>
      <c r="B124" s="3"/>
      <c r="C124" s="3"/>
      <c r="D124" s="134"/>
      <c r="E124" s="74" t="s">
        <v>15</v>
      </c>
      <c r="F124" s="28" t="s">
        <v>111</v>
      </c>
      <c r="G124" s="28" t="s">
        <v>112</v>
      </c>
      <c r="H124" s="25">
        <f>ROUNDUP(((USD_per_GBP*('UK-R-Mirrors'!G125/(1+'Exchange rate'!UK_vat_rate)))+1)/10,0)*10</f>
      </c>
      <c r="I124" s="25">
        <f>ROUNDUP(((USD_per_GBP*('UK-R-Mirrors'!H125/(1+'Exchange rate'!UK_vat_rate)))+1)/10,0)*10</f>
      </c>
      <c r="J124" s="86"/>
    </row>
    <row x14ac:dyDescent="0.25" r="125" customHeight="1" ht="17.25">
      <c r="A125" s="3"/>
      <c r="B125" s="3"/>
      <c r="C125" s="3"/>
      <c r="D125" s="134"/>
      <c r="E125" s="74"/>
      <c r="F125" s="74"/>
      <c r="G125" s="3"/>
      <c r="H125" s="82"/>
      <c r="I125" s="82"/>
      <c r="J125" s="86"/>
    </row>
    <row x14ac:dyDescent="0.25" r="126" customHeight="1" ht="17.25">
      <c r="A126" s="3"/>
      <c r="B126" s="3"/>
      <c r="C126" s="3"/>
      <c r="D126" s="134"/>
      <c r="E126" s="23"/>
      <c r="F126" s="23"/>
      <c r="G126" s="74"/>
      <c r="H126" s="136"/>
      <c r="I126" s="137"/>
      <c r="J126" s="86"/>
    </row>
    <row x14ac:dyDescent="0.25" r="127" customHeight="1" ht="17.25">
      <c r="A127" s="3"/>
      <c r="B127" s="3"/>
      <c r="C127" s="3"/>
      <c r="D127" s="134"/>
      <c r="E127" s="138" t="s">
        <v>89</v>
      </c>
      <c r="F127" s="138"/>
      <c r="G127" s="3"/>
      <c r="H127" s="82"/>
      <c r="I127" s="82"/>
      <c r="J127" s="86"/>
    </row>
    <row x14ac:dyDescent="0.25" r="128" customHeight="1" ht="17.25">
      <c r="A128" s="3"/>
      <c r="B128" s="3"/>
      <c r="C128" s="3"/>
      <c r="D128" s="114"/>
      <c r="E128" s="145"/>
      <c r="F128" s="145"/>
      <c r="G128" s="3"/>
      <c r="H128" s="82"/>
      <c r="I128" s="82"/>
      <c r="J128" s="82"/>
    </row>
    <row x14ac:dyDescent="0.25" r="129" customHeight="1" ht="17.25">
      <c r="A129" s="3"/>
      <c r="B129" s="3"/>
      <c r="C129" s="3"/>
      <c r="D129" s="114"/>
      <c r="E129" s="23"/>
      <c r="F129" s="23"/>
      <c r="G129" s="3"/>
      <c r="H129" s="82"/>
      <c r="I129" s="82"/>
      <c r="J129" s="82"/>
    </row>
    <row x14ac:dyDescent="0.25" r="130" customHeight="1" ht="17.25">
      <c r="A130" s="3"/>
      <c r="B130" s="3"/>
      <c r="C130" s="3"/>
      <c r="D130" s="114"/>
      <c r="E130" s="139" t="s">
        <v>90</v>
      </c>
      <c r="F130" s="139"/>
      <c r="G130" s="140"/>
      <c r="H130" s="141"/>
      <c r="I130" s="141"/>
      <c r="J130" s="37">
        <f>ROUNDUP(((USD_per_GBP*('UK-R-Mirrors'!I131/(1+'Exchange rate'!UK_vat_rate)))+1)/10,0)*10</f>
      </c>
    </row>
    <row x14ac:dyDescent="0.25" r="131" customHeight="1" ht="17.25">
      <c r="A131" s="3"/>
      <c r="B131" s="3"/>
      <c r="C131" s="3"/>
      <c r="D131" s="114"/>
      <c r="E131" s="145"/>
      <c r="F131" s="145"/>
      <c r="G131" s="3"/>
      <c r="H131" s="82"/>
      <c r="I131" s="82"/>
      <c r="J131" s="86"/>
    </row>
    <row x14ac:dyDescent="0.25" r="132" customHeight="1" ht="17.25">
      <c r="A132" s="3"/>
      <c r="B132" s="3"/>
      <c r="C132" s="3"/>
      <c r="D132" s="114"/>
      <c r="E132" s="145"/>
      <c r="F132" s="145"/>
      <c r="G132" s="3"/>
      <c r="H132" s="82"/>
      <c r="I132" s="82"/>
      <c r="J132" s="86"/>
    </row>
    <row x14ac:dyDescent="0.25" r="133" customHeight="1" ht="17.25">
      <c r="A133" s="126"/>
      <c r="B133" s="96" t="s">
        <v>142</v>
      </c>
      <c r="C133" s="127"/>
      <c r="D133" s="127"/>
      <c r="E133" s="127"/>
      <c r="F133" s="127"/>
      <c r="G133" s="116"/>
      <c r="H133" s="128"/>
      <c r="I133" s="128"/>
      <c r="J133" s="128"/>
    </row>
    <row x14ac:dyDescent="0.25" r="134" customHeight="1" ht="17.25">
      <c r="A134" s="15"/>
      <c r="B134" s="15" t="s">
        <v>82</v>
      </c>
      <c r="C134" s="15"/>
      <c r="D134" s="129"/>
      <c r="E134" s="112" t="s">
        <v>58</v>
      </c>
      <c r="F134" s="118" t="s">
        <v>36</v>
      </c>
      <c r="G134" s="130"/>
      <c r="H134" s="131" t="s">
        <v>83</v>
      </c>
      <c r="I134" s="146"/>
      <c r="J134" s="147"/>
    </row>
    <row x14ac:dyDescent="0.25" r="135" customHeight="1" ht="17.25">
      <c r="A135" s="3"/>
      <c r="B135" s="3"/>
      <c r="C135" s="3"/>
      <c r="D135" s="132"/>
      <c r="E135" s="74"/>
      <c r="F135" s="133" t="s">
        <v>72</v>
      </c>
      <c r="G135" s="133" t="s">
        <v>84</v>
      </c>
      <c r="H135" s="91"/>
      <c r="I135" s="91"/>
      <c r="J135" s="86"/>
    </row>
    <row x14ac:dyDescent="0.25" r="136" customHeight="1" ht="17.25">
      <c r="A136" s="3"/>
      <c r="B136" s="3"/>
      <c r="C136" s="3"/>
      <c r="D136" s="134"/>
      <c r="E136" s="74"/>
      <c r="F136" s="114" t="s">
        <v>133</v>
      </c>
      <c r="G136" s="28" t="s">
        <v>134</v>
      </c>
      <c r="H136" s="25">
        <f>ROUNDUP(((USD_per_GBP*('UK-R-Mirrors'!G140/(1+'Exchange rate'!UK_vat_rate)))+1)/10,0)*10</f>
      </c>
      <c r="I136" s="63"/>
      <c r="J136" s="86"/>
    </row>
    <row x14ac:dyDescent="0.25" r="137" customHeight="1" ht="17.25">
      <c r="A137" s="3"/>
      <c r="B137" s="3"/>
      <c r="C137" s="3"/>
      <c r="D137" s="134"/>
      <c r="E137" s="74"/>
      <c r="F137" s="114" t="s">
        <v>143</v>
      </c>
      <c r="G137" s="28" t="s">
        <v>144</v>
      </c>
      <c r="H137" s="25">
        <f>ROUNDUP(((USD_per_GBP*('UK-R-Mirrors'!G141/(1+'Exchange rate'!UK_vat_rate)))+1)/10,0)*10</f>
      </c>
      <c r="I137" s="82"/>
      <c r="J137" s="86"/>
    </row>
    <row x14ac:dyDescent="0.25" r="138" customHeight="1" ht="17.25">
      <c r="A138" s="3"/>
      <c r="B138" s="3"/>
      <c r="C138" s="3"/>
      <c r="D138" s="134"/>
      <c r="E138" s="23"/>
      <c r="F138" s="23"/>
      <c r="G138" s="74"/>
      <c r="H138" s="136"/>
      <c r="I138" s="137"/>
      <c r="J138" s="86"/>
    </row>
    <row x14ac:dyDescent="0.25" r="139" customHeight="1" ht="17.25">
      <c r="A139" s="3"/>
      <c r="B139" s="3"/>
      <c r="C139" s="3"/>
      <c r="D139" s="134"/>
      <c r="E139" s="138" t="s">
        <v>18</v>
      </c>
      <c r="F139" s="138"/>
      <c r="G139" s="4"/>
      <c r="H139" s="101"/>
      <c r="I139" s="92"/>
      <c r="J139" s="86"/>
    </row>
    <row x14ac:dyDescent="0.25" r="140" customHeight="1" ht="17.25">
      <c r="A140" s="3"/>
      <c r="B140" s="3"/>
      <c r="C140" s="3"/>
      <c r="D140" s="114"/>
      <c r="E140" s="108"/>
      <c r="F140" s="108"/>
      <c r="G140" s="4"/>
      <c r="H140" s="101"/>
      <c r="I140" s="92"/>
      <c r="J140" s="82"/>
    </row>
    <row x14ac:dyDescent="0.25" r="141" customHeight="1" ht="17.25">
      <c r="A141" s="3"/>
      <c r="B141" s="3"/>
      <c r="C141" s="3"/>
      <c r="D141" s="114"/>
      <c r="E141" s="139" t="s">
        <v>90</v>
      </c>
      <c r="F141" s="139"/>
      <c r="G141" s="140"/>
      <c r="H141" s="152"/>
      <c r="I141" s="153"/>
      <c r="J141" s="37">
        <f>ROUNDUP(((USD_per_GBP*('UK-R-Mirrors'!I145/(1+'Exchange rate'!UK_vat_rate)))+1)/10,0)*10</f>
      </c>
    </row>
    <row x14ac:dyDescent="0.25" r="142" customHeight="1" ht="17.25">
      <c r="A142" s="3"/>
      <c r="B142" s="3"/>
      <c r="C142" s="3"/>
      <c r="D142" s="114"/>
      <c r="E142" s="28"/>
      <c r="F142" s="28"/>
      <c r="G142" s="4"/>
      <c r="H142" s="101"/>
      <c r="I142" s="63"/>
      <c r="J142" s="63"/>
    </row>
    <row x14ac:dyDescent="0.25" r="143" customHeight="1" ht="17.25">
      <c r="A143" s="3"/>
      <c r="B143" s="3"/>
      <c r="C143" s="3"/>
      <c r="D143" s="114"/>
      <c r="E143" s="139" t="s">
        <v>135</v>
      </c>
      <c r="F143" s="139"/>
      <c r="G143" s="140"/>
      <c r="H143" s="152"/>
      <c r="I143" s="153"/>
      <c r="J143" s="37">
        <f>ROUNDUP(((USD_per_GBP*('UK-R-Mirrors'!I147/(1+'Exchange rate'!UK_vat_rate)))+1)/10,0)*10</f>
      </c>
    </row>
    <row x14ac:dyDescent="0.25" r="144" customHeight="1" ht="17.25">
      <c r="A144" s="3"/>
      <c r="B144" s="3"/>
      <c r="C144" s="3"/>
      <c r="D144" s="114"/>
      <c r="E144" s="145"/>
      <c r="F144" s="145"/>
      <c r="G144" s="3"/>
      <c r="H144" s="82"/>
      <c r="I144" s="82"/>
      <c r="J144" s="86"/>
    </row>
    <row x14ac:dyDescent="0.25" r="145" customHeight="1" ht="17.25">
      <c r="A145" s="3"/>
      <c r="B145" s="3"/>
      <c r="C145" s="3"/>
      <c r="D145" s="114"/>
      <c r="E145" s="145"/>
      <c r="F145" s="145"/>
      <c r="G145" s="3"/>
      <c r="H145" s="82"/>
      <c r="I145" s="82"/>
      <c r="J145" s="86"/>
    </row>
    <row x14ac:dyDescent="0.25" r="146" customHeight="1" ht="17.25">
      <c r="A146" s="3"/>
      <c r="B146" s="3"/>
      <c r="C146" s="3"/>
      <c r="D146" s="114"/>
      <c r="E146" s="145"/>
      <c r="F146" s="145"/>
      <c r="G146" s="3"/>
      <c r="H146" s="82"/>
      <c r="I146" s="82"/>
      <c r="J146" s="86"/>
    </row>
    <row x14ac:dyDescent="0.25" r="147" customHeight="1" ht="17.25">
      <c r="A147" s="3"/>
      <c r="B147" s="3"/>
      <c r="C147" s="3"/>
      <c r="D147" s="114"/>
      <c r="E147" s="145"/>
      <c r="F147" s="145"/>
      <c r="G147" s="3"/>
      <c r="H147" s="82"/>
      <c r="I147" s="82"/>
      <c r="J147" s="86"/>
    </row>
    <row x14ac:dyDescent="0.25" r="148" customHeight="1" ht="17.25">
      <c r="A148" s="126"/>
      <c r="B148" s="96" t="s">
        <v>136</v>
      </c>
      <c r="C148" s="127"/>
      <c r="D148" s="127"/>
      <c r="E148" s="127"/>
      <c r="F148" s="127"/>
      <c r="G148" s="116"/>
      <c r="H148" s="128"/>
      <c r="I148" s="128"/>
      <c r="J148" s="128"/>
    </row>
    <row x14ac:dyDescent="0.25" r="149" customHeight="1" ht="17.25">
      <c r="A149" s="15"/>
      <c r="B149" s="15" t="s">
        <v>82</v>
      </c>
      <c r="C149" s="15"/>
      <c r="D149" s="129"/>
      <c r="E149" s="112" t="s">
        <v>58</v>
      </c>
      <c r="F149" s="118" t="s">
        <v>36</v>
      </c>
      <c r="G149" s="130"/>
      <c r="H149" s="131" t="s">
        <v>83</v>
      </c>
      <c r="I149" s="147" t="s">
        <v>145</v>
      </c>
      <c r="J149" s="85"/>
    </row>
    <row x14ac:dyDescent="0.25" r="150" customHeight="1" ht="17.25">
      <c r="A150" s="3"/>
      <c r="B150" s="3"/>
      <c r="C150" s="3"/>
      <c r="D150" s="132"/>
      <c r="E150" s="74"/>
      <c r="F150" s="133" t="s">
        <v>72</v>
      </c>
      <c r="G150" s="133" t="s">
        <v>84</v>
      </c>
      <c r="H150" s="91"/>
      <c r="I150" s="34"/>
      <c r="J150" s="82"/>
    </row>
    <row x14ac:dyDescent="0.25" r="151" customHeight="1" ht="17.25">
      <c r="A151" s="3"/>
      <c r="B151" s="3"/>
      <c r="C151" s="3"/>
      <c r="D151" s="134"/>
      <c r="E151" s="4" t="s">
        <v>38</v>
      </c>
      <c r="F151" s="114" t="s">
        <v>87</v>
      </c>
      <c r="G151" s="28" t="s">
        <v>88</v>
      </c>
      <c r="H151" s="25">
        <f>ROUNDUP(((USD_per_GBP*('UK-R-Mirrors'!G155/(1+'Exchange rate'!UK_vat_rate)))+1)/10,0)*10</f>
      </c>
      <c r="I151" s="25">
        <f>ROUNDUP(((USD_per_GBP*('UK-R-Mirrors'!H155/(1+'Exchange rate'!UK_vat_rate)))+1)/10,0)*10</f>
      </c>
      <c r="J151" s="82"/>
    </row>
    <row x14ac:dyDescent="0.25" r="152" customHeight="1" ht="17.25">
      <c r="A152" s="3"/>
      <c r="B152" s="3"/>
      <c r="C152" s="3"/>
      <c r="D152" s="134"/>
      <c r="E152" s="74"/>
      <c r="F152" s="74"/>
      <c r="G152" s="3"/>
      <c r="H152" s="82"/>
      <c r="I152" s="82"/>
      <c r="J152" s="82"/>
    </row>
    <row x14ac:dyDescent="0.25" r="153" customHeight="1" ht="17.25">
      <c r="A153" s="3"/>
      <c r="B153" s="3"/>
      <c r="C153" s="3"/>
      <c r="D153" s="134"/>
      <c r="E153" s="23"/>
      <c r="F153" s="23"/>
      <c r="G153" s="74"/>
      <c r="H153" s="136"/>
      <c r="I153" s="137"/>
      <c r="J153" s="137"/>
    </row>
    <row x14ac:dyDescent="0.25" r="154" customHeight="1" ht="17.25">
      <c r="A154" s="3"/>
      <c r="B154" s="3"/>
      <c r="C154" s="3"/>
      <c r="D154" s="134"/>
      <c r="E154" s="138" t="s">
        <v>137</v>
      </c>
      <c r="F154" s="138"/>
      <c r="G154" s="3"/>
      <c r="H154" s="82"/>
      <c r="I154" s="82"/>
      <c r="J154" s="82"/>
    </row>
    <row x14ac:dyDescent="0.25" r="155" customHeight="1" ht="17.25">
      <c r="A155" s="3"/>
      <c r="B155" s="3"/>
      <c r="C155" s="3"/>
      <c r="D155" s="114"/>
      <c r="E155" s="145"/>
      <c r="F155" s="145"/>
      <c r="G155" s="3"/>
      <c r="H155" s="82"/>
      <c r="I155" s="82"/>
      <c r="J155" s="82"/>
    </row>
    <row x14ac:dyDescent="0.25" r="156" customHeight="1" ht="17.25">
      <c r="A156" s="3"/>
      <c r="B156" s="3"/>
      <c r="C156" s="3"/>
      <c r="D156" s="134"/>
      <c r="E156" s="23"/>
      <c r="F156" s="23"/>
      <c r="G156" s="3"/>
      <c r="H156" s="82"/>
      <c r="I156" s="82"/>
      <c r="J156" s="82"/>
    </row>
    <row x14ac:dyDescent="0.25" r="157" customHeight="1" ht="17.25">
      <c r="A157" s="3"/>
      <c r="B157" s="3"/>
      <c r="C157" s="3"/>
      <c r="D157" s="134"/>
      <c r="E157" s="145"/>
      <c r="F157" s="145"/>
      <c r="G157" s="3"/>
      <c r="H157" s="82"/>
      <c r="I157" s="82"/>
      <c r="J157" s="82"/>
    </row>
    <row x14ac:dyDescent="0.25" r="158" customHeight="1" ht="17.25">
      <c r="A158" s="3"/>
      <c r="B158" s="3"/>
      <c r="C158" s="3"/>
      <c r="D158" s="134"/>
      <c r="E158" s="145"/>
      <c r="F158" s="145"/>
      <c r="G158" s="3"/>
      <c r="H158" s="82"/>
      <c r="I158" s="82"/>
      <c r="J158" s="82"/>
    </row>
    <row x14ac:dyDescent="0.25" r="159" customHeight="1" ht="17.25">
      <c r="A159" s="3"/>
      <c r="B159" s="3"/>
      <c r="C159" s="3"/>
      <c r="D159" s="134"/>
      <c r="E159" s="145"/>
      <c r="F159" s="145"/>
      <c r="G159" s="3"/>
      <c r="H159" s="82"/>
      <c r="I159" s="82"/>
      <c r="J159" s="82"/>
    </row>
    <row x14ac:dyDescent="0.25" r="160" customHeight="1" ht="17.25">
      <c r="A160" s="3"/>
      <c r="B160" s="3"/>
      <c r="C160" s="3"/>
      <c r="D160" s="134"/>
      <c r="E160" s="23"/>
      <c r="F160" s="23"/>
      <c r="G160" s="3"/>
      <c r="H160" s="82"/>
      <c r="I160" s="82"/>
      <c r="J160" s="82"/>
    </row>
    <row x14ac:dyDescent="0.25" r="161" customHeight="1" ht="17.25">
      <c r="A161" s="3"/>
      <c r="B161" s="3"/>
      <c r="C161" s="3"/>
      <c r="D161" s="134"/>
      <c r="E161" s="23"/>
      <c r="F161" s="23"/>
      <c r="G161" s="3"/>
      <c r="H161" s="82"/>
      <c r="I161" s="82"/>
      <c r="J161" s="82"/>
    </row>
    <row x14ac:dyDescent="0.25" r="162" customHeight="1" ht="17.25">
      <c r="A162" s="3"/>
      <c r="B162" s="3"/>
      <c r="C162" s="3"/>
      <c r="D162" s="134"/>
      <c r="E162" s="23"/>
      <c r="F162" s="23"/>
      <c r="G162" s="3"/>
      <c r="H162" s="82"/>
      <c r="I162" s="82"/>
      <c r="J162" s="82"/>
    </row>
    <row x14ac:dyDescent="0.25" r="163" customHeight="1" ht="17.25">
      <c r="A163" s="3"/>
      <c r="B163" s="3"/>
      <c r="C163" s="3"/>
      <c r="D163" s="114"/>
      <c r="E163" s="28"/>
      <c r="F163" s="28"/>
      <c r="G163" s="3"/>
      <c r="H163" s="82"/>
      <c r="I163" s="82"/>
      <c r="J163" s="86"/>
    </row>
  </sheetData>
  <mergeCells count="11">
    <mergeCell ref="A1:J1"/>
    <mergeCell ref="F4:G4"/>
    <mergeCell ref="F19:G19"/>
    <mergeCell ref="F36:G36"/>
    <mergeCell ref="F51:G51"/>
    <mergeCell ref="F68:G68"/>
    <mergeCell ref="F84:G84"/>
    <mergeCell ref="F104:G104"/>
    <mergeCell ref="F120:G120"/>
    <mergeCell ref="F134:G134"/>
    <mergeCell ref="F149:G14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3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7" width="19.14785714285714" customWidth="1" bestFit="1"/>
    <col min="5" max="5" style="77" width="18.005" customWidth="1" bestFit="1"/>
    <col min="6" max="6" style="77" width="18.005" customWidth="1" bestFit="1"/>
    <col min="7" max="7" style="76" width="27.005" customWidth="1" bestFit="1"/>
    <col min="8" max="8" style="100" width="23.576428571428572" customWidth="1" bestFit="1"/>
    <col min="9" max="9" style="100" width="25.576428571428572" customWidth="1" bestFit="1"/>
    <col min="10" max="10" style="154" width="28.576428571428572" customWidth="1" bestFit="1"/>
  </cols>
  <sheetData>
    <row x14ac:dyDescent="0.25" r="1" customHeight="1" ht="17.25">
      <c r="A1" s="1" t="s">
        <v>80</v>
      </c>
      <c r="B1" s="1"/>
      <c r="C1" s="1"/>
      <c r="D1" s="1"/>
      <c r="E1" s="1"/>
      <c r="F1" s="1"/>
      <c r="G1" s="1"/>
      <c r="H1" s="81"/>
      <c r="I1" s="81"/>
      <c r="J1" s="81"/>
    </row>
    <row x14ac:dyDescent="0.25" r="2" customHeight="1" ht="17.25">
      <c r="A2" s="4"/>
      <c r="B2" s="4"/>
      <c r="C2" s="4"/>
      <c r="D2" s="4"/>
      <c r="E2" s="4"/>
      <c r="F2" s="4"/>
      <c r="G2" s="3"/>
      <c r="H2" s="101"/>
      <c r="I2" s="101"/>
      <c r="J2" s="101"/>
    </row>
    <row x14ac:dyDescent="0.25" r="3" customHeight="1" ht="50.1">
      <c r="A3" s="126" t="s">
        <v>1</v>
      </c>
      <c r="B3" s="96" t="s">
        <v>81</v>
      </c>
      <c r="C3" s="127"/>
      <c r="D3" s="127"/>
      <c r="E3" s="127"/>
      <c r="F3" s="127"/>
      <c r="G3" s="116"/>
      <c r="H3" s="128"/>
      <c r="I3" s="128"/>
      <c r="J3" s="128"/>
    </row>
    <row x14ac:dyDescent="0.25" r="4" customHeight="1" ht="26.25">
      <c r="A4" s="15"/>
      <c r="B4" s="15" t="s">
        <v>82</v>
      </c>
      <c r="C4" s="15"/>
      <c r="D4" s="129"/>
      <c r="E4" s="112" t="s">
        <v>58</v>
      </c>
      <c r="F4" s="118" t="s">
        <v>36</v>
      </c>
      <c r="G4" s="130"/>
      <c r="H4" s="131" t="s">
        <v>83</v>
      </c>
      <c r="I4" s="85"/>
      <c r="J4" s="85"/>
    </row>
    <row x14ac:dyDescent="0.25" r="5" customHeight="1" ht="17.25">
      <c r="A5" s="3"/>
      <c r="B5" s="3"/>
      <c r="C5" s="3"/>
      <c r="D5" s="132"/>
      <c r="E5" s="74"/>
      <c r="F5" s="133" t="s">
        <v>72</v>
      </c>
      <c r="G5" s="133" t="s">
        <v>84</v>
      </c>
      <c r="H5" s="91"/>
      <c r="I5" s="82"/>
      <c r="J5" s="82"/>
    </row>
    <row x14ac:dyDescent="0.25" r="6" customHeight="1" ht="17.25">
      <c r="A6" s="3"/>
      <c r="B6" s="3"/>
      <c r="C6" s="3"/>
      <c r="D6" s="134"/>
      <c r="E6" s="74" t="s">
        <v>11</v>
      </c>
      <c r="F6" s="28" t="s">
        <v>85</v>
      </c>
      <c r="G6" s="135" t="s">
        <v>86</v>
      </c>
      <c r="H6" s="25">
        <f>ROUNDUP((('UK-R-Mirrors'!G6)*USD_per_GBP)*(1-UK_VAT),-1)</f>
      </c>
      <c r="I6" s="82"/>
      <c r="J6" s="24"/>
    </row>
    <row x14ac:dyDescent="0.25" r="7" customHeight="1" ht="17.25">
      <c r="A7" s="3"/>
      <c r="B7" s="3"/>
      <c r="C7" s="3"/>
      <c r="D7" s="134"/>
      <c r="E7" s="74" t="s">
        <v>15</v>
      </c>
      <c r="F7" s="28" t="s">
        <v>87</v>
      </c>
      <c r="G7" s="135" t="s">
        <v>88</v>
      </c>
      <c r="H7" s="25">
        <f>ROUNDUP((('UK-R-Mirrors'!G7)*USD_per_GBP)*(1-UK_VAT),-1)</f>
      </c>
      <c r="I7" s="82"/>
      <c r="J7" s="24"/>
    </row>
    <row x14ac:dyDescent="0.25" r="8" customHeight="1" ht="17.25">
      <c r="A8" s="3"/>
      <c r="B8" s="3"/>
      <c r="C8" s="3"/>
      <c r="D8" s="134"/>
      <c r="E8" s="74"/>
      <c r="F8" s="74"/>
      <c r="G8" s="3"/>
      <c r="H8" s="82"/>
      <c r="I8" s="82"/>
      <c r="J8" s="82"/>
    </row>
    <row x14ac:dyDescent="0.25" r="9" customHeight="1" ht="17.25">
      <c r="A9" s="3"/>
      <c r="B9" s="3"/>
      <c r="C9" s="3"/>
      <c r="D9" s="134"/>
      <c r="E9" s="23"/>
      <c r="F9" s="23"/>
      <c r="G9" s="74"/>
      <c r="H9" s="136"/>
      <c r="I9" s="137"/>
      <c r="J9" s="137"/>
    </row>
    <row x14ac:dyDescent="0.25" r="10" customHeight="1" ht="17.25">
      <c r="A10" s="3"/>
      <c r="B10" s="3"/>
      <c r="C10" s="3"/>
      <c r="D10" s="134"/>
      <c r="E10" s="138" t="s">
        <v>89</v>
      </c>
      <c r="F10" s="138"/>
      <c r="G10" s="3"/>
      <c r="H10" s="82"/>
      <c r="I10" s="82"/>
      <c r="J10" s="82"/>
    </row>
    <row x14ac:dyDescent="0.25" r="11" customHeight="1" ht="17.25">
      <c r="A11" s="3"/>
      <c r="B11" s="3"/>
      <c r="C11" s="3"/>
      <c r="D11" s="114"/>
      <c r="E11" s="23"/>
      <c r="F11" s="23"/>
      <c r="G11" s="3"/>
      <c r="H11" s="82"/>
      <c r="I11" s="82"/>
      <c r="J11" s="82"/>
    </row>
    <row x14ac:dyDescent="0.25" r="12" customHeight="1" ht="17.25">
      <c r="A12" s="3"/>
      <c r="B12" s="3"/>
      <c r="C12" s="3"/>
      <c r="D12" s="134"/>
      <c r="E12" s="28"/>
      <c r="F12" s="28"/>
      <c r="G12" s="3"/>
      <c r="H12" s="82"/>
      <c r="I12" s="82"/>
      <c r="J12" s="34"/>
    </row>
    <row x14ac:dyDescent="0.25" r="13" customHeight="1" ht="17.25">
      <c r="A13" s="3"/>
      <c r="B13" s="3"/>
      <c r="C13" s="3"/>
      <c r="D13" s="134"/>
      <c r="E13" s="139" t="s">
        <v>90</v>
      </c>
      <c r="F13" s="140"/>
      <c r="G13" s="110"/>
      <c r="H13" s="141"/>
      <c r="I13" s="37">
        <f>ROUNDUP((('UK-R-Mirrors'!I13)*USD_per_GBP)*(1-UK_VAT),-1)</f>
      </c>
      <c r="J13" s="82"/>
    </row>
    <row x14ac:dyDescent="0.25" r="14" customHeight="1" ht="17.25">
      <c r="A14" s="3"/>
      <c r="B14" s="3"/>
      <c r="C14" s="3"/>
      <c r="D14" s="134"/>
      <c r="E14" s="28"/>
      <c r="F14" s="28"/>
      <c r="G14" s="3"/>
      <c r="H14" s="82"/>
      <c r="I14" s="34"/>
      <c r="J14" s="82"/>
    </row>
    <row x14ac:dyDescent="0.25" r="15" customHeight="1" ht="17.25">
      <c r="A15" s="3"/>
      <c r="B15" s="3"/>
      <c r="C15" s="3"/>
      <c r="D15" s="134"/>
      <c r="E15" s="28"/>
      <c r="F15" s="28"/>
      <c r="G15" s="3"/>
      <c r="H15" s="82"/>
      <c r="I15" s="34"/>
      <c r="J15" s="82"/>
    </row>
    <row x14ac:dyDescent="0.25" r="16" customHeight="1" ht="28.5">
      <c r="A16" s="3"/>
      <c r="B16" s="3"/>
      <c r="C16" s="3"/>
      <c r="D16" s="134"/>
      <c r="E16" s="28"/>
      <c r="F16" s="28"/>
      <c r="G16" s="3"/>
      <c r="H16" s="82"/>
      <c r="I16" s="34"/>
      <c r="J16" s="82"/>
    </row>
    <row x14ac:dyDescent="0.25" r="17" customHeight="1" ht="24.75">
      <c r="A17" s="3"/>
      <c r="B17" s="142"/>
      <c r="C17" s="139"/>
      <c r="D17" s="139"/>
      <c r="E17" s="139"/>
      <c r="F17" s="139"/>
      <c r="G17" s="143"/>
      <c r="H17" s="144"/>
      <c r="I17" s="144"/>
      <c r="J17" s="144"/>
    </row>
    <row x14ac:dyDescent="0.25" r="18" customHeight="1" ht="50.1">
      <c r="A18" s="126" t="s">
        <v>1</v>
      </c>
      <c r="B18" s="96" t="s">
        <v>91</v>
      </c>
      <c r="C18" s="127"/>
      <c r="D18" s="127"/>
      <c r="E18" s="127"/>
      <c r="F18" s="127"/>
      <c r="G18" s="116"/>
      <c r="H18" s="128"/>
      <c r="I18" s="128"/>
      <c r="J18" s="128"/>
    </row>
    <row x14ac:dyDescent="0.25" r="19" customHeight="1" ht="26.25">
      <c r="A19" s="15"/>
      <c r="B19" s="15" t="s">
        <v>82</v>
      </c>
      <c r="C19" s="15"/>
      <c r="D19" s="129"/>
      <c r="E19" s="112" t="s">
        <v>58</v>
      </c>
      <c r="F19" s="118" t="s">
        <v>36</v>
      </c>
      <c r="G19" s="130"/>
      <c r="H19" s="131" t="s">
        <v>83</v>
      </c>
      <c r="I19" s="85"/>
      <c r="J19" s="85"/>
    </row>
    <row x14ac:dyDescent="0.25" r="20" customHeight="1" ht="17.25">
      <c r="A20" s="3"/>
      <c r="B20" s="3"/>
      <c r="C20" s="3"/>
      <c r="D20" s="132"/>
      <c r="E20" s="74"/>
      <c r="F20" s="133" t="s">
        <v>72</v>
      </c>
      <c r="G20" s="133" t="s">
        <v>84</v>
      </c>
      <c r="H20" s="91"/>
      <c r="I20" s="82"/>
      <c r="J20" s="82"/>
    </row>
    <row x14ac:dyDescent="0.25" r="21" customHeight="1" ht="17.25">
      <c r="A21" s="3"/>
      <c r="B21" s="3"/>
      <c r="C21" s="3"/>
      <c r="D21" s="134"/>
      <c r="E21" s="74" t="s">
        <v>11</v>
      </c>
      <c r="F21" s="28" t="s">
        <v>92</v>
      </c>
      <c r="G21" s="135" t="s">
        <v>93</v>
      </c>
      <c r="H21" s="25">
        <f>ROUNDUP((('UK-R-Mirrors'!G21)*USD_per_GBP)*(1-UK_VAT),-1)</f>
      </c>
      <c r="I21" s="82"/>
      <c r="J21" s="24"/>
    </row>
    <row x14ac:dyDescent="0.25" r="22" customHeight="1" ht="17.25">
      <c r="A22" s="3"/>
      <c r="B22" s="3"/>
      <c r="C22" s="3"/>
      <c r="D22" s="134"/>
      <c r="E22" s="74" t="s">
        <v>15</v>
      </c>
      <c r="F22" s="28" t="s">
        <v>94</v>
      </c>
      <c r="G22" s="135" t="s">
        <v>95</v>
      </c>
      <c r="H22" s="25">
        <f>ROUNDUP((('UK-R-Mirrors'!G22)*USD_per_GBP)*(1-UK_VAT),-1)</f>
      </c>
      <c r="I22" s="82"/>
      <c r="J22" s="24"/>
    </row>
    <row x14ac:dyDescent="0.25" r="23" customHeight="1" ht="17.25">
      <c r="A23" s="3"/>
      <c r="B23" s="3"/>
      <c r="C23" s="3"/>
      <c r="D23" s="134"/>
      <c r="E23" s="74"/>
      <c r="F23" s="74"/>
      <c r="G23" s="3"/>
      <c r="H23" s="82"/>
      <c r="I23" s="82"/>
      <c r="J23" s="82"/>
    </row>
    <row x14ac:dyDescent="0.25" r="24" customHeight="1" ht="17.25">
      <c r="A24" s="3"/>
      <c r="B24" s="3"/>
      <c r="C24" s="3"/>
      <c r="D24" s="134"/>
      <c r="E24" s="23"/>
      <c r="F24" s="23"/>
      <c r="G24" s="74"/>
      <c r="H24" s="136"/>
      <c r="I24" s="137"/>
      <c r="J24" s="137"/>
    </row>
    <row x14ac:dyDescent="0.25" r="25" customHeight="1" ht="17.25">
      <c r="A25" s="3"/>
      <c r="B25" s="3"/>
      <c r="C25" s="3"/>
      <c r="D25" s="134"/>
      <c r="E25" s="138" t="s">
        <v>89</v>
      </c>
      <c r="F25" s="138"/>
      <c r="G25" s="3"/>
      <c r="H25" s="82"/>
      <c r="I25" s="82"/>
      <c r="J25" s="82"/>
    </row>
    <row x14ac:dyDescent="0.25" r="26" customHeight="1" ht="17.25">
      <c r="A26" s="3"/>
      <c r="B26" s="3"/>
      <c r="C26" s="3"/>
      <c r="D26" s="134"/>
      <c r="E26" s="145"/>
      <c r="F26" s="145"/>
      <c r="G26" s="3"/>
      <c r="H26" s="82"/>
      <c r="I26" s="82"/>
      <c r="J26" s="82"/>
    </row>
    <row x14ac:dyDescent="0.25" r="27" customHeight="1" ht="17.25">
      <c r="A27" s="3"/>
      <c r="B27" s="3"/>
      <c r="C27" s="3"/>
      <c r="D27" s="114"/>
      <c r="E27" s="23"/>
      <c r="F27" s="23"/>
      <c r="G27" s="3"/>
      <c r="H27" s="82"/>
      <c r="I27" s="82"/>
      <c r="J27" s="82"/>
    </row>
    <row x14ac:dyDescent="0.25" r="28" customHeight="1" ht="17.25">
      <c r="A28" s="3"/>
      <c r="B28" s="3"/>
      <c r="C28" s="3"/>
      <c r="D28" s="134"/>
      <c r="E28" s="139" t="s">
        <v>96</v>
      </c>
      <c r="F28" s="139"/>
      <c r="G28" s="140"/>
      <c r="H28" s="141"/>
      <c r="I28" s="141"/>
      <c r="J28" s="37">
        <f>ROUNDUP((('UK-R-Mirrors'!I28)*USD_per_GBP)*(1-UK_VAT),-1)</f>
      </c>
    </row>
    <row x14ac:dyDescent="0.25" r="29" customHeight="1" ht="17.25">
      <c r="A29" s="3"/>
      <c r="B29" s="3"/>
      <c r="C29" s="3"/>
      <c r="D29" s="134"/>
      <c r="E29" s="145"/>
      <c r="F29" s="145"/>
      <c r="G29" s="3"/>
      <c r="H29" s="82"/>
      <c r="I29" s="82"/>
      <c r="J29" s="82"/>
    </row>
    <row x14ac:dyDescent="0.25" r="30" customHeight="1" ht="17.25">
      <c r="A30" s="3"/>
      <c r="B30" s="3"/>
      <c r="C30" s="3"/>
      <c r="D30" s="134"/>
      <c r="E30" s="145"/>
      <c r="F30" s="145"/>
      <c r="G30" s="3"/>
      <c r="H30" s="82"/>
      <c r="I30" s="34"/>
      <c r="J30" s="82"/>
    </row>
    <row x14ac:dyDescent="0.25" r="31" customHeight="1" ht="17.25">
      <c r="A31" s="3"/>
      <c r="B31" s="3"/>
      <c r="C31" s="3"/>
      <c r="D31" s="134"/>
      <c r="E31" s="23"/>
      <c r="F31" s="23"/>
      <c r="G31" s="3"/>
      <c r="H31" s="82"/>
      <c r="I31" s="82"/>
      <c r="J31" s="82"/>
    </row>
    <row x14ac:dyDescent="0.25" r="32" customHeight="1" ht="17.25">
      <c r="A32" s="3"/>
      <c r="B32" s="3"/>
      <c r="C32" s="3"/>
      <c r="D32" s="134"/>
      <c r="E32" s="28"/>
      <c r="F32" s="28"/>
      <c r="G32" s="3"/>
      <c r="H32" s="82"/>
      <c r="I32" s="34"/>
      <c r="J32" s="34"/>
    </row>
    <row x14ac:dyDescent="0.25" r="33" customHeight="1" ht="17.25">
      <c r="A33" s="3"/>
      <c r="B33" s="3"/>
      <c r="C33" s="3"/>
      <c r="D33" s="134"/>
      <c r="E33" s="28"/>
      <c r="F33" s="28"/>
      <c r="G33" s="3"/>
      <c r="H33" s="82"/>
      <c r="I33" s="34"/>
      <c r="J33" s="34"/>
    </row>
    <row x14ac:dyDescent="0.25" r="34" customHeight="1" ht="17.25">
      <c r="A34" s="3"/>
      <c r="B34" s="142"/>
      <c r="C34" s="139"/>
      <c r="D34" s="139"/>
      <c r="E34" s="139"/>
      <c r="F34" s="139"/>
      <c r="G34" s="143"/>
      <c r="H34" s="144"/>
      <c r="I34" s="144"/>
      <c r="J34" s="144"/>
    </row>
    <row x14ac:dyDescent="0.25" r="35" customHeight="1" ht="50.1">
      <c r="A35" s="126" t="s">
        <v>1</v>
      </c>
      <c r="B35" s="96" t="s">
        <v>97</v>
      </c>
      <c r="C35" s="127"/>
      <c r="D35" s="127"/>
      <c r="E35" s="127"/>
      <c r="F35" s="127"/>
      <c r="G35" s="116"/>
      <c r="H35" s="128"/>
      <c r="I35" s="128"/>
      <c r="J35" s="128"/>
    </row>
    <row x14ac:dyDescent="0.25" r="36" customHeight="1" ht="27.75">
      <c r="A36" s="15"/>
      <c r="B36" s="15" t="s">
        <v>98</v>
      </c>
      <c r="C36" s="15"/>
      <c r="D36" s="129"/>
      <c r="E36" s="112" t="s">
        <v>58</v>
      </c>
      <c r="F36" s="118" t="s">
        <v>36</v>
      </c>
      <c r="G36" s="130"/>
      <c r="H36" s="131" t="s">
        <v>83</v>
      </c>
      <c r="I36" s="146" t="s">
        <v>99</v>
      </c>
      <c r="J36" s="147"/>
    </row>
    <row x14ac:dyDescent="0.25" r="37" customHeight="1" ht="17.25">
      <c r="A37" s="3"/>
      <c r="B37" s="3"/>
      <c r="C37" s="3"/>
      <c r="D37" s="132"/>
      <c r="E37" s="74"/>
      <c r="F37" s="133" t="s">
        <v>72</v>
      </c>
      <c r="G37" s="133" t="s">
        <v>84</v>
      </c>
      <c r="H37" s="91"/>
      <c r="I37" s="91"/>
      <c r="J37" s="82"/>
    </row>
    <row x14ac:dyDescent="0.25" r="38" customHeight="1" ht="17.25">
      <c r="A38" s="3"/>
      <c r="B38" s="3"/>
      <c r="C38" s="3"/>
      <c r="D38" s="134"/>
      <c r="E38" s="148"/>
      <c r="F38" s="28" t="s">
        <v>100</v>
      </c>
      <c r="G38" s="135" t="s">
        <v>101</v>
      </c>
      <c r="H38" s="25">
        <f>ROUNDUP((('UK-R-Mirrors'!G38)*USD_per_GBP)*(1-UK_VAT),-1)</f>
      </c>
      <c r="I38" s="25">
        <f>ROUNDUP((('UK-R-Mirrors'!H38)*USD_per_GBP)*(1-UK_VAT),-1)</f>
      </c>
      <c r="J38" s="82"/>
    </row>
    <row x14ac:dyDescent="0.25" r="39" customHeight="1" ht="17.25">
      <c r="A39" s="3"/>
      <c r="B39" s="3"/>
      <c r="C39" s="3"/>
      <c r="D39" s="134"/>
      <c r="E39" s="74"/>
      <c r="F39" s="74"/>
      <c r="G39" s="3"/>
      <c r="H39" s="82"/>
      <c r="I39" s="82"/>
      <c r="J39" s="82"/>
    </row>
    <row x14ac:dyDescent="0.25" r="40" customHeight="1" ht="17.25">
      <c r="A40" s="3"/>
      <c r="B40" s="3"/>
      <c r="C40" s="3"/>
      <c r="D40" s="134"/>
      <c r="E40" s="23"/>
      <c r="F40" s="23"/>
      <c r="G40" s="74"/>
      <c r="H40" s="136"/>
      <c r="I40" s="137"/>
      <c r="J40" s="137"/>
    </row>
    <row x14ac:dyDescent="0.25" r="41" customHeight="1" ht="17.25">
      <c r="A41" s="3"/>
      <c r="B41" s="3"/>
      <c r="C41" s="3"/>
      <c r="D41" s="134"/>
      <c r="E41" s="138" t="s">
        <v>89</v>
      </c>
      <c r="F41" s="138"/>
      <c r="G41" s="3"/>
      <c r="H41" s="82"/>
      <c r="I41" s="82"/>
      <c r="J41" s="34"/>
    </row>
    <row x14ac:dyDescent="0.25" r="42" customHeight="1" ht="17.25">
      <c r="A42" s="3"/>
      <c r="B42" s="3"/>
      <c r="C42" s="3"/>
      <c r="D42" s="114"/>
      <c r="E42" s="145"/>
      <c r="F42" s="145"/>
      <c r="G42" s="3"/>
      <c r="H42" s="82"/>
      <c r="I42" s="82"/>
      <c r="J42" s="34"/>
    </row>
    <row x14ac:dyDescent="0.25" r="43" customHeight="1" ht="17.25">
      <c r="A43" s="3"/>
      <c r="B43" s="3"/>
      <c r="C43" s="3"/>
      <c r="D43" s="114"/>
      <c r="E43" s="23"/>
      <c r="F43" s="23"/>
      <c r="G43" s="3"/>
      <c r="H43" s="82"/>
      <c r="I43" s="82"/>
      <c r="J43" s="82"/>
    </row>
    <row x14ac:dyDescent="0.25" r="44" customHeight="1" ht="17.25">
      <c r="A44" s="3"/>
      <c r="B44" s="3"/>
      <c r="C44" s="3"/>
      <c r="D44" s="114"/>
      <c r="E44" s="139" t="s">
        <v>96</v>
      </c>
      <c r="F44" s="139"/>
      <c r="G44" s="140"/>
      <c r="H44" s="141"/>
      <c r="I44" s="141"/>
      <c r="J44" s="37">
        <f>ROUNDUP((('UK-R-Mirrors'!I44)*USD_per_GBP)*(1-UK_VAT),-1)</f>
      </c>
    </row>
    <row x14ac:dyDescent="0.25" r="45" customHeight="1" ht="17.25">
      <c r="A45" s="3"/>
      <c r="B45" s="3"/>
      <c r="C45" s="3"/>
      <c r="D45" s="114"/>
      <c r="E45" s="145"/>
      <c r="F45" s="145"/>
      <c r="G45" s="3"/>
      <c r="H45" s="82"/>
      <c r="I45" s="82"/>
      <c r="J45" s="82"/>
    </row>
    <row x14ac:dyDescent="0.25" r="46" customHeight="1" ht="17.25">
      <c r="A46" s="3"/>
      <c r="B46" s="3"/>
      <c r="C46" s="3"/>
      <c r="D46" s="114"/>
      <c r="E46" s="145"/>
      <c r="F46" s="145"/>
      <c r="G46" s="3"/>
      <c r="H46" s="82"/>
      <c r="I46" s="82"/>
      <c r="J46" s="82"/>
    </row>
    <row x14ac:dyDescent="0.25" r="47" customHeight="1" ht="17.25">
      <c r="A47" s="3"/>
      <c r="B47" s="3"/>
      <c r="C47" s="3"/>
      <c r="D47" s="114"/>
      <c r="E47" s="28"/>
      <c r="F47" s="28"/>
      <c r="G47" s="3"/>
      <c r="H47" s="82"/>
      <c r="I47" s="82"/>
      <c r="J47" s="82"/>
    </row>
    <row x14ac:dyDescent="0.25" r="48" customHeight="1" ht="30">
      <c r="A48" s="3"/>
      <c r="B48" s="3"/>
      <c r="C48" s="3"/>
      <c r="D48" s="114"/>
      <c r="E48" s="28"/>
      <c r="F48" s="28"/>
      <c r="G48" s="3"/>
      <c r="H48" s="82"/>
      <c r="I48" s="82"/>
      <c r="J48" s="82"/>
    </row>
    <row x14ac:dyDescent="0.25" r="49" customHeight="1" ht="17.25">
      <c r="A49" s="3"/>
      <c r="B49" s="3"/>
      <c r="C49" s="3"/>
      <c r="D49" s="114"/>
      <c r="E49" s="28"/>
      <c r="F49" s="28"/>
      <c r="G49" s="3"/>
      <c r="H49" s="82"/>
      <c r="I49" s="82"/>
      <c r="J49" s="82"/>
    </row>
    <row x14ac:dyDescent="0.25" r="50" customHeight="1" ht="50.1">
      <c r="A50" s="126"/>
      <c r="B50" s="96" t="s">
        <v>102</v>
      </c>
      <c r="C50" s="127"/>
      <c r="D50" s="127"/>
      <c r="E50" s="127"/>
      <c r="F50" s="127"/>
      <c r="G50" s="116"/>
      <c r="H50" s="128"/>
      <c r="I50" s="128"/>
      <c r="J50" s="128"/>
    </row>
    <row x14ac:dyDescent="0.25" r="51" customHeight="1" ht="26.25">
      <c r="A51" s="15"/>
      <c r="B51" s="15" t="s">
        <v>82</v>
      </c>
      <c r="C51" s="15"/>
      <c r="D51" s="129"/>
      <c r="E51" s="112" t="s">
        <v>58</v>
      </c>
      <c r="F51" s="118" t="s">
        <v>36</v>
      </c>
      <c r="G51" s="130"/>
      <c r="H51" s="131" t="s">
        <v>83</v>
      </c>
      <c r="I51" s="146" t="s">
        <v>99</v>
      </c>
      <c r="J51" s="147"/>
    </row>
    <row x14ac:dyDescent="0.25" r="52" customHeight="1" ht="17.25">
      <c r="A52" s="3"/>
      <c r="B52" s="3"/>
      <c r="C52" s="3"/>
      <c r="D52" s="132"/>
      <c r="E52" s="74"/>
      <c r="F52" s="133" t="s">
        <v>72</v>
      </c>
      <c r="G52" s="133" t="s">
        <v>84</v>
      </c>
      <c r="H52" s="91"/>
      <c r="I52" s="91"/>
      <c r="J52" s="86"/>
    </row>
    <row x14ac:dyDescent="0.25" r="53" customHeight="1" ht="17.25">
      <c r="A53" s="3"/>
      <c r="B53" s="3"/>
      <c r="C53" s="3"/>
      <c r="D53" s="134"/>
      <c r="E53" s="74" t="s">
        <v>11</v>
      </c>
      <c r="F53" s="28" t="s">
        <v>85</v>
      </c>
      <c r="G53" s="114" t="s">
        <v>103</v>
      </c>
      <c r="H53" s="25">
        <f>ROUNDUP((('UK-R-Mirrors'!G53)*USD_per_GBP)*(1-UK_VAT),-1)</f>
      </c>
      <c r="I53" s="25">
        <f>ROUNDUP((('UK-R-Mirrors'!H53)*USD_per_GBP)*(1-UK_VAT),-1)</f>
      </c>
      <c r="J53" s="149"/>
    </row>
    <row x14ac:dyDescent="0.25" r="54" customHeight="1" ht="17.25">
      <c r="A54" s="3"/>
      <c r="B54" s="3"/>
      <c r="C54" s="3"/>
      <c r="D54" s="134"/>
      <c r="E54" s="74" t="s">
        <v>15</v>
      </c>
      <c r="F54" s="28" t="s">
        <v>87</v>
      </c>
      <c r="G54" s="114" t="s">
        <v>104</v>
      </c>
      <c r="H54" s="25">
        <f>ROUNDUP((('UK-R-Mirrors'!G54)*USD_per_GBP)*(1-UK_VAT),-1)</f>
      </c>
      <c r="I54" s="25">
        <f>ROUNDUP((('UK-R-Mirrors'!H54)*USD_per_GBP)*(1-UK_VAT),-1)</f>
      </c>
      <c r="J54" s="137"/>
    </row>
    <row x14ac:dyDescent="0.25" r="55" customHeight="1" ht="17.25">
      <c r="A55" s="3"/>
      <c r="B55" s="3"/>
      <c r="C55" s="3"/>
      <c r="D55" s="134"/>
      <c r="E55" s="74"/>
      <c r="F55" s="74"/>
      <c r="G55" s="3"/>
      <c r="H55" s="82"/>
      <c r="I55" s="82"/>
      <c r="J55" s="86"/>
    </row>
    <row x14ac:dyDescent="0.25" r="56" customHeight="1" ht="17.25">
      <c r="A56" s="3"/>
      <c r="B56" s="3"/>
      <c r="C56" s="3"/>
      <c r="D56" s="134"/>
      <c r="E56" s="23"/>
      <c r="F56" s="23"/>
      <c r="G56" s="74"/>
      <c r="H56" s="136"/>
      <c r="I56" s="137"/>
      <c r="J56" s="86"/>
    </row>
    <row x14ac:dyDescent="0.25" r="57" customHeight="1" ht="17.25">
      <c r="A57" s="3"/>
      <c r="B57" s="3"/>
      <c r="C57" s="3"/>
      <c r="D57" s="134"/>
      <c r="E57" s="138" t="s">
        <v>89</v>
      </c>
      <c r="F57" s="138"/>
      <c r="G57" s="3"/>
      <c r="H57" s="82"/>
      <c r="I57" s="82"/>
      <c r="J57" s="86"/>
    </row>
    <row x14ac:dyDescent="0.25" r="58" customHeight="1" ht="17.25">
      <c r="A58" s="3"/>
      <c r="B58" s="3"/>
      <c r="C58" s="3"/>
      <c r="D58" s="114"/>
      <c r="E58" s="145"/>
      <c r="F58" s="145"/>
      <c r="G58" s="3"/>
      <c r="H58" s="82"/>
      <c r="I58" s="82"/>
      <c r="J58" s="82"/>
    </row>
    <row x14ac:dyDescent="0.25" r="59" customHeight="1" ht="17.25">
      <c r="A59" s="3"/>
      <c r="B59" s="3"/>
      <c r="C59" s="3"/>
      <c r="D59" s="134"/>
      <c r="E59" s="23"/>
      <c r="F59" s="23"/>
      <c r="G59" s="3"/>
      <c r="H59" s="82"/>
      <c r="I59" s="82"/>
      <c r="J59" s="82"/>
    </row>
    <row x14ac:dyDescent="0.25" r="60" customHeight="1" ht="17.25">
      <c r="A60" s="3"/>
      <c r="B60" s="3"/>
      <c r="C60" s="3"/>
      <c r="D60" s="134"/>
      <c r="E60" s="139" t="s">
        <v>90</v>
      </c>
      <c r="F60" s="139"/>
      <c r="G60" s="140"/>
      <c r="H60" s="141"/>
      <c r="I60" s="124"/>
      <c r="J60" s="37">
        <f>ROUNDUP((('UK-R-Mirrors'!I60)*USD_per_GBP)*(1-UK_VAT),-1)</f>
      </c>
    </row>
    <row x14ac:dyDescent="0.25" r="61" customHeight="1" ht="17.25">
      <c r="A61" s="3"/>
      <c r="B61" s="3"/>
      <c r="C61" s="3"/>
      <c r="D61" s="134"/>
      <c r="E61" s="145"/>
      <c r="F61" s="145"/>
      <c r="G61" s="3"/>
      <c r="H61" s="82"/>
      <c r="I61" s="34"/>
      <c r="J61" s="86"/>
    </row>
    <row x14ac:dyDescent="0.25" r="62" customHeight="1" ht="17.25">
      <c r="A62" s="3"/>
      <c r="B62" s="3"/>
      <c r="C62" s="3"/>
      <c r="D62" s="134"/>
      <c r="E62" s="23"/>
      <c r="F62" s="23"/>
      <c r="G62" s="3"/>
      <c r="H62" s="82"/>
      <c r="I62" s="82"/>
      <c r="J62" s="82"/>
    </row>
    <row x14ac:dyDescent="0.25" r="63" customHeight="1" ht="17.25">
      <c r="A63" s="3"/>
      <c r="B63" s="3"/>
      <c r="C63" s="3"/>
      <c r="D63" s="134"/>
      <c r="E63" s="139" t="s">
        <v>105</v>
      </c>
      <c r="F63" s="139"/>
      <c r="G63" s="140"/>
      <c r="H63" s="141"/>
      <c r="I63" s="124"/>
      <c r="J63" s="37">
        <f>ROUNDUP((('UK-R-Mirrors'!I63)*USD_per_GBP)*(1-UK_VAT),-1)</f>
      </c>
    </row>
    <row x14ac:dyDescent="0.25" r="64" customHeight="1" ht="17.25">
      <c r="A64" s="3"/>
      <c r="B64" s="3"/>
      <c r="C64" s="3"/>
      <c r="D64" s="134"/>
      <c r="E64" s="28"/>
      <c r="F64" s="28"/>
      <c r="G64" s="3"/>
      <c r="H64" s="82"/>
      <c r="I64" s="34"/>
      <c r="J64" s="34"/>
    </row>
    <row x14ac:dyDescent="0.25" r="65" customHeight="1" ht="17.25">
      <c r="A65" s="3"/>
      <c r="B65" s="3"/>
      <c r="C65" s="3"/>
      <c r="D65" s="134"/>
      <c r="E65" s="28"/>
      <c r="F65" s="28"/>
      <c r="G65" s="3"/>
      <c r="H65" s="82"/>
      <c r="I65" s="34"/>
      <c r="J65" s="34"/>
    </row>
    <row x14ac:dyDescent="0.25" r="66" customHeight="1" ht="81">
      <c r="A66" s="3"/>
      <c r="B66" s="3"/>
      <c r="C66" s="3"/>
      <c r="D66" s="134"/>
      <c r="E66" s="23"/>
      <c r="F66" s="23"/>
      <c r="G66" s="3"/>
      <c r="H66" s="82"/>
      <c r="I66" s="82"/>
      <c r="J66" s="82"/>
    </row>
    <row x14ac:dyDescent="0.25" r="67" customHeight="1" ht="50.1">
      <c r="A67" s="126"/>
      <c r="B67" s="96" t="s">
        <v>102</v>
      </c>
      <c r="C67" s="127"/>
      <c r="D67" s="127"/>
      <c r="E67" s="127"/>
      <c r="F67" s="127"/>
      <c r="G67" s="116"/>
      <c r="H67" s="128"/>
      <c r="I67" s="128"/>
      <c r="J67" s="128"/>
    </row>
    <row x14ac:dyDescent="0.25" r="68" customHeight="1" ht="26.25">
      <c r="A68" s="15"/>
      <c r="B68" s="15" t="s">
        <v>106</v>
      </c>
      <c r="C68" s="15"/>
      <c r="D68" s="129"/>
      <c r="E68" s="112" t="s">
        <v>58</v>
      </c>
      <c r="F68" s="118" t="s">
        <v>36</v>
      </c>
      <c r="G68" s="130"/>
      <c r="H68" s="131" t="s">
        <v>83</v>
      </c>
      <c r="I68" s="146" t="s">
        <v>99</v>
      </c>
      <c r="J68" s="147"/>
    </row>
    <row x14ac:dyDescent="0.25" r="69" customHeight="1" ht="17.25">
      <c r="A69" s="3"/>
      <c r="B69" s="3"/>
      <c r="C69" s="3"/>
      <c r="D69" s="132"/>
      <c r="E69" s="74"/>
      <c r="F69" s="133" t="s">
        <v>72</v>
      </c>
      <c r="G69" s="133" t="s">
        <v>84</v>
      </c>
      <c r="H69" s="91"/>
      <c r="I69" s="91"/>
      <c r="J69" s="86"/>
    </row>
    <row x14ac:dyDescent="0.25" r="70" customHeight="1" ht="17.25">
      <c r="A70" s="3"/>
      <c r="B70" s="3"/>
      <c r="C70" s="3"/>
      <c r="D70" s="134"/>
      <c r="E70" s="74" t="s">
        <v>11</v>
      </c>
      <c r="F70" s="28" t="s">
        <v>107</v>
      </c>
      <c r="G70" s="135" t="s">
        <v>108</v>
      </c>
      <c r="H70" s="25">
        <f>ROUNDUP((('UK-R-Mirrors'!G71)*USD_per_GBP)*(1-UK_VAT),-1)</f>
      </c>
      <c r="I70" s="25">
        <f>ROUNDUP((('UK-R-Mirrors'!H71)*USD_per_GBP)*(1-UK_VAT),-1)</f>
      </c>
      <c r="J70" s="86"/>
    </row>
    <row x14ac:dyDescent="0.25" r="71" customHeight="1" ht="17.25">
      <c r="A71" s="3"/>
      <c r="B71" s="3"/>
      <c r="C71" s="3"/>
      <c r="D71" s="134"/>
      <c r="E71" s="74" t="s">
        <v>13</v>
      </c>
      <c r="F71" s="28" t="s">
        <v>109</v>
      </c>
      <c r="G71" s="135" t="s">
        <v>110</v>
      </c>
      <c r="H71" s="25">
        <f>ROUNDUP((('UK-R-Mirrors'!G72)*USD_per_GBP)*(1-UK_VAT),-1)</f>
      </c>
      <c r="I71" s="25">
        <f>ROUNDUP((('UK-R-Mirrors'!H72)*USD_per_GBP)*(1-UK_VAT),-1)</f>
      </c>
      <c r="J71" s="137"/>
    </row>
    <row x14ac:dyDescent="0.25" r="72" customHeight="1" ht="17.25">
      <c r="A72" s="3"/>
      <c r="B72" s="3"/>
      <c r="C72" s="3"/>
      <c r="D72" s="134"/>
      <c r="E72" s="74" t="s">
        <v>15</v>
      </c>
      <c r="F72" s="28" t="s">
        <v>111</v>
      </c>
      <c r="G72" s="135" t="s">
        <v>112</v>
      </c>
      <c r="H72" s="25">
        <f>ROUNDUP((('UK-R-Mirrors'!G73)*USD_per_GBP)*(1-UK_VAT),-1)</f>
      </c>
      <c r="I72" s="25">
        <f>ROUNDUP((('UK-R-Mirrors'!H73)*USD_per_GBP)*(1-UK_VAT),-1)</f>
      </c>
      <c r="J72" s="136"/>
    </row>
    <row x14ac:dyDescent="0.25" r="73" customHeight="1" ht="17.25">
      <c r="A73" s="3"/>
      <c r="B73" s="3"/>
      <c r="C73" s="3"/>
      <c r="D73" s="134"/>
      <c r="E73" s="74"/>
      <c r="F73" s="74"/>
      <c r="G73" s="3"/>
      <c r="H73" s="82"/>
      <c r="I73" s="82"/>
      <c r="J73" s="86"/>
    </row>
    <row x14ac:dyDescent="0.25" r="74" customHeight="1" ht="17.25">
      <c r="A74" s="3"/>
      <c r="B74" s="3"/>
      <c r="C74" s="3"/>
      <c r="D74" s="134"/>
      <c r="E74" s="23"/>
      <c r="F74" s="23"/>
      <c r="G74" s="74"/>
      <c r="H74" s="136"/>
      <c r="I74" s="137"/>
      <c r="J74" s="86"/>
    </row>
    <row x14ac:dyDescent="0.25" r="75" customHeight="1" ht="17.25">
      <c r="A75" s="3"/>
      <c r="B75" s="3"/>
      <c r="C75" s="3"/>
      <c r="D75" s="134"/>
      <c r="E75" s="138" t="s">
        <v>89</v>
      </c>
      <c r="F75" s="138"/>
      <c r="G75" s="3"/>
      <c r="H75" s="82"/>
      <c r="I75" s="82"/>
      <c r="J75" s="86"/>
    </row>
    <row x14ac:dyDescent="0.25" r="76" customHeight="1" ht="17.25">
      <c r="A76" s="3"/>
      <c r="B76" s="3"/>
      <c r="C76" s="3"/>
      <c r="D76" s="114"/>
      <c r="E76" s="145"/>
      <c r="F76" s="145"/>
      <c r="G76" s="3"/>
      <c r="H76" s="82"/>
      <c r="I76" s="82"/>
      <c r="J76" s="82"/>
    </row>
    <row x14ac:dyDescent="0.25" r="77" customHeight="1" ht="17.25">
      <c r="A77" s="3"/>
      <c r="B77" s="3"/>
      <c r="C77" s="3"/>
      <c r="D77" s="134"/>
      <c r="E77" s="23"/>
      <c r="F77" s="23"/>
      <c r="G77" s="3"/>
      <c r="H77" s="82"/>
      <c r="I77" s="82"/>
      <c r="J77" s="82"/>
    </row>
    <row x14ac:dyDescent="0.25" r="78" customHeight="1" ht="17.25">
      <c r="A78" s="3"/>
      <c r="B78" s="3"/>
      <c r="C78" s="3"/>
      <c r="D78" s="134"/>
      <c r="E78" s="139" t="s">
        <v>90</v>
      </c>
      <c r="F78" s="139"/>
      <c r="G78" s="140"/>
      <c r="H78" s="141"/>
      <c r="I78" s="124"/>
      <c r="J78" s="37">
        <f>ROUNDUP((('UK-R-Mirrors'!I79)*USD_per_GBP)*(1-UK_VAT),-1)</f>
      </c>
    </row>
    <row x14ac:dyDescent="0.25" r="79" customHeight="1" ht="17.25">
      <c r="A79" s="3"/>
      <c r="B79" s="3"/>
      <c r="C79" s="3"/>
      <c r="D79" s="134"/>
      <c r="E79" s="145"/>
      <c r="F79" s="145"/>
      <c r="G79" s="3"/>
      <c r="H79" s="82"/>
      <c r="I79" s="34"/>
      <c r="J79" s="86"/>
    </row>
    <row x14ac:dyDescent="0.25" r="80" customHeight="1" ht="17.25">
      <c r="A80" s="3"/>
      <c r="B80" s="3"/>
      <c r="C80" s="3"/>
      <c r="D80" s="134"/>
      <c r="E80" s="145"/>
      <c r="F80" s="145"/>
      <c r="G80" s="3"/>
      <c r="H80" s="82"/>
      <c r="I80" s="34"/>
      <c r="J80" s="86"/>
    </row>
    <row x14ac:dyDescent="0.25" r="81" customHeight="1" ht="17.25">
      <c r="A81" s="3"/>
      <c r="B81" s="3"/>
      <c r="C81" s="3"/>
      <c r="D81" s="134"/>
      <c r="E81" s="139" t="s">
        <v>105</v>
      </c>
      <c r="F81" s="139"/>
      <c r="G81" s="140"/>
      <c r="H81" s="141"/>
      <c r="I81" s="124"/>
      <c r="J81" s="37">
        <f>ROUNDUP((('UK-R-Mirrors'!I82)*USD_per_GBP)*(1-UK_VAT),-1)</f>
      </c>
    </row>
    <row x14ac:dyDescent="0.25" r="82" customHeight="1" ht="85.34999999999998">
      <c r="A82" s="3"/>
      <c r="B82" s="3"/>
      <c r="C82" s="3"/>
      <c r="D82" s="134"/>
      <c r="E82" s="28"/>
      <c r="F82" s="28"/>
      <c r="G82" s="3"/>
      <c r="H82" s="82"/>
      <c r="I82" s="34"/>
      <c r="J82" s="34"/>
    </row>
    <row x14ac:dyDescent="0.25" r="83" customHeight="1" ht="17.25">
      <c r="A83" s="126"/>
      <c r="B83" s="96" t="s">
        <v>113</v>
      </c>
      <c r="C83" s="127"/>
      <c r="D83" s="127"/>
      <c r="E83" s="127"/>
      <c r="F83" s="127"/>
      <c r="G83" s="116"/>
      <c r="H83" s="128"/>
      <c r="I83" s="128"/>
      <c r="J83" s="128"/>
    </row>
    <row x14ac:dyDescent="0.25" r="84" customHeight="1" ht="17.25">
      <c r="A84" s="15"/>
      <c r="B84" s="15"/>
      <c r="C84" s="15"/>
      <c r="D84" s="129"/>
      <c r="E84" s="112" t="s">
        <v>58</v>
      </c>
      <c r="F84" s="118" t="s">
        <v>36</v>
      </c>
      <c r="G84" s="130"/>
      <c r="H84" s="18" t="s">
        <v>83</v>
      </c>
      <c r="I84" s="18"/>
      <c r="J84" s="85"/>
    </row>
    <row x14ac:dyDescent="0.25" r="85" customHeight="1" ht="17.25">
      <c r="A85" s="3"/>
      <c r="B85" s="3"/>
      <c r="C85" s="3"/>
      <c r="D85" s="134"/>
      <c r="E85" s="28"/>
      <c r="F85" s="150" t="s">
        <v>72</v>
      </c>
      <c r="G85" s="150" t="s">
        <v>84</v>
      </c>
      <c r="H85" s="82"/>
      <c r="I85" s="34"/>
      <c r="J85" s="34"/>
    </row>
    <row x14ac:dyDescent="0.25" r="86" customHeight="1" ht="17.25">
      <c r="A86" s="3"/>
      <c r="B86" s="3"/>
      <c r="C86" s="3"/>
      <c r="D86" s="134"/>
      <c r="E86" s="74" t="s">
        <v>11</v>
      </c>
      <c r="F86" s="28" t="s">
        <v>114</v>
      </c>
      <c r="G86" s="28" t="s">
        <v>115</v>
      </c>
      <c r="H86" s="25">
        <f>ROUNDUP((('UK-R-Mirrors'!G87)*USD_per_GBP)*(1-UK_VAT),-1)</f>
      </c>
      <c r="I86" s="151"/>
      <c r="J86" s="34"/>
    </row>
    <row x14ac:dyDescent="0.25" r="87" customHeight="1" ht="17.25">
      <c r="A87" s="3"/>
      <c r="B87" s="3"/>
      <c r="C87" s="3"/>
      <c r="D87" s="134"/>
      <c r="E87" s="74" t="s">
        <v>13</v>
      </c>
      <c r="F87" s="28" t="s">
        <v>116</v>
      </c>
      <c r="G87" s="28" t="s">
        <v>117</v>
      </c>
      <c r="H87" s="25">
        <f>ROUNDUP((('UK-R-Mirrors'!G88)*USD_per_GBP)*(1-UK_VAT),-1)</f>
      </c>
      <c r="I87" s="151"/>
      <c r="J87" s="34"/>
    </row>
    <row x14ac:dyDescent="0.25" r="88" customHeight="1" ht="17.25">
      <c r="A88" s="3"/>
      <c r="B88" s="3"/>
      <c r="C88" s="3"/>
      <c r="D88" s="134"/>
      <c r="E88" s="74" t="s">
        <v>15</v>
      </c>
      <c r="F88" s="28" t="s">
        <v>118</v>
      </c>
      <c r="G88" s="28" t="s">
        <v>119</v>
      </c>
      <c r="H88" s="25">
        <f>ROUNDUP((('UK-R-Mirrors'!G89)*USD_per_GBP)*(1-UK_VAT),-1)</f>
      </c>
      <c r="I88" s="151"/>
      <c r="J88" s="34"/>
    </row>
    <row x14ac:dyDescent="0.25" r="89" customHeight="1" ht="17.25">
      <c r="A89" s="3"/>
      <c r="B89" s="3"/>
      <c r="C89" s="3"/>
      <c r="D89" s="134"/>
      <c r="E89" s="74" t="s">
        <v>120</v>
      </c>
      <c r="F89" s="28" t="s">
        <v>121</v>
      </c>
      <c r="G89" s="28" t="s">
        <v>122</v>
      </c>
      <c r="H89" s="25">
        <f>ROUNDUP((('UK-R-Mirrors'!G90)*USD_per_GBP)*(1-UK_VAT),-1)</f>
      </c>
      <c r="I89" s="151"/>
      <c r="J89" s="34"/>
    </row>
    <row x14ac:dyDescent="0.25" r="90" customHeight="1" ht="17.25">
      <c r="A90" s="3"/>
      <c r="B90" s="3"/>
      <c r="C90" s="3"/>
      <c r="D90" s="134"/>
      <c r="E90" s="74" t="s">
        <v>123</v>
      </c>
      <c r="F90" s="28" t="s">
        <v>124</v>
      </c>
      <c r="G90" s="28" t="s">
        <v>125</v>
      </c>
      <c r="H90" s="25">
        <f>ROUNDUP((('UK-R-Mirrors'!G91)*USD_per_GBP)*(1-UK_VAT),-1)</f>
      </c>
      <c r="I90" s="151"/>
      <c r="J90" s="34"/>
    </row>
    <row x14ac:dyDescent="0.25" r="91" customHeight="1" ht="17.25">
      <c r="A91" s="3"/>
      <c r="B91" s="3"/>
      <c r="C91" s="3"/>
      <c r="D91" s="134"/>
      <c r="E91" s="74" t="s">
        <v>138</v>
      </c>
      <c r="F91" s="28" t="s">
        <v>139</v>
      </c>
      <c r="G91" s="28" t="s">
        <v>140</v>
      </c>
      <c r="H91" s="25">
        <f>ROUNDUP((('UK-R-Mirrors'!G92)*USD_per_GBP)*(1-UK_VAT),-1)</f>
      </c>
      <c r="I91" s="151"/>
      <c r="J91" s="34"/>
    </row>
    <row x14ac:dyDescent="0.25" r="92" customHeight="1" ht="17.25">
      <c r="A92" s="3"/>
      <c r="B92" s="3"/>
      <c r="C92" s="3"/>
      <c r="D92" s="134"/>
      <c r="E92" s="28"/>
      <c r="F92" s="28"/>
      <c r="G92" s="3"/>
      <c r="H92" s="82"/>
      <c r="I92" s="34"/>
      <c r="J92" s="34"/>
    </row>
    <row x14ac:dyDescent="0.25" r="93" customHeight="1" ht="17.25">
      <c r="A93" s="3"/>
      <c r="B93" s="3"/>
      <c r="C93" s="3"/>
      <c r="D93" s="134"/>
      <c r="E93" s="138" t="s">
        <v>89</v>
      </c>
      <c r="F93" s="138"/>
      <c r="G93" s="3"/>
      <c r="H93" s="82"/>
      <c r="I93" s="34"/>
      <c r="J93" s="34"/>
    </row>
    <row x14ac:dyDescent="0.25" r="94" customHeight="1" ht="17.25">
      <c r="A94" s="3"/>
      <c r="B94" s="3"/>
      <c r="C94" s="3"/>
      <c r="D94" s="134"/>
      <c r="E94" s="145"/>
      <c r="F94" s="145"/>
      <c r="G94" s="3"/>
      <c r="H94" s="82"/>
      <c r="I94" s="34"/>
      <c r="J94" s="34"/>
    </row>
    <row x14ac:dyDescent="0.25" r="95" customHeight="1" ht="17.25">
      <c r="A95" s="3"/>
      <c r="B95" s="3"/>
      <c r="C95" s="3"/>
      <c r="D95" s="134"/>
      <c r="E95" s="28"/>
      <c r="F95" s="28"/>
      <c r="G95" s="3"/>
      <c r="H95" s="82"/>
      <c r="I95" s="34"/>
      <c r="J95" s="34"/>
    </row>
    <row x14ac:dyDescent="0.25" r="96" customHeight="1" ht="17.25">
      <c r="A96" s="3"/>
      <c r="B96" s="3"/>
      <c r="C96" s="3"/>
      <c r="D96" s="134"/>
      <c r="E96" s="23"/>
      <c r="F96" s="23"/>
      <c r="G96" s="114"/>
      <c r="H96" s="82"/>
      <c r="I96" s="91" t="s">
        <v>126</v>
      </c>
      <c r="J96" s="91" t="s">
        <v>141</v>
      </c>
    </row>
    <row x14ac:dyDescent="0.25" r="97" customHeight="1" ht="17.25">
      <c r="A97" s="3"/>
      <c r="B97" s="3"/>
      <c r="C97" s="3"/>
      <c r="D97" s="134"/>
      <c r="E97" s="139" t="s">
        <v>90</v>
      </c>
      <c r="F97" s="139"/>
      <c r="G97" s="139"/>
      <c r="H97" s="144"/>
      <c r="I97" s="37">
        <f>ROUNDUP((('UK-R-Mirrors'!H98)*USD_per_GBP)*(1-UK_VAT),-1)</f>
      </c>
      <c r="J97" s="37">
        <f>ROUNDUP((('UK-R-Mirrors'!I98)*USD_per_GBP)*(1-UK_VAT),-1)</f>
      </c>
    </row>
    <row x14ac:dyDescent="0.25" r="98" customHeight="1" ht="17.25">
      <c r="A98" s="3"/>
      <c r="B98" s="3"/>
      <c r="C98" s="3"/>
      <c r="D98" s="134"/>
      <c r="E98" s="145"/>
      <c r="F98" s="145"/>
      <c r="G98" s="3"/>
      <c r="H98" s="82"/>
      <c r="I98" s="34"/>
      <c r="J98" s="34"/>
    </row>
    <row x14ac:dyDescent="0.25" r="99" customHeight="1" ht="17.25">
      <c r="A99" s="3"/>
      <c r="B99" s="3"/>
      <c r="C99" s="3"/>
      <c r="D99" s="134"/>
      <c r="E99" s="23"/>
      <c r="F99" s="23"/>
      <c r="G99" s="3"/>
      <c r="H99" s="82"/>
      <c r="I99" s="91" t="s">
        <v>126</v>
      </c>
      <c r="J99" s="91" t="s">
        <v>141</v>
      </c>
    </row>
    <row x14ac:dyDescent="0.25" r="100" customHeight="1" ht="17.25">
      <c r="A100" s="3"/>
      <c r="B100" s="3"/>
      <c r="C100" s="3"/>
      <c r="D100" s="134"/>
      <c r="E100" s="139" t="s">
        <v>128</v>
      </c>
      <c r="F100" s="139"/>
      <c r="G100" s="140"/>
      <c r="H100" s="124"/>
      <c r="I100" s="37">
        <f>ROUNDUP((('UK-R-Mirrors'!H101)*USD_per_GBP)*(1-UK_VAT),-1)</f>
      </c>
      <c r="J100" s="37">
        <f>ROUNDUP((('UK-R-Mirrors'!I101)*USD_per_GBP)*(1-UK_VAT),-1)</f>
      </c>
    </row>
    <row x14ac:dyDescent="0.25" r="101" customHeight="1" ht="41.25">
      <c r="A101" s="3"/>
      <c r="B101" s="3"/>
      <c r="C101" s="3"/>
      <c r="D101" s="134"/>
      <c r="E101" s="28"/>
      <c r="F101" s="28"/>
      <c r="G101" s="3"/>
      <c r="H101" s="82"/>
      <c r="I101" s="25" t="s">
        <v>1</v>
      </c>
      <c r="J101" s="34"/>
    </row>
    <row x14ac:dyDescent="0.25" r="102" customHeight="1" ht="41.1">
      <c r="A102" s="3"/>
      <c r="B102" s="3"/>
      <c r="C102" s="3"/>
      <c r="D102" s="134"/>
      <c r="E102" s="23"/>
      <c r="F102" s="23"/>
      <c r="G102" s="114"/>
      <c r="H102" s="82"/>
      <c r="I102" s="82"/>
      <c r="J102" s="82"/>
    </row>
    <row x14ac:dyDescent="0.25" r="103" customHeight="1" ht="45">
      <c r="A103" s="126"/>
      <c r="B103" s="96" t="s">
        <v>129</v>
      </c>
      <c r="C103" s="127"/>
      <c r="D103" s="127"/>
      <c r="E103" s="127"/>
      <c r="F103" s="127"/>
      <c r="G103" s="116"/>
      <c r="H103" s="128"/>
      <c r="I103" s="128"/>
      <c r="J103" s="128"/>
    </row>
    <row x14ac:dyDescent="0.25" r="104" customHeight="1" ht="17.25">
      <c r="A104" s="15"/>
      <c r="B104" s="15" t="s">
        <v>82</v>
      </c>
      <c r="C104" s="15"/>
      <c r="D104" s="129"/>
      <c r="E104" s="112" t="s">
        <v>58</v>
      </c>
      <c r="F104" s="118" t="s">
        <v>36</v>
      </c>
      <c r="G104" s="130"/>
      <c r="H104" s="131" t="s">
        <v>83</v>
      </c>
      <c r="I104" s="146" t="s">
        <v>99</v>
      </c>
      <c r="J104" s="147"/>
    </row>
    <row x14ac:dyDescent="0.25" r="105" customHeight="1" ht="17.25">
      <c r="A105" s="3"/>
      <c r="B105" s="3"/>
      <c r="C105" s="3"/>
      <c r="D105" s="134"/>
      <c r="E105" s="74"/>
      <c r="F105" s="150" t="s">
        <v>72</v>
      </c>
      <c r="G105" s="150" t="s">
        <v>84</v>
      </c>
      <c r="H105" s="82"/>
      <c r="I105" s="34"/>
      <c r="J105" s="34"/>
    </row>
    <row x14ac:dyDescent="0.25" r="106" customHeight="1" ht="17.25">
      <c r="A106" s="3"/>
      <c r="B106" s="3"/>
      <c r="C106" s="3"/>
      <c r="D106" s="134"/>
      <c r="E106" s="74" t="s">
        <v>11</v>
      </c>
      <c r="F106" s="28" t="s">
        <v>85</v>
      </c>
      <c r="G106" s="135" t="s">
        <v>130</v>
      </c>
      <c r="H106" s="25">
        <f>ROUNDUP((('UK-R-Mirrors'!G107)*USD_per_GBP)*(1-UK_VAT),-1)</f>
      </c>
      <c r="I106" s="25">
        <f>ROUNDUP((('UK-R-Mirrors'!H107)*USD_per_GBP)*(1-UK_VAT),-1)</f>
      </c>
      <c r="J106" s="34"/>
    </row>
    <row x14ac:dyDescent="0.25" r="107" customHeight="1" ht="17.25">
      <c r="A107" s="3"/>
      <c r="B107" s="3"/>
      <c r="C107" s="3"/>
      <c r="D107" s="134"/>
      <c r="E107" s="74" t="s">
        <v>15</v>
      </c>
      <c r="F107" s="28" t="s">
        <v>87</v>
      </c>
      <c r="G107" s="114" t="s">
        <v>131</v>
      </c>
      <c r="H107" s="25">
        <f>ROUNDUP((('UK-R-Mirrors'!G108)*USD_per_GBP)*(1-UK_VAT),-1)</f>
      </c>
      <c r="I107" s="25">
        <f>ROUNDUP((('UK-R-Mirrors'!H108)*USD_per_GBP)*(1-UK_VAT),-1)</f>
      </c>
      <c r="J107" s="25"/>
    </row>
    <row x14ac:dyDescent="0.25" r="108" customHeight="1" ht="17.25">
      <c r="A108" s="3"/>
      <c r="B108" s="3"/>
      <c r="C108" s="3"/>
      <c r="D108" s="134"/>
      <c r="E108" s="74"/>
      <c r="F108" s="74"/>
      <c r="G108" s="74"/>
      <c r="H108" s="82"/>
      <c r="I108" s="34"/>
      <c r="J108" s="34"/>
    </row>
    <row x14ac:dyDescent="0.25" r="109" customHeight="1" ht="17.25">
      <c r="A109" s="3"/>
      <c r="B109" s="3"/>
      <c r="C109" s="3"/>
      <c r="D109" s="134"/>
      <c r="E109" s="28"/>
      <c r="F109" s="28"/>
      <c r="G109" s="3"/>
      <c r="H109" s="82"/>
      <c r="I109" s="34"/>
      <c r="J109" s="34"/>
    </row>
    <row x14ac:dyDescent="0.25" r="110" customHeight="1" ht="17.25">
      <c r="A110" s="3"/>
      <c r="B110" s="3"/>
      <c r="C110" s="3"/>
      <c r="D110" s="134"/>
      <c r="E110" s="28"/>
      <c r="F110" s="28"/>
      <c r="G110" s="3"/>
      <c r="H110" s="82"/>
      <c r="I110" s="34"/>
      <c r="J110" s="34"/>
    </row>
    <row x14ac:dyDescent="0.25" r="111" customHeight="1" ht="17.25">
      <c r="A111" s="3"/>
      <c r="B111" s="3"/>
      <c r="C111" s="3"/>
      <c r="D111" s="134"/>
      <c r="E111" s="138" t="s">
        <v>89</v>
      </c>
      <c r="F111" s="138"/>
      <c r="G111" s="3"/>
      <c r="H111" s="82"/>
      <c r="I111" s="34"/>
      <c r="J111" s="34"/>
    </row>
    <row x14ac:dyDescent="0.25" r="112" customHeight="1" ht="17.25">
      <c r="A112" s="3"/>
      <c r="B112" s="3"/>
      <c r="C112" s="3"/>
      <c r="D112" s="134"/>
      <c r="E112" s="145"/>
      <c r="F112" s="145"/>
      <c r="G112" s="3"/>
      <c r="H112" s="82"/>
      <c r="I112" s="34"/>
      <c r="J112" s="34"/>
    </row>
    <row x14ac:dyDescent="0.25" r="113" customHeight="1" ht="17.25">
      <c r="A113" s="3"/>
      <c r="B113" s="3"/>
      <c r="C113" s="3"/>
      <c r="D113" s="134"/>
      <c r="E113" s="23"/>
      <c r="F113" s="23"/>
      <c r="G113" s="3"/>
      <c r="H113" s="82"/>
      <c r="I113" s="34"/>
      <c r="J113" s="34"/>
    </row>
    <row x14ac:dyDescent="0.25" r="114" customHeight="1" ht="17.25">
      <c r="A114" s="3"/>
      <c r="B114" s="3"/>
      <c r="C114" s="3"/>
      <c r="D114" s="134"/>
      <c r="E114" s="139" t="s">
        <v>90</v>
      </c>
      <c r="F114" s="139"/>
      <c r="G114" s="140"/>
      <c r="H114" s="141"/>
      <c r="I114" s="141"/>
      <c r="J114" s="37">
        <f>ROUNDUP((('UK-R-Mirrors'!I115)*USD_per_GBP)*(1-UK_VAT),-1)</f>
      </c>
    </row>
    <row x14ac:dyDescent="0.25" r="115" customHeight="1" ht="17.25">
      <c r="A115" s="3"/>
      <c r="B115" s="3"/>
      <c r="C115" s="3"/>
      <c r="D115" s="134"/>
      <c r="E115" s="145"/>
      <c r="F115" s="145"/>
      <c r="G115" s="3"/>
      <c r="H115" s="82"/>
      <c r="I115" s="34"/>
      <c r="J115" s="34"/>
    </row>
    <row x14ac:dyDescent="0.25" r="116" customHeight="1" ht="17.25">
      <c r="A116" s="3"/>
      <c r="B116" s="3"/>
      <c r="C116" s="3"/>
      <c r="D116" s="134"/>
      <c r="E116" s="145"/>
      <c r="F116" s="145"/>
      <c r="G116" s="3"/>
      <c r="H116" s="82"/>
      <c r="I116" s="34"/>
      <c r="J116" s="34"/>
    </row>
    <row x14ac:dyDescent="0.25" r="117" customHeight="1" ht="30.75">
      <c r="A117" s="3"/>
      <c r="B117" s="3"/>
      <c r="C117" s="3"/>
      <c r="D117" s="134"/>
      <c r="E117" s="145"/>
      <c r="F117" s="145"/>
      <c r="G117" s="3"/>
      <c r="H117" s="82"/>
      <c r="I117" s="34"/>
      <c r="J117" s="34"/>
    </row>
    <row x14ac:dyDescent="0.25" r="118" customHeight="1" ht="56.1">
      <c r="A118" s="3"/>
      <c r="B118" s="3"/>
      <c r="C118" s="3"/>
      <c r="D118" s="134"/>
      <c r="E118" s="145"/>
      <c r="F118" s="145"/>
      <c r="G118" s="3"/>
      <c r="H118" s="82"/>
      <c r="I118" s="34"/>
      <c r="J118" s="34"/>
    </row>
    <row x14ac:dyDescent="0.25" r="119" customHeight="1" ht="50.1">
      <c r="A119" s="126"/>
      <c r="B119" s="96" t="s">
        <v>129</v>
      </c>
      <c r="C119" s="127"/>
      <c r="D119" s="127"/>
      <c r="E119" s="127"/>
      <c r="F119" s="127"/>
      <c r="G119" s="116"/>
      <c r="H119" s="128"/>
      <c r="I119" s="128"/>
      <c r="J119" s="128"/>
    </row>
    <row x14ac:dyDescent="0.25" r="120" customHeight="1" ht="17.25">
      <c r="A120" s="15"/>
      <c r="B120" s="15" t="s">
        <v>106</v>
      </c>
      <c r="C120" s="15"/>
      <c r="D120" s="129"/>
      <c r="E120" s="112" t="s">
        <v>58</v>
      </c>
      <c r="F120" s="118" t="s">
        <v>36</v>
      </c>
      <c r="G120" s="130"/>
      <c r="H120" s="131" t="s">
        <v>83</v>
      </c>
      <c r="I120" s="146" t="s">
        <v>99</v>
      </c>
      <c r="J120" s="147"/>
    </row>
    <row x14ac:dyDescent="0.25" r="121" customHeight="1" ht="17.25">
      <c r="A121" s="3"/>
      <c r="B121" s="3"/>
      <c r="C121" s="3"/>
      <c r="D121" s="132"/>
      <c r="E121" s="74"/>
      <c r="F121" s="133" t="s">
        <v>72</v>
      </c>
      <c r="G121" s="133" t="s">
        <v>84</v>
      </c>
      <c r="H121" s="91"/>
      <c r="I121" s="91"/>
      <c r="J121" s="86"/>
    </row>
    <row x14ac:dyDescent="0.25" r="122" customHeight="1" ht="17.25">
      <c r="A122" s="3"/>
      <c r="B122" s="3"/>
      <c r="C122" s="3"/>
      <c r="D122" s="134"/>
      <c r="E122" s="74" t="s">
        <v>11</v>
      </c>
      <c r="F122" s="28" t="s">
        <v>107</v>
      </c>
      <c r="G122" s="28" t="s">
        <v>108</v>
      </c>
      <c r="H122" s="25">
        <f>ROUNDUP((('UK-R-Mirrors'!G123)*USD_per_GBP)*(1-UK_VAT),-1)</f>
      </c>
      <c r="I122" s="25">
        <f>ROUNDUP((('UK-R-Mirrors'!H123)*USD_per_GBP)*(1-UK_VAT),-1)</f>
      </c>
      <c r="J122" s="86"/>
    </row>
    <row x14ac:dyDescent="0.25" r="123" customHeight="1" ht="17.25">
      <c r="A123" s="3"/>
      <c r="B123" s="3"/>
      <c r="C123" s="3"/>
      <c r="D123" s="134"/>
      <c r="E123" s="74" t="s">
        <v>13</v>
      </c>
      <c r="F123" s="28" t="s">
        <v>109</v>
      </c>
      <c r="G123" s="28" t="s">
        <v>110</v>
      </c>
      <c r="H123" s="25">
        <f>ROUNDUP((('UK-R-Mirrors'!G124)*USD_per_GBP)*(1-UK_VAT),-1)</f>
      </c>
      <c r="I123" s="25">
        <f>ROUNDUP((('UK-R-Mirrors'!H124)*USD_per_GBP)*(1-UK_VAT),-1)</f>
      </c>
      <c r="J123" s="86"/>
    </row>
    <row x14ac:dyDescent="0.25" r="124" customHeight="1" ht="17.25">
      <c r="A124" s="3"/>
      <c r="B124" s="3"/>
      <c r="C124" s="3"/>
      <c r="D124" s="134"/>
      <c r="E124" s="74" t="s">
        <v>15</v>
      </c>
      <c r="F124" s="28" t="s">
        <v>111</v>
      </c>
      <c r="G124" s="28" t="s">
        <v>112</v>
      </c>
      <c r="H124" s="25">
        <f>ROUNDUP((('UK-R-Mirrors'!G125)*USD_per_GBP)*(1-UK_VAT),-1)</f>
      </c>
      <c r="I124" s="25">
        <f>ROUNDUP((('UK-R-Mirrors'!H125)*USD_per_GBP)*(1-UK_VAT),-1)</f>
      </c>
      <c r="J124" s="86"/>
    </row>
    <row x14ac:dyDescent="0.25" r="125" customHeight="1" ht="17.25">
      <c r="A125" s="3"/>
      <c r="B125" s="3"/>
      <c r="C125" s="3"/>
      <c r="D125" s="134"/>
      <c r="E125" s="74"/>
      <c r="F125" s="74"/>
      <c r="G125" s="3"/>
      <c r="H125" s="82"/>
      <c r="I125" s="82"/>
      <c r="J125" s="86"/>
    </row>
    <row x14ac:dyDescent="0.25" r="126" customHeight="1" ht="17.25">
      <c r="A126" s="3"/>
      <c r="B126" s="3"/>
      <c r="C126" s="3"/>
      <c r="D126" s="134"/>
      <c r="E126" s="23"/>
      <c r="F126" s="23"/>
      <c r="G126" s="74"/>
      <c r="H126" s="136"/>
      <c r="I126" s="137"/>
      <c r="J126" s="86"/>
    </row>
    <row x14ac:dyDescent="0.25" r="127" customHeight="1" ht="17.25">
      <c r="A127" s="3"/>
      <c r="B127" s="3"/>
      <c r="C127" s="3"/>
      <c r="D127" s="134"/>
      <c r="E127" s="138" t="s">
        <v>89</v>
      </c>
      <c r="F127" s="138"/>
      <c r="G127" s="3"/>
      <c r="H127" s="82"/>
      <c r="I127" s="82"/>
      <c r="J127" s="86"/>
    </row>
    <row x14ac:dyDescent="0.25" r="128" customHeight="1" ht="17.25">
      <c r="A128" s="3"/>
      <c r="B128" s="3"/>
      <c r="C128" s="3"/>
      <c r="D128" s="114"/>
      <c r="E128" s="145"/>
      <c r="F128" s="145"/>
      <c r="G128" s="3"/>
      <c r="H128" s="82"/>
      <c r="I128" s="82"/>
      <c r="J128" s="82"/>
    </row>
    <row x14ac:dyDescent="0.25" r="129" customHeight="1" ht="17.25">
      <c r="A129" s="3"/>
      <c r="B129" s="3"/>
      <c r="C129" s="3"/>
      <c r="D129" s="114"/>
      <c r="E129" s="23"/>
      <c r="F129" s="23"/>
      <c r="G129" s="3"/>
      <c r="H129" s="82"/>
      <c r="I129" s="82"/>
      <c r="J129" s="82"/>
    </row>
    <row x14ac:dyDescent="0.25" r="130" customHeight="1" ht="17.25">
      <c r="A130" s="3"/>
      <c r="B130" s="3"/>
      <c r="C130" s="3"/>
      <c r="D130" s="114"/>
      <c r="E130" s="139" t="s">
        <v>90</v>
      </c>
      <c r="F130" s="139"/>
      <c r="G130" s="140"/>
      <c r="H130" s="141"/>
      <c r="I130" s="141"/>
      <c r="J130" s="37">
        <f>ROUNDUP((('UK-R-Mirrors'!I131)*USD_per_GBP)*(1-UK_VAT),-1)</f>
      </c>
    </row>
    <row x14ac:dyDescent="0.25" r="131" customHeight="1" ht="17.25">
      <c r="A131" s="3"/>
      <c r="B131" s="3"/>
      <c r="C131" s="3"/>
      <c r="D131" s="114"/>
      <c r="E131" s="145"/>
      <c r="F131" s="145"/>
      <c r="G131" s="3"/>
      <c r="H131" s="82"/>
      <c r="I131" s="82"/>
      <c r="J131" s="86"/>
    </row>
    <row x14ac:dyDescent="0.25" r="132" customHeight="1" ht="17.25">
      <c r="A132" s="3"/>
      <c r="B132" s="3"/>
      <c r="C132" s="3"/>
      <c r="D132" s="114"/>
      <c r="E132" s="145"/>
      <c r="F132" s="145"/>
      <c r="G132" s="3"/>
      <c r="H132" s="82"/>
      <c r="I132" s="82"/>
      <c r="J132" s="86"/>
    </row>
    <row x14ac:dyDescent="0.25" r="133" customHeight="1" ht="17.25">
      <c r="A133" s="126"/>
      <c r="B133" s="96" t="s">
        <v>142</v>
      </c>
      <c r="C133" s="127"/>
      <c r="D133" s="127"/>
      <c r="E133" s="127"/>
      <c r="F133" s="127"/>
      <c r="G133" s="116"/>
      <c r="H133" s="128"/>
      <c r="I133" s="128"/>
      <c r="J133" s="128"/>
    </row>
    <row x14ac:dyDescent="0.25" r="134" customHeight="1" ht="17.25">
      <c r="A134" s="15"/>
      <c r="B134" s="15" t="s">
        <v>82</v>
      </c>
      <c r="C134" s="15"/>
      <c r="D134" s="129"/>
      <c r="E134" s="112" t="s">
        <v>58</v>
      </c>
      <c r="F134" s="118" t="s">
        <v>36</v>
      </c>
      <c r="G134" s="130"/>
      <c r="H134" s="131" t="s">
        <v>83</v>
      </c>
      <c r="I134" s="146"/>
      <c r="J134" s="147"/>
    </row>
    <row x14ac:dyDescent="0.25" r="135" customHeight="1" ht="17.25">
      <c r="A135" s="3"/>
      <c r="B135" s="3"/>
      <c r="C135" s="3"/>
      <c r="D135" s="132"/>
      <c r="E135" s="74"/>
      <c r="F135" s="133" t="s">
        <v>72</v>
      </c>
      <c r="G135" s="133" t="s">
        <v>84</v>
      </c>
      <c r="H135" s="91"/>
      <c r="I135" s="91"/>
      <c r="J135" s="86"/>
    </row>
    <row x14ac:dyDescent="0.25" r="136" customHeight="1" ht="17.25">
      <c r="A136" s="3"/>
      <c r="B136" s="3"/>
      <c r="C136" s="3"/>
      <c r="D136" s="134"/>
      <c r="E136" s="74"/>
      <c r="F136" s="114" t="s">
        <v>133</v>
      </c>
      <c r="G136" s="28" t="s">
        <v>134</v>
      </c>
      <c r="H136" s="25">
        <f>ROUNDUP((('UK-R-Mirrors'!G140)*USD_per_GBP)*(1-UK_VAT),-1)</f>
      </c>
      <c r="I136" s="63"/>
      <c r="J136" s="86"/>
    </row>
    <row x14ac:dyDescent="0.25" r="137" customHeight="1" ht="17.25">
      <c r="A137" s="3"/>
      <c r="B137" s="3"/>
      <c r="C137" s="3"/>
      <c r="D137" s="134"/>
      <c r="E137" s="74"/>
      <c r="F137" s="114" t="s">
        <v>143</v>
      </c>
      <c r="G137" s="28" t="s">
        <v>144</v>
      </c>
      <c r="H137" s="25">
        <f>ROUNDUP((('UK-R-Mirrors'!G141)*USD_per_GBP)*(1-UK_VAT),-1)</f>
      </c>
      <c r="I137" s="82"/>
      <c r="J137" s="86"/>
    </row>
    <row x14ac:dyDescent="0.25" r="138" customHeight="1" ht="17.25">
      <c r="A138" s="3"/>
      <c r="B138" s="3"/>
      <c r="C138" s="3"/>
      <c r="D138" s="134"/>
      <c r="E138" s="23"/>
      <c r="F138" s="23"/>
      <c r="G138" s="74"/>
      <c r="H138" s="136"/>
      <c r="I138" s="137"/>
      <c r="J138" s="86"/>
    </row>
    <row x14ac:dyDescent="0.25" r="139" customHeight="1" ht="17.25">
      <c r="A139" s="3"/>
      <c r="B139" s="3"/>
      <c r="C139" s="3"/>
      <c r="D139" s="134"/>
      <c r="E139" s="138" t="s">
        <v>18</v>
      </c>
      <c r="F139" s="138"/>
      <c r="G139" s="4"/>
      <c r="H139" s="101"/>
      <c r="I139" s="92"/>
      <c r="J139" s="86"/>
    </row>
    <row x14ac:dyDescent="0.25" r="140" customHeight="1" ht="17.25">
      <c r="A140" s="3"/>
      <c r="B140" s="3"/>
      <c r="C140" s="3"/>
      <c r="D140" s="114"/>
      <c r="E140" s="108"/>
      <c r="F140" s="108"/>
      <c r="G140" s="4"/>
      <c r="H140" s="101"/>
      <c r="I140" s="92"/>
      <c r="J140" s="82"/>
    </row>
    <row x14ac:dyDescent="0.25" r="141" customHeight="1" ht="17.25">
      <c r="A141" s="3"/>
      <c r="B141" s="3"/>
      <c r="C141" s="3"/>
      <c r="D141" s="114"/>
      <c r="E141" s="139" t="s">
        <v>90</v>
      </c>
      <c r="F141" s="139"/>
      <c r="G141" s="140"/>
      <c r="H141" s="152"/>
      <c r="I141" s="153"/>
      <c r="J141" s="37">
        <f>ROUNDUP((('UK-R-Mirrors'!I145)*USD_per_GBP)*(1-UK_VAT),-1)</f>
      </c>
    </row>
    <row x14ac:dyDescent="0.25" r="142" customHeight="1" ht="17.25">
      <c r="A142" s="3"/>
      <c r="B142" s="3"/>
      <c r="C142" s="3"/>
      <c r="D142" s="114"/>
      <c r="E142" s="28"/>
      <c r="F142" s="28"/>
      <c r="G142" s="4"/>
      <c r="H142" s="101"/>
      <c r="I142" s="63"/>
      <c r="J142" s="63"/>
    </row>
    <row x14ac:dyDescent="0.25" r="143" customHeight="1" ht="17.25">
      <c r="A143" s="3"/>
      <c r="B143" s="3"/>
      <c r="C143" s="3"/>
      <c r="D143" s="114"/>
      <c r="E143" s="139" t="s">
        <v>135</v>
      </c>
      <c r="F143" s="139"/>
      <c r="G143" s="140"/>
      <c r="H143" s="152"/>
      <c r="I143" s="153"/>
      <c r="J143" s="37">
        <f>ROUNDUP((('UK-R-Mirrors'!I147)*USD_per_GBP)*(1-UK_VAT),-1)</f>
      </c>
    </row>
    <row x14ac:dyDescent="0.25" r="144" customHeight="1" ht="17.25">
      <c r="A144" s="3"/>
      <c r="B144" s="3"/>
      <c r="C144" s="3"/>
      <c r="D144" s="114"/>
      <c r="E144" s="145"/>
      <c r="F144" s="145"/>
      <c r="G144" s="3"/>
      <c r="H144" s="82"/>
      <c r="I144" s="82"/>
      <c r="J144" s="86"/>
    </row>
    <row x14ac:dyDescent="0.25" r="145" customHeight="1" ht="17.25">
      <c r="A145" s="3"/>
      <c r="B145" s="3"/>
      <c r="C145" s="3"/>
      <c r="D145" s="114"/>
      <c r="E145" s="145"/>
      <c r="F145" s="145"/>
      <c r="G145" s="3"/>
      <c r="H145" s="82"/>
      <c r="I145" s="82"/>
      <c r="J145" s="86"/>
    </row>
    <row x14ac:dyDescent="0.25" r="146" customHeight="1" ht="17.25">
      <c r="A146" s="3"/>
      <c r="B146" s="3"/>
      <c r="C146" s="3"/>
      <c r="D146" s="114"/>
      <c r="E146" s="145"/>
      <c r="F146" s="145"/>
      <c r="G146" s="3"/>
      <c r="H146" s="82"/>
      <c r="I146" s="82"/>
      <c r="J146" s="86"/>
    </row>
    <row x14ac:dyDescent="0.25" r="147" customHeight="1" ht="17.25">
      <c r="A147" s="3"/>
      <c r="B147" s="3"/>
      <c r="C147" s="3"/>
      <c r="D147" s="114"/>
      <c r="E147" s="145"/>
      <c r="F147" s="145"/>
      <c r="G147" s="3"/>
      <c r="H147" s="82"/>
      <c r="I147" s="82"/>
      <c r="J147" s="86"/>
    </row>
    <row x14ac:dyDescent="0.25" r="148" customHeight="1" ht="17.25">
      <c r="A148" s="126"/>
      <c r="B148" s="96" t="s">
        <v>136</v>
      </c>
      <c r="C148" s="127"/>
      <c r="D148" s="127"/>
      <c r="E148" s="127"/>
      <c r="F148" s="127"/>
      <c r="G148" s="116"/>
      <c r="H148" s="128"/>
      <c r="I148" s="128"/>
      <c r="J148" s="128"/>
    </row>
    <row x14ac:dyDescent="0.25" r="149" customHeight="1" ht="17.25">
      <c r="A149" s="15"/>
      <c r="B149" s="15" t="s">
        <v>82</v>
      </c>
      <c r="C149" s="15"/>
      <c r="D149" s="129"/>
      <c r="E149" s="112" t="s">
        <v>58</v>
      </c>
      <c r="F149" s="118" t="s">
        <v>36</v>
      </c>
      <c r="G149" s="130"/>
      <c r="H149" s="131" t="s">
        <v>83</v>
      </c>
      <c r="I149" s="147" t="s">
        <v>145</v>
      </c>
      <c r="J149" s="85"/>
    </row>
    <row x14ac:dyDescent="0.25" r="150" customHeight="1" ht="17.25">
      <c r="A150" s="3"/>
      <c r="B150" s="3"/>
      <c r="C150" s="3"/>
      <c r="D150" s="132"/>
      <c r="E150" s="74"/>
      <c r="F150" s="133" t="s">
        <v>72</v>
      </c>
      <c r="G150" s="133" t="s">
        <v>84</v>
      </c>
      <c r="H150" s="91"/>
      <c r="I150" s="34"/>
      <c r="J150" s="82"/>
    </row>
    <row x14ac:dyDescent="0.25" r="151" customHeight="1" ht="17.25">
      <c r="A151" s="3"/>
      <c r="B151" s="3"/>
      <c r="C151" s="3"/>
      <c r="D151" s="134"/>
      <c r="E151" s="4" t="s">
        <v>38</v>
      </c>
      <c r="F151" s="114" t="s">
        <v>87</v>
      </c>
      <c r="G151" s="28" t="s">
        <v>88</v>
      </c>
      <c r="H151" s="25">
        <f>ROUNDUP((('UK-R-Mirrors'!G155)*USD_per_GBP)*(1-UK_VAT),-1)</f>
      </c>
      <c r="I151" s="25">
        <f>ROUNDUP((('UK-R-Mirrors'!H155)*USD_per_GBP)*(1-UK_VAT),-1)</f>
      </c>
      <c r="J151" s="82"/>
    </row>
    <row x14ac:dyDescent="0.25" r="152" customHeight="1" ht="17.25">
      <c r="A152" s="3"/>
      <c r="B152" s="3"/>
      <c r="C152" s="3"/>
      <c r="D152" s="134"/>
      <c r="E152" s="74"/>
      <c r="F152" s="74"/>
      <c r="G152" s="3"/>
      <c r="H152" s="82"/>
      <c r="I152" s="82"/>
      <c r="J152" s="82"/>
    </row>
    <row x14ac:dyDescent="0.25" r="153" customHeight="1" ht="17.25">
      <c r="A153" s="3"/>
      <c r="B153" s="3"/>
      <c r="C153" s="3"/>
      <c r="D153" s="134"/>
      <c r="E153" s="23"/>
      <c r="F153" s="23"/>
      <c r="G153" s="74"/>
      <c r="H153" s="136"/>
      <c r="I153" s="137"/>
      <c r="J153" s="137"/>
    </row>
    <row x14ac:dyDescent="0.25" r="154" customHeight="1" ht="17.25">
      <c r="A154" s="3"/>
      <c r="B154" s="3"/>
      <c r="C154" s="3"/>
      <c r="D154" s="134"/>
      <c r="E154" s="138" t="s">
        <v>137</v>
      </c>
      <c r="F154" s="138"/>
      <c r="G154" s="3"/>
      <c r="H154" s="82"/>
      <c r="I154" s="82"/>
      <c r="J154" s="82"/>
    </row>
    <row x14ac:dyDescent="0.25" r="155" customHeight="1" ht="17.25">
      <c r="A155" s="3"/>
      <c r="B155" s="3"/>
      <c r="C155" s="3"/>
      <c r="D155" s="114"/>
      <c r="E155" s="145"/>
      <c r="F155" s="145"/>
      <c r="G155" s="3"/>
      <c r="H155" s="82"/>
      <c r="I155" s="82"/>
      <c r="J155" s="82"/>
    </row>
    <row x14ac:dyDescent="0.25" r="156" customHeight="1" ht="17.25">
      <c r="A156" s="3"/>
      <c r="B156" s="3"/>
      <c r="C156" s="3"/>
      <c r="D156" s="134"/>
      <c r="E156" s="23"/>
      <c r="F156" s="23"/>
      <c r="G156" s="3"/>
      <c r="H156" s="82"/>
      <c r="I156" s="82"/>
      <c r="J156" s="82"/>
    </row>
    <row x14ac:dyDescent="0.25" r="157" customHeight="1" ht="17.25">
      <c r="A157" s="3"/>
      <c r="B157" s="3"/>
      <c r="C157" s="3"/>
      <c r="D157" s="134"/>
      <c r="E157" s="145"/>
      <c r="F157" s="145"/>
      <c r="G157" s="3"/>
      <c r="H157" s="82"/>
      <c r="I157" s="82"/>
      <c r="J157" s="82"/>
    </row>
    <row x14ac:dyDescent="0.25" r="158" customHeight="1" ht="17.25">
      <c r="A158" s="3"/>
      <c r="B158" s="3"/>
      <c r="C158" s="3"/>
      <c r="D158" s="134"/>
      <c r="E158" s="145"/>
      <c r="F158" s="145"/>
      <c r="G158" s="3"/>
      <c r="H158" s="82"/>
      <c r="I158" s="82"/>
      <c r="J158" s="82"/>
    </row>
    <row x14ac:dyDescent="0.25" r="159" customHeight="1" ht="17.25">
      <c r="A159" s="3"/>
      <c r="B159" s="3"/>
      <c r="C159" s="3"/>
      <c r="D159" s="134"/>
      <c r="E159" s="145"/>
      <c r="F159" s="145"/>
      <c r="G159" s="3"/>
      <c r="H159" s="82"/>
      <c r="I159" s="82"/>
      <c r="J159" s="82"/>
    </row>
    <row x14ac:dyDescent="0.25" r="160" customHeight="1" ht="17.25">
      <c r="A160" s="3"/>
      <c r="B160" s="3"/>
      <c r="C160" s="3"/>
      <c r="D160" s="134"/>
      <c r="E160" s="23"/>
      <c r="F160" s="23"/>
      <c r="G160" s="3"/>
      <c r="H160" s="82"/>
      <c r="I160" s="82"/>
      <c r="J160" s="82"/>
    </row>
    <row x14ac:dyDescent="0.25" r="161" customHeight="1" ht="17.25">
      <c r="A161" s="3"/>
      <c r="B161" s="3"/>
      <c r="C161" s="3"/>
      <c r="D161" s="134"/>
      <c r="E161" s="23"/>
      <c r="F161" s="23"/>
      <c r="G161" s="3"/>
      <c r="H161" s="82"/>
      <c r="I161" s="82"/>
      <c r="J161" s="82"/>
    </row>
    <row x14ac:dyDescent="0.25" r="162" customHeight="1" ht="17.25">
      <c r="A162" s="3"/>
      <c r="B162" s="3"/>
      <c r="C162" s="3"/>
      <c r="D162" s="134"/>
      <c r="E162" s="23"/>
      <c r="F162" s="23"/>
      <c r="G162" s="3"/>
      <c r="H162" s="82"/>
      <c r="I162" s="82"/>
      <c r="J162" s="82"/>
    </row>
    <row x14ac:dyDescent="0.25" r="163" customHeight="1" ht="17.25">
      <c r="A163" s="3"/>
      <c r="B163" s="3"/>
      <c r="C163" s="3"/>
      <c r="D163" s="114"/>
      <c r="E163" s="28"/>
      <c r="F163" s="28"/>
      <c r="G163" s="3"/>
      <c r="H163" s="82"/>
      <c r="I163" s="82"/>
      <c r="J163" s="86"/>
    </row>
  </sheetData>
  <mergeCells count="11">
    <mergeCell ref="A1:J1"/>
    <mergeCell ref="F4:G4"/>
    <mergeCell ref="F19:G19"/>
    <mergeCell ref="F36:G36"/>
    <mergeCell ref="F51:G51"/>
    <mergeCell ref="F68:G68"/>
    <mergeCell ref="F84:G84"/>
    <mergeCell ref="F104:G104"/>
    <mergeCell ref="F120:G120"/>
    <mergeCell ref="F134:G134"/>
    <mergeCell ref="F149:G14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3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7" width="19.14785714285714" customWidth="1" bestFit="1"/>
    <col min="5" max="5" style="77" width="18.005" customWidth="1" bestFit="1"/>
    <col min="6" max="6" style="77" width="18.005" customWidth="1" bestFit="1"/>
    <col min="7" max="7" style="76" width="27.005" customWidth="1" bestFit="1"/>
    <col min="8" max="8" style="100" width="23.576428571428572" customWidth="1" bestFit="1"/>
    <col min="9" max="9" style="100" width="25.576428571428572" customWidth="1" bestFit="1"/>
    <col min="10" max="10" style="154" width="28.576428571428572" customWidth="1" bestFit="1"/>
  </cols>
  <sheetData>
    <row x14ac:dyDescent="0.25" r="1" customHeight="1" ht="17.25">
      <c r="A1" s="1" t="s">
        <v>80</v>
      </c>
      <c r="B1" s="1"/>
      <c r="C1" s="1"/>
      <c r="D1" s="1"/>
      <c r="E1" s="1"/>
      <c r="F1" s="1"/>
      <c r="G1" s="1"/>
      <c r="H1" s="81"/>
      <c r="I1" s="81"/>
      <c r="J1" s="81"/>
    </row>
    <row x14ac:dyDescent="0.25" r="2" customHeight="1" ht="17.25">
      <c r="A2" s="4"/>
      <c r="B2" s="4"/>
      <c r="C2" s="4"/>
      <c r="D2" s="4"/>
      <c r="E2" s="4"/>
      <c r="F2" s="4"/>
      <c r="G2" s="3"/>
      <c r="H2" s="101"/>
      <c r="I2" s="101"/>
      <c r="J2" s="101"/>
    </row>
    <row x14ac:dyDescent="0.25" r="3" customHeight="1" ht="50.1">
      <c r="A3" s="126" t="s">
        <v>1</v>
      </c>
      <c r="B3" s="96" t="s">
        <v>81</v>
      </c>
      <c r="C3" s="127"/>
      <c r="D3" s="127"/>
      <c r="E3" s="127"/>
      <c r="F3" s="127"/>
      <c r="G3" s="116"/>
      <c r="H3" s="128"/>
      <c r="I3" s="128"/>
      <c r="J3" s="128"/>
    </row>
    <row x14ac:dyDescent="0.25" r="4" customHeight="1" ht="26.25">
      <c r="A4" s="15"/>
      <c r="B4" s="15" t="s">
        <v>82</v>
      </c>
      <c r="C4" s="15"/>
      <c r="D4" s="129"/>
      <c r="E4" s="112" t="s">
        <v>58</v>
      </c>
      <c r="F4" s="118" t="s">
        <v>36</v>
      </c>
      <c r="G4" s="130"/>
      <c r="H4" s="131" t="s">
        <v>83</v>
      </c>
      <c r="I4" s="85"/>
      <c r="J4" s="85"/>
    </row>
    <row x14ac:dyDescent="0.25" r="5" customHeight="1" ht="17.25">
      <c r="A5" s="3"/>
      <c r="B5" s="3"/>
      <c r="C5" s="3"/>
      <c r="D5" s="132"/>
      <c r="E5" s="74"/>
      <c r="F5" s="133" t="s">
        <v>72</v>
      </c>
      <c r="G5" s="133" t="s">
        <v>84</v>
      </c>
      <c r="H5" s="91"/>
      <c r="I5" s="82"/>
      <c r="J5" s="82"/>
    </row>
    <row x14ac:dyDescent="0.25" r="6" customHeight="1" ht="17.25">
      <c r="A6" s="3"/>
      <c r="B6" s="3"/>
      <c r="C6" s="3"/>
      <c r="D6" s="134"/>
      <c r="E6" s="74" t="s">
        <v>11</v>
      </c>
      <c r="F6" s="28" t="s">
        <v>85</v>
      </c>
      <c r="G6" s="135" t="s">
        <v>86</v>
      </c>
      <c r="H6" s="25">
        <f>ROUNDUP((('UK-T-Mirrors'!G6)*USD_per_GBP),-1)</f>
      </c>
      <c r="I6" s="82"/>
      <c r="J6" s="24"/>
    </row>
    <row x14ac:dyDescent="0.25" r="7" customHeight="1" ht="17.25">
      <c r="A7" s="3"/>
      <c r="B7" s="3"/>
      <c r="C7" s="3"/>
      <c r="D7" s="134"/>
      <c r="E7" s="74" t="s">
        <v>15</v>
      </c>
      <c r="F7" s="28" t="s">
        <v>87</v>
      </c>
      <c r="G7" s="135" t="s">
        <v>88</v>
      </c>
      <c r="H7" s="25">
        <f>ROUNDUP((('UK-T-Mirrors'!G7)*USD_per_GBP),-1)</f>
      </c>
      <c r="I7" s="82"/>
      <c r="J7" s="24"/>
    </row>
    <row x14ac:dyDescent="0.25" r="8" customHeight="1" ht="17.25">
      <c r="A8" s="3"/>
      <c r="B8" s="3"/>
      <c r="C8" s="3"/>
      <c r="D8" s="134"/>
      <c r="E8" s="74"/>
      <c r="F8" s="74"/>
      <c r="G8" s="3"/>
      <c r="H8" s="82"/>
      <c r="I8" s="82"/>
      <c r="J8" s="82"/>
    </row>
    <row x14ac:dyDescent="0.25" r="9" customHeight="1" ht="17.25">
      <c r="A9" s="3"/>
      <c r="B9" s="3"/>
      <c r="C9" s="3"/>
      <c r="D9" s="134"/>
      <c r="E9" s="23"/>
      <c r="F9" s="23"/>
      <c r="G9" s="74"/>
      <c r="H9" s="136"/>
      <c r="I9" s="137"/>
      <c r="J9" s="137"/>
    </row>
    <row x14ac:dyDescent="0.25" r="10" customHeight="1" ht="17.25">
      <c r="A10" s="3"/>
      <c r="B10" s="3"/>
      <c r="C10" s="3"/>
      <c r="D10" s="134"/>
      <c r="E10" s="138" t="s">
        <v>89</v>
      </c>
      <c r="F10" s="138"/>
      <c r="G10" s="3"/>
      <c r="H10" s="82"/>
      <c r="I10" s="82"/>
      <c r="J10" s="82"/>
    </row>
    <row x14ac:dyDescent="0.25" r="11" customHeight="1" ht="17.25">
      <c r="A11" s="3"/>
      <c r="B11" s="3"/>
      <c r="C11" s="3"/>
      <c r="D11" s="114"/>
      <c r="E11" s="23"/>
      <c r="F11" s="23"/>
      <c r="G11" s="3"/>
      <c r="H11" s="82"/>
      <c r="I11" s="82"/>
      <c r="J11" s="82"/>
    </row>
    <row x14ac:dyDescent="0.25" r="12" customHeight="1" ht="17.25">
      <c r="A12" s="3"/>
      <c r="B12" s="3"/>
      <c r="C12" s="3"/>
      <c r="D12" s="134"/>
      <c r="E12" s="28"/>
      <c r="F12" s="28"/>
      <c r="G12" s="3"/>
      <c r="H12" s="82"/>
      <c r="I12" s="82"/>
      <c r="J12" s="34"/>
    </row>
    <row x14ac:dyDescent="0.25" r="13" customHeight="1" ht="17.25">
      <c r="A13" s="3"/>
      <c r="B13" s="3"/>
      <c r="C13" s="3"/>
      <c r="D13" s="134"/>
      <c r="E13" s="139" t="s">
        <v>90</v>
      </c>
      <c r="F13" s="140"/>
      <c r="G13" s="110"/>
      <c r="H13" s="141"/>
      <c r="I13" s="37">
        <f>ROUNDUP((('UK-T-Mirrors'!I13)*USD_per_GBP),-1)</f>
      </c>
      <c r="J13" s="82"/>
    </row>
    <row x14ac:dyDescent="0.25" r="14" customHeight="1" ht="17.25">
      <c r="A14" s="3"/>
      <c r="B14" s="3"/>
      <c r="C14" s="3"/>
      <c r="D14" s="134"/>
      <c r="E14" s="28"/>
      <c r="F14" s="28"/>
      <c r="G14" s="3"/>
      <c r="H14" s="82"/>
      <c r="I14" s="34"/>
      <c r="J14" s="82"/>
    </row>
    <row x14ac:dyDescent="0.25" r="15" customHeight="1" ht="17.25">
      <c r="A15" s="3"/>
      <c r="B15" s="3"/>
      <c r="C15" s="3"/>
      <c r="D15" s="134"/>
      <c r="E15" s="28"/>
      <c r="F15" s="28"/>
      <c r="G15" s="3"/>
      <c r="H15" s="82"/>
      <c r="I15" s="34"/>
      <c r="J15" s="82"/>
    </row>
    <row x14ac:dyDescent="0.25" r="16" customHeight="1" ht="28.5">
      <c r="A16" s="3"/>
      <c r="B16" s="3"/>
      <c r="C16" s="3"/>
      <c r="D16" s="134"/>
      <c r="E16" s="28"/>
      <c r="F16" s="28"/>
      <c r="G16" s="3"/>
      <c r="H16" s="82"/>
      <c r="I16" s="34"/>
      <c r="J16" s="82"/>
    </row>
    <row x14ac:dyDescent="0.25" r="17" customHeight="1" ht="24.75">
      <c r="A17" s="3"/>
      <c r="B17" s="142"/>
      <c r="C17" s="139"/>
      <c r="D17" s="139"/>
      <c r="E17" s="139"/>
      <c r="F17" s="139"/>
      <c r="G17" s="143"/>
      <c r="H17" s="144"/>
      <c r="I17" s="144"/>
      <c r="J17" s="144"/>
    </row>
    <row x14ac:dyDescent="0.25" r="18" customHeight="1" ht="50.1">
      <c r="A18" s="126" t="s">
        <v>1</v>
      </c>
      <c r="B18" s="96" t="s">
        <v>91</v>
      </c>
      <c r="C18" s="127"/>
      <c r="D18" s="127"/>
      <c r="E18" s="127"/>
      <c r="F18" s="127"/>
      <c r="G18" s="116"/>
      <c r="H18" s="128"/>
      <c r="I18" s="128"/>
      <c r="J18" s="128"/>
    </row>
    <row x14ac:dyDescent="0.25" r="19" customHeight="1" ht="26.25">
      <c r="A19" s="15"/>
      <c r="B19" s="15" t="s">
        <v>82</v>
      </c>
      <c r="C19" s="15"/>
      <c r="D19" s="129"/>
      <c r="E19" s="112" t="s">
        <v>58</v>
      </c>
      <c r="F19" s="118" t="s">
        <v>36</v>
      </c>
      <c r="G19" s="130"/>
      <c r="H19" s="131" t="s">
        <v>83</v>
      </c>
      <c r="I19" s="85"/>
      <c r="J19" s="85"/>
    </row>
    <row x14ac:dyDescent="0.25" r="20" customHeight="1" ht="17.25">
      <c r="A20" s="3"/>
      <c r="B20" s="3"/>
      <c r="C20" s="3"/>
      <c r="D20" s="132"/>
      <c r="E20" s="74"/>
      <c r="F20" s="133" t="s">
        <v>72</v>
      </c>
      <c r="G20" s="133" t="s">
        <v>84</v>
      </c>
      <c r="H20" s="91"/>
      <c r="I20" s="82"/>
      <c r="J20" s="82"/>
    </row>
    <row x14ac:dyDescent="0.25" r="21" customHeight="1" ht="17.25">
      <c r="A21" s="3"/>
      <c r="B21" s="3"/>
      <c r="C21" s="3"/>
      <c r="D21" s="134"/>
      <c r="E21" s="74" t="s">
        <v>11</v>
      </c>
      <c r="F21" s="28" t="s">
        <v>92</v>
      </c>
      <c r="G21" s="135" t="s">
        <v>93</v>
      </c>
      <c r="H21" s="25">
        <f>ROUNDUP((('UK-T-Mirrors'!G21)*USD_per_GBP),-1)</f>
      </c>
      <c r="I21" s="82"/>
      <c r="J21" s="24"/>
    </row>
    <row x14ac:dyDescent="0.25" r="22" customHeight="1" ht="17.25">
      <c r="A22" s="3"/>
      <c r="B22" s="3"/>
      <c r="C22" s="3"/>
      <c r="D22" s="134"/>
      <c r="E22" s="74" t="s">
        <v>15</v>
      </c>
      <c r="F22" s="28" t="s">
        <v>94</v>
      </c>
      <c r="G22" s="135" t="s">
        <v>95</v>
      </c>
      <c r="H22" s="25">
        <f>ROUNDUP((('UK-T-Mirrors'!G22)*USD_per_GBP),-1)</f>
      </c>
      <c r="I22" s="82"/>
      <c r="J22" s="24"/>
    </row>
    <row x14ac:dyDescent="0.25" r="23" customHeight="1" ht="17.25">
      <c r="A23" s="3"/>
      <c r="B23" s="3"/>
      <c r="C23" s="3"/>
      <c r="D23" s="134"/>
      <c r="E23" s="74"/>
      <c r="F23" s="74"/>
      <c r="G23" s="3"/>
      <c r="H23" s="82"/>
      <c r="I23" s="82"/>
      <c r="J23" s="82"/>
    </row>
    <row x14ac:dyDescent="0.25" r="24" customHeight="1" ht="17.25">
      <c r="A24" s="3"/>
      <c r="B24" s="3"/>
      <c r="C24" s="3"/>
      <c r="D24" s="134"/>
      <c r="E24" s="23"/>
      <c r="F24" s="23"/>
      <c r="G24" s="74"/>
      <c r="H24" s="136"/>
      <c r="I24" s="137"/>
      <c r="J24" s="137"/>
    </row>
    <row x14ac:dyDescent="0.25" r="25" customHeight="1" ht="17.25">
      <c r="A25" s="3"/>
      <c r="B25" s="3"/>
      <c r="C25" s="3"/>
      <c r="D25" s="134"/>
      <c r="E25" s="138" t="s">
        <v>89</v>
      </c>
      <c r="F25" s="138"/>
      <c r="G25" s="3"/>
      <c r="H25" s="82"/>
      <c r="I25" s="82"/>
      <c r="J25" s="82"/>
    </row>
    <row x14ac:dyDescent="0.25" r="26" customHeight="1" ht="17.25">
      <c r="A26" s="3"/>
      <c r="B26" s="3"/>
      <c r="C26" s="3"/>
      <c r="D26" s="134"/>
      <c r="E26" s="145"/>
      <c r="F26" s="145"/>
      <c r="G26" s="3"/>
      <c r="H26" s="82"/>
      <c r="I26" s="82"/>
      <c r="J26" s="82"/>
    </row>
    <row x14ac:dyDescent="0.25" r="27" customHeight="1" ht="17.25">
      <c r="A27" s="3"/>
      <c r="B27" s="3"/>
      <c r="C27" s="3"/>
      <c r="D27" s="114"/>
      <c r="E27" s="23"/>
      <c r="F27" s="23"/>
      <c r="G27" s="3"/>
      <c r="H27" s="82"/>
      <c r="I27" s="82"/>
      <c r="J27" s="82"/>
    </row>
    <row x14ac:dyDescent="0.25" r="28" customHeight="1" ht="17.25">
      <c r="A28" s="3"/>
      <c r="B28" s="3"/>
      <c r="C28" s="3"/>
      <c r="D28" s="134"/>
      <c r="E28" s="139" t="s">
        <v>96</v>
      </c>
      <c r="F28" s="139"/>
      <c r="G28" s="140"/>
      <c r="H28" s="141"/>
      <c r="I28" s="141"/>
      <c r="J28" s="37">
        <f>ROUNDUP((('UK-T-Mirrors'!I28)*USD_per_GBP),-1)</f>
      </c>
    </row>
    <row x14ac:dyDescent="0.25" r="29" customHeight="1" ht="17.25">
      <c r="A29" s="3"/>
      <c r="B29" s="3"/>
      <c r="C29" s="3"/>
      <c r="D29" s="134"/>
      <c r="E29" s="145"/>
      <c r="F29" s="145"/>
      <c r="G29" s="3"/>
      <c r="H29" s="82"/>
      <c r="I29" s="82"/>
      <c r="J29" s="82"/>
    </row>
    <row x14ac:dyDescent="0.25" r="30" customHeight="1" ht="17.25">
      <c r="A30" s="3"/>
      <c r="B30" s="3"/>
      <c r="C30" s="3"/>
      <c r="D30" s="134"/>
      <c r="E30" s="145"/>
      <c r="F30" s="145"/>
      <c r="G30" s="3"/>
      <c r="H30" s="82"/>
      <c r="I30" s="34"/>
      <c r="J30" s="82"/>
    </row>
    <row x14ac:dyDescent="0.25" r="31" customHeight="1" ht="17.25">
      <c r="A31" s="3"/>
      <c r="B31" s="3"/>
      <c r="C31" s="3"/>
      <c r="D31" s="134"/>
      <c r="E31" s="23"/>
      <c r="F31" s="23"/>
      <c r="G31" s="3"/>
      <c r="H31" s="82"/>
      <c r="I31" s="82"/>
      <c r="J31" s="82"/>
    </row>
    <row x14ac:dyDescent="0.25" r="32" customHeight="1" ht="17.25">
      <c r="A32" s="3"/>
      <c r="B32" s="3"/>
      <c r="C32" s="3"/>
      <c r="D32" s="134"/>
      <c r="E32" s="28"/>
      <c r="F32" s="28"/>
      <c r="G32" s="3"/>
      <c r="H32" s="82"/>
      <c r="I32" s="34"/>
      <c r="J32" s="34"/>
    </row>
    <row x14ac:dyDescent="0.25" r="33" customHeight="1" ht="17.25">
      <c r="A33" s="3"/>
      <c r="B33" s="3"/>
      <c r="C33" s="3"/>
      <c r="D33" s="134"/>
      <c r="E33" s="28"/>
      <c r="F33" s="28"/>
      <c r="G33" s="3"/>
      <c r="H33" s="82"/>
      <c r="I33" s="34"/>
      <c r="J33" s="34"/>
    </row>
    <row x14ac:dyDescent="0.25" r="34" customHeight="1" ht="17.25">
      <c r="A34" s="3"/>
      <c r="B34" s="142"/>
      <c r="C34" s="139"/>
      <c r="D34" s="139"/>
      <c r="E34" s="139"/>
      <c r="F34" s="139"/>
      <c r="G34" s="143"/>
      <c r="H34" s="144"/>
      <c r="I34" s="144"/>
      <c r="J34" s="144"/>
    </row>
    <row x14ac:dyDescent="0.25" r="35" customHeight="1" ht="50.1">
      <c r="A35" s="126" t="s">
        <v>1</v>
      </c>
      <c r="B35" s="96" t="s">
        <v>97</v>
      </c>
      <c r="C35" s="127"/>
      <c r="D35" s="127"/>
      <c r="E35" s="127"/>
      <c r="F35" s="127"/>
      <c r="G35" s="116"/>
      <c r="H35" s="128"/>
      <c r="I35" s="128"/>
      <c r="J35" s="128"/>
    </row>
    <row x14ac:dyDescent="0.25" r="36" customHeight="1" ht="27.75">
      <c r="A36" s="15"/>
      <c r="B36" s="15" t="s">
        <v>98</v>
      </c>
      <c r="C36" s="15"/>
      <c r="D36" s="129"/>
      <c r="E36" s="112" t="s">
        <v>58</v>
      </c>
      <c r="F36" s="118" t="s">
        <v>36</v>
      </c>
      <c r="G36" s="130"/>
      <c r="H36" s="131" t="s">
        <v>83</v>
      </c>
      <c r="I36" s="146" t="s">
        <v>99</v>
      </c>
      <c r="J36" s="147"/>
    </row>
    <row x14ac:dyDescent="0.25" r="37" customHeight="1" ht="17.25">
      <c r="A37" s="3"/>
      <c r="B37" s="3"/>
      <c r="C37" s="3"/>
      <c r="D37" s="132"/>
      <c r="E37" s="74"/>
      <c r="F37" s="133" t="s">
        <v>72</v>
      </c>
      <c r="G37" s="133" t="s">
        <v>84</v>
      </c>
      <c r="H37" s="91"/>
      <c r="I37" s="91"/>
      <c r="J37" s="82"/>
    </row>
    <row x14ac:dyDescent="0.25" r="38" customHeight="1" ht="17.25">
      <c r="A38" s="3"/>
      <c r="B38" s="3"/>
      <c r="C38" s="3"/>
      <c r="D38" s="134"/>
      <c r="E38" s="148"/>
      <c r="F38" s="28" t="s">
        <v>100</v>
      </c>
      <c r="G38" s="135" t="s">
        <v>101</v>
      </c>
      <c r="H38" s="25">
        <f>ROUNDUP((('UK-T-Mirrors'!G38)*USD_per_GBP),-1)</f>
      </c>
      <c r="I38" s="25">
        <f>ROUNDUP((('UK-T-Mirrors'!H38)*USD_per_GBP),-1)</f>
      </c>
      <c r="J38" s="82"/>
    </row>
    <row x14ac:dyDescent="0.25" r="39" customHeight="1" ht="17.25">
      <c r="A39" s="3"/>
      <c r="B39" s="3"/>
      <c r="C39" s="3"/>
      <c r="D39" s="134"/>
      <c r="E39" s="74"/>
      <c r="F39" s="74"/>
      <c r="G39" s="3"/>
      <c r="H39" s="82"/>
      <c r="I39" s="82"/>
      <c r="J39" s="82"/>
    </row>
    <row x14ac:dyDescent="0.25" r="40" customHeight="1" ht="17.25">
      <c r="A40" s="3"/>
      <c r="B40" s="3"/>
      <c r="C40" s="3"/>
      <c r="D40" s="134"/>
      <c r="E40" s="23"/>
      <c r="F40" s="23"/>
      <c r="G40" s="74"/>
      <c r="H40" s="136"/>
      <c r="I40" s="137"/>
      <c r="J40" s="137"/>
    </row>
    <row x14ac:dyDescent="0.25" r="41" customHeight="1" ht="17.25">
      <c r="A41" s="3"/>
      <c r="B41" s="3"/>
      <c r="C41" s="3"/>
      <c r="D41" s="134"/>
      <c r="E41" s="138" t="s">
        <v>89</v>
      </c>
      <c r="F41" s="138"/>
      <c r="G41" s="3"/>
      <c r="H41" s="82"/>
      <c r="I41" s="82"/>
      <c r="J41" s="34"/>
    </row>
    <row x14ac:dyDescent="0.25" r="42" customHeight="1" ht="17.25">
      <c r="A42" s="3"/>
      <c r="B42" s="3"/>
      <c r="C42" s="3"/>
      <c r="D42" s="114"/>
      <c r="E42" s="145"/>
      <c r="F42" s="145"/>
      <c r="G42" s="3"/>
      <c r="H42" s="82"/>
      <c r="I42" s="82"/>
      <c r="J42" s="34"/>
    </row>
    <row x14ac:dyDescent="0.25" r="43" customHeight="1" ht="17.25">
      <c r="A43" s="3"/>
      <c r="B43" s="3"/>
      <c r="C43" s="3"/>
      <c r="D43" s="114"/>
      <c r="E43" s="23"/>
      <c r="F43" s="23"/>
      <c r="G43" s="3"/>
      <c r="H43" s="82"/>
      <c r="I43" s="82"/>
      <c r="J43" s="82"/>
    </row>
    <row x14ac:dyDescent="0.25" r="44" customHeight="1" ht="17.25">
      <c r="A44" s="3"/>
      <c r="B44" s="3"/>
      <c r="C44" s="3"/>
      <c r="D44" s="114"/>
      <c r="E44" s="139" t="s">
        <v>96</v>
      </c>
      <c r="F44" s="139"/>
      <c r="G44" s="140"/>
      <c r="H44" s="141"/>
      <c r="I44" s="141"/>
      <c r="J44" s="37">
        <f>ROUNDUP((('UK-T-Mirrors'!I44)*USD_per_GBP),-1)</f>
      </c>
    </row>
    <row x14ac:dyDescent="0.25" r="45" customHeight="1" ht="17.25">
      <c r="A45" s="3"/>
      <c r="B45" s="3"/>
      <c r="C45" s="3"/>
      <c r="D45" s="114"/>
      <c r="E45" s="145"/>
      <c r="F45" s="145"/>
      <c r="G45" s="3"/>
      <c r="H45" s="82"/>
      <c r="I45" s="82"/>
      <c r="J45" s="82"/>
    </row>
    <row x14ac:dyDescent="0.25" r="46" customHeight="1" ht="17.25">
      <c r="A46" s="3"/>
      <c r="B46" s="3"/>
      <c r="C46" s="3"/>
      <c r="D46" s="114"/>
      <c r="E46" s="145"/>
      <c r="F46" s="145"/>
      <c r="G46" s="3"/>
      <c r="H46" s="82"/>
      <c r="I46" s="82"/>
      <c r="J46" s="82"/>
    </row>
    <row x14ac:dyDescent="0.25" r="47" customHeight="1" ht="17.25">
      <c r="A47" s="3"/>
      <c r="B47" s="3"/>
      <c r="C47" s="3"/>
      <c r="D47" s="114"/>
      <c r="E47" s="28"/>
      <c r="F47" s="28"/>
      <c r="G47" s="3"/>
      <c r="H47" s="82"/>
      <c r="I47" s="82"/>
      <c r="J47" s="82"/>
    </row>
    <row x14ac:dyDescent="0.25" r="48" customHeight="1" ht="30">
      <c r="A48" s="3"/>
      <c r="B48" s="3"/>
      <c r="C48" s="3"/>
      <c r="D48" s="114"/>
      <c r="E48" s="28"/>
      <c r="F48" s="28"/>
      <c r="G48" s="3"/>
      <c r="H48" s="82"/>
      <c r="I48" s="82"/>
      <c r="J48" s="82"/>
    </row>
    <row x14ac:dyDescent="0.25" r="49" customHeight="1" ht="17.25">
      <c r="A49" s="3"/>
      <c r="B49" s="3"/>
      <c r="C49" s="3"/>
      <c r="D49" s="114"/>
      <c r="E49" s="28"/>
      <c r="F49" s="28"/>
      <c r="G49" s="3"/>
      <c r="H49" s="82"/>
      <c r="I49" s="82"/>
      <c r="J49" s="82"/>
    </row>
    <row x14ac:dyDescent="0.25" r="50" customHeight="1" ht="50.1">
      <c r="A50" s="126"/>
      <c r="B50" s="96" t="s">
        <v>102</v>
      </c>
      <c r="C50" s="127"/>
      <c r="D50" s="127"/>
      <c r="E50" s="127"/>
      <c r="F50" s="127"/>
      <c r="G50" s="116"/>
      <c r="H50" s="128"/>
      <c r="I50" s="128"/>
      <c r="J50" s="128"/>
    </row>
    <row x14ac:dyDescent="0.25" r="51" customHeight="1" ht="26.25">
      <c r="A51" s="15"/>
      <c r="B51" s="15" t="s">
        <v>82</v>
      </c>
      <c r="C51" s="15"/>
      <c r="D51" s="129"/>
      <c r="E51" s="112" t="s">
        <v>58</v>
      </c>
      <c r="F51" s="118" t="s">
        <v>36</v>
      </c>
      <c r="G51" s="130"/>
      <c r="H51" s="131" t="s">
        <v>83</v>
      </c>
      <c r="I51" s="146" t="s">
        <v>99</v>
      </c>
      <c r="J51" s="147"/>
    </row>
    <row x14ac:dyDescent="0.25" r="52" customHeight="1" ht="17.25">
      <c r="A52" s="3"/>
      <c r="B52" s="3"/>
      <c r="C52" s="3"/>
      <c r="D52" s="132"/>
      <c r="E52" s="74"/>
      <c r="F52" s="133" t="s">
        <v>72</v>
      </c>
      <c r="G52" s="133" t="s">
        <v>84</v>
      </c>
      <c r="H52" s="91"/>
      <c r="I52" s="91"/>
      <c r="J52" s="86"/>
    </row>
    <row x14ac:dyDescent="0.25" r="53" customHeight="1" ht="17.25">
      <c r="A53" s="3"/>
      <c r="B53" s="3"/>
      <c r="C53" s="3"/>
      <c r="D53" s="134"/>
      <c r="E53" s="74" t="s">
        <v>11</v>
      </c>
      <c r="F53" s="28" t="s">
        <v>85</v>
      </c>
      <c r="G53" s="114" t="s">
        <v>103</v>
      </c>
      <c r="H53" s="25">
        <f>ROUNDUP((('UK-T-Mirrors'!G53)*USD_per_GBP),-1)</f>
      </c>
      <c r="I53" s="25">
        <f>ROUNDUP((('UK-T-Mirrors'!H53)*USD_per_GBP),-1)</f>
      </c>
      <c r="J53" s="149"/>
    </row>
    <row x14ac:dyDescent="0.25" r="54" customHeight="1" ht="17.25">
      <c r="A54" s="3"/>
      <c r="B54" s="3"/>
      <c r="C54" s="3"/>
      <c r="D54" s="134"/>
      <c r="E54" s="74" t="s">
        <v>15</v>
      </c>
      <c r="F54" s="28" t="s">
        <v>87</v>
      </c>
      <c r="G54" s="114" t="s">
        <v>104</v>
      </c>
      <c r="H54" s="25">
        <f>ROUNDUP((('UK-T-Mirrors'!G54)*USD_per_GBP),-1)</f>
      </c>
      <c r="I54" s="25">
        <f>ROUNDUP((('UK-T-Mirrors'!H54)*USD_per_GBP),-1)</f>
      </c>
      <c r="J54" s="137"/>
    </row>
    <row x14ac:dyDescent="0.25" r="55" customHeight="1" ht="17.25">
      <c r="A55" s="3"/>
      <c r="B55" s="3"/>
      <c r="C55" s="3"/>
      <c r="D55" s="134"/>
      <c r="E55" s="74"/>
      <c r="F55" s="74"/>
      <c r="G55" s="3"/>
      <c r="H55" s="82"/>
      <c r="I55" s="82"/>
      <c r="J55" s="86"/>
    </row>
    <row x14ac:dyDescent="0.25" r="56" customHeight="1" ht="17.25">
      <c r="A56" s="3"/>
      <c r="B56" s="3"/>
      <c r="C56" s="3"/>
      <c r="D56" s="134"/>
      <c r="E56" s="23"/>
      <c r="F56" s="23"/>
      <c r="G56" s="74"/>
      <c r="H56" s="136"/>
      <c r="I56" s="137"/>
      <c r="J56" s="86"/>
    </row>
    <row x14ac:dyDescent="0.25" r="57" customHeight="1" ht="17.25">
      <c r="A57" s="3"/>
      <c r="B57" s="3"/>
      <c r="C57" s="3"/>
      <c r="D57" s="134"/>
      <c r="E57" s="138" t="s">
        <v>89</v>
      </c>
      <c r="F57" s="138"/>
      <c r="G57" s="3"/>
      <c r="H57" s="82"/>
      <c r="I57" s="82"/>
      <c r="J57" s="86"/>
    </row>
    <row x14ac:dyDescent="0.25" r="58" customHeight="1" ht="17.25">
      <c r="A58" s="3"/>
      <c r="B58" s="3"/>
      <c r="C58" s="3"/>
      <c r="D58" s="114"/>
      <c r="E58" s="145"/>
      <c r="F58" s="145"/>
      <c r="G58" s="3"/>
      <c r="H58" s="82"/>
      <c r="I58" s="82"/>
      <c r="J58" s="82"/>
    </row>
    <row x14ac:dyDescent="0.25" r="59" customHeight="1" ht="17.25">
      <c r="A59" s="3"/>
      <c r="B59" s="3"/>
      <c r="C59" s="3"/>
      <c r="D59" s="134"/>
      <c r="E59" s="23"/>
      <c r="F59" s="23"/>
      <c r="G59" s="3"/>
      <c r="H59" s="82"/>
      <c r="I59" s="82"/>
      <c r="J59" s="82"/>
    </row>
    <row x14ac:dyDescent="0.25" r="60" customHeight="1" ht="17.25">
      <c r="A60" s="3"/>
      <c r="B60" s="3"/>
      <c r="C60" s="3"/>
      <c r="D60" s="134"/>
      <c r="E60" s="139" t="s">
        <v>90</v>
      </c>
      <c r="F60" s="139"/>
      <c r="G60" s="140"/>
      <c r="H60" s="141"/>
      <c r="I60" s="124"/>
      <c r="J60" s="37">
        <f>ROUNDUP((('UK-T-Mirrors'!I60)*USD_per_GBP),-1)</f>
      </c>
    </row>
    <row x14ac:dyDescent="0.25" r="61" customHeight="1" ht="17.25">
      <c r="A61" s="3"/>
      <c r="B61" s="3"/>
      <c r="C61" s="3"/>
      <c r="D61" s="134"/>
      <c r="E61" s="145"/>
      <c r="F61" s="145"/>
      <c r="G61" s="3"/>
      <c r="H61" s="82"/>
      <c r="I61" s="34"/>
      <c r="J61" s="86"/>
    </row>
    <row x14ac:dyDescent="0.25" r="62" customHeight="1" ht="17.25">
      <c r="A62" s="3"/>
      <c r="B62" s="3"/>
      <c r="C62" s="3"/>
      <c r="D62" s="134"/>
      <c r="E62" s="23"/>
      <c r="F62" s="23"/>
      <c r="G62" s="3"/>
      <c r="H62" s="82"/>
      <c r="I62" s="82"/>
      <c r="J62" s="82"/>
    </row>
    <row x14ac:dyDescent="0.25" r="63" customHeight="1" ht="17.25">
      <c r="A63" s="3"/>
      <c r="B63" s="3"/>
      <c r="C63" s="3"/>
      <c r="D63" s="134"/>
      <c r="E63" s="139" t="s">
        <v>105</v>
      </c>
      <c r="F63" s="139"/>
      <c r="G63" s="140"/>
      <c r="H63" s="141"/>
      <c r="I63" s="124"/>
      <c r="J63" s="37">
        <f>ROUNDUP((('UK-T-Mirrors'!I63)*USD_per_GBP),-1)</f>
      </c>
    </row>
    <row x14ac:dyDescent="0.25" r="64" customHeight="1" ht="17.25">
      <c r="A64" s="3"/>
      <c r="B64" s="3"/>
      <c r="C64" s="3"/>
      <c r="D64" s="134"/>
      <c r="E64" s="28"/>
      <c r="F64" s="28"/>
      <c r="G64" s="3"/>
      <c r="H64" s="82"/>
      <c r="I64" s="34"/>
      <c r="J64" s="34"/>
    </row>
    <row x14ac:dyDescent="0.25" r="65" customHeight="1" ht="17.25">
      <c r="A65" s="3"/>
      <c r="B65" s="3"/>
      <c r="C65" s="3"/>
      <c r="D65" s="134"/>
      <c r="E65" s="28"/>
      <c r="F65" s="28"/>
      <c r="G65" s="3"/>
      <c r="H65" s="82"/>
      <c r="I65" s="34"/>
      <c r="J65" s="34"/>
    </row>
    <row x14ac:dyDescent="0.25" r="66" customHeight="1" ht="81">
      <c r="A66" s="3"/>
      <c r="B66" s="3"/>
      <c r="C66" s="3"/>
      <c r="D66" s="134"/>
      <c r="E66" s="23"/>
      <c r="F66" s="23"/>
      <c r="G66" s="3"/>
      <c r="H66" s="82"/>
      <c r="I66" s="82"/>
      <c r="J66" s="82"/>
    </row>
    <row x14ac:dyDescent="0.25" r="67" customHeight="1" ht="50.1">
      <c r="A67" s="126"/>
      <c r="B67" s="96" t="s">
        <v>102</v>
      </c>
      <c r="C67" s="127"/>
      <c r="D67" s="127"/>
      <c r="E67" s="127"/>
      <c r="F67" s="127"/>
      <c r="G67" s="116"/>
      <c r="H67" s="128"/>
      <c r="I67" s="128"/>
      <c r="J67" s="128"/>
    </row>
    <row x14ac:dyDescent="0.25" r="68" customHeight="1" ht="26.25">
      <c r="A68" s="15"/>
      <c r="B68" s="15" t="s">
        <v>106</v>
      </c>
      <c r="C68" s="15"/>
      <c r="D68" s="129"/>
      <c r="E68" s="112" t="s">
        <v>58</v>
      </c>
      <c r="F68" s="118" t="s">
        <v>36</v>
      </c>
      <c r="G68" s="130"/>
      <c r="H68" s="131" t="s">
        <v>83</v>
      </c>
      <c r="I68" s="146" t="s">
        <v>99</v>
      </c>
      <c r="J68" s="147"/>
    </row>
    <row x14ac:dyDescent="0.25" r="69" customHeight="1" ht="17.25">
      <c r="A69" s="3"/>
      <c r="B69" s="3"/>
      <c r="C69" s="3"/>
      <c r="D69" s="132"/>
      <c r="E69" s="74"/>
      <c r="F69" s="133" t="s">
        <v>72</v>
      </c>
      <c r="G69" s="133" t="s">
        <v>84</v>
      </c>
      <c r="H69" s="91"/>
      <c r="I69" s="91"/>
      <c r="J69" s="86"/>
    </row>
    <row x14ac:dyDescent="0.25" r="70" customHeight="1" ht="17.25">
      <c r="A70" s="3"/>
      <c r="B70" s="3"/>
      <c r="C70" s="3"/>
      <c r="D70" s="134"/>
      <c r="E70" s="74" t="s">
        <v>11</v>
      </c>
      <c r="F70" s="28" t="s">
        <v>107</v>
      </c>
      <c r="G70" s="135" t="s">
        <v>108</v>
      </c>
      <c r="H70" s="25">
        <f>ROUNDUP((('UK-T-Mirrors'!G70)*USD_per_GBP),-1)</f>
      </c>
      <c r="I70" s="25">
        <f>ROUNDUP((('UK-T-Mirrors'!H70)*USD_per_GBP),-1)</f>
      </c>
      <c r="J70" s="86"/>
    </row>
    <row x14ac:dyDescent="0.25" r="71" customHeight="1" ht="17.25">
      <c r="A71" s="3"/>
      <c r="B71" s="3"/>
      <c r="C71" s="3"/>
      <c r="D71" s="134"/>
      <c r="E71" s="74" t="s">
        <v>13</v>
      </c>
      <c r="F71" s="28" t="s">
        <v>109</v>
      </c>
      <c r="G71" s="135" t="s">
        <v>110</v>
      </c>
      <c r="H71" s="25">
        <f>ROUNDUP((('UK-T-Mirrors'!G71)*USD_per_GBP),-1)</f>
      </c>
      <c r="I71" s="25">
        <f>ROUNDUP((('UK-T-Mirrors'!H71)*USD_per_GBP),-1)</f>
      </c>
      <c r="J71" s="137"/>
    </row>
    <row x14ac:dyDescent="0.25" r="72" customHeight="1" ht="17.25">
      <c r="A72" s="3"/>
      <c r="B72" s="3"/>
      <c r="C72" s="3"/>
      <c r="D72" s="134"/>
      <c r="E72" s="74" t="s">
        <v>15</v>
      </c>
      <c r="F72" s="28" t="s">
        <v>111</v>
      </c>
      <c r="G72" s="135" t="s">
        <v>112</v>
      </c>
      <c r="H72" s="25">
        <f>ROUNDUP((('UK-T-Mirrors'!G72)*USD_per_GBP),-1)</f>
      </c>
      <c r="I72" s="25">
        <f>ROUNDUP((('UK-T-Mirrors'!H72)*USD_per_GBP),-1)</f>
      </c>
      <c r="J72" s="136"/>
    </row>
    <row x14ac:dyDescent="0.25" r="73" customHeight="1" ht="17.25">
      <c r="A73" s="3"/>
      <c r="B73" s="3"/>
      <c r="C73" s="3"/>
      <c r="D73" s="134"/>
      <c r="E73" s="74"/>
      <c r="F73" s="74"/>
      <c r="G73" s="3"/>
      <c r="H73" s="82"/>
      <c r="I73" s="82"/>
      <c r="J73" s="86"/>
    </row>
    <row x14ac:dyDescent="0.25" r="74" customHeight="1" ht="17.25">
      <c r="A74" s="3"/>
      <c r="B74" s="3"/>
      <c r="C74" s="3"/>
      <c r="D74" s="134"/>
      <c r="E74" s="23"/>
      <c r="F74" s="23"/>
      <c r="G74" s="74"/>
      <c r="H74" s="136"/>
      <c r="I74" s="137"/>
      <c r="J74" s="86"/>
    </row>
    <row x14ac:dyDescent="0.25" r="75" customHeight="1" ht="17.25">
      <c r="A75" s="3"/>
      <c r="B75" s="3"/>
      <c r="C75" s="3"/>
      <c r="D75" s="134"/>
      <c r="E75" s="138" t="s">
        <v>89</v>
      </c>
      <c r="F75" s="138"/>
      <c r="G75" s="3"/>
      <c r="H75" s="82"/>
      <c r="I75" s="82"/>
      <c r="J75" s="86"/>
    </row>
    <row x14ac:dyDescent="0.25" r="76" customHeight="1" ht="17.25">
      <c r="A76" s="3"/>
      <c r="B76" s="3"/>
      <c r="C76" s="3"/>
      <c r="D76" s="114"/>
      <c r="E76" s="145"/>
      <c r="F76" s="145"/>
      <c r="G76" s="3"/>
      <c r="H76" s="82"/>
      <c r="I76" s="82"/>
      <c r="J76" s="82"/>
    </row>
    <row x14ac:dyDescent="0.25" r="77" customHeight="1" ht="17.25">
      <c r="A77" s="3"/>
      <c r="B77" s="3"/>
      <c r="C77" s="3"/>
      <c r="D77" s="134"/>
      <c r="E77" s="23"/>
      <c r="F77" s="23"/>
      <c r="G77" s="3"/>
      <c r="H77" s="82"/>
      <c r="I77" s="82"/>
      <c r="J77" s="82"/>
    </row>
    <row x14ac:dyDescent="0.25" r="78" customHeight="1" ht="17.25">
      <c r="A78" s="3"/>
      <c r="B78" s="3"/>
      <c r="C78" s="3"/>
      <c r="D78" s="134"/>
      <c r="E78" s="139" t="s">
        <v>90</v>
      </c>
      <c r="F78" s="139"/>
      <c r="G78" s="140"/>
      <c r="H78" s="141"/>
      <c r="I78" s="124"/>
      <c r="J78" s="37">
        <f>ROUNDUP((('UK-T-Mirrors'!I78)*USD_per_GBP),-1)</f>
      </c>
    </row>
    <row x14ac:dyDescent="0.25" r="79" customHeight="1" ht="17.25">
      <c r="A79" s="3"/>
      <c r="B79" s="3"/>
      <c r="C79" s="3"/>
      <c r="D79" s="134"/>
      <c r="E79" s="145"/>
      <c r="F79" s="145"/>
      <c r="G79" s="3"/>
      <c r="H79" s="82"/>
      <c r="I79" s="34"/>
      <c r="J79" s="86"/>
    </row>
    <row x14ac:dyDescent="0.25" r="80" customHeight="1" ht="17.25">
      <c r="A80" s="3"/>
      <c r="B80" s="3"/>
      <c r="C80" s="3"/>
      <c r="D80" s="134"/>
      <c r="E80" s="145"/>
      <c r="F80" s="145"/>
      <c r="G80" s="3"/>
      <c r="H80" s="82"/>
      <c r="I80" s="34"/>
      <c r="J80" s="86"/>
    </row>
    <row x14ac:dyDescent="0.25" r="81" customHeight="1" ht="17.25">
      <c r="A81" s="3"/>
      <c r="B81" s="3"/>
      <c r="C81" s="3"/>
      <c r="D81" s="134"/>
      <c r="E81" s="139" t="s">
        <v>105</v>
      </c>
      <c r="F81" s="139"/>
      <c r="G81" s="140"/>
      <c r="H81" s="141"/>
      <c r="I81" s="124"/>
      <c r="J81" s="37">
        <f>ROUNDUP((('UK-T-Mirrors'!I81)*USD_per_GBP),-1)</f>
      </c>
    </row>
    <row x14ac:dyDescent="0.25" r="82" customHeight="1" ht="85.34999999999998">
      <c r="A82" s="3"/>
      <c r="B82" s="3"/>
      <c r="C82" s="3"/>
      <c r="D82" s="134"/>
      <c r="E82" s="28"/>
      <c r="F82" s="28"/>
      <c r="G82" s="3"/>
      <c r="H82" s="82"/>
      <c r="I82" s="34"/>
      <c r="J82" s="34"/>
    </row>
    <row x14ac:dyDescent="0.25" r="83" customHeight="1" ht="17.25">
      <c r="A83" s="126"/>
      <c r="B83" s="96" t="s">
        <v>113</v>
      </c>
      <c r="C83" s="127"/>
      <c r="D83" s="127"/>
      <c r="E83" s="127"/>
      <c r="F83" s="127"/>
      <c r="G83" s="116"/>
      <c r="H83" s="128"/>
      <c r="I83" s="128"/>
      <c r="J83" s="128"/>
    </row>
    <row x14ac:dyDescent="0.25" r="84" customHeight="1" ht="17.25">
      <c r="A84" s="15"/>
      <c r="B84" s="15"/>
      <c r="C84" s="15"/>
      <c r="D84" s="129"/>
      <c r="E84" s="112" t="s">
        <v>58</v>
      </c>
      <c r="F84" s="118" t="s">
        <v>36</v>
      </c>
      <c r="G84" s="130"/>
      <c r="H84" s="18" t="s">
        <v>83</v>
      </c>
      <c r="I84" s="18"/>
      <c r="J84" s="85"/>
    </row>
    <row x14ac:dyDescent="0.25" r="85" customHeight="1" ht="17.25">
      <c r="A85" s="3"/>
      <c r="B85" s="3"/>
      <c r="C85" s="3"/>
      <c r="D85" s="134"/>
      <c r="E85" s="28"/>
      <c r="F85" s="150" t="s">
        <v>72</v>
      </c>
      <c r="G85" s="150" t="s">
        <v>84</v>
      </c>
      <c r="H85" s="82"/>
      <c r="I85" s="34"/>
      <c r="J85" s="34"/>
    </row>
    <row x14ac:dyDescent="0.25" r="86" customHeight="1" ht="17.25">
      <c r="A86" s="3"/>
      <c r="B86" s="3"/>
      <c r="C86" s="3"/>
      <c r="D86" s="134"/>
      <c r="E86" s="74" t="s">
        <v>11</v>
      </c>
      <c r="F86" s="28" t="s">
        <v>114</v>
      </c>
      <c r="G86" s="28" t="s">
        <v>115</v>
      </c>
      <c r="H86" s="25">
        <f>ROUNDUP((('UK-T-Mirrors'!G86)*USD_per_GBP),-1)</f>
      </c>
      <c r="I86" s="151"/>
      <c r="J86" s="34"/>
    </row>
    <row x14ac:dyDescent="0.25" r="87" customHeight="1" ht="17.25">
      <c r="A87" s="3"/>
      <c r="B87" s="3"/>
      <c r="C87" s="3"/>
      <c r="D87" s="134"/>
      <c r="E87" s="74" t="s">
        <v>13</v>
      </c>
      <c r="F87" s="28" t="s">
        <v>116</v>
      </c>
      <c r="G87" s="28" t="s">
        <v>117</v>
      </c>
      <c r="H87" s="25">
        <f>ROUNDUP((('UK-T-Mirrors'!G87)*USD_per_GBP),-1)</f>
      </c>
      <c r="I87" s="151"/>
      <c r="J87" s="34"/>
    </row>
    <row x14ac:dyDescent="0.25" r="88" customHeight="1" ht="17.25">
      <c r="A88" s="3"/>
      <c r="B88" s="3"/>
      <c r="C88" s="3"/>
      <c r="D88" s="134"/>
      <c r="E88" s="74" t="s">
        <v>15</v>
      </c>
      <c r="F88" s="28" t="s">
        <v>118</v>
      </c>
      <c r="G88" s="28" t="s">
        <v>119</v>
      </c>
      <c r="H88" s="25">
        <f>ROUNDUP((('UK-T-Mirrors'!G88)*USD_per_GBP),-1)</f>
      </c>
      <c r="I88" s="151"/>
      <c r="J88" s="34"/>
    </row>
    <row x14ac:dyDescent="0.25" r="89" customHeight="1" ht="17.25">
      <c r="A89" s="3"/>
      <c r="B89" s="3"/>
      <c r="C89" s="3"/>
      <c r="D89" s="134"/>
      <c r="E89" s="74" t="s">
        <v>120</v>
      </c>
      <c r="F89" s="28" t="s">
        <v>121</v>
      </c>
      <c r="G89" s="28" t="s">
        <v>122</v>
      </c>
      <c r="H89" s="25">
        <f>ROUNDUP((('UK-T-Mirrors'!G89)*USD_per_GBP),-1)</f>
      </c>
      <c r="I89" s="151"/>
      <c r="J89" s="34"/>
    </row>
    <row x14ac:dyDescent="0.25" r="90" customHeight="1" ht="17.25">
      <c r="A90" s="3"/>
      <c r="B90" s="3"/>
      <c r="C90" s="3"/>
      <c r="D90" s="134"/>
      <c r="E90" s="74" t="s">
        <v>123</v>
      </c>
      <c r="F90" s="28" t="s">
        <v>124</v>
      </c>
      <c r="G90" s="28" t="s">
        <v>125</v>
      </c>
      <c r="H90" s="25">
        <f>ROUNDUP((('UK-T-Mirrors'!G90)*USD_per_GBP),-1)</f>
      </c>
      <c r="I90" s="151"/>
      <c r="J90" s="34"/>
    </row>
    <row x14ac:dyDescent="0.25" r="91" customHeight="1" ht="17.25">
      <c r="A91" s="3"/>
      <c r="B91" s="3"/>
      <c r="C91" s="3"/>
      <c r="D91" s="134"/>
      <c r="E91" s="74" t="s">
        <v>138</v>
      </c>
      <c r="F91" s="28" t="s">
        <v>139</v>
      </c>
      <c r="G91" s="28" t="s">
        <v>140</v>
      </c>
      <c r="H91" s="25">
        <f>ROUNDUP((('UK-T-Mirrors'!G91)*USD_per_GBP),-1)</f>
      </c>
      <c r="I91" s="151"/>
      <c r="J91" s="34"/>
    </row>
    <row x14ac:dyDescent="0.25" r="92" customHeight="1" ht="17.25">
      <c r="A92" s="3"/>
      <c r="B92" s="3"/>
      <c r="C92" s="3"/>
      <c r="D92" s="134"/>
      <c r="E92" s="28"/>
      <c r="F92" s="28"/>
      <c r="G92" s="3"/>
      <c r="H92" s="82"/>
      <c r="I92" s="34"/>
      <c r="J92" s="34"/>
    </row>
    <row x14ac:dyDescent="0.25" r="93" customHeight="1" ht="17.25">
      <c r="A93" s="3"/>
      <c r="B93" s="3"/>
      <c r="C93" s="3"/>
      <c r="D93" s="134"/>
      <c r="E93" s="138" t="s">
        <v>89</v>
      </c>
      <c r="F93" s="138"/>
      <c r="G93" s="3"/>
      <c r="H93" s="82"/>
      <c r="I93" s="34"/>
      <c r="J93" s="34"/>
    </row>
    <row x14ac:dyDescent="0.25" r="94" customHeight="1" ht="17.25">
      <c r="A94" s="3"/>
      <c r="B94" s="3"/>
      <c r="C94" s="3"/>
      <c r="D94" s="134"/>
      <c r="E94" s="145"/>
      <c r="F94" s="145"/>
      <c r="G94" s="3"/>
      <c r="H94" s="82"/>
      <c r="I94" s="34"/>
      <c r="J94" s="34"/>
    </row>
    <row x14ac:dyDescent="0.25" r="95" customHeight="1" ht="17.25">
      <c r="A95" s="3"/>
      <c r="B95" s="3"/>
      <c r="C95" s="3"/>
      <c r="D95" s="134"/>
      <c r="E95" s="28"/>
      <c r="F95" s="28"/>
      <c r="G95" s="3"/>
      <c r="H95" s="82"/>
      <c r="I95" s="34"/>
      <c r="J95" s="34"/>
    </row>
    <row x14ac:dyDescent="0.25" r="96" customHeight="1" ht="17.25">
      <c r="A96" s="3"/>
      <c r="B96" s="3"/>
      <c r="C96" s="3"/>
      <c r="D96" s="134"/>
      <c r="E96" s="23"/>
      <c r="F96" s="23"/>
      <c r="G96" s="114"/>
      <c r="H96" s="82"/>
      <c r="I96" s="91" t="s">
        <v>126</v>
      </c>
      <c r="J96" s="91" t="s">
        <v>141</v>
      </c>
    </row>
    <row x14ac:dyDescent="0.25" r="97" customHeight="1" ht="17.25">
      <c r="A97" s="3"/>
      <c r="B97" s="3"/>
      <c r="C97" s="3"/>
      <c r="D97" s="134"/>
      <c r="E97" s="139" t="s">
        <v>90</v>
      </c>
      <c r="F97" s="139"/>
      <c r="G97" s="139"/>
      <c r="H97" s="144"/>
      <c r="I97" s="37">
        <f>ROUNDUP((('UK-T-Mirrors'!H97)*USD_per_GBP),-1)</f>
      </c>
      <c r="J97" s="37">
        <f>ROUNDUP((('UK-T-Mirrors'!I97)*USD_per_GBP),-1)</f>
      </c>
    </row>
    <row x14ac:dyDescent="0.25" r="98" customHeight="1" ht="17.25">
      <c r="A98" s="3"/>
      <c r="B98" s="3"/>
      <c r="C98" s="3"/>
      <c r="D98" s="134"/>
      <c r="E98" s="145"/>
      <c r="F98" s="145"/>
      <c r="G98" s="3"/>
      <c r="H98" s="82"/>
      <c r="I98" s="34"/>
      <c r="J98" s="34"/>
    </row>
    <row x14ac:dyDescent="0.25" r="99" customHeight="1" ht="17.25">
      <c r="A99" s="3"/>
      <c r="B99" s="3"/>
      <c r="C99" s="3"/>
      <c r="D99" s="134"/>
      <c r="E99" s="23"/>
      <c r="F99" s="23"/>
      <c r="G99" s="3"/>
      <c r="H99" s="82"/>
      <c r="I99" s="91" t="s">
        <v>126</v>
      </c>
      <c r="J99" s="91" t="s">
        <v>141</v>
      </c>
    </row>
    <row x14ac:dyDescent="0.25" r="100" customHeight="1" ht="17.25">
      <c r="A100" s="3"/>
      <c r="B100" s="3"/>
      <c r="C100" s="3"/>
      <c r="D100" s="134"/>
      <c r="E100" s="139" t="s">
        <v>128</v>
      </c>
      <c r="F100" s="139"/>
      <c r="G100" s="140"/>
      <c r="H100" s="124"/>
      <c r="I100" s="37">
        <f>ROUNDUP((('UK-T-Mirrors'!H100)*USD_per_GBP),-1)</f>
      </c>
      <c r="J100" s="37">
        <f>ROUNDUP((('UK-T-Mirrors'!I100)*USD_per_GBP),-1)</f>
      </c>
    </row>
    <row x14ac:dyDescent="0.25" r="101" customHeight="1" ht="41.25">
      <c r="A101" s="3"/>
      <c r="B101" s="3"/>
      <c r="C101" s="3"/>
      <c r="D101" s="134"/>
      <c r="E101" s="28"/>
      <c r="F101" s="28"/>
      <c r="G101" s="3"/>
      <c r="H101" s="82"/>
      <c r="I101" s="25" t="s">
        <v>1</v>
      </c>
      <c r="J101" s="34"/>
    </row>
    <row x14ac:dyDescent="0.25" r="102" customHeight="1" ht="41.1">
      <c r="A102" s="3"/>
      <c r="B102" s="3"/>
      <c r="C102" s="3"/>
      <c r="D102" s="134"/>
      <c r="E102" s="23"/>
      <c r="F102" s="23"/>
      <c r="G102" s="114"/>
      <c r="H102" s="82"/>
      <c r="I102" s="82"/>
      <c r="J102" s="82"/>
    </row>
    <row x14ac:dyDescent="0.25" r="103" customHeight="1" ht="45">
      <c r="A103" s="126"/>
      <c r="B103" s="96" t="s">
        <v>129</v>
      </c>
      <c r="C103" s="127"/>
      <c r="D103" s="127"/>
      <c r="E103" s="127"/>
      <c r="F103" s="127"/>
      <c r="G103" s="116"/>
      <c r="H103" s="128"/>
      <c r="I103" s="128"/>
      <c r="J103" s="128"/>
    </row>
    <row x14ac:dyDescent="0.25" r="104" customHeight="1" ht="17.25">
      <c r="A104" s="15"/>
      <c r="B104" s="15" t="s">
        <v>82</v>
      </c>
      <c r="C104" s="15"/>
      <c r="D104" s="129"/>
      <c r="E104" s="112" t="s">
        <v>58</v>
      </c>
      <c r="F104" s="118" t="s">
        <v>36</v>
      </c>
      <c r="G104" s="130"/>
      <c r="H104" s="131" t="s">
        <v>83</v>
      </c>
      <c r="I104" s="146" t="s">
        <v>99</v>
      </c>
      <c r="J104" s="147"/>
    </row>
    <row x14ac:dyDescent="0.25" r="105" customHeight="1" ht="17.25">
      <c r="A105" s="3"/>
      <c r="B105" s="3"/>
      <c r="C105" s="3"/>
      <c r="D105" s="134"/>
      <c r="E105" s="74"/>
      <c r="F105" s="150" t="s">
        <v>72</v>
      </c>
      <c r="G105" s="150" t="s">
        <v>84</v>
      </c>
      <c r="H105" s="82"/>
      <c r="I105" s="34"/>
      <c r="J105" s="34"/>
    </row>
    <row x14ac:dyDescent="0.25" r="106" customHeight="1" ht="17.25">
      <c r="A106" s="3"/>
      <c r="B106" s="3"/>
      <c r="C106" s="3"/>
      <c r="D106" s="134"/>
      <c r="E106" s="74" t="s">
        <v>11</v>
      </c>
      <c r="F106" s="28" t="s">
        <v>85</v>
      </c>
      <c r="G106" s="135" t="s">
        <v>130</v>
      </c>
      <c r="H106" s="25">
        <f>ROUNDUP((('UK-T-Mirrors'!G106)*USD_per_GBP),-1)</f>
      </c>
      <c r="I106" s="25">
        <f>ROUNDUP((('UK-T-Mirrors'!H106)*USD_per_GBP),-1)</f>
      </c>
      <c r="J106" s="34"/>
    </row>
    <row x14ac:dyDescent="0.25" r="107" customHeight="1" ht="17.25">
      <c r="A107" s="3"/>
      <c r="B107" s="3"/>
      <c r="C107" s="3"/>
      <c r="D107" s="134"/>
      <c r="E107" s="74" t="s">
        <v>15</v>
      </c>
      <c r="F107" s="28" t="s">
        <v>87</v>
      </c>
      <c r="G107" s="114" t="s">
        <v>131</v>
      </c>
      <c r="H107" s="25">
        <f>ROUNDUP((('UK-T-Mirrors'!G107)*USD_per_GBP),-1)</f>
      </c>
      <c r="I107" s="25">
        <f>ROUNDUP((('UK-T-Mirrors'!H107)*USD_per_GBP),-1)</f>
      </c>
      <c r="J107" s="25"/>
    </row>
    <row x14ac:dyDescent="0.25" r="108" customHeight="1" ht="17.25">
      <c r="A108" s="3"/>
      <c r="B108" s="3"/>
      <c r="C108" s="3"/>
      <c r="D108" s="134"/>
      <c r="E108" s="74"/>
      <c r="F108" s="74"/>
      <c r="G108" s="74"/>
      <c r="H108" s="82"/>
      <c r="I108" s="34"/>
      <c r="J108" s="34"/>
    </row>
    <row x14ac:dyDescent="0.25" r="109" customHeight="1" ht="17.25">
      <c r="A109" s="3"/>
      <c r="B109" s="3"/>
      <c r="C109" s="3"/>
      <c r="D109" s="134"/>
      <c r="E109" s="28"/>
      <c r="F109" s="28"/>
      <c r="G109" s="3"/>
      <c r="H109" s="82"/>
      <c r="I109" s="34"/>
      <c r="J109" s="34"/>
    </row>
    <row x14ac:dyDescent="0.25" r="110" customHeight="1" ht="17.25">
      <c r="A110" s="3"/>
      <c r="B110" s="3"/>
      <c r="C110" s="3"/>
      <c r="D110" s="134"/>
      <c r="E110" s="28"/>
      <c r="F110" s="28"/>
      <c r="G110" s="3"/>
      <c r="H110" s="82"/>
      <c r="I110" s="34"/>
      <c r="J110" s="34"/>
    </row>
    <row x14ac:dyDescent="0.25" r="111" customHeight="1" ht="17.25">
      <c r="A111" s="3"/>
      <c r="B111" s="3"/>
      <c r="C111" s="3"/>
      <c r="D111" s="134"/>
      <c r="E111" s="138" t="s">
        <v>89</v>
      </c>
      <c r="F111" s="138"/>
      <c r="G111" s="3"/>
      <c r="H111" s="82"/>
      <c r="I111" s="34"/>
      <c r="J111" s="34"/>
    </row>
    <row x14ac:dyDescent="0.25" r="112" customHeight="1" ht="17.25">
      <c r="A112" s="3"/>
      <c r="B112" s="3"/>
      <c r="C112" s="3"/>
      <c r="D112" s="134"/>
      <c r="E112" s="145"/>
      <c r="F112" s="145"/>
      <c r="G112" s="3"/>
      <c r="H112" s="82"/>
      <c r="I112" s="34"/>
      <c r="J112" s="34"/>
    </row>
    <row x14ac:dyDescent="0.25" r="113" customHeight="1" ht="17.25">
      <c r="A113" s="3"/>
      <c r="B113" s="3"/>
      <c r="C113" s="3"/>
      <c r="D113" s="134"/>
      <c r="E113" s="23"/>
      <c r="F113" s="23"/>
      <c r="G113" s="3"/>
      <c r="H113" s="82"/>
      <c r="I113" s="34"/>
      <c r="J113" s="34"/>
    </row>
    <row x14ac:dyDescent="0.25" r="114" customHeight="1" ht="17.25">
      <c r="A114" s="3"/>
      <c r="B114" s="3"/>
      <c r="C114" s="3"/>
      <c r="D114" s="134"/>
      <c r="E114" s="139" t="s">
        <v>90</v>
      </c>
      <c r="F114" s="139"/>
      <c r="G114" s="140"/>
      <c r="H114" s="141"/>
      <c r="I114" s="141"/>
      <c r="J114" s="37">
        <f>ROUNDUP((('UK-T-Mirrors'!I114)*USD_per_GBP),-1)</f>
      </c>
    </row>
    <row x14ac:dyDescent="0.25" r="115" customHeight="1" ht="17.25">
      <c r="A115" s="3"/>
      <c r="B115" s="3"/>
      <c r="C115" s="3"/>
      <c r="D115" s="134"/>
      <c r="E115" s="145"/>
      <c r="F115" s="145"/>
      <c r="G115" s="3"/>
      <c r="H115" s="82"/>
      <c r="I115" s="34"/>
      <c r="J115" s="34"/>
    </row>
    <row x14ac:dyDescent="0.25" r="116" customHeight="1" ht="17.25">
      <c r="A116" s="3"/>
      <c r="B116" s="3"/>
      <c r="C116" s="3"/>
      <c r="D116" s="134"/>
      <c r="E116" s="145"/>
      <c r="F116" s="145"/>
      <c r="G116" s="3"/>
      <c r="H116" s="82"/>
      <c r="I116" s="34"/>
      <c r="J116" s="34"/>
    </row>
    <row x14ac:dyDescent="0.25" r="117" customHeight="1" ht="30.75">
      <c r="A117" s="3"/>
      <c r="B117" s="3"/>
      <c r="C117" s="3"/>
      <c r="D117" s="134"/>
      <c r="E117" s="145"/>
      <c r="F117" s="145"/>
      <c r="G117" s="3"/>
      <c r="H117" s="82"/>
      <c r="I117" s="34"/>
      <c r="J117" s="34"/>
    </row>
    <row x14ac:dyDescent="0.25" r="118" customHeight="1" ht="56.1">
      <c r="A118" s="3"/>
      <c r="B118" s="3"/>
      <c r="C118" s="3"/>
      <c r="D118" s="134"/>
      <c r="E118" s="145"/>
      <c r="F118" s="145"/>
      <c r="G118" s="3"/>
      <c r="H118" s="82"/>
      <c r="I118" s="34"/>
      <c r="J118" s="34"/>
    </row>
    <row x14ac:dyDescent="0.25" r="119" customHeight="1" ht="50.1">
      <c r="A119" s="126"/>
      <c r="B119" s="96" t="s">
        <v>129</v>
      </c>
      <c r="C119" s="127"/>
      <c r="D119" s="127"/>
      <c r="E119" s="127"/>
      <c r="F119" s="127"/>
      <c r="G119" s="116"/>
      <c r="H119" s="128"/>
      <c r="I119" s="128"/>
      <c r="J119" s="128"/>
    </row>
    <row x14ac:dyDescent="0.25" r="120" customHeight="1" ht="17.25">
      <c r="A120" s="15"/>
      <c r="B120" s="15" t="s">
        <v>106</v>
      </c>
      <c r="C120" s="15"/>
      <c r="D120" s="129"/>
      <c r="E120" s="112" t="s">
        <v>58</v>
      </c>
      <c r="F120" s="118" t="s">
        <v>36</v>
      </c>
      <c r="G120" s="130"/>
      <c r="H120" s="131" t="s">
        <v>83</v>
      </c>
      <c r="I120" s="146" t="s">
        <v>99</v>
      </c>
      <c r="J120" s="147"/>
    </row>
    <row x14ac:dyDescent="0.25" r="121" customHeight="1" ht="17.25">
      <c r="A121" s="3"/>
      <c r="B121" s="3"/>
      <c r="C121" s="3"/>
      <c r="D121" s="132"/>
      <c r="E121" s="74"/>
      <c r="F121" s="133" t="s">
        <v>72</v>
      </c>
      <c r="G121" s="133" t="s">
        <v>84</v>
      </c>
      <c r="H121" s="91"/>
      <c r="I121" s="91"/>
      <c r="J121" s="86"/>
    </row>
    <row x14ac:dyDescent="0.25" r="122" customHeight="1" ht="17.25">
      <c r="A122" s="3"/>
      <c r="B122" s="3"/>
      <c r="C122" s="3"/>
      <c r="D122" s="134"/>
      <c r="E122" s="74" t="s">
        <v>11</v>
      </c>
      <c r="F122" s="28" t="s">
        <v>107</v>
      </c>
      <c r="G122" s="28" t="s">
        <v>108</v>
      </c>
      <c r="H122" s="25">
        <f>ROUNDUP((('UK-T-Mirrors'!G122)*USD_per_GBP),-1)</f>
      </c>
      <c r="I122" s="25">
        <f>ROUNDUP((('UK-T-Mirrors'!H122)*USD_per_GBP),-1)</f>
      </c>
      <c r="J122" s="86"/>
    </row>
    <row x14ac:dyDescent="0.25" r="123" customHeight="1" ht="17.25">
      <c r="A123" s="3"/>
      <c r="B123" s="3"/>
      <c r="C123" s="3"/>
      <c r="D123" s="134"/>
      <c r="E123" s="74" t="s">
        <v>13</v>
      </c>
      <c r="F123" s="28" t="s">
        <v>109</v>
      </c>
      <c r="G123" s="28" t="s">
        <v>110</v>
      </c>
      <c r="H123" s="25">
        <f>ROUNDUP((('UK-T-Mirrors'!G123)*USD_per_GBP),-1)</f>
      </c>
      <c r="I123" s="25">
        <f>ROUNDUP((('UK-T-Mirrors'!H123)*USD_per_GBP),-1)</f>
      </c>
      <c r="J123" s="86"/>
    </row>
    <row x14ac:dyDescent="0.25" r="124" customHeight="1" ht="17.25">
      <c r="A124" s="3"/>
      <c r="B124" s="3"/>
      <c r="C124" s="3"/>
      <c r="D124" s="134"/>
      <c r="E124" s="74" t="s">
        <v>15</v>
      </c>
      <c r="F124" s="28" t="s">
        <v>111</v>
      </c>
      <c r="G124" s="28" t="s">
        <v>112</v>
      </c>
      <c r="H124" s="25">
        <f>ROUNDUP((('UK-T-Mirrors'!G124)*USD_per_GBP),-1)</f>
      </c>
      <c r="I124" s="25">
        <f>ROUNDUP((('UK-T-Mirrors'!H124)*USD_per_GBP),-1)</f>
      </c>
      <c r="J124" s="86"/>
    </row>
    <row x14ac:dyDescent="0.25" r="125" customHeight="1" ht="17.25">
      <c r="A125" s="3"/>
      <c r="B125" s="3"/>
      <c r="C125" s="3"/>
      <c r="D125" s="134"/>
      <c r="E125" s="74"/>
      <c r="F125" s="74"/>
      <c r="G125" s="3"/>
      <c r="H125" s="82"/>
      <c r="I125" s="82"/>
      <c r="J125" s="86"/>
    </row>
    <row x14ac:dyDescent="0.25" r="126" customHeight="1" ht="17.25">
      <c r="A126" s="3"/>
      <c r="B126" s="3"/>
      <c r="C126" s="3"/>
      <c r="D126" s="134"/>
      <c r="E126" s="23"/>
      <c r="F126" s="23"/>
      <c r="G126" s="74"/>
      <c r="H126" s="136"/>
      <c r="I126" s="137"/>
      <c r="J126" s="86"/>
    </row>
    <row x14ac:dyDescent="0.25" r="127" customHeight="1" ht="17.25">
      <c r="A127" s="3"/>
      <c r="B127" s="3"/>
      <c r="C127" s="3"/>
      <c r="D127" s="134"/>
      <c r="E127" s="138" t="s">
        <v>89</v>
      </c>
      <c r="F127" s="138"/>
      <c r="G127" s="3"/>
      <c r="H127" s="82"/>
      <c r="I127" s="82"/>
      <c r="J127" s="86"/>
    </row>
    <row x14ac:dyDescent="0.25" r="128" customHeight="1" ht="17.25">
      <c r="A128" s="3"/>
      <c r="B128" s="3"/>
      <c r="C128" s="3"/>
      <c r="D128" s="114"/>
      <c r="E128" s="145"/>
      <c r="F128" s="145"/>
      <c r="G128" s="3"/>
      <c r="H128" s="82"/>
      <c r="I128" s="82"/>
      <c r="J128" s="82"/>
    </row>
    <row x14ac:dyDescent="0.25" r="129" customHeight="1" ht="17.25">
      <c r="A129" s="3"/>
      <c r="B129" s="3"/>
      <c r="C129" s="3"/>
      <c r="D129" s="114"/>
      <c r="E129" s="23"/>
      <c r="F129" s="23"/>
      <c r="G129" s="3"/>
      <c r="H129" s="82"/>
      <c r="I129" s="82"/>
      <c r="J129" s="82"/>
    </row>
    <row x14ac:dyDescent="0.25" r="130" customHeight="1" ht="17.25">
      <c r="A130" s="3"/>
      <c r="B130" s="3"/>
      <c r="C130" s="3"/>
      <c r="D130" s="114"/>
      <c r="E130" s="139" t="s">
        <v>90</v>
      </c>
      <c r="F130" s="139"/>
      <c r="G130" s="140"/>
      <c r="H130" s="141"/>
      <c r="I130" s="141"/>
      <c r="J130" s="37">
        <f>ROUNDUP((('UK-T-Mirrors'!I130)*USD_per_GBP),-1)</f>
      </c>
    </row>
    <row x14ac:dyDescent="0.25" r="131" customHeight="1" ht="17.25">
      <c r="A131" s="3"/>
      <c r="B131" s="3"/>
      <c r="C131" s="3"/>
      <c r="D131" s="114"/>
      <c r="E131" s="145"/>
      <c r="F131" s="145"/>
      <c r="G131" s="3"/>
      <c r="H131" s="82"/>
      <c r="I131" s="82"/>
      <c r="J131" s="86"/>
    </row>
    <row x14ac:dyDescent="0.25" r="132" customHeight="1" ht="17.25">
      <c r="A132" s="3"/>
      <c r="B132" s="3"/>
      <c r="C132" s="3"/>
      <c r="D132" s="114"/>
      <c r="E132" s="145"/>
      <c r="F132" s="145"/>
      <c r="G132" s="3"/>
      <c r="H132" s="82"/>
      <c r="I132" s="82"/>
      <c r="J132" s="86"/>
    </row>
    <row x14ac:dyDescent="0.25" r="133" customHeight="1" ht="17.25">
      <c r="A133" s="126"/>
      <c r="B133" s="96" t="s">
        <v>142</v>
      </c>
      <c r="C133" s="127"/>
      <c r="D133" s="127"/>
      <c r="E133" s="127"/>
      <c r="F133" s="127"/>
      <c r="G133" s="116"/>
      <c r="H133" s="128"/>
      <c r="I133" s="128"/>
      <c r="J133" s="128"/>
    </row>
    <row x14ac:dyDescent="0.25" r="134" customHeight="1" ht="17.25">
      <c r="A134" s="15"/>
      <c r="B134" s="15" t="s">
        <v>82</v>
      </c>
      <c r="C134" s="15"/>
      <c r="D134" s="129"/>
      <c r="E134" s="112" t="s">
        <v>58</v>
      </c>
      <c r="F134" s="118" t="s">
        <v>36</v>
      </c>
      <c r="G134" s="130"/>
      <c r="H134" s="131" t="s">
        <v>83</v>
      </c>
      <c r="I134" s="146"/>
      <c r="J134" s="147"/>
    </row>
    <row x14ac:dyDescent="0.25" r="135" customHeight="1" ht="17.25">
      <c r="A135" s="3"/>
      <c r="B135" s="3"/>
      <c r="C135" s="3"/>
      <c r="D135" s="132"/>
      <c r="E135" s="74"/>
      <c r="F135" s="133" t="s">
        <v>72</v>
      </c>
      <c r="G135" s="133" t="s">
        <v>84</v>
      </c>
      <c r="H135" s="91"/>
      <c r="I135" s="91"/>
      <c r="J135" s="86"/>
    </row>
    <row x14ac:dyDescent="0.25" r="136" customHeight="1" ht="17.25">
      <c r="A136" s="3"/>
      <c r="B136" s="3"/>
      <c r="C136" s="3"/>
      <c r="D136" s="134"/>
      <c r="E136" s="74"/>
      <c r="F136" s="114" t="s">
        <v>133</v>
      </c>
      <c r="G136" s="28" t="s">
        <v>134</v>
      </c>
      <c r="H136" s="25">
        <f>ROUNDUP((('UK-T-Mirrors'!G136)*USD_per_GBP),-1)</f>
      </c>
      <c r="I136" s="63"/>
      <c r="J136" s="86"/>
    </row>
    <row x14ac:dyDescent="0.25" r="137" customHeight="1" ht="17.25">
      <c r="A137" s="3"/>
      <c r="B137" s="3"/>
      <c r="C137" s="3"/>
      <c r="D137" s="134"/>
      <c r="E137" s="74"/>
      <c r="F137" s="114" t="s">
        <v>143</v>
      </c>
      <c r="G137" s="28" t="s">
        <v>144</v>
      </c>
      <c r="H137" s="25">
        <f>ROUNDUP((('UK-T-Mirrors'!G137)*USD_per_GBP),-1)</f>
      </c>
      <c r="I137" s="82"/>
      <c r="J137" s="86"/>
    </row>
    <row x14ac:dyDescent="0.25" r="138" customHeight="1" ht="17.25">
      <c r="A138" s="3"/>
      <c r="B138" s="3"/>
      <c r="C138" s="3"/>
      <c r="D138" s="134"/>
      <c r="E138" s="23"/>
      <c r="F138" s="23"/>
      <c r="G138" s="74"/>
      <c r="H138" s="136"/>
      <c r="I138" s="137"/>
      <c r="J138" s="86"/>
    </row>
    <row x14ac:dyDescent="0.25" r="139" customHeight="1" ht="17.25">
      <c r="A139" s="3"/>
      <c r="B139" s="3"/>
      <c r="C139" s="3"/>
      <c r="D139" s="134"/>
      <c r="E139" s="138" t="s">
        <v>18</v>
      </c>
      <c r="F139" s="138"/>
      <c r="G139" s="4"/>
      <c r="H139" s="101"/>
      <c r="I139" s="92"/>
      <c r="J139" s="86"/>
    </row>
    <row x14ac:dyDescent="0.25" r="140" customHeight="1" ht="17.25">
      <c r="A140" s="3"/>
      <c r="B140" s="3"/>
      <c r="C140" s="3"/>
      <c r="D140" s="114"/>
      <c r="E140" s="108"/>
      <c r="F140" s="108"/>
      <c r="G140" s="4"/>
      <c r="H140" s="101"/>
      <c r="I140" s="92"/>
      <c r="J140" s="82"/>
    </row>
    <row x14ac:dyDescent="0.25" r="141" customHeight="1" ht="17.25">
      <c r="A141" s="3"/>
      <c r="B141" s="3"/>
      <c r="C141" s="3"/>
      <c r="D141" s="114"/>
      <c r="E141" s="139" t="s">
        <v>90</v>
      </c>
      <c r="F141" s="139"/>
      <c r="G141" s="140"/>
      <c r="H141" s="152"/>
      <c r="I141" s="153"/>
      <c r="J141" s="37">
        <f>ROUNDUP((('UK-T-Mirrors'!I141)*USD_per_GBP),-1)</f>
      </c>
    </row>
    <row x14ac:dyDescent="0.25" r="142" customHeight="1" ht="17.25">
      <c r="A142" s="3"/>
      <c r="B142" s="3"/>
      <c r="C142" s="3"/>
      <c r="D142" s="114"/>
      <c r="E142" s="28"/>
      <c r="F142" s="28"/>
      <c r="G142" s="4"/>
      <c r="H142" s="101"/>
      <c r="I142" s="63"/>
      <c r="J142" s="63"/>
    </row>
    <row x14ac:dyDescent="0.25" r="143" customHeight="1" ht="17.25">
      <c r="A143" s="3"/>
      <c r="B143" s="3"/>
      <c r="C143" s="3"/>
      <c r="D143" s="114"/>
      <c r="E143" s="139" t="s">
        <v>135</v>
      </c>
      <c r="F143" s="139"/>
      <c r="G143" s="140"/>
      <c r="H143" s="152"/>
      <c r="I143" s="153"/>
      <c r="J143" s="37">
        <f>ROUNDUP((('UK-T-Mirrors'!I143)*USD_per_GBP),-1)</f>
      </c>
    </row>
    <row x14ac:dyDescent="0.25" r="144" customHeight="1" ht="17.25">
      <c r="A144" s="3"/>
      <c r="B144" s="3"/>
      <c r="C144" s="3"/>
      <c r="D144" s="114"/>
      <c r="E144" s="145"/>
      <c r="F144" s="145"/>
      <c r="G144" s="3"/>
      <c r="H144" s="82"/>
      <c r="I144" s="82"/>
      <c r="J144" s="86"/>
    </row>
    <row x14ac:dyDescent="0.25" r="145" customHeight="1" ht="17.25">
      <c r="A145" s="3"/>
      <c r="B145" s="3"/>
      <c r="C145" s="3"/>
      <c r="D145" s="114"/>
      <c r="E145" s="145"/>
      <c r="F145" s="145"/>
      <c r="G145" s="3"/>
      <c r="H145" s="82"/>
      <c r="I145" s="82"/>
      <c r="J145" s="86"/>
    </row>
    <row x14ac:dyDescent="0.25" r="146" customHeight="1" ht="17.25">
      <c r="A146" s="3"/>
      <c r="B146" s="3"/>
      <c r="C146" s="3"/>
      <c r="D146" s="114"/>
      <c r="E146" s="145"/>
      <c r="F146" s="145"/>
      <c r="G146" s="3"/>
      <c r="H146" s="82"/>
      <c r="I146" s="82"/>
      <c r="J146" s="86"/>
    </row>
    <row x14ac:dyDescent="0.25" r="147" customHeight="1" ht="17.25">
      <c r="A147" s="3"/>
      <c r="B147" s="3"/>
      <c r="C147" s="3"/>
      <c r="D147" s="114"/>
      <c r="E147" s="145"/>
      <c r="F147" s="145"/>
      <c r="G147" s="3"/>
      <c r="H147" s="82"/>
      <c r="I147" s="82"/>
      <c r="J147" s="86"/>
    </row>
    <row x14ac:dyDescent="0.25" r="148" customHeight="1" ht="17.25">
      <c r="A148" s="126"/>
      <c r="B148" s="96" t="s">
        <v>136</v>
      </c>
      <c r="C148" s="127"/>
      <c r="D148" s="127"/>
      <c r="E148" s="127"/>
      <c r="F148" s="127"/>
      <c r="G148" s="116"/>
      <c r="H148" s="128"/>
      <c r="I148" s="128"/>
      <c r="J148" s="128"/>
    </row>
    <row x14ac:dyDescent="0.25" r="149" customHeight="1" ht="17.25">
      <c r="A149" s="15"/>
      <c r="B149" s="15" t="s">
        <v>82</v>
      </c>
      <c r="C149" s="15"/>
      <c r="D149" s="129"/>
      <c r="E149" s="112" t="s">
        <v>58</v>
      </c>
      <c r="F149" s="118" t="s">
        <v>36</v>
      </c>
      <c r="G149" s="130"/>
      <c r="H149" s="131" t="s">
        <v>83</v>
      </c>
      <c r="I149" s="147" t="s">
        <v>145</v>
      </c>
      <c r="J149" s="85"/>
    </row>
    <row x14ac:dyDescent="0.25" r="150" customHeight="1" ht="17.25">
      <c r="A150" s="3"/>
      <c r="B150" s="3"/>
      <c r="C150" s="3"/>
      <c r="D150" s="132"/>
      <c r="E150" s="74"/>
      <c r="F150" s="133" t="s">
        <v>72</v>
      </c>
      <c r="G150" s="133" t="s">
        <v>84</v>
      </c>
      <c r="H150" s="91"/>
      <c r="I150" s="34"/>
      <c r="J150" s="82"/>
    </row>
    <row x14ac:dyDescent="0.25" r="151" customHeight="1" ht="17.25">
      <c r="A151" s="3"/>
      <c r="B151" s="3"/>
      <c r="C151" s="3"/>
      <c r="D151" s="134"/>
      <c r="E151" s="4" t="s">
        <v>38</v>
      </c>
      <c r="F151" s="114" t="s">
        <v>87</v>
      </c>
      <c r="G151" s="28" t="s">
        <v>88</v>
      </c>
      <c r="H151" s="25">
        <f>ROUNDUP((('UK-T-Mirrors'!G151)*USD_per_GBP),-1)</f>
      </c>
      <c r="I151" s="25">
        <f>ROUNDUP((('UK-T-Mirrors'!H151)*USD_per_GBP),-1)</f>
      </c>
      <c r="J151" s="82"/>
    </row>
    <row x14ac:dyDescent="0.25" r="152" customHeight="1" ht="17.25">
      <c r="A152" s="3"/>
      <c r="B152" s="3"/>
      <c r="C152" s="3"/>
      <c r="D152" s="134"/>
      <c r="E152" s="74"/>
      <c r="F152" s="74"/>
      <c r="G152" s="3"/>
      <c r="H152" s="82"/>
      <c r="I152" s="82"/>
      <c r="J152" s="82"/>
    </row>
    <row x14ac:dyDescent="0.25" r="153" customHeight="1" ht="17.25">
      <c r="A153" s="3"/>
      <c r="B153" s="3"/>
      <c r="C153" s="3"/>
      <c r="D153" s="134"/>
      <c r="E153" s="23"/>
      <c r="F153" s="23"/>
      <c r="G153" s="74"/>
      <c r="H153" s="136"/>
      <c r="I153" s="137"/>
      <c r="J153" s="137"/>
    </row>
    <row x14ac:dyDescent="0.25" r="154" customHeight="1" ht="17.25">
      <c r="A154" s="3"/>
      <c r="B154" s="3"/>
      <c r="C154" s="3"/>
      <c r="D154" s="134"/>
      <c r="E154" s="138" t="s">
        <v>137</v>
      </c>
      <c r="F154" s="138"/>
      <c r="G154" s="3"/>
      <c r="H154" s="82"/>
      <c r="I154" s="82"/>
      <c r="J154" s="82"/>
    </row>
    <row x14ac:dyDescent="0.25" r="155" customHeight="1" ht="17.25">
      <c r="A155" s="3"/>
      <c r="B155" s="3"/>
      <c r="C155" s="3"/>
      <c r="D155" s="114"/>
      <c r="E155" s="145"/>
      <c r="F155" s="145"/>
      <c r="G155" s="3"/>
      <c r="H155" s="82"/>
      <c r="I155" s="82"/>
      <c r="J155" s="82"/>
    </row>
    <row x14ac:dyDescent="0.25" r="156" customHeight="1" ht="17.25">
      <c r="A156" s="3"/>
      <c r="B156" s="3"/>
      <c r="C156" s="3"/>
      <c r="D156" s="134"/>
      <c r="E156" s="23"/>
      <c r="F156" s="23"/>
      <c r="G156" s="3"/>
      <c r="H156" s="82"/>
      <c r="I156" s="82"/>
      <c r="J156" s="82"/>
    </row>
    <row x14ac:dyDescent="0.25" r="157" customHeight="1" ht="17.25">
      <c r="A157" s="3"/>
      <c r="B157" s="3"/>
      <c r="C157" s="3"/>
      <c r="D157" s="134"/>
      <c r="E157" s="145"/>
      <c r="F157" s="145"/>
      <c r="G157" s="3"/>
      <c r="H157" s="82"/>
      <c r="I157" s="82"/>
      <c r="J157" s="82"/>
    </row>
    <row x14ac:dyDescent="0.25" r="158" customHeight="1" ht="17.25">
      <c r="A158" s="3"/>
      <c r="B158" s="3"/>
      <c r="C158" s="3"/>
      <c r="D158" s="134"/>
      <c r="E158" s="145"/>
      <c r="F158" s="145"/>
      <c r="G158" s="3"/>
      <c r="H158" s="82"/>
      <c r="I158" s="82"/>
      <c r="J158" s="82"/>
    </row>
    <row x14ac:dyDescent="0.25" r="159" customHeight="1" ht="17.25">
      <c r="A159" s="3"/>
      <c r="B159" s="3"/>
      <c r="C159" s="3"/>
      <c r="D159" s="134"/>
      <c r="E159" s="145"/>
      <c r="F159" s="145"/>
      <c r="G159" s="3"/>
      <c r="H159" s="82"/>
      <c r="I159" s="82"/>
      <c r="J159" s="82"/>
    </row>
    <row x14ac:dyDescent="0.25" r="160" customHeight="1" ht="17.25">
      <c r="A160" s="3"/>
      <c r="B160" s="3"/>
      <c r="C160" s="3"/>
      <c r="D160" s="134"/>
      <c r="E160" s="23"/>
      <c r="F160" s="23"/>
      <c r="G160" s="3"/>
      <c r="H160" s="82"/>
      <c r="I160" s="82"/>
      <c r="J160" s="82"/>
    </row>
    <row x14ac:dyDescent="0.25" r="161" customHeight="1" ht="17.25">
      <c r="A161" s="3"/>
      <c r="B161" s="3"/>
      <c r="C161" s="3"/>
      <c r="D161" s="134"/>
      <c r="E161" s="23"/>
      <c r="F161" s="23"/>
      <c r="G161" s="3"/>
      <c r="H161" s="82"/>
      <c r="I161" s="82"/>
      <c r="J161" s="82"/>
    </row>
    <row x14ac:dyDescent="0.25" r="162" customHeight="1" ht="17.25">
      <c r="A162" s="3"/>
      <c r="B162" s="3"/>
      <c r="C162" s="3"/>
      <c r="D162" s="134"/>
      <c r="E162" s="23"/>
      <c r="F162" s="23"/>
      <c r="G162" s="3"/>
      <c r="H162" s="82"/>
      <c r="I162" s="82"/>
      <c r="J162" s="82"/>
    </row>
    <row x14ac:dyDescent="0.25" r="163" customHeight="1" ht="17.25">
      <c r="A163" s="3"/>
      <c r="B163" s="3"/>
      <c r="C163" s="3"/>
      <c r="D163" s="114"/>
      <c r="E163" s="28"/>
      <c r="F163" s="28"/>
      <c r="G163" s="3"/>
      <c r="H163" s="82"/>
      <c r="I163" s="82"/>
      <c r="J163" s="86"/>
    </row>
  </sheetData>
  <mergeCells count="11">
    <mergeCell ref="A1:J1"/>
    <mergeCell ref="F4:G4"/>
    <mergeCell ref="F19:G19"/>
    <mergeCell ref="F36:G36"/>
    <mergeCell ref="F51:G51"/>
    <mergeCell ref="F68:G68"/>
    <mergeCell ref="F84:G84"/>
    <mergeCell ref="F104:G104"/>
    <mergeCell ref="F120:G120"/>
    <mergeCell ref="F134:G134"/>
    <mergeCell ref="F149:G14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2"/>
  <sheetViews>
    <sheetView workbookViewId="0"/>
  </sheetViews>
  <sheetFormatPr defaultRowHeight="15" x14ac:dyDescent="0.25"/>
  <cols>
    <col min="1" max="1" style="76" width="3.1478571428571427" customWidth="1" bestFit="1"/>
    <col min="2" max="2" style="76" width="14.005" customWidth="1" bestFit="1"/>
    <col min="3" max="3" style="76" width="22.14785714285714" customWidth="1" bestFit="1"/>
    <col min="4" max="4" style="77" width="19.14785714285714" customWidth="1" bestFit="1"/>
    <col min="5" max="5" style="77" width="18.005" customWidth="1" bestFit="1"/>
    <col min="6" max="6" style="77" width="18.005" customWidth="1" bestFit="1"/>
    <col min="7" max="7" style="76" width="27.005" customWidth="1" bestFit="1"/>
    <col min="8" max="8" style="100" width="23.576428571428572" customWidth="1" bestFit="1"/>
    <col min="9" max="9" style="100" width="25.576428571428572" customWidth="1" bestFit="1"/>
    <col min="10" max="10" style="154" width="28.576428571428572" customWidth="1" bestFit="1"/>
  </cols>
  <sheetData>
    <row x14ac:dyDescent="0.25" r="1" customHeight="1" ht="17.25">
      <c r="A1" s="1" t="s">
        <v>80</v>
      </c>
      <c r="B1" s="1"/>
      <c r="C1" s="1"/>
      <c r="D1" s="1"/>
      <c r="E1" s="1"/>
      <c r="F1" s="1"/>
      <c r="G1" s="1"/>
      <c r="H1" s="81"/>
      <c r="I1" s="81"/>
      <c r="J1" s="81"/>
    </row>
    <row x14ac:dyDescent="0.25" r="2" customHeight="1" ht="17.25">
      <c r="A2" s="4"/>
      <c r="B2" s="4"/>
      <c r="C2" s="4"/>
      <c r="D2" s="4"/>
      <c r="E2" s="4"/>
      <c r="F2" s="4"/>
      <c r="G2" s="3"/>
      <c r="H2" s="101"/>
      <c r="I2" s="101"/>
      <c r="J2" s="101"/>
    </row>
    <row x14ac:dyDescent="0.25" r="3" customHeight="1" ht="50.1">
      <c r="A3" s="126" t="s">
        <v>1</v>
      </c>
      <c r="B3" s="96" t="s">
        <v>81</v>
      </c>
      <c r="C3" s="127"/>
      <c r="D3" s="127"/>
      <c r="E3" s="127"/>
      <c r="F3" s="127"/>
      <c r="G3" s="116"/>
      <c r="H3" s="128"/>
      <c r="I3" s="128"/>
      <c r="J3" s="128"/>
    </row>
    <row x14ac:dyDescent="0.25" r="4" customHeight="1" ht="26.25">
      <c r="A4" s="15"/>
      <c r="B4" s="15" t="s">
        <v>82</v>
      </c>
      <c r="C4" s="15"/>
      <c r="D4" s="129"/>
      <c r="E4" s="112" t="s">
        <v>58</v>
      </c>
      <c r="F4" s="118" t="s">
        <v>36</v>
      </c>
      <c r="G4" s="130"/>
      <c r="H4" s="131" t="s">
        <v>83</v>
      </c>
      <c r="I4" s="85"/>
      <c r="J4" s="85"/>
    </row>
    <row x14ac:dyDescent="0.25" r="5" customHeight="1" ht="17.25">
      <c r="A5" s="3"/>
      <c r="B5" s="3"/>
      <c r="C5" s="3"/>
      <c r="D5" s="132"/>
      <c r="E5" s="74"/>
      <c r="F5" s="133" t="s">
        <v>72</v>
      </c>
      <c r="G5" s="133" t="s">
        <v>84</v>
      </c>
      <c r="H5" s="91"/>
      <c r="I5" s="82"/>
      <c r="J5" s="82"/>
    </row>
    <row x14ac:dyDescent="0.25" r="6" customHeight="1" ht="17.25">
      <c r="A6" s="3"/>
      <c r="B6" s="3"/>
      <c r="C6" s="3"/>
      <c r="D6" s="134"/>
      <c r="E6" s="74" t="s">
        <v>11</v>
      </c>
      <c r="F6" s="28" t="s">
        <v>85</v>
      </c>
      <c r="G6" s="135" t="s">
        <v>86</v>
      </c>
      <c r="H6" s="25">
        <v>2370</v>
      </c>
      <c r="I6" s="82"/>
      <c r="J6" s="24"/>
    </row>
    <row x14ac:dyDescent="0.25" r="7" customHeight="1" ht="17.25">
      <c r="A7" s="3"/>
      <c r="B7" s="3"/>
      <c r="C7" s="3"/>
      <c r="D7" s="134"/>
      <c r="E7" s="74" t="s">
        <v>15</v>
      </c>
      <c r="F7" s="28" t="s">
        <v>87</v>
      </c>
      <c r="G7" s="135" t="s">
        <v>88</v>
      </c>
      <c r="H7" s="25">
        <v>2590</v>
      </c>
      <c r="I7" s="82"/>
      <c r="J7" s="24"/>
    </row>
    <row x14ac:dyDescent="0.25" r="8" customHeight="1" ht="17.25">
      <c r="A8" s="3"/>
      <c r="B8" s="3"/>
      <c r="C8" s="3"/>
      <c r="D8" s="134"/>
      <c r="E8" s="74"/>
      <c r="F8" s="74"/>
      <c r="G8" s="3"/>
      <c r="H8" s="82"/>
      <c r="I8" s="82"/>
      <c r="J8" s="82"/>
    </row>
    <row x14ac:dyDescent="0.25" r="9" customHeight="1" ht="17.25">
      <c r="A9" s="3"/>
      <c r="B9" s="3"/>
      <c r="C9" s="3"/>
      <c r="D9" s="134"/>
      <c r="E9" s="23"/>
      <c r="F9" s="23"/>
      <c r="G9" s="74"/>
      <c r="H9" s="136"/>
      <c r="I9" s="137"/>
      <c r="J9" s="137"/>
    </row>
    <row x14ac:dyDescent="0.25" r="10" customHeight="1" ht="17.25">
      <c r="A10" s="3"/>
      <c r="B10" s="3"/>
      <c r="C10" s="3"/>
      <c r="D10" s="134"/>
      <c r="E10" s="138" t="s">
        <v>89</v>
      </c>
      <c r="F10" s="138"/>
      <c r="G10" s="3"/>
      <c r="H10" s="82"/>
      <c r="I10" s="82"/>
      <c r="J10" s="82"/>
    </row>
    <row x14ac:dyDescent="0.25" r="11" customHeight="1" ht="17.25">
      <c r="A11" s="3"/>
      <c r="B11" s="3"/>
      <c r="C11" s="3"/>
      <c r="D11" s="114"/>
      <c r="E11" s="23"/>
      <c r="F11" s="23"/>
      <c r="G11" s="3"/>
      <c r="H11" s="82"/>
      <c r="I11" s="82"/>
      <c r="J11" s="82"/>
    </row>
    <row x14ac:dyDescent="0.25" r="12" customHeight="1" ht="17.25">
      <c r="A12" s="3"/>
      <c r="B12" s="3"/>
      <c r="C12" s="3"/>
      <c r="D12" s="134"/>
      <c r="E12" s="28"/>
      <c r="F12" s="28"/>
      <c r="G12" s="3"/>
      <c r="H12" s="82"/>
      <c r="I12" s="82"/>
      <c r="J12" s="34"/>
    </row>
    <row x14ac:dyDescent="0.25" r="13" customHeight="1" ht="17.25">
      <c r="A13" s="3"/>
      <c r="B13" s="3"/>
      <c r="C13" s="3"/>
      <c r="D13" s="134"/>
      <c r="E13" s="139" t="s">
        <v>90</v>
      </c>
      <c r="F13" s="140"/>
      <c r="G13" s="110"/>
      <c r="H13" s="141"/>
      <c r="I13" s="37">
        <v>540</v>
      </c>
      <c r="J13" s="82"/>
    </row>
    <row x14ac:dyDescent="0.25" r="14" customHeight="1" ht="17.25">
      <c r="A14" s="3"/>
      <c r="B14" s="3"/>
      <c r="C14" s="3"/>
      <c r="D14" s="134"/>
      <c r="E14" s="28"/>
      <c r="F14" s="28"/>
      <c r="G14" s="3"/>
      <c r="H14" s="82"/>
      <c r="I14" s="34"/>
      <c r="J14" s="82"/>
    </row>
    <row x14ac:dyDescent="0.25" r="15" customHeight="1" ht="17.25">
      <c r="A15" s="3"/>
      <c r="B15" s="3"/>
      <c r="C15" s="3"/>
      <c r="D15" s="134"/>
      <c r="E15" s="28"/>
      <c r="F15" s="28"/>
      <c r="G15" s="3"/>
      <c r="H15" s="82"/>
      <c r="I15" s="34"/>
      <c r="J15" s="82"/>
    </row>
    <row x14ac:dyDescent="0.25" r="16" customHeight="1" ht="28.5">
      <c r="A16" s="3"/>
      <c r="B16" s="3"/>
      <c r="C16" s="3"/>
      <c r="D16" s="134"/>
      <c r="E16" s="28"/>
      <c r="F16" s="28"/>
      <c r="G16" s="3"/>
      <c r="H16" s="82"/>
      <c r="I16" s="34"/>
      <c r="J16" s="82"/>
    </row>
    <row x14ac:dyDescent="0.25" r="17" customHeight="1" ht="24.75">
      <c r="A17" s="3"/>
      <c r="B17" s="142"/>
      <c r="C17" s="139"/>
      <c r="D17" s="139"/>
      <c r="E17" s="139"/>
      <c r="F17" s="139"/>
      <c r="G17" s="143"/>
      <c r="H17" s="144"/>
      <c r="I17" s="144"/>
      <c r="J17" s="144"/>
    </row>
    <row x14ac:dyDescent="0.25" r="18" customHeight="1" ht="50.1">
      <c r="A18" s="126" t="s">
        <v>1</v>
      </c>
      <c r="B18" s="96" t="s">
        <v>91</v>
      </c>
      <c r="C18" s="127"/>
      <c r="D18" s="127"/>
      <c r="E18" s="127"/>
      <c r="F18" s="127"/>
      <c r="G18" s="116"/>
      <c r="H18" s="128"/>
      <c r="I18" s="128"/>
      <c r="J18" s="128"/>
    </row>
    <row x14ac:dyDescent="0.25" r="19" customHeight="1" ht="26.25">
      <c r="A19" s="15"/>
      <c r="B19" s="15" t="s">
        <v>82</v>
      </c>
      <c r="C19" s="15"/>
      <c r="D19" s="129"/>
      <c r="E19" s="112" t="s">
        <v>58</v>
      </c>
      <c r="F19" s="118" t="s">
        <v>36</v>
      </c>
      <c r="G19" s="130"/>
      <c r="H19" s="131" t="s">
        <v>83</v>
      </c>
      <c r="I19" s="85"/>
      <c r="J19" s="85"/>
    </row>
    <row x14ac:dyDescent="0.25" r="20" customHeight="1" ht="17.25">
      <c r="A20" s="3"/>
      <c r="B20" s="3"/>
      <c r="C20" s="3"/>
      <c r="D20" s="132"/>
      <c r="E20" s="74"/>
      <c r="F20" s="133" t="s">
        <v>72</v>
      </c>
      <c r="G20" s="133" t="s">
        <v>84</v>
      </c>
      <c r="H20" s="91"/>
      <c r="I20" s="82"/>
      <c r="J20" s="82"/>
    </row>
    <row x14ac:dyDescent="0.25" r="21" customHeight="1" ht="17.25">
      <c r="A21" s="3"/>
      <c r="B21" s="3"/>
      <c r="C21" s="3"/>
      <c r="D21" s="134"/>
      <c r="E21" s="74" t="s">
        <v>11</v>
      </c>
      <c r="F21" s="28" t="s">
        <v>92</v>
      </c>
      <c r="G21" s="135" t="s">
        <v>93</v>
      </c>
      <c r="H21" s="25">
        <v>1740</v>
      </c>
      <c r="I21" s="82"/>
      <c r="J21" s="24"/>
    </row>
    <row x14ac:dyDescent="0.25" r="22" customHeight="1" ht="17.25">
      <c r="A22" s="3"/>
      <c r="B22" s="3"/>
      <c r="C22" s="3"/>
      <c r="D22" s="134"/>
      <c r="E22" s="74" t="s">
        <v>15</v>
      </c>
      <c r="F22" s="28" t="s">
        <v>94</v>
      </c>
      <c r="G22" s="135" t="s">
        <v>95</v>
      </c>
      <c r="H22" s="25">
        <v>2040</v>
      </c>
      <c r="I22" s="82"/>
      <c r="J22" s="24"/>
    </row>
    <row x14ac:dyDescent="0.25" r="23" customHeight="1" ht="17.25">
      <c r="A23" s="3"/>
      <c r="B23" s="3"/>
      <c r="C23" s="3"/>
      <c r="D23" s="134"/>
      <c r="E23" s="74"/>
      <c r="F23" s="74"/>
      <c r="G23" s="3"/>
      <c r="H23" s="82"/>
      <c r="I23" s="82"/>
      <c r="J23" s="82"/>
    </row>
    <row x14ac:dyDescent="0.25" r="24" customHeight="1" ht="17.25">
      <c r="A24" s="3"/>
      <c r="B24" s="3"/>
      <c r="C24" s="3"/>
      <c r="D24" s="134"/>
      <c r="E24" s="23"/>
      <c r="F24" s="23"/>
      <c r="G24" s="74"/>
      <c r="H24" s="136"/>
      <c r="I24" s="137"/>
      <c r="J24" s="137"/>
    </row>
    <row x14ac:dyDescent="0.25" r="25" customHeight="1" ht="17.25">
      <c r="A25" s="3"/>
      <c r="B25" s="3"/>
      <c r="C25" s="3"/>
      <c r="D25" s="134"/>
      <c r="E25" s="138" t="s">
        <v>89</v>
      </c>
      <c r="F25" s="138"/>
      <c r="G25" s="3"/>
      <c r="H25" s="82"/>
      <c r="I25" s="82"/>
      <c r="J25" s="82"/>
    </row>
    <row x14ac:dyDescent="0.25" r="26" customHeight="1" ht="17.25">
      <c r="A26" s="3"/>
      <c r="B26" s="3"/>
      <c r="C26" s="3"/>
      <c r="D26" s="134"/>
      <c r="E26" s="145"/>
      <c r="F26" s="145"/>
      <c r="G26" s="3"/>
      <c r="H26" s="82"/>
      <c r="I26" s="82"/>
      <c r="J26" s="82"/>
    </row>
    <row x14ac:dyDescent="0.25" r="27" customHeight="1" ht="17.25">
      <c r="A27" s="3"/>
      <c r="B27" s="3"/>
      <c r="C27" s="3"/>
      <c r="D27" s="114"/>
      <c r="E27" s="23"/>
      <c r="F27" s="23"/>
      <c r="G27" s="3"/>
      <c r="H27" s="82"/>
      <c r="I27" s="82"/>
      <c r="J27" s="82"/>
    </row>
    <row x14ac:dyDescent="0.25" r="28" customHeight="1" ht="17.25">
      <c r="A28" s="3"/>
      <c r="B28" s="3"/>
      <c r="C28" s="3"/>
      <c r="D28" s="134"/>
      <c r="E28" s="139" t="s">
        <v>96</v>
      </c>
      <c r="F28" s="139"/>
      <c r="G28" s="140"/>
      <c r="H28" s="141"/>
      <c r="I28" s="141"/>
      <c r="J28" s="37">
        <v>420</v>
      </c>
    </row>
    <row x14ac:dyDescent="0.25" r="29" customHeight="1" ht="17.25">
      <c r="A29" s="3"/>
      <c r="B29" s="3"/>
      <c r="C29" s="3"/>
      <c r="D29" s="134"/>
      <c r="E29" s="145"/>
      <c r="F29" s="145"/>
      <c r="G29" s="3"/>
      <c r="H29" s="82"/>
      <c r="I29" s="82"/>
      <c r="J29" s="82"/>
    </row>
    <row x14ac:dyDescent="0.25" r="30" customHeight="1" ht="17.25">
      <c r="A30" s="3"/>
      <c r="B30" s="3"/>
      <c r="C30" s="3"/>
      <c r="D30" s="134"/>
      <c r="E30" s="145"/>
      <c r="F30" s="145"/>
      <c r="G30" s="3"/>
      <c r="H30" s="82"/>
      <c r="I30" s="34"/>
      <c r="J30" s="82"/>
    </row>
    <row x14ac:dyDescent="0.25" r="31" customHeight="1" ht="17.25">
      <c r="A31" s="3"/>
      <c r="B31" s="3"/>
      <c r="C31" s="3"/>
      <c r="D31" s="134"/>
      <c r="E31" s="23"/>
      <c r="F31" s="23"/>
      <c r="G31" s="3"/>
      <c r="H31" s="82"/>
      <c r="I31" s="82"/>
      <c r="J31" s="82"/>
    </row>
    <row x14ac:dyDescent="0.25" r="32" customHeight="1" ht="17.25">
      <c r="A32" s="3"/>
      <c r="B32" s="3"/>
      <c r="C32" s="3"/>
      <c r="D32" s="134"/>
      <c r="E32" s="28"/>
      <c r="F32" s="28"/>
      <c r="G32" s="3"/>
      <c r="H32" s="82"/>
      <c r="I32" s="34"/>
      <c r="J32" s="34"/>
    </row>
    <row x14ac:dyDescent="0.25" r="33" customHeight="1" ht="17.25">
      <c r="A33" s="3"/>
      <c r="B33" s="3"/>
      <c r="C33" s="3"/>
      <c r="D33" s="134"/>
      <c r="E33" s="28"/>
      <c r="F33" s="28"/>
      <c r="G33" s="3"/>
      <c r="H33" s="82"/>
      <c r="I33" s="34"/>
      <c r="J33" s="34"/>
    </row>
    <row x14ac:dyDescent="0.25" r="34" customHeight="1" ht="17.25">
      <c r="A34" s="3"/>
      <c r="B34" s="142"/>
      <c r="C34" s="139"/>
      <c r="D34" s="139"/>
      <c r="E34" s="139"/>
      <c r="F34" s="139"/>
      <c r="G34" s="143"/>
      <c r="H34" s="144"/>
      <c r="I34" s="144"/>
      <c r="J34" s="144"/>
    </row>
    <row x14ac:dyDescent="0.25" r="35" customHeight="1" ht="50.1">
      <c r="A35" s="126" t="s">
        <v>1</v>
      </c>
      <c r="B35" s="96" t="s">
        <v>97</v>
      </c>
      <c r="C35" s="127"/>
      <c r="D35" s="127"/>
      <c r="E35" s="127"/>
      <c r="F35" s="127"/>
      <c r="G35" s="116"/>
      <c r="H35" s="128"/>
      <c r="I35" s="128"/>
      <c r="J35" s="128"/>
    </row>
    <row x14ac:dyDescent="0.25" r="36" customHeight="1" ht="27.75">
      <c r="A36" s="15"/>
      <c r="B36" s="15" t="s">
        <v>98</v>
      </c>
      <c r="C36" s="15"/>
      <c r="D36" s="129"/>
      <c r="E36" s="112" t="s">
        <v>58</v>
      </c>
      <c r="F36" s="118" t="s">
        <v>36</v>
      </c>
      <c r="G36" s="130"/>
      <c r="H36" s="131" t="s">
        <v>83</v>
      </c>
      <c r="I36" s="146" t="s">
        <v>99</v>
      </c>
      <c r="J36" s="147"/>
    </row>
    <row x14ac:dyDescent="0.25" r="37" customHeight="1" ht="17.25">
      <c r="A37" s="3"/>
      <c r="B37" s="3"/>
      <c r="C37" s="3"/>
      <c r="D37" s="132"/>
      <c r="E37" s="74"/>
      <c r="F37" s="133" t="s">
        <v>72</v>
      </c>
      <c r="G37" s="133" t="s">
        <v>84</v>
      </c>
      <c r="H37" s="91"/>
      <c r="I37" s="91"/>
      <c r="J37" s="82"/>
    </row>
    <row x14ac:dyDescent="0.25" r="38" customHeight="1" ht="17.25">
      <c r="A38" s="3"/>
      <c r="B38" s="3"/>
      <c r="C38" s="3"/>
      <c r="D38" s="134"/>
      <c r="E38" s="148"/>
      <c r="F38" s="28" t="s">
        <v>100</v>
      </c>
      <c r="G38" s="135" t="s">
        <v>101</v>
      </c>
      <c r="H38" s="25">
        <v>2690</v>
      </c>
      <c r="I38" s="25">
        <v>4550</v>
      </c>
      <c r="J38" s="82"/>
    </row>
    <row x14ac:dyDescent="0.25" r="39" customHeight="1" ht="17.25">
      <c r="A39" s="3"/>
      <c r="B39" s="3"/>
      <c r="C39" s="3"/>
      <c r="D39" s="134"/>
      <c r="E39" s="74"/>
      <c r="F39" s="74"/>
      <c r="G39" s="3"/>
      <c r="H39" s="82"/>
      <c r="I39" s="82"/>
      <c r="J39" s="82"/>
    </row>
    <row x14ac:dyDescent="0.25" r="40" customHeight="1" ht="17.25">
      <c r="A40" s="3"/>
      <c r="B40" s="3"/>
      <c r="C40" s="3"/>
      <c r="D40" s="134"/>
      <c r="E40" s="23"/>
      <c r="F40" s="23"/>
      <c r="G40" s="74"/>
      <c r="H40" s="136"/>
      <c r="I40" s="137"/>
      <c r="J40" s="137"/>
    </row>
    <row x14ac:dyDescent="0.25" r="41" customHeight="1" ht="17.25">
      <c r="A41" s="3"/>
      <c r="B41" s="3"/>
      <c r="C41" s="3"/>
      <c r="D41" s="134"/>
      <c r="E41" s="138" t="s">
        <v>89</v>
      </c>
      <c r="F41" s="138"/>
      <c r="G41" s="3"/>
      <c r="H41" s="82"/>
      <c r="I41" s="82"/>
      <c r="J41" s="34"/>
    </row>
    <row x14ac:dyDescent="0.25" r="42" customHeight="1" ht="17.25">
      <c r="A42" s="3"/>
      <c r="B42" s="3"/>
      <c r="C42" s="3"/>
      <c r="D42" s="114"/>
      <c r="E42" s="145"/>
      <c r="F42" s="145"/>
      <c r="G42" s="3"/>
      <c r="H42" s="82"/>
      <c r="I42" s="82"/>
      <c r="J42" s="34"/>
    </row>
    <row x14ac:dyDescent="0.25" r="43" customHeight="1" ht="17.25">
      <c r="A43" s="3"/>
      <c r="B43" s="3"/>
      <c r="C43" s="3"/>
      <c r="D43" s="114"/>
      <c r="E43" s="23"/>
      <c r="F43" s="23"/>
      <c r="G43" s="3"/>
      <c r="H43" s="82"/>
      <c r="I43" s="82"/>
      <c r="J43" s="82"/>
    </row>
    <row x14ac:dyDescent="0.25" r="44" customHeight="1" ht="17.25">
      <c r="A44" s="3"/>
      <c r="B44" s="3"/>
      <c r="C44" s="3"/>
      <c r="D44" s="114"/>
      <c r="E44" s="139" t="s">
        <v>96</v>
      </c>
      <c r="F44" s="139"/>
      <c r="G44" s="140"/>
      <c r="H44" s="141"/>
      <c r="I44" s="141"/>
      <c r="J44" s="37">
        <v>420</v>
      </c>
    </row>
    <row x14ac:dyDescent="0.25" r="45" customHeight="1" ht="17.25">
      <c r="A45" s="3"/>
      <c r="B45" s="3"/>
      <c r="C45" s="3"/>
      <c r="D45" s="114"/>
      <c r="E45" s="145"/>
      <c r="F45" s="145"/>
      <c r="G45" s="3"/>
      <c r="H45" s="82"/>
      <c r="I45" s="82"/>
      <c r="J45" s="82"/>
    </row>
    <row x14ac:dyDescent="0.25" r="46" customHeight="1" ht="17.25">
      <c r="A46" s="3"/>
      <c r="B46" s="3"/>
      <c r="C46" s="3"/>
      <c r="D46" s="114"/>
      <c r="E46" s="145"/>
      <c r="F46" s="145"/>
      <c r="G46" s="3"/>
      <c r="H46" s="82"/>
      <c r="I46" s="82"/>
      <c r="J46" s="82"/>
    </row>
    <row x14ac:dyDescent="0.25" r="47" customHeight="1" ht="17.25">
      <c r="A47" s="3"/>
      <c r="B47" s="3"/>
      <c r="C47" s="3"/>
      <c r="D47" s="114"/>
      <c r="E47" s="28"/>
      <c r="F47" s="28"/>
      <c r="G47" s="3"/>
      <c r="H47" s="82"/>
      <c r="I47" s="82"/>
      <c r="J47" s="82"/>
    </row>
    <row x14ac:dyDescent="0.25" r="48" customHeight="1" ht="30">
      <c r="A48" s="3"/>
      <c r="B48" s="3"/>
      <c r="C48" s="3"/>
      <c r="D48" s="114"/>
      <c r="E48" s="28"/>
      <c r="F48" s="28"/>
      <c r="G48" s="3"/>
      <c r="H48" s="82"/>
      <c r="I48" s="82"/>
      <c r="J48" s="82"/>
    </row>
    <row x14ac:dyDescent="0.25" r="49" customHeight="1" ht="17.25">
      <c r="A49" s="3"/>
      <c r="B49" s="3"/>
      <c r="C49" s="3"/>
      <c r="D49" s="114"/>
      <c r="E49" s="28"/>
      <c r="F49" s="28"/>
      <c r="G49" s="3"/>
      <c r="H49" s="82"/>
      <c r="I49" s="82"/>
      <c r="J49" s="82"/>
    </row>
    <row x14ac:dyDescent="0.25" r="50" customHeight="1" ht="50.1">
      <c r="A50" s="126"/>
      <c r="B50" s="96" t="s">
        <v>102</v>
      </c>
      <c r="C50" s="127"/>
      <c r="D50" s="127"/>
      <c r="E50" s="127"/>
      <c r="F50" s="127"/>
      <c r="G50" s="116"/>
      <c r="H50" s="128"/>
      <c r="I50" s="128"/>
      <c r="J50" s="128"/>
    </row>
    <row x14ac:dyDescent="0.25" r="51" customHeight="1" ht="26.25">
      <c r="A51" s="15"/>
      <c r="B51" s="15" t="s">
        <v>82</v>
      </c>
      <c r="C51" s="15"/>
      <c r="D51" s="129"/>
      <c r="E51" s="112" t="s">
        <v>58</v>
      </c>
      <c r="F51" s="118" t="s">
        <v>36</v>
      </c>
      <c r="G51" s="130"/>
      <c r="H51" s="131" t="s">
        <v>83</v>
      </c>
      <c r="I51" s="146" t="s">
        <v>99</v>
      </c>
      <c r="J51" s="147"/>
    </row>
    <row x14ac:dyDescent="0.25" r="52" customHeight="1" ht="17.25">
      <c r="A52" s="3"/>
      <c r="B52" s="3"/>
      <c r="C52" s="3"/>
      <c r="D52" s="132"/>
      <c r="E52" s="74"/>
      <c r="F52" s="133" t="s">
        <v>72</v>
      </c>
      <c r="G52" s="133" t="s">
        <v>84</v>
      </c>
      <c r="H52" s="91"/>
      <c r="I52" s="91"/>
      <c r="J52" s="86"/>
    </row>
    <row x14ac:dyDescent="0.25" r="53" customHeight="1" ht="17.25">
      <c r="A53" s="3"/>
      <c r="B53" s="3"/>
      <c r="C53" s="3"/>
      <c r="D53" s="134"/>
      <c r="E53" s="74" t="s">
        <v>11</v>
      </c>
      <c r="F53" s="28" t="s">
        <v>85</v>
      </c>
      <c r="G53" s="114" t="s">
        <v>103</v>
      </c>
      <c r="H53" s="25">
        <v>2720</v>
      </c>
      <c r="I53" s="25">
        <v>4550</v>
      </c>
      <c r="J53" s="149"/>
    </row>
    <row x14ac:dyDescent="0.25" r="54" customHeight="1" ht="17.25">
      <c r="A54" s="3"/>
      <c r="B54" s="3"/>
      <c r="C54" s="3"/>
      <c r="D54" s="134"/>
      <c r="E54" s="74" t="s">
        <v>15</v>
      </c>
      <c r="F54" s="28" t="s">
        <v>87</v>
      </c>
      <c r="G54" s="114" t="s">
        <v>104</v>
      </c>
      <c r="H54" s="25">
        <v>3030</v>
      </c>
      <c r="I54" s="25">
        <v>5100</v>
      </c>
      <c r="J54" s="137"/>
    </row>
    <row x14ac:dyDescent="0.25" r="55" customHeight="1" ht="17.25">
      <c r="A55" s="3"/>
      <c r="B55" s="3"/>
      <c r="C55" s="3"/>
      <c r="D55" s="134"/>
      <c r="E55" s="74"/>
      <c r="F55" s="74"/>
      <c r="G55" s="3"/>
      <c r="H55" s="82"/>
      <c r="I55" s="82"/>
      <c r="J55" s="86"/>
    </row>
    <row x14ac:dyDescent="0.25" r="56" customHeight="1" ht="17.25">
      <c r="A56" s="3"/>
      <c r="B56" s="3"/>
      <c r="C56" s="3"/>
      <c r="D56" s="134"/>
      <c r="E56" s="23"/>
      <c r="F56" s="23"/>
      <c r="G56" s="74"/>
      <c r="H56" s="136"/>
      <c r="I56" s="137"/>
      <c r="J56" s="86"/>
    </row>
    <row x14ac:dyDescent="0.25" r="57" customHeight="1" ht="17.25">
      <c r="A57" s="3"/>
      <c r="B57" s="3"/>
      <c r="C57" s="3"/>
      <c r="D57" s="134"/>
      <c r="E57" s="138" t="s">
        <v>89</v>
      </c>
      <c r="F57" s="138"/>
      <c r="G57" s="3"/>
      <c r="H57" s="82"/>
      <c r="I57" s="82"/>
      <c r="J57" s="86"/>
    </row>
    <row x14ac:dyDescent="0.25" r="58" customHeight="1" ht="17.25">
      <c r="A58" s="3"/>
      <c r="B58" s="3"/>
      <c r="C58" s="3"/>
      <c r="D58" s="114"/>
      <c r="E58" s="145"/>
      <c r="F58" s="145"/>
      <c r="G58" s="3"/>
      <c r="H58" s="82"/>
      <c r="I58" s="82"/>
      <c r="J58" s="82"/>
    </row>
    <row x14ac:dyDescent="0.25" r="59" customHeight="1" ht="17.25">
      <c r="A59" s="3"/>
      <c r="B59" s="3"/>
      <c r="C59" s="3"/>
      <c r="D59" s="134"/>
      <c r="E59" s="23"/>
      <c r="F59" s="23"/>
      <c r="G59" s="3"/>
      <c r="H59" s="82"/>
      <c r="I59" s="82"/>
      <c r="J59" s="82"/>
    </row>
    <row x14ac:dyDescent="0.25" r="60" customHeight="1" ht="17.25">
      <c r="A60" s="3"/>
      <c r="B60" s="3"/>
      <c r="C60" s="3"/>
      <c r="D60" s="134"/>
      <c r="E60" s="139" t="s">
        <v>90</v>
      </c>
      <c r="F60" s="139"/>
      <c r="G60" s="140"/>
      <c r="H60" s="141"/>
      <c r="I60" s="124"/>
      <c r="J60" s="37">
        <v>420</v>
      </c>
    </row>
    <row x14ac:dyDescent="0.25" r="61" customHeight="1" ht="17.25">
      <c r="A61" s="3"/>
      <c r="B61" s="3"/>
      <c r="C61" s="3"/>
      <c r="D61" s="134"/>
      <c r="E61" s="145"/>
      <c r="F61" s="145"/>
      <c r="G61" s="3"/>
      <c r="H61" s="82"/>
      <c r="I61" s="34"/>
      <c r="J61" s="86"/>
    </row>
    <row x14ac:dyDescent="0.25" r="62" customHeight="1" ht="17.25">
      <c r="A62" s="3"/>
      <c r="B62" s="3"/>
      <c r="C62" s="3"/>
      <c r="D62" s="134"/>
      <c r="E62" s="23"/>
      <c r="F62" s="23"/>
      <c r="G62" s="3"/>
      <c r="H62" s="82"/>
      <c r="I62" s="82"/>
      <c r="J62" s="82"/>
    </row>
    <row x14ac:dyDescent="0.25" r="63" customHeight="1" ht="17.25">
      <c r="A63" s="3"/>
      <c r="B63" s="3"/>
      <c r="C63" s="3"/>
      <c r="D63" s="134"/>
      <c r="E63" s="139" t="s">
        <v>105</v>
      </c>
      <c r="F63" s="139"/>
      <c r="G63" s="140"/>
      <c r="H63" s="141"/>
      <c r="I63" s="124"/>
      <c r="J63" s="37">
        <v>1490</v>
      </c>
    </row>
    <row x14ac:dyDescent="0.25" r="64" customHeight="1" ht="17.25">
      <c r="A64" s="3"/>
      <c r="B64" s="3"/>
      <c r="C64" s="3"/>
      <c r="D64" s="134"/>
      <c r="E64" s="28"/>
      <c r="F64" s="28"/>
      <c r="G64" s="3"/>
      <c r="H64" s="82"/>
      <c r="I64" s="34"/>
      <c r="J64" s="34"/>
    </row>
    <row x14ac:dyDescent="0.25" r="65" customHeight="1" ht="17.25">
      <c r="A65" s="3"/>
      <c r="B65" s="3"/>
      <c r="C65" s="3"/>
      <c r="D65" s="134"/>
      <c r="E65" s="28"/>
      <c r="F65" s="28"/>
      <c r="G65" s="3"/>
      <c r="H65" s="82"/>
      <c r="I65" s="34"/>
      <c r="J65" s="34"/>
    </row>
    <row x14ac:dyDescent="0.25" r="66" customHeight="1" ht="81">
      <c r="A66" s="3"/>
      <c r="B66" s="3"/>
      <c r="C66" s="3"/>
      <c r="D66" s="134"/>
      <c r="E66" s="23"/>
      <c r="F66" s="23"/>
      <c r="G66" s="3"/>
      <c r="H66" s="82"/>
      <c r="I66" s="82"/>
      <c r="J66" s="82"/>
    </row>
    <row x14ac:dyDescent="0.25" r="67" customHeight="1" ht="50.1">
      <c r="A67" s="126"/>
      <c r="B67" s="96" t="s">
        <v>102</v>
      </c>
      <c r="C67" s="127"/>
      <c r="D67" s="127"/>
      <c r="E67" s="127"/>
      <c r="F67" s="127"/>
      <c r="G67" s="116"/>
      <c r="H67" s="128"/>
      <c r="I67" s="128"/>
      <c r="J67" s="128"/>
    </row>
    <row x14ac:dyDescent="0.25" r="68" customHeight="1" ht="26.25">
      <c r="A68" s="15"/>
      <c r="B68" s="15" t="s">
        <v>106</v>
      </c>
      <c r="C68" s="15"/>
      <c r="D68" s="129"/>
      <c r="E68" s="112" t="s">
        <v>58</v>
      </c>
      <c r="F68" s="118" t="s">
        <v>36</v>
      </c>
      <c r="G68" s="130"/>
      <c r="H68" s="131" t="s">
        <v>83</v>
      </c>
      <c r="I68" s="146" t="s">
        <v>99</v>
      </c>
      <c r="J68" s="147"/>
    </row>
    <row x14ac:dyDescent="0.25" r="69" customHeight="1" ht="17.25">
      <c r="A69" s="3"/>
      <c r="B69" s="3"/>
      <c r="C69" s="3"/>
      <c r="D69" s="132"/>
      <c r="E69" s="74"/>
      <c r="F69" s="133" t="s">
        <v>72</v>
      </c>
      <c r="G69" s="133" t="s">
        <v>84</v>
      </c>
      <c r="H69" s="91"/>
      <c r="I69" s="91"/>
      <c r="J69" s="86"/>
    </row>
    <row x14ac:dyDescent="0.25" r="70" customHeight="1" ht="17.25">
      <c r="A70" s="3"/>
      <c r="B70" s="3"/>
      <c r="C70" s="3"/>
      <c r="D70" s="134"/>
      <c r="E70" s="74" t="s">
        <v>11</v>
      </c>
      <c r="F70" s="28" t="s">
        <v>107</v>
      </c>
      <c r="G70" s="135" t="s">
        <v>108</v>
      </c>
      <c r="H70" s="25">
        <v>2720</v>
      </c>
      <c r="I70" s="25">
        <v>4570</v>
      </c>
      <c r="J70" s="86"/>
    </row>
    <row x14ac:dyDescent="0.25" r="71" customHeight="1" ht="17.25">
      <c r="A71" s="3"/>
      <c r="B71" s="3"/>
      <c r="C71" s="3"/>
      <c r="D71" s="134"/>
      <c r="E71" s="74" t="s">
        <v>13</v>
      </c>
      <c r="F71" s="28" t="s">
        <v>109</v>
      </c>
      <c r="G71" s="135" t="s">
        <v>110</v>
      </c>
      <c r="H71" s="25">
        <v>3140</v>
      </c>
      <c r="I71" s="25">
        <v>5290</v>
      </c>
      <c r="J71" s="137"/>
    </row>
    <row x14ac:dyDescent="0.25" r="72" customHeight="1" ht="17.25">
      <c r="A72" s="3"/>
      <c r="B72" s="3"/>
      <c r="C72" s="3"/>
      <c r="D72" s="134"/>
      <c r="E72" s="74" t="s">
        <v>15</v>
      </c>
      <c r="F72" s="28" t="s">
        <v>111</v>
      </c>
      <c r="G72" s="135" t="s">
        <v>112</v>
      </c>
      <c r="H72" s="25">
        <v>3550</v>
      </c>
      <c r="I72" s="25">
        <v>6010</v>
      </c>
      <c r="J72" s="136"/>
    </row>
    <row x14ac:dyDescent="0.25" r="73" customHeight="1" ht="17.25">
      <c r="A73" s="3"/>
      <c r="B73" s="3"/>
      <c r="C73" s="3"/>
      <c r="D73" s="134"/>
      <c r="E73" s="74"/>
      <c r="F73" s="74"/>
      <c r="G73" s="3"/>
      <c r="H73" s="82"/>
      <c r="I73" s="82"/>
      <c r="J73" s="86"/>
    </row>
    <row x14ac:dyDescent="0.25" r="74" customHeight="1" ht="17.25">
      <c r="A74" s="3"/>
      <c r="B74" s="3"/>
      <c r="C74" s="3"/>
      <c r="D74" s="134"/>
      <c r="E74" s="23"/>
      <c r="F74" s="23"/>
      <c r="G74" s="74"/>
      <c r="H74" s="136"/>
      <c r="I74" s="137"/>
      <c r="J74" s="86"/>
    </row>
    <row x14ac:dyDescent="0.25" r="75" customHeight="1" ht="17.25">
      <c r="A75" s="3"/>
      <c r="B75" s="3"/>
      <c r="C75" s="3"/>
      <c r="D75" s="134"/>
      <c r="E75" s="138" t="s">
        <v>89</v>
      </c>
      <c r="F75" s="138"/>
      <c r="G75" s="3"/>
      <c r="H75" s="82"/>
      <c r="I75" s="82"/>
      <c r="J75" s="86"/>
    </row>
    <row x14ac:dyDescent="0.25" r="76" customHeight="1" ht="17.25">
      <c r="A76" s="3"/>
      <c r="B76" s="3"/>
      <c r="C76" s="3"/>
      <c r="D76" s="114"/>
      <c r="E76" s="145"/>
      <c r="F76" s="145"/>
      <c r="G76" s="3"/>
      <c r="H76" s="82"/>
      <c r="I76" s="82"/>
      <c r="J76" s="82"/>
    </row>
    <row x14ac:dyDescent="0.25" r="77" customHeight="1" ht="17.25">
      <c r="A77" s="3"/>
      <c r="B77" s="3"/>
      <c r="C77" s="3"/>
      <c r="D77" s="134"/>
      <c r="E77" s="23"/>
      <c r="F77" s="23"/>
      <c r="G77" s="3"/>
      <c r="H77" s="82"/>
      <c r="I77" s="82"/>
      <c r="J77" s="82"/>
    </row>
    <row x14ac:dyDescent="0.25" r="78" customHeight="1" ht="17.25">
      <c r="A78" s="3"/>
      <c r="B78" s="3"/>
      <c r="C78" s="3"/>
      <c r="D78" s="134"/>
      <c r="E78" s="139" t="s">
        <v>90</v>
      </c>
      <c r="F78" s="139"/>
      <c r="G78" s="140"/>
      <c r="H78" s="141"/>
      <c r="I78" s="124"/>
      <c r="J78" s="37">
        <v>420</v>
      </c>
    </row>
    <row x14ac:dyDescent="0.25" r="79" customHeight="1" ht="17.25">
      <c r="A79" s="3"/>
      <c r="B79" s="3"/>
      <c r="C79" s="3"/>
      <c r="D79" s="134"/>
      <c r="E79" s="145"/>
      <c r="F79" s="145"/>
      <c r="G79" s="3"/>
      <c r="H79" s="82"/>
      <c r="I79" s="34"/>
      <c r="J79" s="86"/>
    </row>
    <row x14ac:dyDescent="0.25" r="80" customHeight="1" ht="17.25">
      <c r="A80" s="3"/>
      <c r="B80" s="3"/>
      <c r="C80" s="3"/>
      <c r="D80" s="134"/>
      <c r="E80" s="145"/>
      <c r="F80" s="145"/>
      <c r="G80" s="3"/>
      <c r="H80" s="82"/>
      <c r="I80" s="34"/>
      <c r="J80" s="86"/>
    </row>
    <row x14ac:dyDescent="0.25" r="81" customHeight="1" ht="17.25">
      <c r="A81" s="3"/>
      <c r="B81" s="3"/>
      <c r="C81" s="3"/>
      <c r="D81" s="134"/>
      <c r="E81" s="139" t="s">
        <v>105</v>
      </c>
      <c r="F81" s="139"/>
      <c r="G81" s="140"/>
      <c r="H81" s="141"/>
      <c r="I81" s="124"/>
      <c r="J81" s="37">
        <v>1490</v>
      </c>
    </row>
    <row x14ac:dyDescent="0.25" r="82" customHeight="1" ht="85.34999999999998">
      <c r="A82" s="3"/>
      <c r="B82" s="3"/>
      <c r="C82" s="3"/>
      <c r="D82" s="134"/>
      <c r="E82" s="28"/>
      <c r="F82" s="28"/>
      <c r="G82" s="3"/>
      <c r="H82" s="82"/>
      <c r="I82" s="34"/>
      <c r="J82" s="34"/>
    </row>
    <row x14ac:dyDescent="0.25" r="83" customHeight="1" ht="17.25">
      <c r="A83" s="126"/>
      <c r="B83" s="96" t="s">
        <v>113</v>
      </c>
      <c r="C83" s="127"/>
      <c r="D83" s="127"/>
      <c r="E83" s="127"/>
      <c r="F83" s="127"/>
      <c r="G83" s="116"/>
      <c r="H83" s="128"/>
      <c r="I83" s="128"/>
      <c r="J83" s="128"/>
    </row>
    <row x14ac:dyDescent="0.25" r="84" customHeight="1" ht="17.25">
      <c r="A84" s="15"/>
      <c r="B84" s="15"/>
      <c r="C84" s="15"/>
      <c r="D84" s="129"/>
      <c r="E84" s="112" t="s">
        <v>58</v>
      </c>
      <c r="F84" s="118" t="s">
        <v>36</v>
      </c>
      <c r="G84" s="130"/>
      <c r="H84" s="18" t="s">
        <v>83</v>
      </c>
      <c r="I84" s="18"/>
      <c r="J84" s="85"/>
    </row>
    <row x14ac:dyDescent="0.25" r="85" customHeight="1" ht="17.25">
      <c r="A85" s="3"/>
      <c r="B85" s="3"/>
      <c r="C85" s="3"/>
      <c r="D85" s="134"/>
      <c r="E85" s="28"/>
      <c r="F85" s="150" t="s">
        <v>72</v>
      </c>
      <c r="G85" s="150" t="s">
        <v>84</v>
      </c>
      <c r="H85" s="82"/>
      <c r="I85" s="34"/>
      <c r="J85" s="34"/>
    </row>
    <row x14ac:dyDescent="0.25" r="86" customHeight="1" ht="17.25">
      <c r="A86" s="3"/>
      <c r="B86" s="3"/>
      <c r="C86" s="3"/>
      <c r="D86" s="134"/>
      <c r="E86" s="74" t="s">
        <v>11</v>
      </c>
      <c r="F86" s="28" t="s">
        <v>114</v>
      </c>
      <c r="G86" s="28" t="s">
        <v>115</v>
      </c>
      <c r="H86" s="25">
        <v>1580</v>
      </c>
      <c r="I86" s="151"/>
      <c r="J86" s="34"/>
    </row>
    <row x14ac:dyDescent="0.25" r="87" customHeight="1" ht="17.25">
      <c r="A87" s="3"/>
      <c r="B87" s="3"/>
      <c r="C87" s="3"/>
      <c r="D87" s="134"/>
      <c r="E87" s="74" t="s">
        <v>13</v>
      </c>
      <c r="F87" s="28" t="s">
        <v>116</v>
      </c>
      <c r="G87" s="28" t="s">
        <v>117</v>
      </c>
      <c r="H87" s="25">
        <v>1900</v>
      </c>
      <c r="I87" s="151"/>
      <c r="J87" s="34"/>
    </row>
    <row x14ac:dyDescent="0.25" r="88" customHeight="1" ht="17.25">
      <c r="A88" s="3"/>
      <c r="B88" s="3"/>
      <c r="C88" s="3"/>
      <c r="D88" s="134"/>
      <c r="E88" s="74" t="s">
        <v>15</v>
      </c>
      <c r="F88" s="28" t="s">
        <v>118</v>
      </c>
      <c r="G88" s="28" t="s">
        <v>119</v>
      </c>
      <c r="H88" s="25">
        <v>2310</v>
      </c>
      <c r="I88" s="151"/>
      <c r="J88" s="34"/>
    </row>
    <row x14ac:dyDescent="0.25" r="89" customHeight="1" ht="17.25">
      <c r="A89" s="3"/>
      <c r="B89" s="3"/>
      <c r="C89" s="3"/>
      <c r="D89" s="134"/>
      <c r="E89" s="74" t="s">
        <v>120</v>
      </c>
      <c r="F89" s="28" t="s">
        <v>121</v>
      </c>
      <c r="G89" s="28" t="s">
        <v>122</v>
      </c>
      <c r="H89" s="25">
        <v>2600</v>
      </c>
      <c r="I89" s="151"/>
      <c r="J89" s="34"/>
    </row>
    <row x14ac:dyDescent="0.25" r="90" customHeight="1" ht="17.25">
      <c r="A90" s="3"/>
      <c r="B90" s="3"/>
      <c r="C90" s="3"/>
      <c r="D90" s="134"/>
      <c r="E90" s="74" t="s">
        <v>123</v>
      </c>
      <c r="F90" s="28" t="s">
        <v>124</v>
      </c>
      <c r="G90" s="28" t="s">
        <v>125</v>
      </c>
      <c r="H90" s="25">
        <v>3140</v>
      </c>
      <c r="I90" s="151"/>
      <c r="J90" s="34"/>
    </row>
    <row x14ac:dyDescent="0.25" r="91" customHeight="1" ht="17.25">
      <c r="A91" s="3"/>
      <c r="B91" s="3"/>
      <c r="C91" s="3"/>
      <c r="D91" s="134"/>
      <c r="E91" s="28"/>
      <c r="F91" s="28"/>
      <c r="G91" s="3"/>
      <c r="H91" s="82"/>
      <c r="I91" s="34"/>
      <c r="J91" s="34"/>
    </row>
    <row x14ac:dyDescent="0.25" r="92" customHeight="1" ht="17.25">
      <c r="A92" s="3"/>
      <c r="B92" s="3"/>
      <c r="C92" s="3"/>
      <c r="D92" s="134"/>
      <c r="E92" s="138" t="s">
        <v>89</v>
      </c>
      <c r="F92" s="138"/>
      <c r="G92" s="3"/>
      <c r="H92" s="82"/>
      <c r="I92" s="34"/>
      <c r="J92" s="34"/>
    </row>
    <row x14ac:dyDescent="0.25" r="93" customHeight="1" ht="17.25">
      <c r="A93" s="3"/>
      <c r="B93" s="3"/>
      <c r="C93" s="3"/>
      <c r="D93" s="134"/>
      <c r="E93" s="145"/>
      <c r="F93" s="145"/>
      <c r="G93" s="3"/>
      <c r="H93" s="82"/>
      <c r="I93" s="34"/>
      <c r="J93" s="34"/>
    </row>
    <row x14ac:dyDescent="0.25" r="94" customHeight="1" ht="17.25">
      <c r="A94" s="3"/>
      <c r="B94" s="3"/>
      <c r="C94" s="3"/>
      <c r="D94" s="134"/>
      <c r="E94" s="28"/>
      <c r="F94" s="28"/>
      <c r="G94" s="3"/>
      <c r="H94" s="82"/>
      <c r="I94" s="34"/>
      <c r="J94" s="34"/>
    </row>
    <row x14ac:dyDescent="0.25" r="95" customHeight="1" ht="17.25">
      <c r="A95" s="3"/>
      <c r="B95" s="3"/>
      <c r="C95" s="3"/>
      <c r="D95" s="134"/>
      <c r="E95" s="23"/>
      <c r="F95" s="23"/>
      <c r="G95" s="114"/>
      <c r="H95" s="82"/>
      <c r="I95" s="91" t="s">
        <v>126</v>
      </c>
      <c r="J95" s="91" t="s">
        <v>127</v>
      </c>
    </row>
    <row x14ac:dyDescent="0.25" r="96" customHeight="1" ht="17.25">
      <c r="A96" s="3"/>
      <c r="B96" s="3"/>
      <c r="C96" s="3"/>
      <c r="D96" s="134"/>
      <c r="E96" s="139" t="s">
        <v>90</v>
      </c>
      <c r="F96" s="139"/>
      <c r="G96" s="139"/>
      <c r="H96" s="144"/>
      <c r="I96" s="37">
        <v>290</v>
      </c>
      <c r="J96" s="37">
        <v>420</v>
      </c>
    </row>
    <row x14ac:dyDescent="0.25" r="97" customHeight="1" ht="17.25">
      <c r="A97" s="3"/>
      <c r="B97" s="3"/>
      <c r="C97" s="3"/>
      <c r="D97" s="134"/>
      <c r="E97" s="145"/>
      <c r="F97" s="145"/>
      <c r="G97" s="3"/>
      <c r="H97" s="82"/>
      <c r="I97" s="34"/>
      <c r="J97" s="34"/>
    </row>
    <row x14ac:dyDescent="0.25" r="98" customHeight="1" ht="17.25">
      <c r="A98" s="3"/>
      <c r="B98" s="3"/>
      <c r="C98" s="3"/>
      <c r="D98" s="134"/>
      <c r="E98" s="23"/>
      <c r="F98" s="23"/>
      <c r="G98" s="3"/>
      <c r="H98" s="82"/>
      <c r="I98" s="91" t="s">
        <v>126</v>
      </c>
      <c r="J98" s="91" t="s">
        <v>127</v>
      </c>
    </row>
    <row x14ac:dyDescent="0.25" r="99" customHeight="1" ht="17.25">
      <c r="A99" s="3"/>
      <c r="B99" s="3"/>
      <c r="C99" s="3"/>
      <c r="D99" s="134"/>
      <c r="E99" s="139" t="s">
        <v>128</v>
      </c>
      <c r="F99" s="139"/>
      <c r="G99" s="140"/>
      <c r="H99" s="124"/>
      <c r="I99" s="37">
        <v>940</v>
      </c>
      <c r="J99" s="37">
        <v>1490</v>
      </c>
    </row>
    <row x14ac:dyDescent="0.25" r="100" customHeight="1" ht="41.25">
      <c r="A100" s="3"/>
      <c r="B100" s="3"/>
      <c r="C100" s="3"/>
      <c r="D100" s="134"/>
      <c r="E100" s="28"/>
      <c r="F100" s="28"/>
      <c r="G100" s="3"/>
      <c r="H100" s="82"/>
      <c r="I100" s="25" t="s">
        <v>1</v>
      </c>
      <c r="J100" s="34"/>
    </row>
    <row x14ac:dyDescent="0.25" r="101" customHeight="1" ht="41.1">
      <c r="A101" s="3"/>
      <c r="B101" s="3"/>
      <c r="C101" s="3"/>
      <c r="D101" s="134"/>
      <c r="E101" s="23"/>
      <c r="F101" s="23"/>
      <c r="G101" s="114"/>
      <c r="H101" s="82"/>
      <c r="I101" s="82"/>
      <c r="J101" s="82"/>
    </row>
    <row x14ac:dyDescent="0.25" r="102" customHeight="1" ht="45">
      <c r="A102" s="126"/>
      <c r="B102" s="96" t="s">
        <v>129</v>
      </c>
      <c r="C102" s="127"/>
      <c r="D102" s="127"/>
      <c r="E102" s="127"/>
      <c r="F102" s="127"/>
      <c r="G102" s="116"/>
      <c r="H102" s="128"/>
      <c r="I102" s="128"/>
      <c r="J102" s="128"/>
    </row>
    <row x14ac:dyDescent="0.25" r="103" customHeight="1" ht="17.25">
      <c r="A103" s="15"/>
      <c r="B103" s="15" t="s">
        <v>82</v>
      </c>
      <c r="C103" s="15"/>
      <c r="D103" s="129"/>
      <c r="E103" s="112" t="s">
        <v>58</v>
      </c>
      <c r="F103" s="118" t="s">
        <v>36</v>
      </c>
      <c r="G103" s="130"/>
      <c r="H103" s="131" t="s">
        <v>83</v>
      </c>
      <c r="I103" s="146" t="s">
        <v>99</v>
      </c>
      <c r="J103" s="147"/>
    </row>
    <row x14ac:dyDescent="0.25" r="104" customHeight="1" ht="17.25">
      <c r="A104" s="3"/>
      <c r="B104" s="3"/>
      <c r="C104" s="3"/>
      <c r="D104" s="134"/>
      <c r="E104" s="74"/>
      <c r="F104" s="150" t="s">
        <v>72</v>
      </c>
      <c r="G104" s="150" t="s">
        <v>84</v>
      </c>
      <c r="H104" s="82"/>
      <c r="I104" s="34"/>
      <c r="J104" s="34"/>
    </row>
    <row x14ac:dyDescent="0.25" r="105" customHeight="1" ht="17.25">
      <c r="A105" s="3"/>
      <c r="B105" s="3"/>
      <c r="C105" s="3"/>
      <c r="D105" s="134"/>
      <c r="E105" s="74" t="s">
        <v>11</v>
      </c>
      <c r="F105" s="28" t="s">
        <v>85</v>
      </c>
      <c r="G105" s="135" t="s">
        <v>130</v>
      </c>
      <c r="H105" s="25">
        <v>1740</v>
      </c>
      <c r="I105" s="25">
        <v>2910</v>
      </c>
      <c r="J105" s="34"/>
    </row>
    <row x14ac:dyDescent="0.25" r="106" customHeight="1" ht="17.25">
      <c r="A106" s="3"/>
      <c r="B106" s="3"/>
      <c r="C106" s="3"/>
      <c r="D106" s="134"/>
      <c r="E106" s="74" t="s">
        <v>15</v>
      </c>
      <c r="F106" s="28" t="s">
        <v>87</v>
      </c>
      <c r="G106" s="114" t="s">
        <v>131</v>
      </c>
      <c r="H106" s="25">
        <v>2040</v>
      </c>
      <c r="I106" s="25">
        <v>3430</v>
      </c>
      <c r="J106" s="25"/>
    </row>
    <row x14ac:dyDescent="0.25" r="107" customHeight="1" ht="17.25">
      <c r="A107" s="3"/>
      <c r="B107" s="3"/>
      <c r="C107" s="3"/>
      <c r="D107" s="134"/>
      <c r="E107" s="74"/>
      <c r="F107" s="74"/>
      <c r="G107" s="74"/>
      <c r="H107" s="82"/>
      <c r="I107" s="34"/>
      <c r="J107" s="34"/>
    </row>
    <row x14ac:dyDescent="0.25" r="108" customHeight="1" ht="17.25">
      <c r="A108" s="3"/>
      <c r="B108" s="3"/>
      <c r="C108" s="3"/>
      <c r="D108" s="134"/>
      <c r="E108" s="28"/>
      <c r="F108" s="28"/>
      <c r="G108" s="3"/>
      <c r="H108" s="82"/>
      <c r="I108" s="34"/>
      <c r="J108" s="34"/>
    </row>
    <row x14ac:dyDescent="0.25" r="109" customHeight="1" ht="17.25">
      <c r="A109" s="3"/>
      <c r="B109" s="3"/>
      <c r="C109" s="3"/>
      <c r="D109" s="134"/>
      <c r="E109" s="28"/>
      <c r="F109" s="28"/>
      <c r="G109" s="3"/>
      <c r="H109" s="82"/>
      <c r="I109" s="34"/>
      <c r="J109" s="34"/>
    </row>
    <row x14ac:dyDescent="0.25" r="110" customHeight="1" ht="17.25">
      <c r="A110" s="3"/>
      <c r="B110" s="3"/>
      <c r="C110" s="3"/>
      <c r="D110" s="134"/>
      <c r="E110" s="138" t="s">
        <v>89</v>
      </c>
      <c r="F110" s="138"/>
      <c r="G110" s="3"/>
      <c r="H110" s="82"/>
      <c r="I110" s="34"/>
      <c r="J110" s="34"/>
    </row>
    <row x14ac:dyDescent="0.25" r="111" customHeight="1" ht="17.25">
      <c r="A111" s="3"/>
      <c r="B111" s="3"/>
      <c r="C111" s="3"/>
      <c r="D111" s="134"/>
      <c r="E111" s="145"/>
      <c r="F111" s="145"/>
      <c r="G111" s="3"/>
      <c r="H111" s="82"/>
      <c r="I111" s="34"/>
      <c r="J111" s="34"/>
    </row>
    <row x14ac:dyDescent="0.25" r="112" customHeight="1" ht="17.25">
      <c r="A112" s="3"/>
      <c r="B112" s="3"/>
      <c r="C112" s="3"/>
      <c r="D112" s="134"/>
      <c r="E112" s="23"/>
      <c r="F112" s="23"/>
      <c r="G112" s="3"/>
      <c r="H112" s="82"/>
      <c r="I112" s="34"/>
      <c r="J112" s="34"/>
    </row>
    <row x14ac:dyDescent="0.25" r="113" customHeight="1" ht="17.25">
      <c r="A113" s="3"/>
      <c r="B113" s="3"/>
      <c r="C113" s="3"/>
      <c r="D113" s="134"/>
      <c r="E113" s="139" t="s">
        <v>90</v>
      </c>
      <c r="F113" s="139"/>
      <c r="G113" s="140"/>
      <c r="H113" s="141"/>
      <c r="I113" s="141"/>
      <c r="J113" s="37">
        <v>420</v>
      </c>
    </row>
    <row x14ac:dyDescent="0.25" r="114" customHeight="1" ht="17.25">
      <c r="A114" s="3"/>
      <c r="B114" s="3"/>
      <c r="C114" s="3"/>
      <c r="D114" s="134"/>
      <c r="E114" s="145"/>
      <c r="F114" s="145"/>
      <c r="G114" s="3"/>
      <c r="H114" s="82"/>
      <c r="I114" s="34"/>
      <c r="J114" s="34"/>
    </row>
    <row x14ac:dyDescent="0.25" r="115" customHeight="1" ht="17.25">
      <c r="A115" s="3"/>
      <c r="B115" s="3"/>
      <c r="C115" s="3"/>
      <c r="D115" s="134"/>
      <c r="E115" s="145"/>
      <c r="F115" s="145"/>
      <c r="G115" s="3"/>
      <c r="H115" s="82"/>
      <c r="I115" s="34"/>
      <c r="J115" s="34"/>
    </row>
    <row x14ac:dyDescent="0.25" r="116" customHeight="1" ht="30.75">
      <c r="A116" s="3"/>
      <c r="B116" s="3"/>
      <c r="C116" s="3"/>
      <c r="D116" s="134"/>
      <c r="E116" s="145"/>
      <c r="F116" s="145"/>
      <c r="G116" s="3"/>
      <c r="H116" s="82"/>
      <c r="I116" s="34"/>
      <c r="J116" s="34"/>
    </row>
    <row x14ac:dyDescent="0.25" r="117" customHeight="1" ht="56.1">
      <c r="A117" s="3"/>
      <c r="B117" s="3"/>
      <c r="C117" s="3"/>
      <c r="D117" s="134"/>
      <c r="E117" s="145"/>
      <c r="F117" s="145"/>
      <c r="G117" s="3"/>
      <c r="H117" s="82"/>
      <c r="I117" s="34"/>
      <c r="J117" s="34"/>
    </row>
    <row x14ac:dyDescent="0.25" r="118" customHeight="1" ht="50.1">
      <c r="A118" s="126"/>
      <c r="B118" s="96" t="s">
        <v>129</v>
      </c>
      <c r="C118" s="127"/>
      <c r="D118" s="127"/>
      <c r="E118" s="127"/>
      <c r="F118" s="127"/>
      <c r="G118" s="116"/>
      <c r="H118" s="128"/>
      <c r="I118" s="128"/>
      <c r="J118" s="128"/>
    </row>
    <row x14ac:dyDescent="0.25" r="119" customHeight="1" ht="17.25">
      <c r="A119" s="15"/>
      <c r="B119" s="15" t="s">
        <v>106</v>
      </c>
      <c r="C119" s="15"/>
      <c r="D119" s="129"/>
      <c r="E119" s="112" t="s">
        <v>58</v>
      </c>
      <c r="F119" s="118" t="s">
        <v>36</v>
      </c>
      <c r="G119" s="130"/>
      <c r="H119" s="131" t="s">
        <v>83</v>
      </c>
      <c r="I119" s="146" t="s">
        <v>99</v>
      </c>
      <c r="J119" s="147"/>
    </row>
    <row x14ac:dyDescent="0.25" r="120" customHeight="1" ht="17.25">
      <c r="A120" s="3"/>
      <c r="B120" s="3"/>
      <c r="C120" s="3"/>
      <c r="D120" s="132"/>
      <c r="E120" s="74"/>
      <c r="F120" s="133" t="s">
        <v>72</v>
      </c>
      <c r="G120" s="133" t="s">
        <v>84</v>
      </c>
      <c r="H120" s="91"/>
      <c r="I120" s="91"/>
      <c r="J120" s="86"/>
    </row>
    <row x14ac:dyDescent="0.25" r="121" customHeight="1" ht="17.25">
      <c r="A121" s="3"/>
      <c r="B121" s="3"/>
      <c r="C121" s="3"/>
      <c r="D121" s="134"/>
      <c r="E121" s="74" t="s">
        <v>11</v>
      </c>
      <c r="F121" s="28" t="s">
        <v>107</v>
      </c>
      <c r="G121" s="28" t="s">
        <v>108</v>
      </c>
      <c r="H121" s="25">
        <v>1740</v>
      </c>
      <c r="I121" s="25">
        <v>2910</v>
      </c>
      <c r="J121" s="86"/>
    </row>
    <row x14ac:dyDescent="0.25" r="122" customHeight="1" ht="17.25">
      <c r="A122" s="3"/>
      <c r="B122" s="3"/>
      <c r="C122" s="3"/>
      <c r="D122" s="134"/>
      <c r="E122" s="74" t="s">
        <v>13</v>
      </c>
      <c r="F122" s="28" t="s">
        <v>109</v>
      </c>
      <c r="G122" s="28" t="s">
        <v>110</v>
      </c>
      <c r="H122" s="25">
        <v>2180</v>
      </c>
      <c r="I122" s="25">
        <v>3700</v>
      </c>
      <c r="J122" s="86"/>
    </row>
    <row x14ac:dyDescent="0.25" r="123" customHeight="1" ht="17.25">
      <c r="A123" s="3"/>
      <c r="B123" s="3"/>
      <c r="C123" s="3"/>
      <c r="D123" s="134"/>
      <c r="E123" s="74" t="s">
        <v>15</v>
      </c>
      <c r="F123" s="28" t="s">
        <v>111</v>
      </c>
      <c r="G123" s="28" t="s">
        <v>112</v>
      </c>
      <c r="H123" s="25">
        <v>2580</v>
      </c>
      <c r="I123" s="25">
        <v>4360</v>
      </c>
      <c r="J123" s="86"/>
    </row>
    <row x14ac:dyDescent="0.25" r="124" customHeight="1" ht="17.25">
      <c r="A124" s="3"/>
      <c r="B124" s="3"/>
      <c r="C124" s="3"/>
      <c r="D124" s="134"/>
      <c r="E124" s="74"/>
      <c r="F124" s="74"/>
      <c r="G124" s="3"/>
      <c r="H124" s="82"/>
      <c r="I124" s="82"/>
      <c r="J124" s="86"/>
    </row>
    <row x14ac:dyDescent="0.25" r="125" customHeight="1" ht="17.25">
      <c r="A125" s="3"/>
      <c r="B125" s="3"/>
      <c r="C125" s="3"/>
      <c r="D125" s="134"/>
      <c r="E125" s="23"/>
      <c r="F125" s="23"/>
      <c r="G125" s="74"/>
      <c r="H125" s="136"/>
      <c r="I125" s="137"/>
      <c r="J125" s="86"/>
    </row>
    <row x14ac:dyDescent="0.25" r="126" customHeight="1" ht="17.25">
      <c r="A126" s="3"/>
      <c r="B126" s="3"/>
      <c r="C126" s="3"/>
      <c r="D126" s="134"/>
      <c r="E126" s="138" t="s">
        <v>89</v>
      </c>
      <c r="F126" s="138"/>
      <c r="G126" s="3"/>
      <c r="H126" s="82"/>
      <c r="I126" s="82"/>
      <c r="J126" s="86"/>
    </row>
    <row x14ac:dyDescent="0.25" r="127" customHeight="1" ht="17.25">
      <c r="A127" s="3"/>
      <c r="B127" s="3"/>
      <c r="C127" s="3"/>
      <c r="D127" s="114"/>
      <c r="E127" s="145"/>
      <c r="F127" s="145"/>
      <c r="G127" s="3"/>
      <c r="H127" s="82"/>
      <c r="I127" s="82"/>
      <c r="J127" s="82"/>
    </row>
    <row x14ac:dyDescent="0.25" r="128" customHeight="1" ht="17.25">
      <c r="A128" s="3"/>
      <c r="B128" s="3"/>
      <c r="C128" s="3"/>
      <c r="D128" s="114"/>
      <c r="E128" s="23"/>
      <c r="F128" s="23"/>
      <c r="G128" s="3"/>
      <c r="H128" s="82"/>
      <c r="I128" s="82"/>
      <c r="J128" s="82"/>
    </row>
    <row x14ac:dyDescent="0.25" r="129" customHeight="1" ht="17.25">
      <c r="A129" s="3"/>
      <c r="B129" s="3"/>
      <c r="C129" s="3"/>
      <c r="D129" s="114"/>
      <c r="E129" s="139" t="s">
        <v>90</v>
      </c>
      <c r="F129" s="139"/>
      <c r="G129" s="140"/>
      <c r="H129" s="141"/>
      <c r="I129" s="141"/>
      <c r="J129" s="37">
        <v>420</v>
      </c>
    </row>
    <row x14ac:dyDescent="0.25" r="130" customHeight="1" ht="17.25">
      <c r="A130" s="3"/>
      <c r="B130" s="3"/>
      <c r="C130" s="3"/>
      <c r="D130" s="114"/>
      <c r="E130" s="145"/>
      <c r="F130" s="145"/>
      <c r="G130" s="3"/>
      <c r="H130" s="82"/>
      <c r="I130" s="82"/>
      <c r="J130" s="86"/>
    </row>
    <row x14ac:dyDescent="0.25" r="131" customHeight="1" ht="17.25">
      <c r="A131" s="3"/>
      <c r="B131" s="3"/>
      <c r="C131" s="3"/>
      <c r="D131" s="114"/>
      <c r="E131" s="145"/>
      <c r="F131" s="145"/>
      <c r="G131" s="3"/>
      <c r="H131" s="82"/>
      <c r="I131" s="82"/>
      <c r="J131" s="86"/>
    </row>
    <row x14ac:dyDescent="0.25" r="132" customHeight="1" ht="17.25">
      <c r="A132" s="126"/>
      <c r="B132" s="96" t="s">
        <v>132</v>
      </c>
      <c r="C132" s="127"/>
      <c r="D132" s="127"/>
      <c r="E132" s="127"/>
      <c r="F132" s="127"/>
      <c r="G132" s="116"/>
      <c r="H132" s="128"/>
      <c r="I132" s="128"/>
      <c r="J132" s="128"/>
    </row>
    <row x14ac:dyDescent="0.25" r="133" customHeight="1" ht="17.25">
      <c r="A133" s="15"/>
      <c r="B133" s="15" t="s">
        <v>82</v>
      </c>
      <c r="C133" s="15"/>
      <c r="D133" s="129"/>
      <c r="E133" s="112" t="s">
        <v>58</v>
      </c>
      <c r="F133" s="118" t="s">
        <v>36</v>
      </c>
      <c r="G133" s="130"/>
      <c r="H133" s="131" t="s">
        <v>83</v>
      </c>
      <c r="I133" s="146"/>
      <c r="J133" s="147"/>
    </row>
    <row x14ac:dyDescent="0.25" r="134" customHeight="1" ht="17.25">
      <c r="A134" s="3"/>
      <c r="B134" s="3"/>
      <c r="C134" s="3"/>
      <c r="D134" s="132"/>
      <c r="E134" s="74"/>
      <c r="F134" s="133" t="s">
        <v>72</v>
      </c>
      <c r="G134" s="133" t="s">
        <v>84</v>
      </c>
      <c r="H134" s="91"/>
      <c r="I134" s="91"/>
      <c r="J134" s="86"/>
    </row>
    <row x14ac:dyDescent="0.25" r="135" customHeight="1" ht="17.25">
      <c r="A135" s="3"/>
      <c r="B135" s="3"/>
      <c r="C135" s="3"/>
      <c r="D135" s="134"/>
      <c r="E135" s="74"/>
      <c r="F135" s="114" t="s">
        <v>133</v>
      </c>
      <c r="G135" s="28" t="s">
        <v>134</v>
      </c>
      <c r="H135" s="25">
        <v>2690</v>
      </c>
      <c r="I135" s="63"/>
      <c r="J135" s="86"/>
    </row>
    <row x14ac:dyDescent="0.25" r="136" customHeight="1" ht="17.25">
      <c r="A136" s="3"/>
      <c r="B136" s="3"/>
      <c r="C136" s="3"/>
      <c r="D136" s="134"/>
      <c r="E136" s="74"/>
      <c r="F136" s="74"/>
      <c r="G136" s="3"/>
      <c r="H136" s="82"/>
      <c r="I136" s="82"/>
      <c r="J136" s="86"/>
    </row>
    <row x14ac:dyDescent="0.25" r="137" customHeight="1" ht="17.25">
      <c r="A137" s="3"/>
      <c r="B137" s="3"/>
      <c r="C137" s="3"/>
      <c r="D137" s="134"/>
      <c r="E137" s="23"/>
      <c r="F137" s="23"/>
      <c r="G137" s="74"/>
      <c r="H137" s="136"/>
      <c r="I137" s="137"/>
      <c r="J137" s="86"/>
    </row>
    <row x14ac:dyDescent="0.25" r="138" customHeight="1" ht="17.25">
      <c r="A138" s="3"/>
      <c r="B138" s="3"/>
      <c r="C138" s="3"/>
      <c r="D138" s="134"/>
      <c r="E138" s="138" t="s">
        <v>18</v>
      </c>
      <c r="F138" s="138"/>
      <c r="G138" s="4"/>
      <c r="H138" s="101"/>
      <c r="I138" s="92"/>
      <c r="J138" s="86"/>
    </row>
    <row x14ac:dyDescent="0.25" r="139" customHeight="1" ht="17.25">
      <c r="A139" s="3"/>
      <c r="B139" s="3"/>
      <c r="C139" s="3"/>
      <c r="D139" s="114"/>
      <c r="E139" s="108"/>
      <c r="F139" s="108"/>
      <c r="G139" s="4"/>
      <c r="H139" s="101"/>
      <c r="I139" s="92"/>
      <c r="J139" s="82"/>
    </row>
    <row x14ac:dyDescent="0.25" r="140" customHeight="1" ht="17.25">
      <c r="A140" s="3"/>
      <c r="B140" s="3"/>
      <c r="C140" s="3"/>
      <c r="D140" s="114"/>
      <c r="E140" s="139" t="s">
        <v>90</v>
      </c>
      <c r="F140" s="139"/>
      <c r="G140" s="140"/>
      <c r="H140" s="152"/>
      <c r="I140" s="153"/>
      <c r="J140" s="37">
        <v>420</v>
      </c>
    </row>
    <row x14ac:dyDescent="0.25" r="141" customHeight="1" ht="17.25">
      <c r="A141" s="3"/>
      <c r="B141" s="3"/>
      <c r="C141" s="3"/>
      <c r="D141" s="114"/>
      <c r="E141" s="28"/>
      <c r="F141" s="28"/>
      <c r="G141" s="4"/>
      <c r="H141" s="101"/>
      <c r="I141" s="63"/>
      <c r="J141" s="63"/>
    </row>
    <row x14ac:dyDescent="0.25" r="142" customHeight="1" ht="17.25">
      <c r="A142" s="3"/>
      <c r="B142" s="3"/>
      <c r="C142" s="3"/>
      <c r="D142" s="114"/>
      <c r="E142" s="139" t="s">
        <v>135</v>
      </c>
      <c r="F142" s="139"/>
      <c r="G142" s="140"/>
      <c r="H142" s="152"/>
      <c r="I142" s="153"/>
      <c r="J142" s="37">
        <v>960</v>
      </c>
    </row>
    <row x14ac:dyDescent="0.25" r="143" customHeight="1" ht="17.25">
      <c r="A143" s="3"/>
      <c r="B143" s="3"/>
      <c r="C143" s="3"/>
      <c r="D143" s="114"/>
      <c r="E143" s="145"/>
      <c r="F143" s="145"/>
      <c r="G143" s="3"/>
      <c r="H143" s="82"/>
      <c r="I143" s="82"/>
      <c r="J143" s="86"/>
    </row>
    <row x14ac:dyDescent="0.25" r="144" customHeight="1" ht="17.25">
      <c r="A144" s="3"/>
      <c r="B144" s="3"/>
      <c r="C144" s="3"/>
      <c r="D144" s="114"/>
      <c r="E144" s="145"/>
      <c r="F144" s="145"/>
      <c r="G144" s="3"/>
      <c r="H144" s="82"/>
      <c r="I144" s="82"/>
      <c r="J144" s="86"/>
    </row>
    <row x14ac:dyDescent="0.25" r="145" customHeight="1" ht="17.25">
      <c r="A145" s="3"/>
      <c r="B145" s="3"/>
      <c r="C145" s="3"/>
      <c r="D145" s="114"/>
      <c r="E145" s="145"/>
      <c r="F145" s="145"/>
      <c r="G145" s="3"/>
      <c r="H145" s="82"/>
      <c r="I145" s="82"/>
      <c r="J145" s="86"/>
    </row>
    <row x14ac:dyDescent="0.25" r="146" customHeight="1" ht="17.25">
      <c r="A146" s="3"/>
      <c r="B146" s="3"/>
      <c r="C146" s="3"/>
      <c r="D146" s="114"/>
      <c r="E146" s="145"/>
      <c r="F146" s="145"/>
      <c r="G146" s="3"/>
      <c r="H146" s="82"/>
      <c r="I146" s="82"/>
      <c r="J146" s="86"/>
    </row>
    <row x14ac:dyDescent="0.25" r="147" customHeight="1" ht="17.25">
      <c r="A147" s="126"/>
      <c r="B147" s="96" t="s">
        <v>136</v>
      </c>
      <c r="C147" s="127"/>
      <c r="D147" s="127"/>
      <c r="E147" s="127"/>
      <c r="F147" s="127"/>
      <c r="G147" s="116"/>
      <c r="H147" s="128"/>
      <c r="I147" s="128"/>
      <c r="J147" s="128"/>
    </row>
    <row x14ac:dyDescent="0.25" r="148" customHeight="1" ht="17.25">
      <c r="A148" s="15"/>
      <c r="B148" s="15" t="s">
        <v>82</v>
      </c>
      <c r="C148" s="15"/>
      <c r="D148" s="129"/>
      <c r="E148" s="112" t="s">
        <v>58</v>
      </c>
      <c r="F148" s="118" t="s">
        <v>36</v>
      </c>
      <c r="G148" s="130"/>
      <c r="H148" s="131" t="s">
        <v>83</v>
      </c>
      <c r="I148" s="147"/>
      <c r="J148" s="85"/>
    </row>
    <row x14ac:dyDescent="0.25" r="149" customHeight="1" ht="17.25">
      <c r="A149" s="3"/>
      <c r="B149" s="3"/>
      <c r="C149" s="3"/>
      <c r="D149" s="132"/>
      <c r="E149" s="74"/>
      <c r="F149" s="133" t="s">
        <v>72</v>
      </c>
      <c r="G149" s="133" t="s">
        <v>84</v>
      </c>
      <c r="H149" s="91"/>
      <c r="I149" s="34"/>
      <c r="J149" s="82"/>
    </row>
    <row x14ac:dyDescent="0.25" r="150" customHeight="1" ht="17.25">
      <c r="A150" s="3"/>
      <c r="B150" s="3"/>
      <c r="C150" s="3"/>
      <c r="D150" s="134"/>
      <c r="E150" s="4" t="s">
        <v>38</v>
      </c>
      <c r="F150" s="114" t="s">
        <v>87</v>
      </c>
      <c r="G150" s="28" t="s">
        <v>88</v>
      </c>
      <c r="H150" s="25">
        <v>3940</v>
      </c>
      <c r="I150" s="34"/>
      <c r="J150" s="82"/>
    </row>
    <row x14ac:dyDescent="0.25" r="151" customHeight="1" ht="17.25">
      <c r="A151" s="3"/>
      <c r="B151" s="3"/>
      <c r="C151" s="3"/>
      <c r="D151" s="134"/>
      <c r="E151" s="74"/>
      <c r="F151" s="74"/>
      <c r="G151" s="3"/>
      <c r="H151" s="82"/>
      <c r="I151" s="82"/>
      <c r="J151" s="82"/>
    </row>
    <row x14ac:dyDescent="0.25" r="152" customHeight="1" ht="17.25">
      <c r="A152" s="3"/>
      <c r="B152" s="3"/>
      <c r="C152" s="3"/>
      <c r="D152" s="134"/>
      <c r="E152" s="23"/>
      <c r="F152" s="23"/>
      <c r="G152" s="74"/>
      <c r="H152" s="136"/>
      <c r="I152" s="137"/>
      <c r="J152" s="137"/>
    </row>
    <row x14ac:dyDescent="0.25" r="153" customHeight="1" ht="17.25">
      <c r="A153" s="3"/>
      <c r="B153" s="3"/>
      <c r="C153" s="3"/>
      <c r="D153" s="134"/>
      <c r="E153" s="138" t="s">
        <v>137</v>
      </c>
      <c r="F153" s="138"/>
      <c r="G153" s="3"/>
      <c r="H153" s="82"/>
      <c r="I153" s="82"/>
      <c r="J153" s="82"/>
    </row>
    <row x14ac:dyDescent="0.25" r="154" customHeight="1" ht="17.25">
      <c r="A154" s="3"/>
      <c r="B154" s="3"/>
      <c r="C154" s="3"/>
      <c r="D154" s="114"/>
      <c r="E154" s="145"/>
      <c r="F154" s="145"/>
      <c r="G154" s="3"/>
      <c r="H154" s="82"/>
      <c r="I154" s="82"/>
      <c r="J154" s="82"/>
    </row>
    <row x14ac:dyDescent="0.25" r="155" customHeight="1" ht="17.25">
      <c r="A155" s="3"/>
      <c r="B155" s="3"/>
      <c r="C155" s="3"/>
      <c r="D155" s="134"/>
      <c r="E155" s="23"/>
      <c r="F155" s="23"/>
      <c r="G155" s="3"/>
      <c r="H155" s="82"/>
      <c r="I155" s="82"/>
      <c r="J155" s="82"/>
    </row>
    <row x14ac:dyDescent="0.25" r="156" customHeight="1" ht="17.25">
      <c r="A156" s="3"/>
      <c r="B156" s="3"/>
      <c r="C156" s="3"/>
      <c r="D156" s="134"/>
      <c r="E156" s="145"/>
      <c r="F156" s="145"/>
      <c r="G156" s="3"/>
      <c r="H156" s="82"/>
      <c r="I156" s="82"/>
      <c r="J156" s="82"/>
    </row>
    <row x14ac:dyDescent="0.25" r="157" customHeight="1" ht="17.25">
      <c r="A157" s="3"/>
      <c r="B157" s="3"/>
      <c r="C157" s="3"/>
      <c r="D157" s="134"/>
      <c r="E157" s="145"/>
      <c r="F157" s="145"/>
      <c r="G157" s="3"/>
      <c r="H157" s="82"/>
      <c r="I157" s="82"/>
      <c r="J157" s="82"/>
    </row>
    <row x14ac:dyDescent="0.25" r="158" customHeight="1" ht="17.25">
      <c r="A158" s="3"/>
      <c r="B158" s="3"/>
      <c r="C158" s="3"/>
      <c r="D158" s="134"/>
      <c r="E158" s="145"/>
      <c r="F158" s="145"/>
      <c r="G158" s="3"/>
      <c r="H158" s="82"/>
      <c r="I158" s="82"/>
      <c r="J158" s="82"/>
    </row>
    <row x14ac:dyDescent="0.25" r="159" customHeight="1" ht="17.25">
      <c r="A159" s="3"/>
      <c r="B159" s="3"/>
      <c r="C159" s="3"/>
      <c r="D159" s="134"/>
      <c r="E159" s="23"/>
      <c r="F159" s="23"/>
      <c r="G159" s="3"/>
      <c r="H159" s="82"/>
      <c r="I159" s="82"/>
      <c r="J159" s="82"/>
    </row>
    <row x14ac:dyDescent="0.25" r="160" customHeight="1" ht="17.25">
      <c r="A160" s="3"/>
      <c r="B160" s="3"/>
      <c r="C160" s="3"/>
      <c r="D160" s="134"/>
      <c r="E160" s="23"/>
      <c r="F160" s="23"/>
      <c r="G160" s="3"/>
      <c r="H160" s="82"/>
      <c r="I160" s="82"/>
      <c r="J160" s="82"/>
    </row>
    <row x14ac:dyDescent="0.25" r="161" customHeight="1" ht="17.25">
      <c r="A161" s="3"/>
      <c r="B161" s="3"/>
      <c r="C161" s="3"/>
      <c r="D161" s="134"/>
      <c r="E161" s="23"/>
      <c r="F161" s="23"/>
      <c r="G161" s="3"/>
      <c r="H161" s="82"/>
      <c r="I161" s="82"/>
      <c r="J161" s="82"/>
    </row>
    <row x14ac:dyDescent="0.25" r="162" customHeight="1" ht="17.25">
      <c r="A162" s="3"/>
      <c r="B162" s="3"/>
      <c r="C162" s="3"/>
      <c r="D162" s="114"/>
      <c r="E162" s="28"/>
      <c r="F162" s="28"/>
      <c r="G162" s="3"/>
      <c r="H162" s="82"/>
      <c r="I162" s="82"/>
      <c r="J162" s="86"/>
    </row>
  </sheetData>
  <mergeCells count="11">
    <mergeCell ref="A1:J1"/>
    <mergeCell ref="F4:G4"/>
    <mergeCell ref="F19:G19"/>
    <mergeCell ref="F36:G36"/>
    <mergeCell ref="F51:G51"/>
    <mergeCell ref="F68:G68"/>
    <mergeCell ref="F84:G84"/>
    <mergeCell ref="F103:G103"/>
    <mergeCell ref="F119:G119"/>
    <mergeCell ref="F133:G133"/>
    <mergeCell ref="F148:G14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8"/>
  <sheetViews>
    <sheetView workbookViewId="0"/>
  </sheetViews>
  <sheetFormatPr defaultRowHeight="15" x14ac:dyDescent="0.25"/>
  <cols>
    <col min="1" max="1" style="76" width="5.576428571428571" customWidth="1" bestFit="1"/>
    <col min="2" max="2" style="77" width="18.576428571428572" customWidth="1" bestFit="1"/>
    <col min="3" max="3" style="77" width="47.14785714285715" customWidth="1" bestFit="1"/>
    <col min="4" max="4" style="76" width="34.57642857142857" customWidth="1" bestFit="1"/>
    <col min="5" max="5" style="79" width="24.005" customWidth="1" bestFit="1"/>
    <col min="6" max="6" style="79" width="46.57642857142857" customWidth="1" bestFit="1"/>
    <col min="7" max="7" style="78" width="34.57642857142857" customWidth="1" bestFit="1"/>
  </cols>
  <sheetData>
    <row x14ac:dyDescent="0.25" r="1" customHeight="1" ht="29.100000000000005">
      <c r="A1" s="1" t="s">
        <v>0</v>
      </c>
      <c r="B1" s="1"/>
      <c r="C1" s="1"/>
      <c r="D1" s="1"/>
      <c r="E1" s="2"/>
      <c r="F1" s="2"/>
      <c r="G1" s="2"/>
    </row>
    <row x14ac:dyDescent="0.25" r="2" customHeight="1" ht="29.100000000000005">
      <c r="A2" s="4"/>
      <c r="B2" s="4"/>
      <c r="C2" s="4"/>
      <c r="D2" s="3"/>
      <c r="E2" s="6"/>
      <c r="F2" s="7"/>
      <c r="G2" s="5"/>
    </row>
    <row x14ac:dyDescent="0.25" r="3" customHeight="1" ht="17.25">
      <c r="A3" s="8" t="s">
        <v>1</v>
      </c>
      <c r="B3" s="9" t="s">
        <v>63</v>
      </c>
      <c r="C3" s="10"/>
      <c r="D3" s="10"/>
      <c r="E3" s="12"/>
      <c r="F3" s="13"/>
      <c r="G3" s="11"/>
    </row>
    <row x14ac:dyDescent="0.25" r="4" customHeight="1" ht="30">
      <c r="A4" s="15"/>
      <c r="B4" s="15"/>
      <c r="C4" s="15"/>
      <c r="D4" s="15"/>
      <c r="E4" s="60" t="s">
        <v>33</v>
      </c>
      <c r="F4" s="16" t="s">
        <v>64</v>
      </c>
      <c r="G4" s="84" t="s">
        <v>65</v>
      </c>
    </row>
    <row x14ac:dyDescent="0.25" r="5" customHeight="1" ht="30">
      <c r="A5" s="19"/>
      <c r="B5" s="19"/>
      <c r="C5" s="19"/>
      <c r="D5" s="19"/>
      <c r="E5" s="20" t="s">
        <v>5</v>
      </c>
      <c r="F5" s="21"/>
      <c r="G5" s="5"/>
    </row>
    <row x14ac:dyDescent="0.25" r="6" customHeight="1" ht="17.25">
      <c r="A6" s="22"/>
      <c r="B6" s="23"/>
      <c r="C6" s="23"/>
      <c r="D6" s="3"/>
      <c r="E6" s="24">
        <v>30</v>
      </c>
      <c r="F6" s="34">
        <v>160</v>
      </c>
      <c r="G6" s="63">
        <v>380</v>
      </c>
    </row>
    <row x14ac:dyDescent="0.25" r="7" customHeight="1" ht="17.25">
      <c r="A7" s="22"/>
      <c r="B7" s="23"/>
      <c r="C7" s="23"/>
      <c r="D7" s="3"/>
      <c r="E7" s="26"/>
      <c r="F7" s="27"/>
      <c r="G7" s="27"/>
    </row>
    <row x14ac:dyDescent="0.25" r="8" customHeight="1" ht="17.25">
      <c r="A8" s="22"/>
      <c r="B8" s="23"/>
      <c r="C8" s="23"/>
      <c r="D8" s="107"/>
      <c r="E8" s="6"/>
      <c r="F8" s="27"/>
      <c r="G8" s="27"/>
    </row>
    <row x14ac:dyDescent="0.25" r="9" customHeight="1" ht="17.25">
      <c r="A9" s="22"/>
      <c r="B9" s="23"/>
      <c r="C9" s="23"/>
      <c r="D9" s="108"/>
      <c r="E9" s="6"/>
      <c r="F9" s="27"/>
      <c r="G9" s="27"/>
    </row>
    <row x14ac:dyDescent="0.25" r="10" customHeight="1" ht="17.25">
      <c r="A10" s="22"/>
      <c r="B10" s="23"/>
      <c r="C10" s="23"/>
      <c r="D10" s="109"/>
      <c r="E10" s="6"/>
      <c r="F10" s="32"/>
      <c r="G10" s="32"/>
    </row>
    <row x14ac:dyDescent="0.25" r="11" customHeight="1" ht="17.25">
      <c r="A11" s="22"/>
      <c r="B11" s="23"/>
      <c r="C11" s="23"/>
      <c r="D11" s="110" t="s">
        <v>8</v>
      </c>
      <c r="E11" s="36"/>
      <c r="F11" s="125">
        <v>80</v>
      </c>
      <c r="G11" s="32"/>
    </row>
    <row x14ac:dyDescent="0.25" r="12" customHeight="1" ht="17.25">
      <c r="A12" s="22"/>
      <c r="B12" s="23"/>
      <c r="C12" s="23"/>
      <c r="D12" s="3"/>
      <c r="E12" s="31"/>
      <c r="F12" s="32"/>
      <c r="G12" s="32"/>
    </row>
    <row x14ac:dyDescent="0.25" r="13" customHeight="1" ht="17.25">
      <c r="A13" s="22"/>
      <c r="B13" s="23"/>
      <c r="C13" s="23"/>
      <c r="D13" s="3"/>
      <c r="E13" s="31"/>
      <c r="F13" s="32"/>
      <c r="G13" s="32"/>
    </row>
    <row x14ac:dyDescent="0.25" r="14" customHeight="1" ht="17.25">
      <c r="A14" s="22"/>
      <c r="B14" s="23"/>
      <c r="C14" s="23"/>
      <c r="D14" s="3"/>
      <c r="E14" s="31"/>
      <c r="F14" s="32"/>
      <c r="G14" s="32"/>
    </row>
    <row x14ac:dyDescent="0.25" r="15" customHeight="1" ht="17.25">
      <c r="A15" s="8" t="s">
        <v>1</v>
      </c>
      <c r="B15" s="9" t="s">
        <v>2</v>
      </c>
      <c r="C15" s="10"/>
      <c r="D15" s="10"/>
      <c r="E15" s="12"/>
      <c r="F15" s="13"/>
      <c r="G15" s="11"/>
    </row>
    <row x14ac:dyDescent="0.25" r="16" customHeight="1" ht="30">
      <c r="A16" s="15"/>
      <c r="B16" s="15"/>
      <c r="C16" s="15"/>
      <c r="D16" s="15"/>
      <c r="E16" s="60" t="s">
        <v>33</v>
      </c>
      <c r="F16" s="16" t="s">
        <v>4</v>
      </c>
      <c r="G16" s="84"/>
    </row>
    <row x14ac:dyDescent="0.25" r="17" customHeight="1" ht="30">
      <c r="A17" s="19"/>
      <c r="B17" s="19"/>
      <c r="C17" s="19"/>
      <c r="D17" s="19"/>
      <c r="E17" s="20" t="s">
        <v>5</v>
      </c>
      <c r="F17" s="21"/>
      <c r="G17" s="5"/>
    </row>
    <row x14ac:dyDescent="0.25" r="18" customHeight="1" ht="17.25">
      <c r="A18" s="22"/>
      <c r="B18" s="23"/>
      <c r="C18" s="23"/>
      <c r="D18" s="3"/>
      <c r="E18" s="24">
        <v>150</v>
      </c>
      <c r="F18" s="34">
        <v>2950</v>
      </c>
      <c r="G18" s="5"/>
    </row>
    <row x14ac:dyDescent="0.25" r="19" customHeight="1" ht="17.25">
      <c r="A19" s="22"/>
      <c r="B19" s="23"/>
      <c r="C19" s="23"/>
      <c r="D19" s="3"/>
      <c r="E19" s="26"/>
      <c r="F19" s="27"/>
      <c r="G19" s="27"/>
    </row>
    <row x14ac:dyDescent="0.25" r="20" customHeight="1" ht="17.25">
      <c r="A20" s="22"/>
      <c r="B20" s="23"/>
      <c r="C20" s="23"/>
      <c r="D20" s="107" t="s">
        <v>7</v>
      </c>
      <c r="E20" s="6"/>
      <c r="F20" s="27"/>
      <c r="G20" s="27"/>
    </row>
    <row x14ac:dyDescent="0.25" r="21" customHeight="1" ht="17.25">
      <c r="A21" s="22"/>
      <c r="B21" s="23"/>
      <c r="C21" s="23"/>
      <c r="D21" s="108"/>
      <c r="E21" s="6"/>
      <c r="F21" s="27"/>
      <c r="G21" s="27"/>
    </row>
    <row x14ac:dyDescent="0.25" r="22" customHeight="1" ht="17.25">
      <c r="A22" s="22"/>
      <c r="B22" s="23"/>
      <c r="C22" s="23"/>
      <c r="D22" s="109"/>
      <c r="E22" s="6"/>
      <c r="F22" s="32"/>
      <c r="G22" s="32"/>
    </row>
    <row x14ac:dyDescent="0.25" r="23" customHeight="1" ht="17.25">
      <c r="A23" s="22"/>
      <c r="B23" s="23"/>
      <c r="C23" s="23"/>
      <c r="D23" s="110" t="s">
        <v>8</v>
      </c>
      <c r="E23" s="36"/>
      <c r="F23" s="124">
        <v>480</v>
      </c>
      <c r="G23" s="32"/>
    </row>
    <row x14ac:dyDescent="0.25" r="24" customHeight="1" ht="17.25">
      <c r="A24" s="22"/>
      <c r="B24" s="23"/>
      <c r="C24" s="23"/>
      <c r="D24" s="3"/>
      <c r="E24" s="31"/>
      <c r="F24" s="32"/>
      <c r="G24" s="32"/>
    </row>
    <row x14ac:dyDescent="0.25" r="25" customHeight="1" ht="17.25">
      <c r="A25" s="22"/>
      <c r="B25" s="23"/>
      <c r="C25" s="23"/>
      <c r="D25" s="3"/>
      <c r="E25" s="31"/>
      <c r="F25" s="32"/>
      <c r="G25" s="32"/>
    </row>
    <row x14ac:dyDescent="0.25" r="26" customHeight="1" ht="17.25">
      <c r="A26" s="22"/>
      <c r="B26" s="23"/>
      <c r="C26" s="23"/>
      <c r="D26" s="3"/>
      <c r="E26" s="31"/>
      <c r="F26" s="32"/>
      <c r="G26" s="32"/>
    </row>
    <row x14ac:dyDescent="0.25" r="27" customHeight="1" ht="17.25">
      <c r="A27" s="8" t="s">
        <v>1</v>
      </c>
      <c r="B27" s="9" t="s">
        <v>9</v>
      </c>
      <c r="C27" s="10"/>
      <c r="D27" s="10"/>
      <c r="E27" s="11"/>
      <c r="F27" s="13"/>
      <c r="G27" s="11"/>
    </row>
    <row x14ac:dyDescent="0.25" r="28" customHeight="1" ht="30">
      <c r="A28" s="15"/>
      <c r="B28" s="15"/>
      <c r="C28" s="15"/>
      <c r="D28" s="112" t="s">
        <v>10</v>
      </c>
      <c r="E28" s="60" t="s">
        <v>33</v>
      </c>
      <c r="F28" s="16" t="s">
        <v>4</v>
      </c>
      <c r="G28" s="84"/>
    </row>
    <row x14ac:dyDescent="0.25" r="29" customHeight="1" ht="30">
      <c r="A29" s="19"/>
      <c r="B29" s="19"/>
      <c r="C29" s="19"/>
      <c r="D29" s="19"/>
      <c r="E29" s="20" t="s">
        <v>5</v>
      </c>
      <c r="F29" s="21"/>
      <c r="G29" s="5"/>
    </row>
    <row x14ac:dyDescent="0.25" r="30" customHeight="1" ht="17.25">
      <c r="A30" s="22"/>
      <c r="B30" s="23"/>
      <c r="C30" s="23"/>
      <c r="D30" s="4" t="s">
        <v>11</v>
      </c>
      <c r="E30" s="24">
        <v>40</v>
      </c>
      <c r="F30" s="34">
        <v>990</v>
      </c>
      <c r="G30" s="5"/>
    </row>
    <row x14ac:dyDescent="0.25" r="31" customHeight="1" ht="17.25">
      <c r="A31" s="22"/>
      <c r="B31" s="23"/>
      <c r="C31" s="23"/>
      <c r="D31" s="4" t="s">
        <v>13</v>
      </c>
      <c r="E31" s="24">
        <v>50</v>
      </c>
      <c r="F31" s="34">
        <v>1150</v>
      </c>
      <c r="G31" s="5"/>
    </row>
    <row x14ac:dyDescent="0.25" r="32" customHeight="1" ht="17.25">
      <c r="A32" s="22"/>
      <c r="B32" s="23"/>
      <c r="C32" s="23"/>
      <c r="D32" s="4" t="s">
        <v>15</v>
      </c>
      <c r="E32" s="24">
        <v>60</v>
      </c>
      <c r="F32" s="34">
        <v>1310</v>
      </c>
      <c r="G32" s="5"/>
    </row>
    <row x14ac:dyDescent="0.25" r="33" customHeight="1" ht="17.25">
      <c r="A33" s="22"/>
      <c r="B33" s="23"/>
      <c r="C33" s="23"/>
      <c r="D33" s="28"/>
      <c r="E33" s="27"/>
      <c r="F33" s="24"/>
      <c r="G33" s="5"/>
    </row>
    <row x14ac:dyDescent="0.25" r="34" customHeight="1" ht="17.25">
      <c r="A34" s="22"/>
      <c r="B34" s="23"/>
      <c r="C34" s="23"/>
      <c r="D34" s="107" t="s">
        <v>7</v>
      </c>
      <c r="E34" s="27"/>
      <c r="F34" s="27"/>
      <c r="G34" s="24"/>
    </row>
    <row x14ac:dyDescent="0.25" r="35" customHeight="1" ht="17.25">
      <c r="A35" s="22"/>
      <c r="B35" s="23"/>
      <c r="C35" s="23"/>
      <c r="D35" s="108"/>
      <c r="E35" s="27"/>
      <c r="F35" s="27"/>
      <c r="G35" s="24"/>
    </row>
    <row x14ac:dyDescent="0.25" r="36" customHeight="1" ht="17.25">
      <c r="A36" s="22"/>
      <c r="B36" s="23"/>
      <c r="C36" s="23"/>
      <c r="D36" s="109"/>
      <c r="E36" s="32"/>
      <c r="F36" s="32"/>
      <c r="G36" s="34"/>
    </row>
    <row x14ac:dyDescent="0.25" r="37" customHeight="1" ht="17.25">
      <c r="A37" s="22"/>
      <c r="B37" s="23"/>
      <c r="C37" s="23"/>
      <c r="D37" s="110" t="s">
        <v>8</v>
      </c>
      <c r="E37" s="42"/>
      <c r="F37" s="124">
        <v>250</v>
      </c>
      <c r="G37" s="5"/>
    </row>
    <row x14ac:dyDescent="0.25" r="38" customHeight="1" ht="17.25">
      <c r="A38" s="22"/>
      <c r="B38" s="23"/>
      <c r="C38" s="23"/>
      <c r="D38" s="3"/>
      <c r="E38" s="31"/>
      <c r="F38" s="32"/>
      <c r="G38" s="32"/>
    </row>
    <row x14ac:dyDescent="0.25" r="39" customHeight="1" ht="40.5">
      <c r="A39" s="22"/>
      <c r="B39" s="23"/>
      <c r="C39" s="23"/>
      <c r="D39" s="3"/>
      <c r="E39" s="43"/>
      <c r="F39" s="32"/>
      <c r="G39" s="32"/>
    </row>
    <row x14ac:dyDescent="0.25" r="40" customHeight="1" ht="17.25">
      <c r="A40" s="8" t="s">
        <v>1</v>
      </c>
      <c r="B40" s="9" t="s">
        <v>66</v>
      </c>
      <c r="C40" s="10"/>
      <c r="D40" s="10"/>
      <c r="E40" s="11"/>
      <c r="F40" s="13"/>
      <c r="G40" s="11"/>
    </row>
    <row x14ac:dyDescent="0.25" r="41" customHeight="1" ht="30">
      <c r="A41" s="15"/>
      <c r="B41" s="15"/>
      <c r="C41" s="15"/>
      <c r="D41" s="113"/>
      <c r="E41" s="60" t="s">
        <v>33</v>
      </c>
      <c r="F41" s="16" t="s">
        <v>64</v>
      </c>
      <c r="G41" s="84" t="s">
        <v>65</v>
      </c>
    </row>
    <row x14ac:dyDescent="0.25" r="42" customHeight="1" ht="30">
      <c r="A42" s="19"/>
      <c r="B42" s="19"/>
      <c r="C42" s="19"/>
      <c r="D42" s="19"/>
      <c r="E42" s="20" t="s">
        <v>5</v>
      </c>
      <c r="F42" s="21"/>
      <c r="G42" s="5"/>
    </row>
    <row x14ac:dyDescent="0.25" r="43" customHeight="1" ht="17.25">
      <c r="A43" s="22"/>
      <c r="B43" s="23"/>
      <c r="C43" s="23"/>
      <c r="D43" s="114"/>
      <c r="E43" s="24">
        <v>30</v>
      </c>
      <c r="F43" s="34">
        <v>160</v>
      </c>
      <c r="G43" s="63">
        <v>380</v>
      </c>
    </row>
    <row x14ac:dyDescent="0.25" r="44" customHeight="1" ht="17.25">
      <c r="A44" s="22"/>
      <c r="B44" s="23"/>
      <c r="C44" s="23"/>
      <c r="D44" s="114"/>
      <c r="E44" s="27"/>
      <c r="F44" s="24"/>
      <c r="G44" s="5"/>
    </row>
    <row x14ac:dyDescent="0.25" r="45" customHeight="1" ht="17.25">
      <c r="A45" s="22"/>
      <c r="B45" s="23"/>
      <c r="C45" s="23"/>
      <c r="D45" s="107"/>
      <c r="E45" s="27"/>
      <c r="F45" s="24"/>
      <c r="G45" s="5"/>
    </row>
    <row x14ac:dyDescent="0.25" r="46" customHeight="1" ht="17.25">
      <c r="A46" s="22"/>
      <c r="B46" s="23"/>
      <c r="C46" s="23"/>
      <c r="D46" s="108"/>
      <c r="E46" s="27"/>
      <c r="F46" s="24"/>
      <c r="G46" s="5"/>
    </row>
    <row x14ac:dyDescent="0.25" r="47" customHeight="1" ht="17.25">
      <c r="A47" s="22"/>
      <c r="B47" s="23"/>
      <c r="C47" s="23"/>
      <c r="D47" s="115"/>
      <c r="E47" s="44"/>
      <c r="F47" s="45"/>
      <c r="G47" s="5"/>
    </row>
    <row x14ac:dyDescent="0.25" r="48" customHeight="1" ht="17.25">
      <c r="A48" s="22"/>
      <c r="B48" s="23"/>
      <c r="C48" s="23"/>
      <c r="D48" s="110" t="s">
        <v>19</v>
      </c>
      <c r="E48" s="46"/>
      <c r="F48" s="125">
        <v>80</v>
      </c>
      <c r="G48" s="5"/>
    </row>
    <row x14ac:dyDescent="0.25" r="49" customHeight="1" ht="17.25">
      <c r="A49" s="22"/>
      <c r="B49" s="23"/>
      <c r="C49" s="23"/>
      <c r="D49" s="3"/>
      <c r="E49" s="30"/>
      <c r="F49" s="47"/>
      <c r="G49" s="32"/>
    </row>
    <row x14ac:dyDescent="0.25" r="50" customHeight="1" ht="17.25">
      <c r="A50" s="22"/>
      <c r="B50" s="23"/>
      <c r="C50" s="23"/>
      <c r="D50" s="3"/>
      <c r="E50" s="30"/>
      <c r="F50" s="47"/>
      <c r="G50" s="32"/>
    </row>
    <row x14ac:dyDescent="0.25" r="51" customHeight="1" ht="17.25">
      <c r="A51" s="22"/>
      <c r="B51" s="23"/>
      <c r="C51" s="23"/>
      <c r="D51" s="3"/>
      <c r="E51" s="30"/>
      <c r="F51" s="47"/>
      <c r="G51" s="32"/>
    </row>
    <row x14ac:dyDescent="0.25" r="52" customHeight="1" ht="17.25">
      <c r="A52" s="22"/>
      <c r="B52" s="23"/>
      <c r="C52" s="23"/>
      <c r="D52" s="3"/>
      <c r="E52" s="48"/>
      <c r="F52" s="47"/>
      <c r="G52" s="32"/>
    </row>
    <row x14ac:dyDescent="0.25" r="53" customHeight="1" ht="17.25">
      <c r="A53" s="8" t="s">
        <v>1</v>
      </c>
      <c r="B53" s="9" t="s">
        <v>17</v>
      </c>
      <c r="C53" s="10"/>
      <c r="D53" s="10"/>
      <c r="E53" s="11"/>
      <c r="F53" s="13"/>
      <c r="G53" s="11"/>
    </row>
    <row x14ac:dyDescent="0.25" r="54" customHeight="1" ht="30">
      <c r="A54" s="15"/>
      <c r="B54" s="15"/>
      <c r="C54" s="15"/>
      <c r="D54" s="113"/>
      <c r="E54" s="60" t="s">
        <v>33</v>
      </c>
      <c r="F54" s="16" t="s">
        <v>4</v>
      </c>
      <c r="G54" s="84"/>
    </row>
    <row x14ac:dyDescent="0.25" r="55" customHeight="1" ht="30">
      <c r="A55" s="19"/>
      <c r="B55" s="19"/>
      <c r="C55" s="19"/>
      <c r="D55" s="19"/>
      <c r="E55" s="20" t="s">
        <v>5</v>
      </c>
      <c r="F55" s="21"/>
      <c r="G55" s="5"/>
    </row>
    <row x14ac:dyDescent="0.25" r="56" customHeight="1" ht="17.25">
      <c r="A56" s="22"/>
      <c r="B56" s="23"/>
      <c r="C56" s="23"/>
      <c r="D56" s="114"/>
      <c r="E56" s="24">
        <v>150</v>
      </c>
      <c r="F56" s="34">
        <v>2950</v>
      </c>
      <c r="G56" s="5"/>
    </row>
    <row x14ac:dyDescent="0.25" r="57" customHeight="1" ht="17.25">
      <c r="A57" s="22"/>
      <c r="B57" s="23"/>
      <c r="C57" s="23"/>
      <c r="D57" s="114"/>
      <c r="E57" s="27"/>
      <c r="F57" s="24"/>
      <c r="G57" s="5"/>
    </row>
    <row x14ac:dyDescent="0.25" r="58" customHeight="1" ht="17.25">
      <c r="A58" s="22"/>
      <c r="B58" s="23"/>
      <c r="C58" s="23"/>
      <c r="D58" s="107"/>
      <c r="E58" s="27"/>
      <c r="F58" s="24"/>
      <c r="G58" s="5"/>
    </row>
    <row x14ac:dyDescent="0.25" r="59" customHeight="1" ht="17.25">
      <c r="A59" s="22"/>
      <c r="B59" s="23"/>
      <c r="C59" s="23"/>
      <c r="D59" s="108"/>
      <c r="E59" s="27"/>
      <c r="F59" s="24"/>
      <c r="G59" s="5"/>
    </row>
    <row x14ac:dyDescent="0.25" r="60" customHeight="1" ht="17.25">
      <c r="A60" s="22"/>
      <c r="B60" s="23"/>
      <c r="C60" s="23"/>
      <c r="D60" s="115"/>
      <c r="E60" s="44"/>
      <c r="F60" s="45"/>
      <c r="G60" s="5"/>
    </row>
    <row x14ac:dyDescent="0.25" r="61" customHeight="1" ht="17.25">
      <c r="A61" s="22"/>
      <c r="B61" s="23"/>
      <c r="C61" s="23"/>
      <c r="D61" s="110" t="s">
        <v>19</v>
      </c>
      <c r="E61" s="46"/>
      <c r="F61" s="124">
        <v>480</v>
      </c>
      <c r="G61" s="5"/>
    </row>
    <row x14ac:dyDescent="0.25" r="62" customHeight="1" ht="17.25">
      <c r="A62" s="22"/>
      <c r="B62" s="23"/>
      <c r="C62" s="23"/>
      <c r="D62" s="3"/>
      <c r="E62" s="30"/>
      <c r="F62" s="47"/>
      <c r="G62" s="32"/>
    </row>
    <row x14ac:dyDescent="0.25" r="63" customHeight="1" ht="17.25">
      <c r="A63" s="22"/>
      <c r="B63" s="23"/>
      <c r="C63" s="23"/>
      <c r="D63" s="3"/>
      <c r="E63" s="30"/>
      <c r="F63" s="47"/>
      <c r="G63" s="32"/>
    </row>
    <row x14ac:dyDescent="0.25" r="64" customHeight="1" ht="17.25">
      <c r="A64" s="22"/>
      <c r="B64" s="23"/>
      <c r="C64" s="23"/>
      <c r="D64" s="3"/>
      <c r="E64" s="30"/>
      <c r="F64" s="47"/>
      <c r="G64" s="32"/>
    </row>
    <row x14ac:dyDescent="0.25" r="65" customHeight="1" ht="17.25">
      <c r="A65" s="22"/>
      <c r="B65" s="23"/>
      <c r="C65" s="23"/>
      <c r="D65" s="3"/>
      <c r="E65" s="30"/>
      <c r="F65" s="47"/>
      <c r="G65" s="32"/>
    </row>
    <row x14ac:dyDescent="0.25" r="66" customHeight="1" ht="17.25">
      <c r="A66" s="22"/>
      <c r="B66" s="23"/>
      <c r="C66" s="23"/>
      <c r="D66" s="3"/>
      <c r="E66" s="30"/>
      <c r="F66" s="47"/>
      <c r="G66" s="32"/>
    </row>
    <row x14ac:dyDescent="0.25" r="67" customHeight="1" ht="17.25">
      <c r="A67" s="22"/>
      <c r="B67" s="23"/>
      <c r="C67" s="23"/>
      <c r="D67" s="3"/>
      <c r="E67" s="30"/>
      <c r="F67" s="47"/>
      <c r="G67" s="32"/>
    </row>
    <row x14ac:dyDescent="0.25" r="68" customHeight="1" ht="17.25">
      <c r="A68" s="22"/>
      <c r="B68" s="23"/>
      <c r="C68" s="23"/>
      <c r="D68" s="3"/>
      <c r="E68" s="30"/>
      <c r="F68" s="47"/>
      <c r="G68" s="32"/>
    </row>
    <row x14ac:dyDescent="0.25" r="69" customHeight="1" ht="17.25">
      <c r="A69" s="8"/>
      <c r="B69" s="9" t="s">
        <v>20</v>
      </c>
      <c r="C69" s="9"/>
      <c r="D69" s="116"/>
      <c r="E69" s="49"/>
      <c r="F69" s="49"/>
      <c r="G69" s="11"/>
    </row>
    <row x14ac:dyDescent="0.25" r="70" customHeight="1" ht="24">
      <c r="A70" s="50"/>
      <c r="B70" s="51"/>
      <c r="C70" s="51"/>
      <c r="D70" s="117" t="s">
        <v>10</v>
      </c>
      <c r="E70" s="60" t="s">
        <v>36</v>
      </c>
      <c r="F70" s="57" t="s">
        <v>4</v>
      </c>
      <c r="G70" s="84"/>
    </row>
    <row x14ac:dyDescent="0.25" r="71" customHeight="1" ht="30">
      <c r="A71" s="19"/>
      <c r="B71" s="19"/>
      <c r="C71" s="19"/>
      <c r="D71" s="19"/>
      <c r="E71" s="20" t="s">
        <v>5</v>
      </c>
      <c r="F71" s="21"/>
      <c r="G71" s="5"/>
    </row>
    <row x14ac:dyDescent="0.25" r="72" customHeight="1" ht="24">
      <c r="A72" s="3"/>
      <c r="B72" s="54"/>
      <c r="C72" s="54"/>
      <c r="D72" s="4" t="s">
        <v>13</v>
      </c>
      <c r="E72" s="24" t="s">
        <v>21</v>
      </c>
      <c r="F72" s="34">
        <v>1900</v>
      </c>
      <c r="G72" s="5"/>
    </row>
    <row x14ac:dyDescent="0.25" r="73" customHeight="1" ht="24">
      <c r="A73" s="3"/>
      <c r="B73" s="54"/>
      <c r="C73" s="54"/>
      <c r="D73" s="7"/>
      <c r="E73" s="24"/>
      <c r="F73" s="34"/>
      <c r="G73" s="5"/>
    </row>
    <row x14ac:dyDescent="0.25" r="74" customHeight="1" ht="24">
      <c r="A74" s="3"/>
      <c r="B74" s="54"/>
      <c r="C74" s="54"/>
      <c r="D74" s="3"/>
      <c r="E74" s="27"/>
      <c r="F74" s="24"/>
      <c r="G74" s="5"/>
    </row>
    <row x14ac:dyDescent="0.25" r="75" customHeight="1" ht="21.75">
      <c r="A75" s="3"/>
      <c r="B75" s="54"/>
      <c r="C75" s="54"/>
      <c r="D75" s="3"/>
      <c r="E75" s="27"/>
      <c r="F75" s="24"/>
      <c r="G75" s="5"/>
    </row>
    <row x14ac:dyDescent="0.25" r="76" customHeight="1" ht="21.75">
      <c r="A76" s="3"/>
      <c r="B76" s="54"/>
      <c r="C76" s="54"/>
      <c r="D76" s="107"/>
      <c r="E76" s="27"/>
      <c r="F76" s="24"/>
      <c r="G76" s="5"/>
    </row>
    <row x14ac:dyDescent="0.25" r="77" customHeight="1" ht="21.75">
      <c r="A77" s="3"/>
      <c r="B77" s="54"/>
      <c r="C77" s="54"/>
      <c r="D77" s="108"/>
      <c r="E77" s="27"/>
      <c r="F77" s="24"/>
      <c r="G77" s="5"/>
    </row>
    <row x14ac:dyDescent="0.25" r="78" customHeight="1" ht="21">
      <c r="A78" s="3"/>
      <c r="B78" s="54"/>
      <c r="C78" s="54"/>
      <c r="D78" s="3"/>
      <c r="E78" s="6"/>
      <c r="F78" s="6"/>
      <c r="G78" s="5"/>
    </row>
    <row x14ac:dyDescent="0.25" r="79" customHeight="1" ht="21">
      <c r="A79" s="3"/>
      <c r="B79" s="54"/>
      <c r="C79" s="54"/>
      <c r="D79" s="110" t="s">
        <v>8</v>
      </c>
      <c r="E79" s="55"/>
      <c r="F79" s="124">
        <v>350</v>
      </c>
      <c r="G79" s="5"/>
    </row>
    <row x14ac:dyDescent="0.25" r="80" customHeight="1" ht="21">
      <c r="A80" s="3"/>
      <c r="B80" s="54"/>
      <c r="C80" s="54"/>
      <c r="D80" s="3"/>
      <c r="E80" s="24"/>
      <c r="F80" s="24"/>
      <c r="G80" s="5"/>
    </row>
    <row x14ac:dyDescent="0.25" r="81" customHeight="1" ht="21">
      <c r="A81" s="3"/>
      <c r="B81" s="54"/>
      <c r="C81" s="54"/>
      <c r="D81" s="3"/>
      <c r="E81" s="24"/>
      <c r="F81" s="24"/>
      <c r="G81" s="5"/>
    </row>
    <row x14ac:dyDescent="0.25" r="82" customHeight="1" ht="47.25">
      <c r="A82" s="3"/>
      <c r="B82" s="54"/>
      <c r="C82" s="54"/>
      <c r="D82" s="3"/>
      <c r="E82" s="24"/>
      <c r="F82" s="24"/>
      <c r="G82" s="5"/>
    </row>
    <row x14ac:dyDescent="0.25" r="83" customHeight="1" ht="22.5">
      <c r="A83" s="22"/>
      <c r="B83" s="23"/>
      <c r="C83" s="23"/>
      <c r="D83" s="3"/>
      <c r="E83" s="48"/>
      <c r="F83" s="47"/>
      <c r="G83" s="32"/>
    </row>
    <row x14ac:dyDescent="0.25" r="84" customHeight="1" ht="17.25">
      <c r="A84" s="8"/>
      <c r="B84" s="9" t="s">
        <v>23</v>
      </c>
      <c r="C84" s="9"/>
      <c r="D84" s="116"/>
      <c r="E84" s="49"/>
      <c r="F84" s="49"/>
      <c r="G84" s="11"/>
    </row>
    <row x14ac:dyDescent="0.25" r="85" customHeight="1" ht="24">
      <c r="A85" s="50"/>
      <c r="B85" s="51"/>
      <c r="C85" s="51"/>
      <c r="D85" s="117" t="s">
        <v>10</v>
      </c>
      <c r="E85" s="60" t="s">
        <v>36</v>
      </c>
      <c r="F85" s="57" t="s">
        <v>4</v>
      </c>
      <c r="G85" s="84"/>
    </row>
    <row x14ac:dyDescent="0.25" r="86" customHeight="1" ht="30">
      <c r="A86" s="19"/>
      <c r="B86" s="19"/>
      <c r="C86" s="19"/>
      <c r="D86" s="19"/>
      <c r="E86" s="20" t="s">
        <v>5</v>
      </c>
      <c r="F86" s="21"/>
      <c r="G86" s="5"/>
    </row>
    <row x14ac:dyDescent="0.25" r="87" customHeight="1" ht="24">
      <c r="A87" s="3"/>
      <c r="B87" s="54"/>
      <c r="C87" s="54"/>
      <c r="D87" s="4" t="s">
        <v>11</v>
      </c>
      <c r="E87" s="24" t="s">
        <v>24</v>
      </c>
      <c r="F87" s="34">
        <v>1140</v>
      </c>
      <c r="G87" s="5"/>
    </row>
    <row x14ac:dyDescent="0.25" r="88" customHeight="1" ht="24">
      <c r="A88" s="3"/>
      <c r="B88" s="54"/>
      <c r="C88" s="54"/>
      <c r="D88" s="4" t="s">
        <v>15</v>
      </c>
      <c r="E88" s="24" t="s">
        <v>21</v>
      </c>
      <c r="F88" s="34">
        <v>1160</v>
      </c>
      <c r="G88" s="5"/>
    </row>
    <row x14ac:dyDescent="0.25" r="89" customHeight="1" ht="24">
      <c r="A89" s="3"/>
      <c r="B89" s="54"/>
      <c r="C89" s="54"/>
      <c r="D89" s="3"/>
      <c r="E89" s="27"/>
      <c r="F89" s="24"/>
      <c r="G89" s="5"/>
    </row>
    <row x14ac:dyDescent="0.25" r="90" customHeight="1" ht="21.75">
      <c r="A90" s="3"/>
      <c r="B90" s="54"/>
      <c r="C90" s="54"/>
      <c r="D90" s="3"/>
      <c r="E90" s="27"/>
      <c r="F90" s="24"/>
      <c r="G90" s="5"/>
    </row>
    <row x14ac:dyDescent="0.25" r="91" customHeight="1" ht="21.75">
      <c r="A91" s="3"/>
      <c r="B91" s="54"/>
      <c r="C91" s="54"/>
      <c r="D91" s="110" t="s">
        <v>71</v>
      </c>
      <c r="E91" s="56"/>
      <c r="F91" s="124">
        <v>240</v>
      </c>
      <c r="G91" s="5"/>
    </row>
    <row x14ac:dyDescent="0.25" r="92" customHeight="1" ht="21.75">
      <c r="A92" s="3"/>
      <c r="B92" s="54"/>
      <c r="C92" s="54"/>
      <c r="D92" s="108"/>
      <c r="E92" s="27"/>
      <c r="F92" s="24"/>
      <c r="G92" s="5"/>
    </row>
    <row x14ac:dyDescent="0.25" r="93" customHeight="1" ht="21">
      <c r="A93" s="3"/>
      <c r="B93" s="54"/>
      <c r="C93" s="54"/>
      <c r="D93" s="3"/>
      <c r="E93" s="6"/>
      <c r="F93" s="6"/>
      <c r="G93" s="5"/>
    </row>
    <row x14ac:dyDescent="0.25" r="94" customHeight="1" ht="21">
      <c r="A94" s="3"/>
      <c r="B94" s="54"/>
      <c r="C94" s="54"/>
      <c r="D94" s="3"/>
      <c r="E94" s="6"/>
      <c r="F94" s="6"/>
      <c r="G94" s="5"/>
    </row>
    <row x14ac:dyDescent="0.25" r="95" customHeight="1" ht="21">
      <c r="A95" s="3"/>
      <c r="B95" s="54"/>
      <c r="C95" s="54"/>
      <c r="D95" s="114"/>
      <c r="E95" s="24"/>
      <c r="F95" s="34"/>
      <c r="G95" s="5"/>
    </row>
    <row x14ac:dyDescent="0.25" r="96" customHeight="1" ht="21">
      <c r="A96" s="3"/>
      <c r="B96" s="54"/>
      <c r="C96" s="54"/>
      <c r="D96" s="3"/>
      <c r="E96" s="24"/>
      <c r="F96" s="24"/>
      <c r="G96" s="5"/>
    </row>
    <row x14ac:dyDescent="0.25" r="97" customHeight="1" ht="47.25">
      <c r="A97" s="3"/>
      <c r="B97" s="54"/>
      <c r="C97" s="54"/>
      <c r="D97" s="3"/>
      <c r="E97" s="24"/>
      <c r="F97" s="24"/>
      <c r="G97" s="5"/>
    </row>
    <row x14ac:dyDescent="0.25" r="98" customHeight="1" ht="17.25">
      <c r="A98" s="8" t="s">
        <v>1</v>
      </c>
      <c r="B98" s="9" t="s">
        <v>27</v>
      </c>
      <c r="C98" s="10"/>
      <c r="D98" s="10"/>
      <c r="E98" s="12"/>
      <c r="F98" s="13"/>
      <c r="G98" s="11"/>
    </row>
    <row x14ac:dyDescent="0.25" r="99" customHeight="1" ht="21.75">
      <c r="A99" s="15"/>
      <c r="B99" s="15"/>
      <c r="C99" s="15"/>
      <c r="D99" s="118" t="s">
        <v>28</v>
      </c>
      <c r="E99" s="58"/>
      <c r="F99" s="16" t="s">
        <v>4</v>
      </c>
      <c r="G99" s="84"/>
    </row>
    <row x14ac:dyDescent="0.25" r="100" customHeight="1" ht="21.75">
      <c r="A100" s="19"/>
      <c r="B100" s="19"/>
      <c r="C100" s="19"/>
      <c r="D100" s="119" t="s">
        <v>5</v>
      </c>
      <c r="E100" s="20"/>
      <c r="F100" s="21"/>
      <c r="G100" s="5"/>
    </row>
    <row x14ac:dyDescent="0.25" r="101" customHeight="1" ht="21.75">
      <c r="A101" s="22"/>
      <c r="B101" s="23"/>
      <c r="C101" s="23"/>
      <c r="D101" s="4" t="s">
        <v>29</v>
      </c>
      <c r="E101" s="7"/>
      <c r="F101" s="34">
        <v>480</v>
      </c>
      <c r="G101" s="5"/>
    </row>
    <row x14ac:dyDescent="0.25" r="102" customHeight="1" ht="21.75">
      <c r="A102" s="22"/>
      <c r="B102" s="23"/>
      <c r="C102" s="23"/>
      <c r="D102" s="3"/>
      <c r="E102" s="26"/>
      <c r="F102" s="27"/>
      <c r="G102" s="27"/>
    </row>
    <row x14ac:dyDescent="0.25" r="103" customHeight="1" ht="17.25">
      <c r="A103" s="22"/>
      <c r="B103" s="23"/>
      <c r="C103" s="23"/>
      <c r="D103" s="107" t="s">
        <v>31</v>
      </c>
      <c r="E103" s="6"/>
      <c r="F103" s="27"/>
      <c r="G103" s="27"/>
    </row>
    <row x14ac:dyDescent="0.25" r="104" customHeight="1" ht="21.75">
      <c r="A104" s="22"/>
      <c r="B104" s="23"/>
      <c r="C104" s="23"/>
      <c r="D104" s="107"/>
      <c r="E104" s="6"/>
      <c r="F104" s="27"/>
      <c r="G104" s="27"/>
    </row>
    <row x14ac:dyDescent="0.25" r="105" customHeight="1" ht="17.25">
      <c r="A105" s="22"/>
      <c r="B105" s="23"/>
      <c r="C105" s="23"/>
      <c r="D105" s="110" t="s">
        <v>32</v>
      </c>
      <c r="E105" s="46"/>
      <c r="F105" s="124">
        <v>110</v>
      </c>
      <c r="G105" s="27"/>
    </row>
    <row x14ac:dyDescent="0.25" r="106" customHeight="1" ht="45.75">
      <c r="A106" s="22"/>
      <c r="B106" s="59" t="s">
        <v>33</v>
      </c>
      <c r="C106" s="23"/>
      <c r="D106" s="3"/>
      <c r="E106" s="31"/>
      <c r="F106" s="32"/>
      <c r="G106" s="32"/>
    </row>
    <row x14ac:dyDescent="0.25" r="107" customHeight="1" ht="21.75">
      <c r="A107" s="22"/>
      <c r="B107" s="59"/>
      <c r="C107" s="23"/>
      <c r="D107" s="3"/>
      <c r="E107" s="31"/>
      <c r="F107" s="32"/>
      <c r="G107" s="32"/>
    </row>
    <row x14ac:dyDescent="0.25" r="108" customHeight="1" ht="21.75">
      <c r="A108" s="22"/>
      <c r="B108" s="23"/>
      <c r="C108" s="41"/>
      <c r="D108" s="3"/>
      <c r="E108" s="31"/>
      <c r="F108" s="32"/>
      <c r="G108" s="32"/>
    </row>
    <row x14ac:dyDescent="0.25" r="109" customHeight="1" ht="21.75">
      <c r="A109" s="22"/>
      <c r="B109" s="23"/>
      <c r="C109" s="23"/>
      <c r="D109" s="3"/>
      <c r="E109" s="31"/>
      <c r="F109" s="32"/>
      <c r="G109" s="32"/>
    </row>
    <row x14ac:dyDescent="0.25" r="110" customHeight="1" ht="21.75">
      <c r="A110" s="22"/>
      <c r="B110" s="23"/>
      <c r="C110" s="23"/>
      <c r="D110" s="3"/>
      <c r="E110" s="31"/>
      <c r="F110" s="32"/>
      <c r="G110" s="32"/>
    </row>
    <row x14ac:dyDescent="0.25" r="111" customHeight="1" ht="21.75">
      <c r="A111" s="22"/>
      <c r="B111" s="23"/>
      <c r="C111" s="22" t="s">
        <v>34</v>
      </c>
      <c r="D111" s="3"/>
      <c r="E111" s="31"/>
      <c r="F111" s="32"/>
      <c r="G111" s="32"/>
    </row>
    <row x14ac:dyDescent="0.25" r="112" customHeight="1" ht="21.75">
      <c r="A112" s="22"/>
      <c r="B112" s="23"/>
      <c r="C112" s="22"/>
      <c r="D112" s="3"/>
      <c r="E112" s="44"/>
      <c r="F112" s="32"/>
      <c r="G112" s="32"/>
    </row>
    <row x14ac:dyDescent="0.25" r="113" customHeight="1" ht="17.25">
      <c r="A113" s="8"/>
      <c r="B113" s="9" t="s">
        <v>75</v>
      </c>
      <c r="C113" s="9"/>
      <c r="D113" s="116"/>
      <c r="E113" s="49"/>
      <c r="F113" s="49"/>
      <c r="G113" s="11"/>
    </row>
    <row x14ac:dyDescent="0.25" r="114" customHeight="1" ht="21.75">
      <c r="A114" s="50"/>
      <c r="B114" s="51"/>
      <c r="C114" s="51"/>
      <c r="D114" s="117" t="s">
        <v>10</v>
      </c>
      <c r="E114" s="60" t="s">
        <v>36</v>
      </c>
      <c r="F114" s="57" t="s">
        <v>76</v>
      </c>
      <c r="G114" s="84" t="s">
        <v>77</v>
      </c>
    </row>
    <row x14ac:dyDescent="0.25" r="115" customHeight="1" ht="30">
      <c r="A115" s="19"/>
      <c r="B115" s="19"/>
      <c r="C115" s="19"/>
      <c r="D115" s="19"/>
      <c r="E115" s="20" t="s">
        <v>5</v>
      </c>
      <c r="F115" s="21"/>
      <c r="G115" s="5"/>
    </row>
    <row x14ac:dyDescent="0.25" r="116" customHeight="1" ht="21.75">
      <c r="A116" s="3"/>
      <c r="B116" s="54"/>
      <c r="C116" s="54"/>
      <c r="D116" s="4" t="s">
        <v>38</v>
      </c>
      <c r="E116" s="24" t="s">
        <v>78</v>
      </c>
      <c r="F116" s="63">
        <v>70</v>
      </c>
      <c r="G116" s="63">
        <v>140</v>
      </c>
    </row>
    <row x14ac:dyDescent="0.25" r="117" customHeight="1" ht="21.75">
      <c r="A117" s="3"/>
      <c r="B117" s="54"/>
      <c r="C117" s="54"/>
      <c r="D117" s="7"/>
      <c r="E117" s="24"/>
      <c r="F117" s="34"/>
      <c r="G117" s="5"/>
    </row>
    <row x14ac:dyDescent="0.25" r="118" customHeight="1" ht="21.75">
      <c r="A118" s="3"/>
      <c r="B118" s="54"/>
      <c r="C118" s="54"/>
      <c r="D118" s="120" t="s">
        <v>40</v>
      </c>
      <c r="E118" s="24"/>
      <c r="F118" s="24"/>
      <c r="G118" s="5"/>
    </row>
    <row x14ac:dyDescent="0.25" r="119" customHeight="1" ht="21.75">
      <c r="A119" s="3"/>
      <c r="B119" s="54"/>
      <c r="C119" s="54"/>
      <c r="D119" s="107"/>
      <c r="E119" s="24"/>
      <c r="F119" s="24"/>
      <c r="G119" s="5"/>
    </row>
    <row x14ac:dyDescent="0.25" r="120" customHeight="1" ht="21.75">
      <c r="A120" s="3"/>
      <c r="B120" s="54"/>
      <c r="C120" s="54"/>
      <c r="D120" s="121" t="s">
        <v>79</v>
      </c>
      <c r="E120" s="66"/>
      <c r="F120" s="34">
        <v>30</v>
      </c>
      <c r="G120" s="5"/>
    </row>
    <row x14ac:dyDescent="0.25" r="121" customHeight="1" ht="21.75">
      <c r="A121" s="3"/>
      <c r="B121" s="54"/>
      <c r="C121" s="54"/>
      <c r="D121" s="3"/>
      <c r="E121" s="6"/>
      <c r="F121" s="6"/>
      <c r="G121" s="5"/>
    </row>
    <row x14ac:dyDescent="0.25" r="122" customHeight="1" ht="21.75">
      <c r="A122" s="3"/>
      <c r="B122" s="54"/>
      <c r="C122" s="54"/>
      <c r="D122" s="108"/>
      <c r="E122" s="24"/>
      <c r="F122" s="34"/>
      <c r="G122" s="5"/>
    </row>
    <row x14ac:dyDescent="0.25" r="123" customHeight="1" ht="21.75">
      <c r="A123" s="3"/>
      <c r="B123" s="54"/>
      <c r="C123" s="54"/>
      <c r="D123" s="108"/>
      <c r="E123" s="24"/>
      <c r="F123" s="34"/>
      <c r="G123" s="5"/>
    </row>
    <row x14ac:dyDescent="0.25" r="124" customHeight="1" ht="21.75">
      <c r="A124" s="3"/>
      <c r="B124" s="54"/>
      <c r="C124" s="54"/>
      <c r="D124" s="108"/>
      <c r="E124" s="24"/>
      <c r="F124" s="34"/>
      <c r="G124" s="5"/>
    </row>
    <row x14ac:dyDescent="0.25" r="125" customHeight="1" ht="42.75">
      <c r="A125" s="3"/>
      <c r="B125" s="54"/>
      <c r="C125" s="54"/>
      <c r="D125" s="3"/>
      <c r="E125" s="6"/>
      <c r="F125" s="6"/>
      <c r="G125" s="5"/>
    </row>
    <row x14ac:dyDescent="0.25" r="126" customHeight="1" ht="17.25">
      <c r="A126" s="8"/>
      <c r="B126" s="9" t="s">
        <v>35</v>
      </c>
      <c r="C126" s="9"/>
      <c r="D126" s="116"/>
      <c r="E126" s="49"/>
      <c r="F126" s="49"/>
      <c r="G126" s="11"/>
    </row>
    <row x14ac:dyDescent="0.25" r="127" customHeight="1" ht="21.75">
      <c r="A127" s="50"/>
      <c r="B127" s="51"/>
      <c r="C127" s="51"/>
      <c r="D127" s="117" t="s">
        <v>10</v>
      </c>
      <c r="E127" s="60" t="s">
        <v>36</v>
      </c>
      <c r="F127" s="57" t="s">
        <v>37</v>
      </c>
      <c r="G127" s="84"/>
    </row>
    <row x14ac:dyDescent="0.25" r="128" customHeight="1" ht="30">
      <c r="A128" s="19"/>
      <c r="B128" s="19"/>
      <c r="C128" s="19"/>
      <c r="D128" s="19"/>
      <c r="E128" s="20" t="s">
        <v>5</v>
      </c>
      <c r="F128" s="21"/>
      <c r="G128" s="5"/>
    </row>
    <row x14ac:dyDescent="0.25" r="129" customHeight="1" ht="21.75">
      <c r="A129" s="3"/>
      <c r="B129" s="54"/>
      <c r="C129" s="54"/>
      <c r="D129" s="4" t="s">
        <v>38</v>
      </c>
      <c r="E129" s="24" t="s">
        <v>39</v>
      </c>
      <c r="F129" s="63">
        <v>130</v>
      </c>
      <c r="G129" s="63"/>
    </row>
    <row x14ac:dyDescent="0.25" r="130" customHeight="1" ht="21.75">
      <c r="A130" s="3"/>
      <c r="B130" s="54"/>
      <c r="C130" s="54"/>
      <c r="D130" s="7"/>
      <c r="E130" s="24"/>
      <c r="F130" s="34"/>
      <c r="G130" s="5"/>
    </row>
    <row x14ac:dyDescent="0.25" r="131" customHeight="1" ht="21.75">
      <c r="A131" s="3"/>
      <c r="B131" s="54"/>
      <c r="C131" s="54"/>
      <c r="D131" s="120" t="s">
        <v>40</v>
      </c>
      <c r="E131" s="24"/>
      <c r="F131" s="24"/>
      <c r="G131" s="5"/>
    </row>
    <row x14ac:dyDescent="0.25" r="132" customHeight="1" ht="21.75">
      <c r="A132" s="3"/>
      <c r="B132" s="54"/>
      <c r="C132" s="54"/>
      <c r="D132" s="107"/>
      <c r="E132" s="24"/>
      <c r="F132" s="24"/>
      <c r="G132" s="5"/>
    </row>
    <row x14ac:dyDescent="0.25" r="133" customHeight="1" ht="21.75">
      <c r="A133" s="3"/>
      <c r="B133" s="54"/>
      <c r="C133" s="54"/>
      <c r="D133" s="121"/>
      <c r="E133" s="66"/>
      <c r="F133" s="34"/>
      <c r="G133" s="5"/>
    </row>
    <row x14ac:dyDescent="0.25" r="134" customHeight="1" ht="34.5">
      <c r="A134" s="3"/>
      <c r="B134" s="54"/>
      <c r="C134" s="54"/>
      <c r="D134" s="3"/>
      <c r="E134" s="6"/>
      <c r="F134" s="6"/>
      <c r="G134" s="5"/>
    </row>
    <row x14ac:dyDescent="0.25" r="135" customHeight="1" ht="34.5">
      <c r="A135" s="3"/>
      <c r="B135" s="54"/>
      <c r="C135" s="54"/>
      <c r="D135" s="3"/>
      <c r="E135" s="6"/>
      <c r="F135" s="6"/>
      <c r="G135" s="5"/>
    </row>
    <row x14ac:dyDescent="0.25" r="136" customHeight="1" ht="34.5">
      <c r="A136" s="3"/>
      <c r="B136" s="54"/>
      <c r="C136" s="54"/>
      <c r="D136" s="3"/>
      <c r="E136" s="6"/>
      <c r="F136" s="6"/>
      <c r="G136" s="5"/>
    </row>
    <row x14ac:dyDescent="0.25" r="137" customHeight="1" ht="34.5">
      <c r="A137" s="3"/>
      <c r="B137" s="54"/>
      <c r="C137" s="54"/>
      <c r="D137" s="3"/>
      <c r="E137" s="6"/>
      <c r="F137" s="6"/>
      <c r="G137" s="5"/>
    </row>
    <row x14ac:dyDescent="0.25" r="138" customHeight="1" ht="34.5">
      <c r="A138" s="3"/>
      <c r="B138" s="54"/>
      <c r="C138" s="54"/>
      <c r="D138" s="3"/>
      <c r="E138" s="6"/>
      <c r="F138" s="6"/>
      <c r="G138" s="5"/>
    </row>
    <row x14ac:dyDescent="0.25" r="139" customHeight="1" ht="34.5">
      <c r="A139" s="3"/>
      <c r="B139" s="54"/>
      <c r="C139" s="54"/>
      <c r="D139" s="3"/>
      <c r="E139" s="6"/>
      <c r="F139" s="6"/>
      <c r="G139" s="5"/>
    </row>
    <row x14ac:dyDescent="0.25" r="140" customHeight="1" ht="17.25">
      <c r="A140" s="8" t="s">
        <v>1</v>
      </c>
      <c r="B140" s="9" t="s">
        <v>41</v>
      </c>
      <c r="C140" s="10"/>
      <c r="D140" s="10"/>
      <c r="E140" s="12"/>
      <c r="F140" s="13"/>
      <c r="G140" s="11"/>
    </row>
    <row x14ac:dyDescent="0.25" r="141" customHeight="1" ht="21.75">
      <c r="A141" s="15"/>
      <c r="B141" s="15"/>
      <c r="C141" s="15"/>
      <c r="D141" s="118" t="s">
        <v>42</v>
      </c>
      <c r="E141" s="58"/>
      <c r="F141" s="16" t="s">
        <v>4</v>
      </c>
      <c r="G141" s="84"/>
    </row>
    <row x14ac:dyDescent="0.25" r="142" customHeight="1" ht="21.75">
      <c r="A142" s="19"/>
      <c r="B142" s="19"/>
      <c r="C142" s="19"/>
      <c r="D142" s="119" t="s">
        <v>5</v>
      </c>
      <c r="E142" s="20"/>
      <c r="F142" s="21"/>
      <c r="G142" s="5"/>
    </row>
    <row x14ac:dyDescent="0.25" r="143" customHeight="1" ht="21.75">
      <c r="A143" s="22"/>
      <c r="B143" s="23"/>
      <c r="C143" s="23"/>
      <c r="D143" s="4" t="s">
        <v>43</v>
      </c>
      <c r="E143" s="7"/>
      <c r="F143" s="34">
        <v>6300</v>
      </c>
      <c r="G143" s="5"/>
    </row>
    <row x14ac:dyDescent="0.25" r="144" customHeight="1" ht="21.75">
      <c r="A144" s="22"/>
      <c r="B144" s="23"/>
      <c r="C144" s="23"/>
      <c r="D144" s="3"/>
      <c r="E144" s="26"/>
      <c r="F144" s="27"/>
      <c r="G144" s="27"/>
    </row>
    <row x14ac:dyDescent="0.25" r="145" customHeight="1" ht="17.25">
      <c r="A145" s="22"/>
      <c r="B145" s="23"/>
      <c r="C145" s="23"/>
      <c r="D145" s="107" t="s">
        <v>45</v>
      </c>
      <c r="E145" s="6"/>
      <c r="F145" s="27"/>
      <c r="G145" s="27"/>
    </row>
    <row x14ac:dyDescent="0.25" r="146" customHeight="1" ht="21.75">
      <c r="A146" s="22"/>
      <c r="B146" s="23"/>
      <c r="C146" s="23"/>
      <c r="D146" s="107"/>
      <c r="E146" s="6"/>
      <c r="F146" s="27"/>
      <c r="G146" s="27"/>
    </row>
    <row x14ac:dyDescent="0.25" r="147" customHeight="1" ht="21.75">
      <c r="A147" s="22"/>
      <c r="B147" s="23"/>
      <c r="C147" s="23"/>
      <c r="D147" s="109"/>
      <c r="E147" s="6"/>
      <c r="F147" s="32"/>
      <c r="G147" s="32"/>
    </row>
    <row x14ac:dyDescent="0.25" r="148" customHeight="1" ht="21.75">
      <c r="A148" s="22"/>
      <c r="B148" s="23"/>
      <c r="C148" s="23"/>
      <c r="D148" s="114"/>
      <c r="E148" s="6"/>
      <c r="F148" s="34"/>
      <c r="G148" s="32"/>
    </row>
    <row x14ac:dyDescent="0.25" r="149" customHeight="1" ht="21.75">
      <c r="A149" s="22"/>
      <c r="B149" s="23"/>
      <c r="C149" s="67"/>
      <c r="D149" s="3"/>
      <c r="E149" s="31"/>
      <c r="F149" s="32"/>
      <c r="G149" s="32"/>
    </row>
    <row x14ac:dyDescent="0.25" r="150" customHeight="1" ht="17.25">
      <c r="A150" s="22" t="s">
        <v>33</v>
      </c>
      <c r="B150" s="23"/>
      <c r="C150" s="23"/>
      <c r="D150" s="3"/>
      <c r="E150" s="31"/>
      <c r="F150" s="32"/>
      <c r="G150" s="32"/>
    </row>
    <row x14ac:dyDescent="0.25" r="151" customHeight="1" ht="45.75">
      <c r="A151" s="22"/>
      <c r="B151" s="23"/>
      <c r="C151" s="23"/>
      <c r="D151" s="3"/>
      <c r="E151" s="31"/>
      <c r="F151" s="32"/>
      <c r="G151" s="32"/>
    </row>
    <row x14ac:dyDescent="0.25" r="152" customHeight="1" ht="21.75">
      <c r="A152" s="22"/>
      <c r="B152" s="23"/>
      <c r="C152" s="23"/>
      <c r="D152" s="3"/>
      <c r="E152" s="31"/>
      <c r="F152" s="32"/>
      <c r="G152" s="32"/>
    </row>
    <row x14ac:dyDescent="0.25" r="153" customHeight="1" ht="21.75">
      <c r="A153" s="22"/>
      <c r="B153" s="23"/>
      <c r="C153" s="22" t="s">
        <v>46</v>
      </c>
      <c r="D153" s="3"/>
      <c r="E153" s="44"/>
      <c r="F153" s="32"/>
      <c r="G153" s="32"/>
    </row>
    <row x14ac:dyDescent="0.25" r="154" customHeight="1" ht="21.75">
      <c r="A154" s="22"/>
      <c r="B154" s="23"/>
      <c r="C154" s="22"/>
      <c r="D154" s="3"/>
      <c r="E154" s="44"/>
      <c r="F154" s="32"/>
      <c r="G154" s="32"/>
    </row>
    <row x14ac:dyDescent="0.25" r="155" customHeight="1" ht="48">
      <c r="A155" s="3"/>
      <c r="B155" s="54"/>
      <c r="C155" s="54"/>
      <c r="D155" s="3"/>
      <c r="E155" s="24"/>
      <c r="F155" s="24"/>
      <c r="G155" s="5"/>
    </row>
    <row x14ac:dyDescent="0.25" r="156" customHeight="1" ht="17.25">
      <c r="A156" s="8" t="s">
        <v>1</v>
      </c>
      <c r="B156" s="9" t="s">
        <v>47</v>
      </c>
      <c r="C156" s="10"/>
      <c r="D156" s="10"/>
      <c r="E156" s="12"/>
      <c r="F156" s="13"/>
      <c r="G156" s="11"/>
    </row>
    <row x14ac:dyDescent="0.25" r="157" customHeight="1" ht="21.75">
      <c r="A157" s="15"/>
      <c r="B157" s="15"/>
      <c r="C157" s="15"/>
      <c r="D157" s="118" t="s">
        <v>28</v>
      </c>
      <c r="E157" s="58"/>
      <c r="F157" s="16" t="s">
        <v>4</v>
      </c>
      <c r="G157" s="84"/>
    </row>
    <row x14ac:dyDescent="0.25" r="158" customHeight="1" ht="21.75">
      <c r="A158" s="19"/>
      <c r="B158" s="19"/>
      <c r="C158" s="19"/>
      <c r="D158" s="119" t="s">
        <v>5</v>
      </c>
      <c r="E158" s="20"/>
      <c r="F158" s="21"/>
      <c r="G158" s="5"/>
    </row>
    <row x14ac:dyDescent="0.25" r="159" customHeight="1" ht="21.75">
      <c r="A159" s="22"/>
      <c r="B159" s="23"/>
      <c r="C159" s="23"/>
      <c r="D159" s="4" t="s">
        <v>48</v>
      </c>
      <c r="E159" s="7"/>
      <c r="F159" s="34">
        <v>530</v>
      </c>
      <c r="G159" s="5"/>
    </row>
    <row x14ac:dyDescent="0.25" r="160" customHeight="1" ht="21.75">
      <c r="A160" s="22"/>
      <c r="B160" s="23"/>
      <c r="C160" s="23"/>
      <c r="D160" s="3"/>
      <c r="E160" s="26"/>
      <c r="F160" s="27"/>
      <c r="G160" s="27"/>
    </row>
    <row x14ac:dyDescent="0.25" r="161" customHeight="1" ht="17.25">
      <c r="A161" s="22"/>
      <c r="B161" s="23"/>
      <c r="C161" s="23"/>
      <c r="D161" s="107" t="s">
        <v>31</v>
      </c>
      <c r="E161" s="6"/>
      <c r="F161" s="27"/>
      <c r="G161" s="27"/>
    </row>
    <row x14ac:dyDescent="0.25" r="162" customHeight="1" ht="17.25">
      <c r="A162" s="22"/>
      <c r="B162" s="23"/>
      <c r="C162" s="23"/>
      <c r="D162" s="107"/>
      <c r="E162" s="6"/>
      <c r="F162" s="27"/>
      <c r="G162" s="27"/>
    </row>
    <row x14ac:dyDescent="0.25" r="163" customHeight="1" ht="21.75">
      <c r="A163" s="22"/>
      <c r="B163" s="23"/>
      <c r="C163" s="23"/>
      <c r="D163" s="107"/>
      <c r="E163" s="6"/>
      <c r="F163" s="27"/>
      <c r="G163" s="27"/>
    </row>
    <row x14ac:dyDescent="0.25" r="164" customHeight="1" ht="21.75">
      <c r="A164" s="22"/>
      <c r="B164" s="23"/>
      <c r="C164" s="23"/>
      <c r="D164" s="110" t="s">
        <v>50</v>
      </c>
      <c r="E164" s="55"/>
      <c r="F164" s="124">
        <v>110</v>
      </c>
      <c r="G164" s="32"/>
    </row>
    <row x14ac:dyDescent="0.25" r="165" customHeight="1" ht="21.75">
      <c r="A165" s="22"/>
      <c r="B165" s="59" t="s">
        <v>33</v>
      </c>
      <c r="C165" s="23"/>
      <c r="D165" s="114"/>
      <c r="E165" s="6"/>
      <c r="F165" s="34"/>
      <c r="G165" s="32"/>
    </row>
    <row x14ac:dyDescent="0.25" r="166" customHeight="1" ht="21.75">
      <c r="A166" s="22"/>
      <c r="B166" s="23"/>
      <c r="C166" s="41"/>
      <c r="D166" s="3"/>
      <c r="E166" s="31"/>
      <c r="F166" s="32"/>
      <c r="G166" s="32"/>
    </row>
    <row x14ac:dyDescent="0.25" r="167" customHeight="1" ht="17.25">
      <c r="A167" s="22"/>
      <c r="B167" s="23"/>
      <c r="C167" s="23"/>
      <c r="D167" s="3"/>
      <c r="E167" s="31"/>
      <c r="F167" s="32"/>
      <c r="G167" s="32"/>
    </row>
    <row x14ac:dyDescent="0.25" r="168" customHeight="1" ht="45.75">
      <c r="A168" s="22"/>
      <c r="B168" s="23"/>
      <c r="C168" s="23"/>
      <c r="D168" s="3"/>
      <c r="E168" s="31"/>
      <c r="F168" s="32"/>
      <c r="G168" s="32"/>
    </row>
    <row x14ac:dyDescent="0.25" r="169" customHeight="1" ht="21.75">
      <c r="A169" s="22"/>
      <c r="B169" s="23"/>
      <c r="C169" s="23"/>
      <c r="D169" s="3"/>
      <c r="E169" s="31"/>
      <c r="F169" s="32"/>
      <c r="G169" s="32"/>
    </row>
    <row x14ac:dyDescent="0.25" r="170" customHeight="1" ht="21.75">
      <c r="A170" s="22"/>
      <c r="B170" s="23"/>
      <c r="C170" s="22" t="s">
        <v>51</v>
      </c>
      <c r="D170" s="3"/>
      <c r="E170" s="44"/>
      <c r="F170" s="32"/>
      <c r="G170" s="32"/>
    </row>
    <row x14ac:dyDescent="0.25" r="171" customHeight="1" ht="17.25">
      <c r="A171" s="8" t="s">
        <v>1</v>
      </c>
      <c r="B171" s="9" t="s">
        <v>52</v>
      </c>
      <c r="C171" s="10"/>
      <c r="D171" s="10"/>
      <c r="E171" s="12"/>
      <c r="F171" s="13"/>
      <c r="G171" s="11"/>
    </row>
    <row x14ac:dyDescent="0.25" r="172" customHeight="1" ht="17.25">
      <c r="A172" s="15"/>
      <c r="B172" s="15"/>
      <c r="C172" s="15"/>
      <c r="D172" s="118" t="s">
        <v>53</v>
      </c>
      <c r="E172" s="58"/>
      <c r="F172" s="16" t="s">
        <v>4</v>
      </c>
      <c r="G172" s="84"/>
    </row>
    <row x14ac:dyDescent="0.25" r="173" customHeight="1" ht="21.75">
      <c r="A173" s="19"/>
      <c r="B173" s="19"/>
      <c r="C173" s="19"/>
      <c r="D173" s="119" t="s">
        <v>5</v>
      </c>
      <c r="E173" s="20"/>
      <c r="F173" s="21"/>
      <c r="G173" s="5"/>
    </row>
    <row x14ac:dyDescent="0.25" r="174" customHeight="1" ht="21.75">
      <c r="A174" s="22"/>
      <c r="B174" s="23"/>
      <c r="C174" s="23"/>
      <c r="D174" s="4" t="s">
        <v>54</v>
      </c>
      <c r="E174" s="7"/>
      <c r="F174" s="34">
        <v>1220</v>
      </c>
      <c r="G174" s="5"/>
    </row>
    <row x14ac:dyDescent="0.25" r="175" customHeight="1" ht="21.75">
      <c r="A175" s="22"/>
      <c r="B175" s="23"/>
      <c r="C175" s="23"/>
      <c r="D175" s="3"/>
      <c r="E175" s="26"/>
      <c r="F175" s="27"/>
      <c r="G175" s="27"/>
    </row>
    <row x14ac:dyDescent="0.25" r="176" customHeight="1" ht="17.25">
      <c r="A176" s="22"/>
      <c r="B176" s="23"/>
      <c r="C176" s="23"/>
      <c r="D176" s="107" t="s">
        <v>31</v>
      </c>
      <c r="E176" s="6"/>
      <c r="F176" s="27"/>
      <c r="G176" s="27"/>
    </row>
    <row x14ac:dyDescent="0.25" r="177" customHeight="1" ht="21.75">
      <c r="A177" s="22"/>
      <c r="B177" s="23"/>
      <c r="C177" s="23"/>
      <c r="D177" s="107"/>
      <c r="E177" s="6"/>
      <c r="F177" s="27"/>
      <c r="G177" s="27"/>
    </row>
    <row x14ac:dyDescent="0.25" r="178" customHeight="1" ht="21.75">
      <c r="A178" s="22"/>
      <c r="B178" s="23"/>
      <c r="C178" s="23"/>
      <c r="D178" s="107"/>
      <c r="E178" s="6"/>
      <c r="F178" s="27"/>
      <c r="G178" s="27"/>
    </row>
    <row x14ac:dyDescent="0.25" r="179" customHeight="1" ht="17.25">
      <c r="A179" s="22"/>
      <c r="B179" s="22"/>
      <c r="C179" s="23"/>
      <c r="D179" s="110" t="s">
        <v>50</v>
      </c>
      <c r="E179" s="55"/>
      <c r="F179" s="124">
        <v>330</v>
      </c>
      <c r="G179" s="32"/>
    </row>
    <row x14ac:dyDescent="0.25" r="180" customHeight="1" ht="45.75">
      <c r="A180" s="22"/>
      <c r="B180" s="22" t="s">
        <v>33</v>
      </c>
      <c r="C180" s="23"/>
      <c r="D180" s="114"/>
      <c r="E180" s="6"/>
      <c r="F180" s="34"/>
      <c r="G180" s="32"/>
    </row>
    <row x14ac:dyDescent="0.25" r="181" customHeight="1" ht="21.75">
      <c r="A181" s="22"/>
      <c r="B181" s="23"/>
      <c r="C181" s="41"/>
      <c r="D181" s="3"/>
      <c r="E181" s="31"/>
      <c r="F181" s="32"/>
      <c r="G181" s="32"/>
    </row>
    <row x14ac:dyDescent="0.25" r="182" customHeight="1" ht="21.75">
      <c r="A182" s="22"/>
      <c r="B182" s="23"/>
      <c r="C182" s="23"/>
      <c r="D182" s="3"/>
      <c r="E182" s="31"/>
      <c r="F182" s="32"/>
      <c r="G182" s="32"/>
    </row>
    <row x14ac:dyDescent="0.25" r="183" customHeight="1" ht="21.75">
      <c r="A183" s="22"/>
      <c r="B183" s="23"/>
      <c r="C183" s="23"/>
      <c r="D183" s="3"/>
      <c r="E183" s="31"/>
      <c r="F183" s="32"/>
      <c r="G183" s="32"/>
    </row>
    <row x14ac:dyDescent="0.25" r="184" customHeight="1" ht="21.75">
      <c r="A184" s="22"/>
      <c r="B184" s="23"/>
      <c r="C184" s="23"/>
      <c r="D184" s="3"/>
      <c r="E184" s="31"/>
      <c r="F184" s="32"/>
      <c r="G184" s="32"/>
    </row>
    <row x14ac:dyDescent="0.25" r="185" customHeight="1" ht="21.75">
      <c r="A185" s="22"/>
      <c r="B185" s="23"/>
      <c r="C185" s="22"/>
      <c r="D185" s="3"/>
      <c r="E185" s="44"/>
      <c r="F185" s="32"/>
      <c r="G185" s="32"/>
    </row>
    <row x14ac:dyDescent="0.25" r="186" customHeight="1" ht="21.75">
      <c r="A186" s="3"/>
      <c r="B186" s="54"/>
      <c r="C186" s="22" t="s">
        <v>56</v>
      </c>
      <c r="D186" s="3"/>
      <c r="E186" s="24"/>
      <c r="F186" s="24"/>
      <c r="G186" s="5"/>
    </row>
    <row x14ac:dyDescent="0.25" r="187" customHeight="1" ht="21.75">
      <c r="A187" s="3"/>
      <c r="B187" s="54"/>
      <c r="C187" s="22"/>
      <c r="D187" s="3"/>
      <c r="E187" s="24"/>
      <c r="F187" s="24"/>
      <c r="G187" s="5"/>
    </row>
    <row x14ac:dyDescent="0.25" r="188" customHeight="1" ht="21.75">
      <c r="A188" s="3"/>
      <c r="B188" s="54"/>
      <c r="C188" s="22"/>
      <c r="D188" s="3"/>
      <c r="E188" s="24"/>
      <c r="F188" s="24"/>
      <c r="G188" s="5"/>
    </row>
    <row x14ac:dyDescent="0.25" r="189" customHeight="1" ht="17.25">
      <c r="A189" s="3"/>
      <c r="B189" s="8" t="s">
        <v>1</v>
      </c>
      <c r="C189" s="9" t="s">
        <v>57</v>
      </c>
      <c r="D189" s="10"/>
      <c r="E189" s="11"/>
      <c r="F189" s="12"/>
      <c r="G189" s="13"/>
    </row>
    <row x14ac:dyDescent="0.25" r="190" customHeight="1" ht="21.75">
      <c r="A190" s="3"/>
      <c r="B190" s="15"/>
      <c r="C190" s="15"/>
      <c r="D190" s="113" t="s">
        <v>58</v>
      </c>
      <c r="E190" s="72" t="s">
        <v>33</v>
      </c>
      <c r="F190" s="60" t="s">
        <v>59</v>
      </c>
      <c r="G190" s="18"/>
    </row>
    <row x14ac:dyDescent="0.25" r="191" customHeight="1" ht="21.75">
      <c r="A191" s="3"/>
      <c r="B191" s="54"/>
      <c r="C191" s="22"/>
      <c r="D191" s="3"/>
      <c r="E191" s="24"/>
      <c r="F191" s="24"/>
      <c r="G191" s="5"/>
    </row>
    <row x14ac:dyDescent="0.25" r="192" customHeight="1" ht="21.75">
      <c r="A192" s="3"/>
      <c r="B192" s="54"/>
      <c r="C192" s="22"/>
      <c r="D192" s="4" t="s">
        <v>11</v>
      </c>
      <c r="E192" s="7" t="s">
        <v>60</v>
      </c>
      <c r="F192" s="34">
        <v>11000</v>
      </c>
      <c r="G192" s="5"/>
    </row>
    <row x14ac:dyDescent="0.25" r="193" customHeight="1" ht="31.5">
      <c r="A193" s="3"/>
      <c r="B193" s="54"/>
      <c r="C193" s="22"/>
      <c r="D193" s="4" t="s">
        <v>13</v>
      </c>
      <c r="E193" s="24" t="s">
        <v>61</v>
      </c>
      <c r="F193" s="34">
        <v>15900</v>
      </c>
      <c r="G193" s="5"/>
    </row>
    <row x14ac:dyDescent="0.25" r="194" customHeight="1" ht="21.75">
      <c r="A194" s="3"/>
      <c r="B194" s="54"/>
      <c r="C194" s="54"/>
      <c r="D194" s="3"/>
      <c r="E194" s="24"/>
      <c r="F194" s="24"/>
      <c r="G194" s="5"/>
    </row>
    <row x14ac:dyDescent="0.25" r="195" customHeight="1" ht="21.75">
      <c r="A195" s="3"/>
      <c r="B195" s="68"/>
      <c r="C195" s="68"/>
      <c r="D195" s="74"/>
      <c r="E195" s="24"/>
      <c r="F195" s="24"/>
      <c r="G195" s="5"/>
    </row>
    <row x14ac:dyDescent="0.25" r="196" customHeight="1" ht="21.75">
      <c r="A196" s="3"/>
      <c r="B196" s="54"/>
      <c r="C196" s="54"/>
      <c r="D196" s="75" t="s">
        <v>62</v>
      </c>
      <c r="E196" s="45"/>
      <c r="F196" s="45"/>
      <c r="G196" s="45"/>
    </row>
    <row x14ac:dyDescent="0.25" r="197" customHeight="1" ht="21.75">
      <c r="A197" s="3"/>
      <c r="B197" s="54"/>
      <c r="C197" s="54"/>
      <c r="D197" s="3"/>
      <c r="E197" s="24"/>
      <c r="F197" s="24"/>
      <c r="G197" s="5"/>
    </row>
    <row x14ac:dyDescent="0.25" r="198" customHeight="1" ht="21.75">
      <c r="A198" s="3"/>
      <c r="B198" s="54"/>
      <c r="C198" s="54"/>
      <c r="D198" s="3"/>
      <c r="E198" s="24"/>
      <c r="F198" s="24"/>
      <c r="G198" s="5"/>
    </row>
    <row x14ac:dyDescent="0.25" r="199" customHeight="1" ht="21.75">
      <c r="A199" s="3"/>
      <c r="B199" s="54"/>
      <c r="C199" s="54"/>
      <c r="D199" s="3"/>
      <c r="E199" s="27"/>
      <c r="F199" s="24"/>
      <c r="G199" s="5"/>
    </row>
    <row x14ac:dyDescent="0.25" r="200" customHeight="1" ht="21.75">
      <c r="A200" s="3"/>
      <c r="B200" s="54"/>
      <c r="C200" s="54"/>
      <c r="D200" s="3"/>
      <c r="E200" s="27"/>
      <c r="F200" s="24"/>
      <c r="G200" s="5"/>
    </row>
    <row x14ac:dyDescent="0.25" r="201" customHeight="1" ht="17.25">
      <c r="A201" s="3"/>
      <c r="B201" s="54"/>
      <c r="C201" s="54"/>
      <c r="D201" s="3"/>
      <c r="E201" s="24"/>
      <c r="F201" s="24"/>
      <c r="G201" s="5"/>
    </row>
    <row x14ac:dyDescent="0.25" r="202" customHeight="1" ht="45.75">
      <c r="A202" s="3"/>
      <c r="B202" s="54"/>
      <c r="C202" s="54"/>
      <c r="D202" s="3"/>
      <c r="E202" s="24"/>
      <c r="F202" s="24"/>
      <c r="G202" s="5"/>
    </row>
    <row x14ac:dyDescent="0.25" r="203" customHeight="1" ht="21.75">
      <c r="A203" s="3"/>
      <c r="B203" s="54"/>
      <c r="C203" s="54"/>
      <c r="D203" s="3"/>
      <c r="E203" s="24"/>
      <c r="F203" s="24"/>
      <c r="G203" s="5"/>
    </row>
    <row x14ac:dyDescent="0.25" r="204" customHeight="1" ht="21.75">
      <c r="A204" s="3"/>
      <c r="B204" s="54"/>
      <c r="C204" s="54"/>
      <c r="D204" s="3"/>
      <c r="E204" s="24"/>
      <c r="F204" s="24"/>
      <c r="G204" s="5"/>
    </row>
    <row x14ac:dyDescent="0.25" r="205" customHeight="1" ht="21.75">
      <c r="A205" s="3"/>
      <c r="B205" s="54"/>
      <c r="C205" s="54"/>
      <c r="D205" s="3"/>
      <c r="E205" s="24"/>
      <c r="F205" s="24"/>
      <c r="G205" s="5"/>
    </row>
    <row x14ac:dyDescent="0.25" r="206" customHeight="1" ht="21.75">
      <c r="A206" s="3"/>
      <c r="B206" s="54"/>
      <c r="C206" s="54"/>
      <c r="D206" s="3"/>
      <c r="E206" s="24"/>
      <c r="F206" s="24"/>
      <c r="G206" s="5"/>
    </row>
    <row x14ac:dyDescent="0.25" r="207" customHeight="1" ht="21.75">
      <c r="A207" s="3"/>
      <c r="B207" s="54"/>
      <c r="C207" s="54"/>
      <c r="D207" s="3"/>
      <c r="E207" s="24"/>
      <c r="F207" s="24"/>
      <c r="G207" s="5"/>
    </row>
    <row x14ac:dyDescent="0.25" r="208" customHeight="1" ht="21.75">
      <c r="A208" s="3"/>
      <c r="B208" s="54"/>
      <c r="C208" s="54"/>
      <c r="D208" s="3"/>
      <c r="E208" s="24"/>
      <c r="F208" s="24"/>
      <c r="G208" s="5"/>
    </row>
    <row x14ac:dyDescent="0.25" r="209" customHeight="1" ht="21.75">
      <c r="A209" s="3"/>
      <c r="B209" s="54"/>
      <c r="C209" s="54"/>
      <c r="D209" s="3"/>
      <c r="E209" s="24"/>
      <c r="F209" s="24"/>
      <c r="G209" s="5"/>
    </row>
    <row x14ac:dyDescent="0.25" r="210" customHeight="1" ht="21.75">
      <c r="A210" s="3"/>
      <c r="B210" s="54"/>
      <c r="C210" s="54"/>
      <c r="D210" s="3"/>
      <c r="E210" s="24"/>
      <c r="F210" s="24"/>
      <c r="G210" s="5"/>
    </row>
    <row x14ac:dyDescent="0.25" r="211" customHeight="1" ht="21.75">
      <c r="A211" s="3"/>
      <c r="B211" s="54"/>
      <c r="C211" s="54"/>
      <c r="D211" s="3"/>
      <c r="E211" s="24"/>
      <c r="F211" s="24"/>
      <c r="G211" s="5"/>
    </row>
    <row x14ac:dyDescent="0.25" r="212" customHeight="1" ht="21.75">
      <c r="A212" s="3"/>
      <c r="B212" s="54"/>
      <c r="C212" s="54"/>
      <c r="D212" s="3"/>
      <c r="E212" s="24"/>
      <c r="F212" s="24"/>
      <c r="G212" s="5"/>
    </row>
    <row x14ac:dyDescent="0.25" r="213" customHeight="1" ht="21.75">
      <c r="A213" s="3"/>
      <c r="B213" s="54"/>
      <c r="C213" s="54"/>
      <c r="D213" s="3"/>
      <c r="E213" s="24"/>
      <c r="F213" s="24"/>
      <c r="G213" s="5"/>
    </row>
    <row x14ac:dyDescent="0.25" r="214" customHeight="1" ht="21.75">
      <c r="A214" s="3"/>
      <c r="B214" s="54"/>
      <c r="C214" s="54"/>
      <c r="D214" s="3"/>
      <c r="E214" s="24"/>
      <c r="F214" s="24"/>
      <c r="G214" s="5"/>
    </row>
    <row x14ac:dyDescent="0.25" r="215" customHeight="1" ht="17.25">
      <c r="A215" s="3"/>
      <c r="B215" s="8" t="s">
        <v>1</v>
      </c>
      <c r="C215" s="96" t="s">
        <v>67</v>
      </c>
      <c r="D215" s="10"/>
      <c r="E215" s="11"/>
      <c r="F215" s="12"/>
      <c r="G215" s="13"/>
    </row>
    <row x14ac:dyDescent="0.25" r="216" customHeight="1" ht="21.75">
      <c r="A216" s="3"/>
      <c r="B216" s="15"/>
      <c r="C216" s="15"/>
      <c r="D216" s="113" t="s">
        <v>58</v>
      </c>
      <c r="E216" s="72" t="s">
        <v>33</v>
      </c>
      <c r="F216" s="60" t="s">
        <v>59</v>
      </c>
      <c r="G216" s="18"/>
    </row>
    <row x14ac:dyDescent="0.25" r="217" customHeight="1" ht="21.75">
      <c r="A217" s="3"/>
      <c r="B217" s="54"/>
      <c r="C217" s="22"/>
      <c r="D217" s="3"/>
      <c r="E217" s="20" t="s">
        <v>72</v>
      </c>
      <c r="F217" s="24"/>
      <c r="G217" s="5"/>
    </row>
    <row x14ac:dyDescent="0.25" r="218" customHeight="1" ht="17.25">
      <c r="A218" s="3"/>
      <c r="B218" s="54"/>
      <c r="C218" s="54"/>
      <c r="D218" s="3"/>
      <c r="E218" s="6"/>
      <c r="F218" s="24"/>
      <c r="G218" s="5"/>
    </row>
    <row x14ac:dyDescent="0.25" r="219" customHeight="1" ht="17.25">
      <c r="A219" s="3"/>
      <c r="B219" s="68"/>
      <c r="C219" s="68"/>
      <c r="D219" s="3"/>
      <c r="E219" s="24" t="s">
        <v>68</v>
      </c>
      <c r="F219" s="34">
        <v>1500</v>
      </c>
      <c r="G219" s="5"/>
    </row>
    <row x14ac:dyDescent="0.25" r="220" customHeight="1" ht="21.75">
      <c r="A220" s="3"/>
      <c r="B220" s="54"/>
      <c r="C220" s="54"/>
      <c r="D220" s="75"/>
      <c r="E220" s="70"/>
      <c r="F220" s="70"/>
      <c r="G220" s="5"/>
    </row>
    <row x14ac:dyDescent="0.25" r="221" customHeight="1" ht="21.75">
      <c r="A221" s="3"/>
      <c r="B221" s="54"/>
      <c r="C221" s="54"/>
      <c r="D221" s="3"/>
      <c r="E221" s="24"/>
      <c r="F221" s="24"/>
      <c r="G221" s="5"/>
    </row>
    <row x14ac:dyDescent="0.25" r="222" customHeight="1" ht="21.75">
      <c r="A222" s="3"/>
      <c r="B222" s="54"/>
      <c r="C222" s="54"/>
      <c r="D222" s="107" t="s">
        <v>70</v>
      </c>
      <c r="E222" s="27"/>
      <c r="F222" s="27"/>
      <c r="G222" s="5"/>
    </row>
    <row x14ac:dyDescent="0.25" r="223" customHeight="1" ht="21.75">
      <c r="A223" s="3"/>
      <c r="B223" s="54"/>
      <c r="C223" s="54"/>
      <c r="D223" s="3"/>
      <c r="E223" s="27"/>
      <c r="F223" s="24"/>
      <c r="G223" s="5"/>
    </row>
    <row x14ac:dyDescent="0.25" r="224" customHeight="1" ht="21.75">
      <c r="A224" s="3"/>
      <c r="B224" s="54"/>
      <c r="C224" s="54"/>
      <c r="D224" s="3"/>
      <c r="E224" s="27"/>
      <c r="F224" s="24"/>
      <c r="G224" s="5"/>
    </row>
    <row x14ac:dyDescent="0.25" r="225" customHeight="1" ht="17.25">
      <c r="A225" s="3"/>
      <c r="B225" s="54"/>
      <c r="C225" s="54"/>
      <c r="D225" s="3"/>
      <c r="E225" s="24"/>
      <c r="F225" s="24"/>
      <c r="G225" s="5"/>
    </row>
    <row x14ac:dyDescent="0.25" r="226" customHeight="1" ht="45.75">
      <c r="A226" s="3"/>
      <c r="B226" s="54"/>
      <c r="C226" s="54"/>
      <c r="D226" s="3"/>
      <c r="E226" s="24"/>
      <c r="F226" s="24"/>
      <c r="G226" s="5"/>
    </row>
    <row x14ac:dyDescent="0.25" r="227" customHeight="1" ht="21.75">
      <c r="A227" s="3"/>
      <c r="B227" s="54"/>
      <c r="C227" s="54"/>
      <c r="D227" s="3"/>
      <c r="E227" s="24"/>
      <c r="F227" s="24"/>
      <c r="G227" s="5"/>
    </row>
    <row x14ac:dyDescent="0.25" r="228" customHeight="1" ht="21.75">
      <c r="A228" s="3"/>
      <c r="B228" s="54"/>
      <c r="C228" s="54"/>
      <c r="D228" s="3"/>
      <c r="E228" s="24"/>
      <c r="F228" s="24"/>
      <c r="G228" s="5"/>
    </row>
    <row x14ac:dyDescent="0.25" r="229" customHeight="1" ht="21.75">
      <c r="A229" s="3"/>
      <c r="B229" s="54"/>
      <c r="C229" s="54"/>
      <c r="D229" s="3"/>
      <c r="E229" s="24"/>
      <c r="F229" s="24"/>
      <c r="G229" s="5"/>
    </row>
    <row x14ac:dyDescent="0.25" r="230" customHeight="1" ht="21.75">
      <c r="A230" s="3"/>
      <c r="B230" s="54"/>
      <c r="C230" s="54"/>
      <c r="D230" s="3"/>
      <c r="E230" s="24"/>
      <c r="F230" s="24"/>
      <c r="G230" s="5"/>
    </row>
    <row x14ac:dyDescent="0.25" r="231" customHeight="1" ht="21.75">
      <c r="A231" s="3"/>
      <c r="B231" s="54"/>
      <c r="C231" s="54"/>
      <c r="D231" s="3"/>
      <c r="E231" s="24"/>
      <c r="F231" s="24"/>
      <c r="G231" s="5"/>
    </row>
    <row x14ac:dyDescent="0.25" r="232" customHeight="1" ht="21.75">
      <c r="A232" s="3"/>
      <c r="B232" s="54"/>
      <c r="C232" s="54"/>
      <c r="D232" s="3"/>
      <c r="E232" s="24"/>
      <c r="F232" s="24"/>
      <c r="G232" s="5"/>
    </row>
    <row x14ac:dyDescent="0.25" r="233" customHeight="1" ht="21.75">
      <c r="A233" s="3"/>
      <c r="B233" s="54"/>
      <c r="C233" s="54"/>
      <c r="D233" s="3"/>
      <c r="E233" s="24"/>
      <c r="F233" s="24"/>
      <c r="G233" s="5"/>
    </row>
    <row x14ac:dyDescent="0.25" r="234" customHeight="1" ht="21.75">
      <c r="A234" s="3"/>
      <c r="B234" s="68"/>
      <c r="C234" s="68"/>
      <c r="D234" s="74"/>
      <c r="E234" s="24"/>
      <c r="F234" s="24"/>
      <c r="G234" s="5"/>
    </row>
    <row x14ac:dyDescent="0.25" r="235" customHeight="1" ht="21.75">
      <c r="A235" s="3"/>
      <c r="B235" s="54"/>
      <c r="C235" s="54"/>
      <c r="D235" s="75"/>
      <c r="E235" s="70"/>
      <c r="F235" s="70"/>
      <c r="G235" s="5"/>
    </row>
    <row x14ac:dyDescent="0.25" r="236" customHeight="1" ht="21.75">
      <c r="A236" s="3"/>
      <c r="B236" s="54"/>
      <c r="C236" s="54"/>
      <c r="D236" s="3"/>
      <c r="E236" s="24"/>
      <c r="F236" s="24"/>
      <c r="G236" s="5"/>
    </row>
    <row x14ac:dyDescent="0.25" r="237" customHeight="1" ht="21.75">
      <c r="A237" s="3"/>
      <c r="B237" s="54"/>
      <c r="C237" s="54"/>
      <c r="D237" s="3"/>
      <c r="E237" s="24"/>
      <c r="F237" s="24"/>
      <c r="G237" s="5"/>
    </row>
    <row x14ac:dyDescent="0.25" r="238" customHeight="1" ht="21.75">
      <c r="A238" s="3"/>
      <c r="B238" s="54"/>
      <c r="C238" s="54"/>
      <c r="D238" s="3"/>
      <c r="E238" s="27"/>
      <c r="F238" s="24"/>
      <c r="G238" s="5"/>
    </row>
    <row x14ac:dyDescent="0.25" r="239" customHeight="1" ht="21.75">
      <c r="A239" s="3"/>
      <c r="B239" s="54"/>
      <c r="C239" s="54"/>
      <c r="D239" s="3"/>
      <c r="E239" s="27"/>
      <c r="F239" s="24"/>
      <c r="G239" s="5"/>
    </row>
    <row x14ac:dyDescent="0.25" r="240" customHeight="1" ht="17.25">
      <c r="A240" s="3"/>
      <c r="B240" s="54"/>
      <c r="C240" s="54"/>
      <c r="D240" s="3"/>
      <c r="E240" s="27"/>
      <c r="F240" s="24"/>
      <c r="G240" s="5"/>
    </row>
    <row x14ac:dyDescent="0.25" r="241" customHeight="1" ht="45.75">
      <c r="A241" s="3"/>
      <c r="B241" s="54"/>
      <c r="C241" s="54"/>
      <c r="D241" s="3"/>
      <c r="E241" s="24"/>
      <c r="F241" s="24"/>
      <c r="G241" s="5"/>
    </row>
    <row x14ac:dyDescent="0.25" r="242" customHeight="1" ht="21.75">
      <c r="A242" s="3"/>
      <c r="B242" s="54"/>
      <c r="C242" s="54"/>
      <c r="D242" s="3"/>
      <c r="E242" s="24"/>
      <c r="F242" s="24"/>
      <c r="G242" s="5"/>
    </row>
    <row x14ac:dyDescent="0.25" r="243" customHeight="1" ht="21.75">
      <c r="A243" s="3"/>
      <c r="B243" s="54"/>
      <c r="C243" s="54"/>
      <c r="D243" s="3"/>
      <c r="E243" s="24"/>
      <c r="F243" s="24"/>
      <c r="G243" s="5"/>
    </row>
    <row x14ac:dyDescent="0.25" r="244" customHeight="1" ht="21.75">
      <c r="A244" s="3"/>
      <c r="B244" s="54"/>
      <c r="C244" s="54"/>
      <c r="D244" s="3"/>
      <c r="E244" s="24"/>
      <c r="F244" s="24"/>
      <c r="G244" s="5"/>
    </row>
    <row x14ac:dyDescent="0.25" r="245" customHeight="1" ht="21.75">
      <c r="A245" s="3"/>
      <c r="B245" s="54"/>
      <c r="C245" s="54"/>
      <c r="D245" s="3"/>
      <c r="E245" s="24"/>
      <c r="F245" s="24"/>
      <c r="G245" s="5"/>
    </row>
    <row x14ac:dyDescent="0.25" r="246" customHeight="1" ht="21.75">
      <c r="A246" s="3"/>
      <c r="B246" s="54"/>
      <c r="C246" s="54"/>
      <c r="D246" s="3"/>
      <c r="E246" s="24"/>
      <c r="F246" s="24"/>
      <c r="G246" s="5"/>
    </row>
    <row x14ac:dyDescent="0.25" r="247" customHeight="1" ht="21.75">
      <c r="A247" s="3"/>
      <c r="B247" s="54"/>
      <c r="C247" s="54"/>
      <c r="D247" s="3"/>
      <c r="E247" s="24"/>
      <c r="F247" s="24"/>
      <c r="G247" s="5"/>
    </row>
    <row x14ac:dyDescent="0.25" r="248" customHeight="1" ht="21.75">
      <c r="A248" s="3"/>
      <c r="B248" s="54"/>
      <c r="C248" s="54"/>
      <c r="D248" s="3"/>
      <c r="E248" s="24"/>
      <c r="F248" s="24"/>
      <c r="G248" s="5"/>
    </row>
    <row x14ac:dyDescent="0.25" r="249" customHeight="1" ht="21.75">
      <c r="A249" s="3"/>
      <c r="B249" s="54"/>
      <c r="C249" s="54"/>
      <c r="D249" s="3"/>
      <c r="E249" s="24"/>
      <c r="F249" s="24"/>
      <c r="G249" s="5"/>
    </row>
    <row x14ac:dyDescent="0.25" r="250" customHeight="1" ht="21.75">
      <c r="A250" s="3"/>
      <c r="B250" s="68"/>
      <c r="C250" s="68"/>
      <c r="D250" s="74"/>
      <c r="E250" s="24"/>
      <c r="F250" s="24"/>
      <c r="G250" s="5"/>
    </row>
    <row x14ac:dyDescent="0.25" r="251" customHeight="1" ht="21.75">
      <c r="A251" s="3"/>
      <c r="B251" s="54"/>
      <c r="C251" s="54"/>
      <c r="D251" s="75"/>
      <c r="E251" s="70"/>
      <c r="F251" s="70"/>
      <c r="G251" s="5"/>
    </row>
    <row x14ac:dyDescent="0.25" r="252" customHeight="1" ht="21.75">
      <c r="A252" s="3"/>
      <c r="B252" s="54"/>
      <c r="C252" s="54"/>
      <c r="D252" s="3"/>
      <c r="E252" s="24"/>
      <c r="F252" s="24"/>
      <c r="G252" s="5"/>
    </row>
    <row x14ac:dyDescent="0.25" r="253" customHeight="1" ht="21.75">
      <c r="A253" s="3"/>
      <c r="B253" s="54"/>
      <c r="C253" s="54"/>
      <c r="D253" s="3"/>
      <c r="E253" s="24"/>
      <c r="F253" s="24"/>
      <c r="G253" s="5"/>
    </row>
    <row x14ac:dyDescent="0.25" r="254" customHeight="1" ht="17.25">
      <c r="A254" s="3"/>
      <c r="B254" s="54"/>
      <c r="C254" s="54"/>
      <c r="D254" s="3"/>
      <c r="E254" s="27"/>
      <c r="F254" s="24"/>
      <c r="G254" s="5"/>
    </row>
    <row x14ac:dyDescent="0.25" r="255" customHeight="1" ht="17.25">
      <c r="A255" s="3"/>
      <c r="B255" s="54"/>
      <c r="C255" s="54"/>
      <c r="D255" s="3"/>
      <c r="E255" s="27"/>
      <c r="F255" s="24"/>
      <c r="G255" s="5"/>
    </row>
    <row x14ac:dyDescent="0.25" r="256" customHeight="1" ht="17.25">
      <c r="A256" s="3"/>
      <c r="B256" s="54"/>
      <c r="C256" s="54"/>
      <c r="D256" s="3"/>
      <c r="E256" s="24"/>
      <c r="F256" s="24"/>
      <c r="G256" s="5"/>
    </row>
    <row x14ac:dyDescent="0.25" r="257" customHeight="1" ht="17.25">
      <c r="A257" s="3"/>
      <c r="B257" s="54"/>
      <c r="C257" s="54"/>
      <c r="D257" s="3"/>
      <c r="E257" s="24"/>
      <c r="F257" s="24"/>
      <c r="G257" s="5"/>
    </row>
    <row x14ac:dyDescent="0.25" r="258" customHeight="1" ht="17.25">
      <c r="A258" s="3"/>
      <c r="B258" s="54"/>
      <c r="C258" s="54"/>
      <c r="D258" s="3"/>
      <c r="E258" s="24"/>
      <c r="F258" s="24"/>
      <c r="G258" s="5"/>
    </row>
    <row x14ac:dyDescent="0.25" r="259" customHeight="1" ht="17.25">
      <c r="A259" s="3"/>
      <c r="B259" s="54"/>
      <c r="C259" s="54"/>
      <c r="D259" s="3"/>
      <c r="E259" s="24"/>
      <c r="F259" s="24"/>
      <c r="G259" s="5"/>
    </row>
    <row x14ac:dyDescent="0.25" r="260" customHeight="1" ht="17.25">
      <c r="A260" s="3"/>
      <c r="B260" s="54"/>
      <c r="C260" s="54"/>
      <c r="D260" s="3"/>
      <c r="E260" s="24"/>
      <c r="F260" s="24"/>
      <c r="G260" s="5"/>
    </row>
    <row x14ac:dyDescent="0.25" r="261" customHeight="1" ht="17.25">
      <c r="A261" s="3"/>
      <c r="B261" s="54"/>
      <c r="C261" s="54"/>
      <c r="D261" s="3"/>
      <c r="E261" s="24"/>
      <c r="F261" s="24"/>
      <c r="G261" s="5"/>
    </row>
    <row x14ac:dyDescent="0.25" r="262" customHeight="1" ht="17.25">
      <c r="A262" s="3"/>
      <c r="B262" s="54"/>
      <c r="C262" s="54"/>
      <c r="D262" s="3"/>
      <c r="E262" s="24"/>
      <c r="F262" s="24"/>
      <c r="G262" s="5"/>
    </row>
    <row x14ac:dyDescent="0.25" r="263" customHeight="1" ht="17.25">
      <c r="A263" s="3"/>
      <c r="B263" s="54"/>
      <c r="C263" s="54"/>
      <c r="D263" s="3"/>
      <c r="E263" s="24"/>
      <c r="F263" s="24"/>
      <c r="G263" s="5"/>
    </row>
    <row x14ac:dyDescent="0.25" r="264" customHeight="1" ht="17.25">
      <c r="A264" s="3"/>
      <c r="B264" s="54"/>
      <c r="C264" s="54"/>
      <c r="D264" s="3"/>
      <c r="E264" s="24"/>
      <c r="F264" s="24"/>
      <c r="G264" s="5"/>
    </row>
    <row x14ac:dyDescent="0.25" r="265" customHeight="1" ht="17.25">
      <c r="A265" s="3"/>
      <c r="B265" s="68"/>
      <c r="C265" s="68"/>
      <c r="D265" s="74"/>
      <c r="E265" s="24"/>
      <c r="F265" s="24"/>
      <c r="G265" s="5"/>
    </row>
    <row x14ac:dyDescent="0.25" r="266" customHeight="1" ht="17.25">
      <c r="A266" s="3"/>
      <c r="B266" s="54"/>
      <c r="C266" s="54"/>
      <c r="D266" s="75"/>
      <c r="E266" s="70"/>
      <c r="F266" s="70"/>
      <c r="G266" s="5"/>
    </row>
    <row x14ac:dyDescent="0.25" r="267" customHeight="1" ht="17.25">
      <c r="A267" s="3"/>
      <c r="B267" s="54"/>
      <c r="C267" s="54"/>
      <c r="D267" s="4"/>
      <c r="E267" s="24"/>
      <c r="F267" s="24"/>
      <c r="G267" s="5"/>
    </row>
    <row x14ac:dyDescent="0.25" r="268" customHeight="1" ht="17.25">
      <c r="A268" s="3"/>
      <c r="B268" s="54"/>
      <c r="C268" s="54"/>
      <c r="D268" s="3"/>
      <c r="E268" s="24"/>
      <c r="F268" s="24"/>
      <c r="G268" s="5"/>
    </row>
    <row x14ac:dyDescent="0.25" r="269" customHeight="1" ht="17.25">
      <c r="A269" s="3"/>
      <c r="B269" s="54"/>
      <c r="C269" s="54"/>
      <c r="D269" s="3"/>
      <c r="E269" s="27"/>
      <c r="F269" s="24"/>
      <c r="G269" s="5"/>
    </row>
    <row x14ac:dyDescent="0.25" r="270" customHeight="1" ht="17.25">
      <c r="A270" s="3"/>
      <c r="B270" s="54"/>
      <c r="C270" s="54"/>
      <c r="D270" s="3"/>
      <c r="E270" s="27"/>
      <c r="F270" s="24"/>
      <c r="G270" s="5"/>
    </row>
    <row x14ac:dyDescent="0.25" r="271" customHeight="1" ht="17.25">
      <c r="A271" s="3"/>
      <c r="B271" s="54"/>
      <c r="C271" s="54"/>
      <c r="D271" s="3"/>
      <c r="E271" s="24"/>
      <c r="F271" s="24"/>
      <c r="G271" s="5"/>
    </row>
    <row x14ac:dyDescent="0.25" r="272" customHeight="1" ht="17.25">
      <c r="A272" s="3"/>
      <c r="B272" s="54"/>
      <c r="C272" s="54"/>
      <c r="D272" s="3"/>
      <c r="E272" s="24"/>
      <c r="F272" s="24"/>
      <c r="G272" s="5"/>
    </row>
    <row x14ac:dyDescent="0.25" r="273" customHeight="1" ht="17.25">
      <c r="A273" s="3"/>
      <c r="B273" s="54"/>
      <c r="C273" s="54"/>
      <c r="D273" s="3"/>
      <c r="E273" s="24"/>
      <c r="F273" s="24"/>
      <c r="G273" s="5"/>
    </row>
    <row x14ac:dyDescent="0.25" r="274" customHeight="1" ht="17.25">
      <c r="A274" s="3"/>
      <c r="B274" s="54"/>
      <c r="C274" s="54"/>
      <c r="D274" s="3"/>
      <c r="E274" s="24"/>
      <c r="F274" s="24"/>
      <c r="G274" s="5"/>
    </row>
    <row x14ac:dyDescent="0.25" r="275" customHeight="1" ht="17.25">
      <c r="A275" s="3"/>
      <c r="B275" s="54"/>
      <c r="C275" s="54"/>
      <c r="D275" s="3"/>
      <c r="E275" s="24"/>
      <c r="F275" s="24"/>
      <c r="G275" s="5"/>
    </row>
    <row x14ac:dyDescent="0.25" r="276" customHeight="1" ht="17.25">
      <c r="A276" s="3"/>
      <c r="B276" s="54"/>
      <c r="C276" s="54"/>
      <c r="D276" s="3"/>
      <c r="E276" s="24"/>
      <c r="F276" s="24"/>
      <c r="G276" s="5"/>
    </row>
    <row x14ac:dyDescent="0.25" r="277" customHeight="1" ht="17.25">
      <c r="A277" s="3"/>
      <c r="B277" s="54"/>
      <c r="C277" s="54"/>
      <c r="D277" s="3"/>
      <c r="E277" s="24"/>
      <c r="F277" s="24"/>
      <c r="G277" s="5"/>
    </row>
    <row x14ac:dyDescent="0.25" r="278" customHeight="1" ht="17.25">
      <c r="A278" s="3"/>
      <c r="B278" s="54"/>
      <c r="C278" s="54"/>
      <c r="D278" s="3"/>
      <c r="E278" s="24"/>
      <c r="F278" s="24"/>
      <c r="G278" s="5"/>
    </row>
  </sheetData>
  <mergeCells count="14">
    <mergeCell ref="A1:G1"/>
    <mergeCell ref="D99:E99"/>
    <mergeCell ref="D100:E100"/>
    <mergeCell ref="D101:E101"/>
    <mergeCell ref="D141:E141"/>
    <mergeCell ref="D142:E142"/>
    <mergeCell ref="D143:E143"/>
    <mergeCell ref="D157:E157"/>
    <mergeCell ref="D158:E158"/>
    <mergeCell ref="D159:E159"/>
    <mergeCell ref="D172:E172"/>
    <mergeCell ref="D173:E173"/>
    <mergeCell ref="D174:E174"/>
    <mergeCell ref="D196:G19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1"/>
  <sheetViews>
    <sheetView workbookViewId="0"/>
  </sheetViews>
  <sheetFormatPr defaultRowHeight="15" x14ac:dyDescent="0.25"/>
  <cols>
    <col min="1" max="1" style="76" width="5.576428571428571" customWidth="1" bestFit="1"/>
    <col min="2" max="2" style="77" width="18.576428571428572" customWidth="1" bestFit="1"/>
    <col min="3" max="3" style="77" width="47.14785714285715" customWidth="1" bestFit="1"/>
    <col min="4" max="4" style="76" width="34.57642857142857" customWidth="1" bestFit="1"/>
    <col min="5" max="5" style="79" width="24.005" customWidth="1" bestFit="1"/>
    <col min="6" max="6" style="79" width="46.57642857142857" customWidth="1" bestFit="1"/>
    <col min="7" max="7" style="78" width="37.005" customWidth="1" bestFit="1"/>
    <col min="8" max="8" style="76" width="12.43357142857143" customWidth="1" bestFit="1"/>
  </cols>
  <sheetData>
    <row x14ac:dyDescent="0.25" r="1" customHeight="1" ht="29.100000000000005">
      <c r="A1" s="1" t="s">
        <v>0</v>
      </c>
      <c r="B1" s="1"/>
      <c r="C1" s="1"/>
      <c r="D1" s="1"/>
      <c r="E1" s="2"/>
      <c r="F1" s="2"/>
      <c r="G1" s="2"/>
      <c r="H1" s="3"/>
    </row>
    <row x14ac:dyDescent="0.25" r="2" customHeight="1" ht="29.100000000000005">
      <c r="A2" s="4"/>
      <c r="B2" s="4"/>
      <c r="C2" s="4"/>
      <c r="D2" s="3"/>
      <c r="E2" s="6"/>
      <c r="F2" s="7"/>
      <c r="G2" s="5"/>
      <c r="H2" s="3"/>
    </row>
    <row x14ac:dyDescent="0.25" r="3" customHeight="1" ht="17.25">
      <c r="A3" s="8" t="s">
        <v>1</v>
      </c>
      <c r="B3" s="9" t="s">
        <v>63</v>
      </c>
      <c r="C3" s="10"/>
      <c r="D3" s="10"/>
      <c r="E3" s="12"/>
      <c r="F3" s="13"/>
      <c r="G3" s="11"/>
      <c r="H3" s="3"/>
    </row>
    <row x14ac:dyDescent="0.25" r="4" customHeight="1" ht="30">
      <c r="A4" s="15"/>
      <c r="B4" s="15"/>
      <c r="C4" s="15"/>
      <c r="D4" s="15"/>
      <c r="E4" s="60" t="s">
        <v>33</v>
      </c>
      <c r="F4" s="16" t="s">
        <v>64</v>
      </c>
      <c r="G4" s="84" t="s">
        <v>65</v>
      </c>
      <c r="H4" s="3"/>
    </row>
    <row x14ac:dyDescent="0.25" r="5" customHeight="1" ht="30">
      <c r="A5" s="19"/>
      <c r="B5" s="19"/>
      <c r="C5" s="19"/>
      <c r="D5" s="19"/>
      <c r="E5" s="20" t="s">
        <v>5</v>
      </c>
      <c r="F5" s="21"/>
      <c r="G5" s="5"/>
      <c r="H5" s="3"/>
    </row>
    <row x14ac:dyDescent="0.25" r="6" customHeight="1" ht="17.25">
      <c r="A6" s="22"/>
      <c r="B6" s="23"/>
      <c r="C6" s="23"/>
      <c r="D6" s="3"/>
      <c r="E6" s="24">
        <v>30</v>
      </c>
      <c r="F6" s="34">
        <f>ROUNDUP((('UK-R-Lighting &amp; Accessories'!F6)/1.59)/10,0)*10</f>
      </c>
      <c r="G6" s="34">
        <f>ROUNDUP((('UK-R-Lighting &amp; Accessories'!G6)/1.59)/10,0)*10</f>
      </c>
      <c r="H6" s="3"/>
    </row>
    <row x14ac:dyDescent="0.25" r="7" customHeight="1" ht="17.25">
      <c r="A7" s="22"/>
      <c r="B7" s="23"/>
      <c r="C7" s="23"/>
      <c r="D7" s="3"/>
      <c r="E7" s="26"/>
      <c r="F7" s="34"/>
      <c r="G7" s="27"/>
      <c r="H7" s="3"/>
    </row>
    <row x14ac:dyDescent="0.25" r="8" customHeight="1" ht="17.25">
      <c r="A8" s="22"/>
      <c r="B8" s="23"/>
      <c r="C8" s="23"/>
      <c r="D8" s="107"/>
      <c r="E8" s="6"/>
      <c r="F8" s="34"/>
      <c r="G8" s="27"/>
      <c r="H8" s="3"/>
    </row>
    <row x14ac:dyDescent="0.25" r="9" customHeight="1" ht="17.25">
      <c r="A9" s="22"/>
      <c r="B9" s="23"/>
      <c r="C9" s="23"/>
      <c r="D9" s="108"/>
      <c r="E9" s="6"/>
      <c r="F9" s="34"/>
      <c r="G9" s="27"/>
      <c r="H9" s="3"/>
    </row>
    <row x14ac:dyDescent="0.25" r="10" customHeight="1" ht="17.25">
      <c r="A10" s="22"/>
      <c r="B10" s="23"/>
      <c r="C10" s="23"/>
      <c r="D10" s="109"/>
      <c r="E10" s="6"/>
      <c r="F10" s="34"/>
      <c r="G10" s="32"/>
      <c r="H10" s="3"/>
    </row>
    <row x14ac:dyDescent="0.25" r="11" customHeight="1" ht="17.25">
      <c r="A11" s="22"/>
      <c r="B11" s="23"/>
      <c r="C11" s="23"/>
      <c r="D11" s="110" t="s">
        <v>8</v>
      </c>
      <c r="E11" s="36"/>
      <c r="F11" s="124">
        <f>ROUNDUP((('UK-R-Lighting &amp; Accessories'!F11)/1.59)/10,0)*10</f>
      </c>
      <c r="G11" s="32"/>
      <c r="H11" s="3"/>
    </row>
    <row x14ac:dyDescent="0.25" r="12" customHeight="1" ht="17.25">
      <c r="A12" s="22"/>
      <c r="B12" s="23"/>
      <c r="C12" s="23"/>
      <c r="D12" s="3"/>
      <c r="E12" s="31"/>
      <c r="F12" s="32"/>
      <c r="G12" s="32"/>
      <c r="H12" s="3"/>
    </row>
    <row x14ac:dyDescent="0.25" r="13" customHeight="1" ht="17.25">
      <c r="A13" s="22"/>
      <c r="B13" s="23"/>
      <c r="C13" s="23"/>
      <c r="D13" s="3"/>
      <c r="E13" s="31"/>
      <c r="F13" s="32"/>
      <c r="G13" s="32"/>
      <c r="H13" s="3"/>
    </row>
    <row x14ac:dyDescent="0.25" r="14" customHeight="1" ht="17.25">
      <c r="A14" s="22"/>
      <c r="B14" s="23"/>
      <c r="C14" s="23"/>
      <c r="D14" s="3"/>
      <c r="E14" s="31"/>
      <c r="F14" s="32"/>
      <c r="G14" s="32"/>
      <c r="H14" s="3"/>
    </row>
    <row x14ac:dyDescent="0.25" r="15" customHeight="1" ht="17.25">
      <c r="A15" s="8" t="s">
        <v>1</v>
      </c>
      <c r="B15" s="9" t="s">
        <v>2</v>
      </c>
      <c r="C15" s="10"/>
      <c r="D15" s="10"/>
      <c r="E15" s="12"/>
      <c r="F15" s="13"/>
      <c r="G15" s="11"/>
      <c r="H15" s="14"/>
    </row>
    <row x14ac:dyDescent="0.25" r="16" customHeight="1" ht="30">
      <c r="A16" s="15"/>
      <c r="B16" s="15"/>
      <c r="C16" s="15"/>
      <c r="D16" s="15"/>
      <c r="E16" s="60" t="s">
        <v>33</v>
      </c>
      <c r="F16" s="16" t="s">
        <v>4</v>
      </c>
      <c r="G16" s="84"/>
      <c r="H16" s="3"/>
    </row>
    <row x14ac:dyDescent="0.25" r="17" customHeight="1" ht="30">
      <c r="A17" s="19"/>
      <c r="B17" s="19"/>
      <c r="C17" s="19"/>
      <c r="D17" s="19"/>
      <c r="E17" s="20" t="s">
        <v>5</v>
      </c>
      <c r="F17" s="21"/>
      <c r="G17" s="5"/>
      <c r="H17" s="3"/>
    </row>
    <row x14ac:dyDescent="0.25" r="18" customHeight="1" ht="17.25">
      <c r="A18" s="22"/>
      <c r="B18" s="23"/>
      <c r="C18" s="23"/>
      <c r="D18" s="3"/>
      <c r="E18" s="24">
        <v>150</v>
      </c>
      <c r="F18" s="34">
        <f>ROUNDUP((('UK-R-Lighting &amp; Accessories'!F18)/1.59)/10,0)*10</f>
      </c>
      <c r="G18" s="5"/>
      <c r="H18" s="3"/>
    </row>
    <row x14ac:dyDescent="0.25" r="19" customHeight="1" ht="17.25">
      <c r="A19" s="22"/>
      <c r="B19" s="23"/>
      <c r="C19" s="23"/>
      <c r="D19" s="3"/>
      <c r="E19" s="26"/>
      <c r="F19" s="27"/>
      <c r="G19" s="27"/>
      <c r="H19" s="24"/>
    </row>
    <row x14ac:dyDescent="0.25" r="20" customHeight="1" ht="17.25">
      <c r="A20" s="22"/>
      <c r="B20" s="23"/>
      <c r="C20" s="23"/>
      <c r="D20" s="107" t="s">
        <v>7</v>
      </c>
      <c r="E20" s="6"/>
      <c r="F20" s="27"/>
      <c r="G20" s="27"/>
      <c r="H20" s="24"/>
    </row>
    <row x14ac:dyDescent="0.25" r="21" customHeight="1" ht="17.25">
      <c r="A21" s="22"/>
      <c r="B21" s="23"/>
      <c r="C21" s="23"/>
      <c r="D21" s="108"/>
      <c r="E21" s="6"/>
      <c r="F21" s="27"/>
      <c r="G21" s="27"/>
      <c r="H21" s="24"/>
    </row>
    <row x14ac:dyDescent="0.25" r="22" customHeight="1" ht="17.25">
      <c r="A22" s="22"/>
      <c r="B22" s="23"/>
      <c r="C22" s="23"/>
      <c r="D22" s="109"/>
      <c r="E22" s="6"/>
      <c r="F22" s="32"/>
      <c r="G22" s="32"/>
      <c r="H22" s="34"/>
    </row>
    <row x14ac:dyDescent="0.25" r="23" customHeight="1" ht="17.25">
      <c r="A23" s="22"/>
      <c r="B23" s="23"/>
      <c r="C23" s="23"/>
      <c r="D23" s="110" t="s">
        <v>8</v>
      </c>
      <c r="E23" s="36"/>
      <c r="F23" s="124">
        <f>ROUNDUP((('UK-R-Lighting &amp; Accessories'!F23)/1.59)/10,0)*10</f>
      </c>
      <c r="G23" s="32"/>
      <c r="H23" s="3"/>
    </row>
    <row x14ac:dyDescent="0.25" r="24" customHeight="1" ht="17.25">
      <c r="A24" s="22"/>
      <c r="B24" s="23"/>
      <c r="C24" s="23"/>
      <c r="D24" s="3"/>
      <c r="E24" s="31"/>
      <c r="F24" s="32"/>
      <c r="G24" s="32"/>
      <c r="H24" s="38"/>
    </row>
    <row x14ac:dyDescent="0.25" r="25" customHeight="1" ht="17.25">
      <c r="A25" s="22"/>
      <c r="B25" s="23"/>
      <c r="C25" s="23"/>
      <c r="D25" s="3"/>
      <c r="E25" s="31"/>
      <c r="F25" s="32"/>
      <c r="G25" s="32"/>
      <c r="H25" s="38"/>
    </row>
    <row x14ac:dyDescent="0.25" r="26" customHeight="1" ht="17.25">
      <c r="A26" s="22"/>
      <c r="B26" s="23"/>
      <c r="C26" s="23"/>
      <c r="D26" s="3"/>
      <c r="E26" s="31"/>
      <c r="F26" s="32"/>
      <c r="G26" s="32"/>
      <c r="H26" s="38"/>
    </row>
    <row x14ac:dyDescent="0.25" r="27" customHeight="1" ht="17.25">
      <c r="A27" s="8" t="s">
        <v>1</v>
      </c>
      <c r="B27" s="9" t="s">
        <v>9</v>
      </c>
      <c r="C27" s="10"/>
      <c r="D27" s="10"/>
      <c r="E27" s="11"/>
      <c r="F27" s="13"/>
      <c r="G27" s="11"/>
      <c r="H27" s="14"/>
    </row>
    <row x14ac:dyDescent="0.25" r="28" customHeight="1" ht="30">
      <c r="A28" s="15"/>
      <c r="B28" s="15"/>
      <c r="C28" s="15"/>
      <c r="D28" s="112" t="s">
        <v>10</v>
      </c>
      <c r="E28" s="60" t="s">
        <v>33</v>
      </c>
      <c r="F28" s="16" t="s">
        <v>4</v>
      </c>
      <c r="G28" s="84"/>
      <c r="H28" s="3"/>
    </row>
    <row x14ac:dyDescent="0.25" r="29" customHeight="1" ht="30">
      <c r="A29" s="19"/>
      <c r="B29" s="19"/>
      <c r="C29" s="19"/>
      <c r="D29" s="19"/>
      <c r="E29" s="20" t="s">
        <v>5</v>
      </c>
      <c r="F29" s="21"/>
      <c r="G29" s="5"/>
      <c r="H29" s="3"/>
    </row>
    <row x14ac:dyDescent="0.25" r="30" customHeight="1" ht="17.25">
      <c r="A30" s="22"/>
      <c r="B30" s="23"/>
      <c r="C30" s="23"/>
      <c r="D30" s="4" t="s">
        <v>11</v>
      </c>
      <c r="E30" s="24">
        <v>40</v>
      </c>
      <c r="F30" s="34">
        <f>ROUNDUP((('UK-R-Lighting &amp; Accessories'!F30)/1.59)/10,0)*10</f>
      </c>
      <c r="G30" s="5"/>
      <c r="H30" s="3"/>
    </row>
    <row x14ac:dyDescent="0.25" r="31" customHeight="1" ht="17.25">
      <c r="A31" s="22"/>
      <c r="B31" s="23"/>
      <c r="C31" s="23"/>
      <c r="D31" s="4" t="s">
        <v>13</v>
      </c>
      <c r="E31" s="24">
        <v>50</v>
      </c>
      <c r="F31" s="34">
        <f>ROUNDUP((('UK-R-Lighting &amp; Accessories'!F31)/1.59)/10,0)*10</f>
      </c>
      <c r="G31" s="5"/>
      <c r="H31" s="3"/>
    </row>
    <row x14ac:dyDescent="0.25" r="32" customHeight="1" ht="17.25">
      <c r="A32" s="22"/>
      <c r="B32" s="23"/>
      <c r="C32" s="23"/>
      <c r="D32" s="4" t="s">
        <v>15</v>
      </c>
      <c r="E32" s="24">
        <v>60</v>
      </c>
      <c r="F32" s="34">
        <f>ROUNDUP((('UK-R-Lighting &amp; Accessories'!F32)/1.59)/10,0)*10</f>
      </c>
      <c r="G32" s="5"/>
      <c r="H32" s="3"/>
    </row>
    <row x14ac:dyDescent="0.25" r="33" customHeight="1" ht="17.25">
      <c r="A33" s="22"/>
      <c r="B33" s="23"/>
      <c r="C33" s="23"/>
      <c r="D33" s="28"/>
      <c r="E33" s="27"/>
      <c r="F33" s="24"/>
      <c r="G33" s="5"/>
      <c r="H33" s="3"/>
    </row>
    <row x14ac:dyDescent="0.25" r="34" customHeight="1" ht="17.25">
      <c r="A34" s="22"/>
      <c r="B34" s="23"/>
      <c r="C34" s="23"/>
      <c r="D34" s="107" t="s">
        <v>7</v>
      </c>
      <c r="E34" s="27"/>
      <c r="F34" s="27"/>
      <c r="G34" s="24"/>
      <c r="H34" s="3"/>
    </row>
    <row x14ac:dyDescent="0.25" r="35" customHeight="1" ht="17.25">
      <c r="A35" s="22"/>
      <c r="B35" s="23"/>
      <c r="C35" s="23"/>
      <c r="D35" s="108"/>
      <c r="E35" s="27"/>
      <c r="F35" s="27"/>
      <c r="G35" s="24"/>
      <c r="H35" s="3"/>
    </row>
    <row x14ac:dyDescent="0.25" r="36" customHeight="1" ht="17.25">
      <c r="A36" s="22"/>
      <c r="B36" s="23"/>
      <c r="C36" s="23"/>
      <c r="D36" s="109"/>
      <c r="E36" s="32"/>
      <c r="F36" s="32"/>
      <c r="G36" s="34"/>
      <c r="H36" s="3"/>
    </row>
    <row x14ac:dyDescent="0.25" r="37" customHeight="1" ht="17.25">
      <c r="A37" s="22"/>
      <c r="B37" s="23"/>
      <c r="C37" s="23"/>
      <c r="D37" s="110" t="s">
        <v>8</v>
      </c>
      <c r="E37" s="42"/>
      <c r="F37" s="124">
        <f>ROUNDUP((('UK-R-Lighting &amp; Accessories'!F37)/1.59)/10,0)*10</f>
      </c>
      <c r="G37" s="5"/>
      <c r="H37" s="3"/>
    </row>
    <row x14ac:dyDescent="0.25" r="38" customHeight="1" ht="17.25">
      <c r="A38" s="22"/>
      <c r="B38" s="23"/>
      <c r="C38" s="23"/>
      <c r="D38" s="3"/>
      <c r="E38" s="31"/>
      <c r="F38" s="32"/>
      <c r="G38" s="32"/>
      <c r="H38" s="38"/>
    </row>
    <row x14ac:dyDescent="0.25" r="39" customHeight="1" ht="40.5">
      <c r="A39" s="22"/>
      <c r="B39" s="23"/>
      <c r="C39" s="23"/>
      <c r="D39" s="3"/>
      <c r="E39" s="43"/>
      <c r="F39" s="32"/>
      <c r="G39" s="32"/>
      <c r="H39" s="38"/>
    </row>
    <row x14ac:dyDescent="0.25" r="40" customHeight="1" ht="17.25">
      <c r="A40" s="8" t="s">
        <v>1</v>
      </c>
      <c r="B40" s="9" t="s">
        <v>66</v>
      </c>
      <c r="C40" s="10"/>
      <c r="D40" s="10"/>
      <c r="E40" s="11"/>
      <c r="F40" s="13"/>
      <c r="G40" s="11"/>
      <c r="H40" s="3"/>
    </row>
    <row x14ac:dyDescent="0.25" r="41" customHeight="1" ht="30">
      <c r="A41" s="15"/>
      <c r="B41" s="15"/>
      <c r="C41" s="15"/>
      <c r="D41" s="113"/>
      <c r="E41" s="60" t="s">
        <v>33</v>
      </c>
      <c r="F41" s="16" t="s">
        <v>64</v>
      </c>
      <c r="G41" s="84" t="s">
        <v>65</v>
      </c>
      <c r="H41" s="3"/>
    </row>
    <row x14ac:dyDescent="0.25" r="42" customHeight="1" ht="30">
      <c r="A42" s="19"/>
      <c r="B42" s="19"/>
      <c r="C42" s="19"/>
      <c r="D42" s="19"/>
      <c r="E42" s="20" t="s">
        <v>5</v>
      </c>
      <c r="F42" s="21"/>
      <c r="G42" s="5"/>
      <c r="H42" s="3"/>
    </row>
    <row x14ac:dyDescent="0.25" r="43" customHeight="1" ht="17.25">
      <c r="A43" s="22"/>
      <c r="B43" s="23"/>
      <c r="C43" s="23"/>
      <c r="D43" s="114"/>
      <c r="E43" s="24">
        <v>30</v>
      </c>
      <c r="F43" s="34">
        <f>ROUNDUP((('UK-R-Lighting &amp; Accessories'!F43)/1.59)/10,0)*10</f>
      </c>
      <c r="G43" s="34">
        <f>ROUNDUP((('UK-R-Lighting &amp; Accessories'!G43)/1.59)/10,0)*10</f>
      </c>
      <c r="H43" s="3"/>
    </row>
    <row x14ac:dyDescent="0.25" r="44" customHeight="1" ht="17.25">
      <c r="A44" s="22"/>
      <c r="B44" s="23"/>
      <c r="C44" s="23"/>
      <c r="D44" s="114"/>
      <c r="E44" s="27"/>
      <c r="F44" s="24"/>
      <c r="G44" s="5"/>
      <c r="H44" s="3"/>
    </row>
    <row x14ac:dyDescent="0.25" r="45" customHeight="1" ht="17.25">
      <c r="A45" s="22"/>
      <c r="B45" s="23"/>
      <c r="C45" s="23"/>
      <c r="D45" s="107"/>
      <c r="E45" s="27"/>
      <c r="F45" s="24"/>
      <c r="G45" s="5"/>
      <c r="H45" s="3"/>
    </row>
    <row x14ac:dyDescent="0.25" r="46" customHeight="1" ht="17.25">
      <c r="A46" s="22"/>
      <c r="B46" s="23"/>
      <c r="C46" s="23"/>
      <c r="D46" s="108"/>
      <c r="E46" s="27"/>
      <c r="F46" s="24"/>
      <c r="G46" s="5"/>
      <c r="H46" s="3"/>
    </row>
    <row x14ac:dyDescent="0.25" r="47" customHeight="1" ht="17.25">
      <c r="A47" s="22"/>
      <c r="B47" s="23"/>
      <c r="C47" s="23"/>
      <c r="D47" s="115"/>
      <c r="E47" s="44"/>
      <c r="F47" s="45"/>
      <c r="G47" s="5"/>
      <c r="H47" s="3"/>
    </row>
    <row x14ac:dyDescent="0.25" r="48" customHeight="1" ht="17.25">
      <c r="A48" s="22"/>
      <c r="B48" s="23"/>
      <c r="C48" s="23"/>
      <c r="D48" s="110" t="s">
        <v>19</v>
      </c>
      <c r="E48" s="46"/>
      <c r="F48" s="125">
        <f>ROUNDUP((('UK-R-Lighting &amp; Accessories'!F48)/1.59)/10,0)*10</f>
      </c>
      <c r="G48" s="5"/>
      <c r="H48" s="3"/>
    </row>
    <row x14ac:dyDescent="0.25" r="49" customHeight="1" ht="17.25">
      <c r="A49" s="22"/>
      <c r="B49" s="23"/>
      <c r="C49" s="23"/>
      <c r="D49" s="3"/>
      <c r="E49" s="30"/>
      <c r="F49" s="47"/>
      <c r="G49" s="32"/>
      <c r="H49" s="3"/>
    </row>
    <row x14ac:dyDescent="0.25" r="50" customHeight="1" ht="17.25">
      <c r="A50" s="22"/>
      <c r="B50" s="23"/>
      <c r="C50" s="23"/>
      <c r="D50" s="3"/>
      <c r="E50" s="30"/>
      <c r="F50" s="47"/>
      <c r="G50" s="32"/>
      <c r="H50" s="3"/>
    </row>
    <row x14ac:dyDescent="0.25" r="51" customHeight="1" ht="17.25">
      <c r="A51" s="22"/>
      <c r="B51" s="23"/>
      <c r="C51" s="23"/>
      <c r="D51" s="3"/>
      <c r="E51" s="30"/>
      <c r="F51" s="47"/>
      <c r="G51" s="32"/>
      <c r="H51" s="3"/>
    </row>
    <row x14ac:dyDescent="0.25" r="52" customHeight="1" ht="17.25">
      <c r="A52" s="22"/>
      <c r="B52" s="23"/>
      <c r="C52" s="23"/>
      <c r="D52" s="3"/>
      <c r="E52" s="48"/>
      <c r="F52" s="47"/>
      <c r="G52" s="32"/>
      <c r="H52" s="3"/>
    </row>
    <row x14ac:dyDescent="0.25" r="53" customHeight="1" ht="17.25">
      <c r="A53" s="8" t="s">
        <v>1</v>
      </c>
      <c r="B53" s="9" t="s">
        <v>17</v>
      </c>
      <c r="C53" s="10"/>
      <c r="D53" s="10"/>
      <c r="E53" s="11"/>
      <c r="F53" s="13"/>
      <c r="G53" s="11"/>
      <c r="H53" s="14"/>
    </row>
    <row x14ac:dyDescent="0.25" r="54" customHeight="1" ht="30">
      <c r="A54" s="15"/>
      <c r="B54" s="15"/>
      <c r="C54" s="15"/>
      <c r="D54" s="113"/>
      <c r="E54" s="60" t="s">
        <v>33</v>
      </c>
      <c r="F54" s="16" t="s">
        <v>4</v>
      </c>
      <c r="G54" s="84"/>
      <c r="H54" s="3"/>
    </row>
    <row x14ac:dyDescent="0.25" r="55" customHeight="1" ht="30">
      <c r="A55" s="19"/>
      <c r="B55" s="19"/>
      <c r="C55" s="19"/>
      <c r="D55" s="19"/>
      <c r="E55" s="20" t="s">
        <v>5</v>
      </c>
      <c r="F55" s="21"/>
      <c r="G55" s="5"/>
      <c r="H55" s="3"/>
    </row>
    <row x14ac:dyDescent="0.25" r="56" customHeight="1" ht="17.25">
      <c r="A56" s="22"/>
      <c r="B56" s="23"/>
      <c r="C56" s="23"/>
      <c r="D56" s="114"/>
      <c r="E56" s="24">
        <v>150</v>
      </c>
      <c r="F56" s="34">
        <f>ROUNDUP((('UK-R-Lighting &amp; Accessories'!F56)/1.59)/10,0)*10</f>
      </c>
      <c r="G56" s="5"/>
      <c r="H56" s="3"/>
    </row>
    <row x14ac:dyDescent="0.25" r="57" customHeight="1" ht="17.25">
      <c r="A57" s="22"/>
      <c r="B57" s="23"/>
      <c r="C57" s="23"/>
      <c r="D57" s="114"/>
      <c r="E57" s="27"/>
      <c r="F57" s="24"/>
      <c r="G57" s="5"/>
      <c r="H57" s="3"/>
    </row>
    <row x14ac:dyDescent="0.25" r="58" customHeight="1" ht="17.25">
      <c r="A58" s="22"/>
      <c r="B58" s="23"/>
      <c r="C58" s="23"/>
      <c r="D58" s="107" t="s">
        <v>18</v>
      </c>
      <c r="E58" s="27"/>
      <c r="F58" s="24"/>
      <c r="G58" s="5"/>
      <c r="H58" s="3"/>
    </row>
    <row x14ac:dyDescent="0.25" r="59" customHeight="1" ht="17.25">
      <c r="A59" s="22"/>
      <c r="B59" s="23"/>
      <c r="C59" s="23"/>
      <c r="D59" s="108"/>
      <c r="E59" s="27"/>
      <c r="F59" s="24"/>
      <c r="G59" s="5"/>
      <c r="H59" s="3"/>
    </row>
    <row x14ac:dyDescent="0.25" r="60" customHeight="1" ht="17.25">
      <c r="A60" s="22"/>
      <c r="B60" s="23"/>
      <c r="C60" s="23"/>
      <c r="D60" s="115"/>
      <c r="E60" s="44"/>
      <c r="F60" s="45"/>
      <c r="G60" s="5"/>
      <c r="H60" s="3"/>
    </row>
    <row x14ac:dyDescent="0.25" r="61" customHeight="1" ht="17.25">
      <c r="A61" s="22"/>
      <c r="B61" s="23"/>
      <c r="C61" s="23"/>
      <c r="D61" s="110" t="s">
        <v>19</v>
      </c>
      <c r="E61" s="46"/>
      <c r="F61" s="124">
        <f>ROUNDUP((('UK-R-Lighting &amp; Accessories'!F61)/1.59)/10,0)*10</f>
      </c>
      <c r="G61" s="5"/>
      <c r="H61" s="3"/>
    </row>
    <row x14ac:dyDescent="0.25" r="62" customHeight="1" ht="17.25">
      <c r="A62" s="22"/>
      <c r="B62" s="23"/>
      <c r="C62" s="23"/>
      <c r="D62" s="3"/>
      <c r="E62" s="30"/>
      <c r="F62" s="47"/>
      <c r="G62" s="32"/>
      <c r="H62" s="38"/>
    </row>
    <row x14ac:dyDescent="0.25" r="63" customHeight="1" ht="17.25">
      <c r="A63" s="22"/>
      <c r="B63" s="23"/>
      <c r="C63" s="23"/>
      <c r="D63" s="3"/>
      <c r="E63" s="30"/>
      <c r="F63" s="47"/>
      <c r="G63" s="32"/>
      <c r="H63" s="38"/>
    </row>
    <row x14ac:dyDescent="0.25" r="64" customHeight="1" ht="17.25">
      <c r="A64" s="22"/>
      <c r="B64" s="23"/>
      <c r="C64" s="23"/>
      <c r="D64" s="3"/>
      <c r="E64" s="30"/>
      <c r="F64" s="47"/>
      <c r="G64" s="32"/>
      <c r="H64" s="38"/>
    </row>
    <row x14ac:dyDescent="0.25" r="65" customHeight="1" ht="17.25">
      <c r="A65" s="22"/>
      <c r="B65" s="23"/>
      <c r="C65" s="23"/>
      <c r="D65" s="3"/>
      <c r="E65" s="30"/>
      <c r="F65" s="47"/>
      <c r="G65" s="32"/>
      <c r="H65" s="38"/>
    </row>
    <row x14ac:dyDescent="0.25" r="66" customHeight="1" ht="17.25">
      <c r="A66" s="22"/>
      <c r="B66" s="23"/>
      <c r="C66" s="23"/>
      <c r="D66" s="3"/>
      <c r="E66" s="30"/>
      <c r="F66" s="47"/>
      <c r="G66" s="32"/>
      <c r="H66" s="38"/>
    </row>
    <row x14ac:dyDescent="0.25" r="67" customHeight="1" ht="17.25">
      <c r="A67" s="22"/>
      <c r="B67" s="23"/>
      <c r="C67" s="23"/>
      <c r="D67" s="3"/>
      <c r="E67" s="30"/>
      <c r="F67" s="47"/>
      <c r="G67" s="32"/>
      <c r="H67" s="38"/>
    </row>
    <row x14ac:dyDescent="0.25" r="68" customHeight="1" ht="17.25">
      <c r="A68" s="22"/>
      <c r="B68" s="23"/>
      <c r="C68" s="23"/>
      <c r="D68" s="3"/>
      <c r="E68" s="30"/>
      <c r="F68" s="47"/>
      <c r="G68" s="32"/>
      <c r="H68" s="38"/>
    </row>
    <row x14ac:dyDescent="0.25" r="69" customHeight="1" ht="17.25">
      <c r="A69" s="22"/>
      <c r="B69" s="23"/>
      <c r="C69" s="23"/>
      <c r="D69" s="3"/>
      <c r="E69" s="30"/>
      <c r="F69" s="47"/>
      <c r="G69" s="32"/>
      <c r="H69" s="38"/>
    </row>
    <row x14ac:dyDescent="0.25" r="70" customHeight="1" ht="17.25">
      <c r="A70" s="22"/>
      <c r="B70" s="23"/>
      <c r="C70" s="23"/>
      <c r="D70" s="3"/>
      <c r="E70" s="30"/>
      <c r="F70" s="47"/>
      <c r="G70" s="32"/>
      <c r="H70" s="38"/>
    </row>
    <row x14ac:dyDescent="0.25" r="71" customHeight="1" ht="17.25">
      <c r="A71" s="22"/>
      <c r="B71" s="23"/>
      <c r="C71" s="23"/>
      <c r="D71" s="3"/>
      <c r="E71" s="30"/>
      <c r="F71" s="47"/>
      <c r="G71" s="32"/>
      <c r="H71" s="38"/>
    </row>
    <row x14ac:dyDescent="0.25" r="72" customHeight="1" ht="17.25">
      <c r="A72" s="22"/>
      <c r="B72" s="23"/>
      <c r="C72" s="23"/>
      <c r="D72" s="3"/>
      <c r="E72" s="30"/>
      <c r="F72" s="47"/>
      <c r="G72" s="32"/>
      <c r="H72" s="38"/>
    </row>
    <row x14ac:dyDescent="0.25" r="73" customHeight="1" ht="17.25">
      <c r="A73" s="22"/>
      <c r="B73" s="23"/>
      <c r="C73" s="23"/>
      <c r="D73" s="3"/>
      <c r="E73" s="48"/>
      <c r="F73" s="47"/>
      <c r="G73" s="32"/>
      <c r="H73" s="38"/>
    </row>
    <row x14ac:dyDescent="0.25" r="74" customHeight="1" ht="17.25">
      <c r="A74" s="8"/>
      <c r="B74" s="9" t="s">
        <v>20</v>
      </c>
      <c r="C74" s="9"/>
      <c r="D74" s="116"/>
      <c r="E74" s="49"/>
      <c r="F74" s="49"/>
      <c r="G74" s="11"/>
      <c r="H74" s="3"/>
    </row>
    <row x14ac:dyDescent="0.25" r="75" customHeight="1" ht="24">
      <c r="A75" s="50"/>
      <c r="B75" s="51"/>
      <c r="C75" s="51"/>
      <c r="D75" s="117" t="s">
        <v>10</v>
      </c>
      <c r="E75" s="60" t="s">
        <v>36</v>
      </c>
      <c r="F75" s="57" t="s">
        <v>4</v>
      </c>
      <c r="G75" s="84"/>
      <c r="H75" s="3"/>
    </row>
    <row x14ac:dyDescent="0.25" r="76" customHeight="1" ht="30">
      <c r="A76" s="19"/>
      <c r="B76" s="19"/>
      <c r="C76" s="19"/>
      <c r="D76" s="19"/>
      <c r="E76" s="20" t="s">
        <v>5</v>
      </c>
      <c r="F76" s="21"/>
      <c r="G76" s="5"/>
      <c r="H76" s="3"/>
    </row>
    <row x14ac:dyDescent="0.25" r="77" customHeight="1" ht="24">
      <c r="A77" s="3"/>
      <c r="B77" s="54"/>
      <c r="C77" s="54"/>
      <c r="D77" s="4" t="s">
        <v>13</v>
      </c>
      <c r="E77" s="24" t="s">
        <v>21</v>
      </c>
      <c r="F77" s="34">
        <f>ROUNDUP((('UK-R-Lighting &amp; Accessories'!F72)/1.59)/10,0)*10</f>
      </c>
      <c r="G77" s="5"/>
      <c r="H77" s="3"/>
    </row>
    <row x14ac:dyDescent="0.25" r="78" customHeight="1" ht="24">
      <c r="A78" s="3"/>
      <c r="B78" s="54"/>
      <c r="C78" s="54"/>
      <c r="D78" s="7"/>
      <c r="E78" s="24"/>
      <c r="F78" s="34"/>
      <c r="G78" s="5"/>
      <c r="H78" s="3"/>
    </row>
    <row x14ac:dyDescent="0.25" r="79" customHeight="1" ht="24">
      <c r="A79" s="3"/>
      <c r="B79" s="54"/>
      <c r="C79" s="54"/>
      <c r="D79" s="3"/>
      <c r="E79" s="27"/>
      <c r="F79" s="24"/>
      <c r="G79" s="5"/>
      <c r="H79" s="3"/>
    </row>
    <row x14ac:dyDescent="0.25" r="80" customHeight="1" ht="21.75">
      <c r="A80" s="3"/>
      <c r="B80" s="54"/>
      <c r="C80" s="54"/>
      <c r="D80" s="3"/>
      <c r="E80" s="27"/>
      <c r="F80" s="24"/>
      <c r="G80" s="5"/>
      <c r="H80" s="3"/>
    </row>
    <row x14ac:dyDescent="0.25" r="81" customHeight="1" ht="21.75">
      <c r="A81" s="3"/>
      <c r="B81" s="54"/>
      <c r="C81" s="54"/>
      <c r="D81" s="107"/>
      <c r="E81" s="27"/>
      <c r="F81" s="24"/>
      <c r="G81" s="5"/>
      <c r="H81" s="3"/>
    </row>
    <row x14ac:dyDescent="0.25" r="82" customHeight="1" ht="21.75">
      <c r="A82" s="3"/>
      <c r="B82" s="54"/>
      <c r="C82" s="54"/>
      <c r="D82" s="108"/>
      <c r="E82" s="27"/>
      <c r="F82" s="24"/>
      <c r="G82" s="5"/>
      <c r="H82" s="3"/>
    </row>
    <row x14ac:dyDescent="0.25" r="83" customHeight="1" ht="21">
      <c r="A83" s="3"/>
      <c r="B83" s="54"/>
      <c r="C83" s="54"/>
      <c r="D83" s="3"/>
      <c r="E83" s="6"/>
      <c r="F83" s="6"/>
      <c r="G83" s="5"/>
      <c r="H83" s="3"/>
    </row>
    <row x14ac:dyDescent="0.25" r="84" customHeight="1" ht="21">
      <c r="A84" s="3"/>
      <c r="B84" s="54"/>
      <c r="C84" s="54"/>
      <c r="D84" s="110" t="s">
        <v>8</v>
      </c>
      <c r="E84" s="55"/>
      <c r="F84" s="124">
        <f>ROUNDUP((('UK-R-Lighting &amp; Accessories'!F79)/1.59)/10,0)*10</f>
      </c>
      <c r="G84" s="5"/>
      <c r="H84" s="3"/>
    </row>
    <row x14ac:dyDescent="0.25" r="85" customHeight="1" ht="21">
      <c r="A85" s="3"/>
      <c r="B85" s="54"/>
      <c r="C85" s="54"/>
      <c r="D85" s="3"/>
      <c r="E85" s="24"/>
      <c r="F85" s="24"/>
      <c r="G85" s="5"/>
      <c r="H85" s="3"/>
    </row>
    <row x14ac:dyDescent="0.25" r="86" customHeight="1" ht="21">
      <c r="A86" s="3"/>
      <c r="B86" s="54"/>
      <c r="C86" s="54"/>
      <c r="D86" s="3"/>
      <c r="E86" s="24"/>
      <c r="F86" s="24"/>
      <c r="G86" s="5"/>
      <c r="H86" s="3"/>
    </row>
    <row x14ac:dyDescent="0.25" r="87" customHeight="1" ht="47.25">
      <c r="A87" s="3"/>
      <c r="B87" s="54"/>
      <c r="C87" s="54"/>
      <c r="D87" s="3"/>
      <c r="E87" s="24"/>
      <c r="F87" s="24"/>
      <c r="G87" s="5"/>
      <c r="H87" s="3"/>
    </row>
    <row x14ac:dyDescent="0.25" r="88" customHeight="1" ht="22.5">
      <c r="A88" s="22"/>
      <c r="B88" s="23"/>
      <c r="C88" s="23"/>
      <c r="D88" s="3"/>
      <c r="E88" s="48"/>
      <c r="F88" s="47"/>
      <c r="G88" s="32"/>
      <c r="H88" s="38"/>
    </row>
    <row x14ac:dyDescent="0.25" r="89" customHeight="1" ht="17.25">
      <c r="A89" s="8"/>
      <c r="B89" s="9" t="s">
        <v>23</v>
      </c>
      <c r="C89" s="9"/>
      <c r="D89" s="116"/>
      <c r="E89" s="49"/>
      <c r="F89" s="49"/>
      <c r="G89" s="11"/>
      <c r="H89" s="3"/>
    </row>
    <row x14ac:dyDescent="0.25" r="90" customHeight="1" ht="24">
      <c r="A90" s="50"/>
      <c r="B90" s="51"/>
      <c r="C90" s="51"/>
      <c r="D90" s="117" t="s">
        <v>10</v>
      </c>
      <c r="E90" s="60" t="s">
        <v>36</v>
      </c>
      <c r="F90" s="57" t="s">
        <v>4</v>
      </c>
      <c r="G90" s="84"/>
      <c r="H90" s="3"/>
    </row>
    <row x14ac:dyDescent="0.25" r="91" customHeight="1" ht="30">
      <c r="A91" s="19"/>
      <c r="B91" s="19"/>
      <c r="C91" s="19"/>
      <c r="D91" s="19"/>
      <c r="E91" s="20" t="s">
        <v>5</v>
      </c>
      <c r="F91" s="21"/>
      <c r="G91" s="5"/>
      <c r="H91" s="3"/>
    </row>
    <row x14ac:dyDescent="0.25" r="92" customHeight="1" ht="24">
      <c r="A92" s="3"/>
      <c r="B92" s="54"/>
      <c r="C92" s="54"/>
      <c r="D92" s="4" t="s">
        <v>11</v>
      </c>
      <c r="E92" s="24" t="s">
        <v>24</v>
      </c>
      <c r="F92" s="34">
        <f>ROUNDUP((('UK-R-Lighting &amp; Accessories'!F87)/1.59)/10,0)*10</f>
      </c>
      <c r="G92" s="5"/>
      <c r="H92" s="3"/>
    </row>
    <row x14ac:dyDescent="0.25" r="93" customHeight="1" ht="24">
      <c r="A93" s="3"/>
      <c r="B93" s="54"/>
      <c r="C93" s="54"/>
      <c r="D93" s="4" t="s">
        <v>15</v>
      </c>
      <c r="E93" s="24" t="s">
        <v>21</v>
      </c>
      <c r="F93" s="34">
        <f>ROUNDUP((('UK-R-Lighting &amp; Accessories'!F88)/1.59)/10,0)*10</f>
      </c>
      <c r="G93" s="5"/>
      <c r="H93" s="3"/>
    </row>
    <row x14ac:dyDescent="0.25" r="94" customHeight="1" ht="24">
      <c r="A94" s="3"/>
      <c r="B94" s="54"/>
      <c r="C94" s="54"/>
      <c r="D94" s="3"/>
      <c r="E94" s="27"/>
      <c r="F94" s="24"/>
      <c r="G94" s="5"/>
      <c r="H94" s="3"/>
    </row>
    <row x14ac:dyDescent="0.25" r="95" customHeight="1" ht="21.75">
      <c r="A95" s="3"/>
      <c r="B95" s="54"/>
      <c r="C95" s="54"/>
      <c r="D95" s="3"/>
      <c r="E95" s="27"/>
      <c r="F95" s="24"/>
      <c r="G95" s="5"/>
      <c r="H95" s="3"/>
    </row>
    <row x14ac:dyDescent="0.25" r="96" customHeight="1" ht="21.75">
      <c r="A96" s="3"/>
      <c r="B96" s="54"/>
      <c r="C96" s="54"/>
      <c r="D96" s="110" t="s">
        <v>71</v>
      </c>
      <c r="E96" s="56"/>
      <c r="F96" s="124">
        <f>ROUNDUP((('UK-R-Lighting &amp; Accessories'!F91)/1.59)/10,0)*10</f>
      </c>
      <c r="G96" s="5"/>
      <c r="H96" s="3"/>
    </row>
    <row x14ac:dyDescent="0.25" r="97" customHeight="1" ht="21.75">
      <c r="A97" s="3"/>
      <c r="B97" s="54"/>
      <c r="C97" s="54"/>
      <c r="D97" s="108"/>
      <c r="E97" s="27"/>
      <c r="F97" s="24"/>
      <c r="G97" s="5"/>
      <c r="H97" s="3"/>
    </row>
    <row x14ac:dyDescent="0.25" r="98" customHeight="1" ht="21">
      <c r="A98" s="3"/>
      <c r="B98" s="54"/>
      <c r="C98" s="54"/>
      <c r="D98" s="3"/>
      <c r="E98" s="6"/>
      <c r="F98" s="6"/>
      <c r="G98" s="5"/>
      <c r="H98" s="3"/>
    </row>
    <row x14ac:dyDescent="0.25" r="99" customHeight="1" ht="21">
      <c r="A99" s="3"/>
      <c r="B99" s="54"/>
      <c r="C99" s="54"/>
      <c r="D99" s="3"/>
      <c r="E99" s="24"/>
      <c r="F99" s="24"/>
      <c r="G99" s="5"/>
      <c r="H99" s="3"/>
    </row>
    <row x14ac:dyDescent="0.25" r="100" customHeight="1" ht="21">
      <c r="A100" s="3"/>
      <c r="B100" s="54"/>
      <c r="C100" s="54"/>
      <c r="D100" s="3"/>
      <c r="E100" s="24"/>
      <c r="F100" s="24"/>
      <c r="G100" s="5"/>
      <c r="H100" s="3"/>
    </row>
    <row x14ac:dyDescent="0.25" r="101" customHeight="1" ht="47.25">
      <c r="A101" s="3"/>
      <c r="B101" s="54"/>
      <c r="C101" s="54"/>
      <c r="D101" s="3"/>
      <c r="E101" s="24"/>
      <c r="F101" s="24"/>
      <c r="G101" s="5"/>
      <c r="H101" s="3"/>
    </row>
    <row x14ac:dyDescent="0.25" r="102" customHeight="1" ht="17.25">
      <c r="A102" s="8" t="s">
        <v>1</v>
      </c>
      <c r="B102" s="9" t="s">
        <v>27</v>
      </c>
      <c r="C102" s="10"/>
      <c r="D102" s="10"/>
      <c r="E102" s="12"/>
      <c r="F102" s="13"/>
      <c r="G102" s="11"/>
      <c r="H102" s="3"/>
    </row>
    <row x14ac:dyDescent="0.25" r="103" customHeight="1" ht="21.75">
      <c r="A103" s="15"/>
      <c r="B103" s="15"/>
      <c r="C103" s="15"/>
      <c r="D103" s="118" t="s">
        <v>28</v>
      </c>
      <c r="E103" s="58"/>
      <c r="F103" s="16" t="s">
        <v>4</v>
      </c>
      <c r="G103" s="84"/>
      <c r="H103" s="3"/>
    </row>
    <row x14ac:dyDescent="0.25" r="104" customHeight="1" ht="21.75">
      <c r="A104" s="19"/>
      <c r="B104" s="19"/>
      <c r="C104" s="19"/>
      <c r="D104" s="119" t="s">
        <v>5</v>
      </c>
      <c r="E104" s="20"/>
      <c r="F104" s="21"/>
      <c r="G104" s="5"/>
      <c r="H104" s="3"/>
    </row>
    <row x14ac:dyDescent="0.25" r="105" customHeight="1" ht="21.75">
      <c r="A105" s="22"/>
      <c r="B105" s="23"/>
      <c r="C105" s="23"/>
      <c r="D105" s="4" t="s">
        <v>29</v>
      </c>
      <c r="E105" s="7"/>
      <c r="F105" s="34">
        <f>ROUNDUP((('UK-R-Lighting &amp; Accessories'!F101)/1.59)/10,0)*10</f>
      </c>
      <c r="G105" s="5"/>
      <c r="H105" s="3"/>
    </row>
    <row x14ac:dyDescent="0.25" r="106" customHeight="1" ht="21.75">
      <c r="A106" s="22"/>
      <c r="B106" s="23"/>
      <c r="C106" s="23"/>
      <c r="D106" s="3"/>
      <c r="E106" s="26"/>
      <c r="F106" s="27"/>
      <c r="G106" s="27"/>
      <c r="H106" s="3"/>
    </row>
    <row x14ac:dyDescent="0.25" r="107" customHeight="1" ht="17.25">
      <c r="A107" s="22"/>
      <c r="B107" s="23"/>
      <c r="C107" s="23"/>
      <c r="D107" s="107" t="s">
        <v>31</v>
      </c>
      <c r="E107" s="6"/>
      <c r="F107" s="27"/>
      <c r="G107" s="27"/>
      <c r="H107" s="3"/>
    </row>
    <row x14ac:dyDescent="0.25" r="108" customHeight="1" ht="21.75">
      <c r="A108" s="22"/>
      <c r="B108" s="23"/>
      <c r="C108" s="23"/>
      <c r="D108" s="107"/>
      <c r="E108" s="6"/>
      <c r="F108" s="27"/>
      <c r="G108" s="27"/>
      <c r="H108" s="3"/>
    </row>
    <row x14ac:dyDescent="0.25" r="109" customHeight="1" ht="17.25">
      <c r="A109" s="22"/>
      <c r="B109" s="23"/>
      <c r="C109" s="23"/>
      <c r="D109" s="110" t="s">
        <v>32</v>
      </c>
      <c r="E109" s="46"/>
      <c r="F109" s="124">
        <f>ROUNDUP((('UK-R-Lighting &amp; Accessories'!F105)/1.59)/10,0)*10</f>
      </c>
      <c r="G109" s="27"/>
      <c r="H109" s="3"/>
    </row>
    <row x14ac:dyDescent="0.25" r="110" customHeight="1" ht="45.75">
      <c r="A110" s="22"/>
      <c r="B110" s="59" t="s">
        <v>33</v>
      </c>
      <c r="C110" s="23"/>
      <c r="D110" s="3"/>
      <c r="E110" s="31"/>
      <c r="F110" s="32"/>
      <c r="G110" s="32"/>
      <c r="H110" s="3"/>
    </row>
    <row x14ac:dyDescent="0.25" r="111" customHeight="1" ht="21.75">
      <c r="A111" s="22"/>
      <c r="B111" s="59"/>
      <c r="C111" s="23"/>
      <c r="D111" s="3"/>
      <c r="E111" s="31"/>
      <c r="F111" s="32"/>
      <c r="G111" s="32"/>
      <c r="H111" s="3"/>
    </row>
    <row x14ac:dyDescent="0.25" r="112" customHeight="1" ht="21.75">
      <c r="A112" s="22"/>
      <c r="B112" s="23"/>
      <c r="C112" s="41"/>
      <c r="D112" s="3"/>
      <c r="E112" s="31"/>
      <c r="F112" s="32"/>
      <c r="G112" s="32"/>
      <c r="H112" s="3"/>
    </row>
    <row x14ac:dyDescent="0.25" r="113" customHeight="1" ht="21.75">
      <c r="A113" s="22"/>
      <c r="B113" s="23"/>
      <c r="C113" s="23"/>
      <c r="D113" s="3"/>
      <c r="E113" s="31"/>
      <c r="F113" s="32"/>
      <c r="G113" s="32"/>
      <c r="H113" s="3"/>
    </row>
    <row x14ac:dyDescent="0.25" r="114" customHeight="1" ht="21.75">
      <c r="A114" s="22"/>
      <c r="B114" s="23"/>
      <c r="C114" s="23"/>
      <c r="D114" s="3"/>
      <c r="E114" s="31"/>
      <c r="F114" s="32"/>
      <c r="G114" s="32"/>
      <c r="H114" s="3"/>
    </row>
    <row x14ac:dyDescent="0.25" r="115" customHeight="1" ht="21.75">
      <c r="A115" s="22"/>
      <c r="B115" s="23"/>
      <c r="C115" s="22" t="s">
        <v>34</v>
      </c>
      <c r="D115" s="3"/>
      <c r="E115" s="31"/>
      <c r="F115" s="32"/>
      <c r="G115" s="32"/>
      <c r="H115" s="3"/>
    </row>
    <row x14ac:dyDescent="0.25" r="116" customHeight="1" ht="21.75">
      <c r="A116" s="22"/>
      <c r="B116" s="23"/>
      <c r="C116" s="23"/>
      <c r="D116" s="3"/>
      <c r="E116" s="31"/>
      <c r="F116" s="32"/>
      <c r="G116" s="32"/>
      <c r="H116" s="3"/>
    </row>
    <row x14ac:dyDescent="0.25" r="117" customHeight="1" ht="17.25">
      <c r="A117" s="8"/>
      <c r="B117" s="9" t="s">
        <v>73</v>
      </c>
      <c r="C117" s="9"/>
      <c r="D117" s="116"/>
      <c r="E117" s="49"/>
      <c r="F117" s="49"/>
      <c r="G117" s="11"/>
      <c r="H117" s="3"/>
    </row>
    <row x14ac:dyDescent="0.25" r="118" customHeight="1" ht="21.75">
      <c r="A118" s="50"/>
      <c r="B118" s="51"/>
      <c r="C118" s="51"/>
      <c r="D118" s="117" t="s">
        <v>10</v>
      </c>
      <c r="E118" s="60" t="s">
        <v>36</v>
      </c>
      <c r="F118" s="57" t="s">
        <v>74</v>
      </c>
      <c r="G118" s="84"/>
      <c r="H118" s="3"/>
    </row>
    <row x14ac:dyDescent="0.25" r="119" customHeight="1" ht="30">
      <c r="A119" s="19"/>
      <c r="B119" s="19"/>
      <c r="C119" s="19"/>
      <c r="D119" s="19"/>
      <c r="E119" s="20" t="s">
        <v>5</v>
      </c>
      <c r="F119" s="21"/>
      <c r="G119" s="5"/>
      <c r="H119" s="3"/>
    </row>
    <row x14ac:dyDescent="0.25" r="120" customHeight="1" ht="21.75">
      <c r="A120" s="3"/>
      <c r="B120" s="54"/>
      <c r="C120" s="54"/>
      <c r="D120" s="4" t="s">
        <v>38</v>
      </c>
      <c r="E120" s="24" t="s">
        <v>39</v>
      </c>
      <c r="F120" s="63">
        <f>ROUNDUP((('UK-R-Lighting &amp; Accessories'!F129)/1.59)/10,0)*10</f>
      </c>
      <c r="G120" s="63"/>
      <c r="H120" s="3"/>
    </row>
    <row x14ac:dyDescent="0.25" r="121" customHeight="1" ht="21.75">
      <c r="A121" s="3"/>
      <c r="B121" s="54"/>
      <c r="C121" s="54"/>
      <c r="D121" s="7"/>
      <c r="E121" s="24"/>
      <c r="F121" s="34"/>
      <c r="G121" s="5"/>
      <c r="H121" s="3"/>
    </row>
    <row x14ac:dyDescent="0.25" r="122" customHeight="1" ht="21.75">
      <c r="A122" s="3"/>
      <c r="B122" s="54"/>
      <c r="C122" s="54"/>
      <c r="D122" s="7"/>
      <c r="E122" s="24"/>
      <c r="F122" s="24"/>
      <c r="G122" s="5"/>
      <c r="H122" s="3"/>
    </row>
    <row x14ac:dyDescent="0.25" r="123" customHeight="1" ht="21.75">
      <c r="A123" s="3"/>
      <c r="B123" s="54"/>
      <c r="C123" s="54"/>
      <c r="D123" s="120" t="s">
        <v>40</v>
      </c>
      <c r="E123" s="24"/>
      <c r="F123" s="24"/>
      <c r="G123" s="5"/>
      <c r="H123" s="3"/>
    </row>
    <row x14ac:dyDescent="0.25" r="124" customHeight="1" ht="21.75">
      <c r="A124" s="3"/>
      <c r="B124" s="54"/>
      <c r="C124" s="54"/>
      <c r="D124" s="3"/>
      <c r="E124" s="24"/>
      <c r="F124" s="34"/>
      <c r="G124" s="5"/>
      <c r="H124" s="3"/>
    </row>
    <row x14ac:dyDescent="0.25" r="125" customHeight="1" ht="21.75">
      <c r="A125" s="3"/>
      <c r="B125" s="54"/>
      <c r="C125" s="54"/>
      <c r="D125" s="3"/>
      <c r="E125" s="6"/>
      <c r="F125" s="6"/>
      <c r="G125" s="5"/>
      <c r="H125" s="3"/>
    </row>
    <row x14ac:dyDescent="0.25" r="126" customHeight="1" ht="21.75">
      <c r="A126" s="3"/>
      <c r="B126" s="54"/>
      <c r="C126" s="54"/>
      <c r="D126" s="3"/>
      <c r="E126" s="6"/>
      <c r="F126" s="6"/>
      <c r="G126" s="5"/>
      <c r="H126" s="3"/>
    </row>
    <row x14ac:dyDescent="0.25" r="127" customHeight="1" ht="21.75">
      <c r="A127" s="3"/>
      <c r="B127" s="54"/>
      <c r="C127" s="54"/>
      <c r="D127" s="3"/>
      <c r="E127" s="6"/>
      <c r="F127" s="6"/>
      <c r="G127" s="5"/>
      <c r="H127" s="3"/>
    </row>
    <row x14ac:dyDescent="0.25" r="128" customHeight="1" ht="21.75">
      <c r="A128" s="3"/>
      <c r="B128" s="54"/>
      <c r="C128" s="54"/>
      <c r="D128" s="108"/>
      <c r="E128" s="24"/>
      <c r="F128" s="34"/>
      <c r="G128" s="5"/>
      <c r="H128" s="3"/>
    </row>
    <row x14ac:dyDescent="0.25" r="129" customHeight="1" ht="42.75">
      <c r="A129" s="3"/>
      <c r="B129" s="54"/>
      <c r="C129" s="54"/>
      <c r="D129" s="3"/>
      <c r="E129" s="6"/>
      <c r="F129" s="6"/>
      <c r="G129" s="5"/>
      <c r="H129" s="3"/>
    </row>
    <row x14ac:dyDescent="0.25" r="130" customHeight="1" ht="17.25">
      <c r="A130" s="8" t="s">
        <v>1</v>
      </c>
      <c r="B130" s="9" t="s">
        <v>41</v>
      </c>
      <c r="C130" s="10"/>
      <c r="D130" s="10"/>
      <c r="E130" s="12"/>
      <c r="F130" s="13"/>
      <c r="G130" s="11"/>
      <c r="H130" s="3"/>
    </row>
    <row x14ac:dyDescent="0.25" r="131" customHeight="1" ht="21.75">
      <c r="A131" s="15"/>
      <c r="B131" s="15"/>
      <c r="C131" s="15"/>
      <c r="D131" s="118" t="s">
        <v>42</v>
      </c>
      <c r="E131" s="58"/>
      <c r="F131" s="16" t="s">
        <v>4</v>
      </c>
      <c r="G131" s="84"/>
      <c r="H131" s="3"/>
    </row>
    <row x14ac:dyDescent="0.25" r="132" customHeight="1" ht="21.75">
      <c r="A132" s="19"/>
      <c r="B132" s="19"/>
      <c r="C132" s="19"/>
      <c r="D132" s="119" t="s">
        <v>5</v>
      </c>
      <c r="E132" s="20"/>
      <c r="F132" s="21"/>
      <c r="G132" s="5"/>
      <c r="H132" s="3"/>
    </row>
    <row x14ac:dyDescent="0.25" r="133" customHeight="1" ht="21.75">
      <c r="A133" s="22"/>
      <c r="B133" s="23"/>
      <c r="C133" s="23"/>
      <c r="D133" s="4" t="s">
        <v>43</v>
      </c>
      <c r="E133" s="7"/>
      <c r="F133" s="34">
        <f>ROUNDUP((('UK-R-Lighting &amp; Accessories'!F143)/1.59)/10,0)*10</f>
      </c>
      <c r="G133" s="5"/>
      <c r="H133" s="3"/>
    </row>
    <row x14ac:dyDescent="0.25" r="134" customHeight="1" ht="21.75">
      <c r="A134" s="22"/>
      <c r="B134" s="23"/>
      <c r="C134" s="23"/>
      <c r="D134" s="3"/>
      <c r="E134" s="26"/>
      <c r="F134" s="27"/>
      <c r="G134" s="27"/>
      <c r="H134" s="3"/>
    </row>
    <row x14ac:dyDescent="0.25" r="135" customHeight="1" ht="17.25">
      <c r="A135" s="22"/>
      <c r="B135" s="23"/>
      <c r="C135" s="23"/>
      <c r="D135" s="107" t="s">
        <v>45</v>
      </c>
      <c r="E135" s="6"/>
      <c r="F135" s="27"/>
      <c r="G135" s="27"/>
      <c r="H135" s="3"/>
    </row>
    <row x14ac:dyDescent="0.25" r="136" customHeight="1" ht="21.75">
      <c r="A136" s="22"/>
      <c r="B136" s="23"/>
      <c r="C136" s="23"/>
      <c r="D136" s="107"/>
      <c r="E136" s="6"/>
      <c r="F136" s="27"/>
      <c r="G136" s="27"/>
      <c r="H136" s="3"/>
    </row>
    <row x14ac:dyDescent="0.25" r="137" customHeight="1" ht="21.75">
      <c r="A137" s="22"/>
      <c r="B137" s="23"/>
      <c r="C137" s="23"/>
      <c r="D137" s="109"/>
      <c r="E137" s="6"/>
      <c r="F137" s="32"/>
      <c r="G137" s="32"/>
      <c r="H137" s="3"/>
    </row>
    <row x14ac:dyDescent="0.25" r="138" customHeight="1" ht="21.75">
      <c r="A138" s="22"/>
      <c r="B138" s="23"/>
      <c r="C138" s="23"/>
      <c r="D138" s="114"/>
      <c r="E138" s="6"/>
      <c r="F138" s="34"/>
      <c r="G138" s="32"/>
      <c r="H138" s="3"/>
    </row>
    <row x14ac:dyDescent="0.25" r="139" customHeight="1" ht="21.75">
      <c r="A139" s="22"/>
      <c r="B139" s="23"/>
      <c r="C139" s="67"/>
      <c r="D139" s="3"/>
      <c r="E139" s="31"/>
      <c r="F139" s="32"/>
      <c r="G139" s="32"/>
      <c r="H139" s="3"/>
    </row>
    <row x14ac:dyDescent="0.25" r="140" customHeight="1" ht="17.25">
      <c r="A140" s="22" t="s">
        <v>33</v>
      </c>
      <c r="B140" s="23"/>
      <c r="C140" s="23"/>
      <c r="D140" s="3"/>
      <c r="E140" s="31"/>
      <c r="F140" s="32"/>
      <c r="G140" s="32"/>
      <c r="H140" s="3"/>
    </row>
    <row x14ac:dyDescent="0.25" r="141" customHeight="1" ht="45.75">
      <c r="A141" s="22"/>
      <c r="B141" s="23"/>
      <c r="C141" s="23"/>
      <c r="D141" s="3"/>
      <c r="E141" s="31"/>
      <c r="F141" s="32"/>
      <c r="G141" s="32"/>
      <c r="H141" s="3"/>
    </row>
    <row x14ac:dyDescent="0.25" r="142" customHeight="1" ht="45.75">
      <c r="A142" s="22"/>
      <c r="B142" s="23"/>
      <c r="C142" s="23"/>
      <c r="D142" s="3"/>
      <c r="E142" s="31"/>
      <c r="F142" s="32"/>
      <c r="G142" s="32"/>
      <c r="H142" s="3"/>
    </row>
    <row x14ac:dyDescent="0.25" r="143" customHeight="1" ht="45.75">
      <c r="A143" s="22"/>
      <c r="B143" s="23"/>
      <c r="C143" s="23"/>
      <c r="D143" s="3"/>
      <c r="E143" s="31"/>
      <c r="F143" s="32"/>
      <c r="G143" s="32"/>
      <c r="H143" s="3"/>
    </row>
    <row x14ac:dyDescent="0.25" r="144" customHeight="1" ht="45.75">
      <c r="A144" s="22"/>
      <c r="B144" s="23"/>
      <c r="C144" s="23"/>
      <c r="D144" s="3"/>
      <c r="E144" s="31"/>
      <c r="F144" s="32"/>
      <c r="G144" s="32"/>
      <c r="H144" s="3"/>
    </row>
    <row x14ac:dyDescent="0.25" r="145" customHeight="1" ht="21">
      <c r="A145" s="22"/>
      <c r="B145" s="23"/>
      <c r="C145" s="23"/>
      <c r="D145" s="3"/>
      <c r="E145" s="31"/>
      <c r="F145" s="32"/>
      <c r="G145" s="32"/>
      <c r="H145" s="3"/>
    </row>
    <row x14ac:dyDescent="0.25" r="146" customHeight="1" ht="21">
      <c r="A146" s="22"/>
      <c r="B146" s="23"/>
      <c r="C146" s="22" t="s">
        <v>46</v>
      </c>
      <c r="D146" s="3"/>
      <c r="E146" s="31"/>
      <c r="F146" s="32"/>
      <c r="G146" s="32"/>
      <c r="H146" s="3"/>
    </row>
    <row x14ac:dyDescent="0.25" r="147" customHeight="1" ht="21">
      <c r="A147" s="22"/>
      <c r="B147" s="23"/>
      <c r="C147" s="22"/>
      <c r="D147" s="3"/>
      <c r="E147" s="31"/>
      <c r="F147" s="32"/>
      <c r="G147" s="32"/>
      <c r="H147" s="3"/>
    </row>
    <row x14ac:dyDescent="0.25" r="148" customHeight="1" ht="21">
      <c r="A148" s="22"/>
      <c r="B148" s="23"/>
      <c r="C148" s="23"/>
      <c r="D148" s="3"/>
      <c r="E148" s="31"/>
      <c r="F148" s="32"/>
      <c r="G148" s="32"/>
      <c r="H148" s="3"/>
    </row>
    <row x14ac:dyDescent="0.25" r="149" customHeight="1" ht="21.75">
      <c r="A149" s="22"/>
      <c r="B149" s="23"/>
      <c r="C149" s="23"/>
      <c r="D149" s="3"/>
      <c r="E149" s="44"/>
      <c r="F149" s="32"/>
      <c r="G149" s="32"/>
      <c r="H149" s="3"/>
    </row>
    <row x14ac:dyDescent="0.25" r="150" customHeight="1" ht="17.25">
      <c r="A150" s="8" t="s">
        <v>1</v>
      </c>
      <c r="B150" s="9" t="s">
        <v>47</v>
      </c>
      <c r="C150" s="10"/>
      <c r="D150" s="10"/>
      <c r="E150" s="12"/>
      <c r="F150" s="13"/>
      <c r="G150" s="11"/>
      <c r="H150" s="3"/>
    </row>
    <row x14ac:dyDescent="0.25" r="151" customHeight="1" ht="21.75">
      <c r="A151" s="15"/>
      <c r="B151" s="15"/>
      <c r="C151" s="15"/>
      <c r="D151" s="118" t="s">
        <v>28</v>
      </c>
      <c r="E151" s="58"/>
      <c r="F151" s="16" t="s">
        <v>4</v>
      </c>
      <c r="G151" s="84"/>
      <c r="H151" s="3"/>
    </row>
    <row x14ac:dyDescent="0.25" r="152" customHeight="1" ht="21.75">
      <c r="A152" s="19"/>
      <c r="B152" s="19"/>
      <c r="C152" s="19"/>
      <c r="D152" s="119" t="s">
        <v>5</v>
      </c>
      <c r="E152" s="20"/>
      <c r="F152" s="21"/>
      <c r="G152" s="5"/>
      <c r="H152" s="3"/>
    </row>
    <row x14ac:dyDescent="0.25" r="153" customHeight="1" ht="21.75">
      <c r="A153" s="22"/>
      <c r="B153" s="23"/>
      <c r="C153" s="23"/>
      <c r="D153" s="4" t="s">
        <v>48</v>
      </c>
      <c r="E153" s="7"/>
      <c r="F153" s="34">
        <f>ROUNDUP((('UK-R-Lighting &amp; Accessories'!F159)/1.59)/10,0)*10</f>
      </c>
      <c r="G153" s="5"/>
      <c r="H153" s="3"/>
    </row>
    <row x14ac:dyDescent="0.25" r="154" customHeight="1" ht="21.75">
      <c r="A154" s="22"/>
      <c r="B154" s="23"/>
      <c r="C154" s="23"/>
      <c r="D154" s="3"/>
      <c r="E154" s="26"/>
      <c r="F154" s="27"/>
      <c r="G154" s="27"/>
      <c r="H154" s="3"/>
    </row>
    <row x14ac:dyDescent="0.25" r="155" customHeight="1" ht="17.25">
      <c r="A155" s="22"/>
      <c r="B155" s="23"/>
      <c r="C155" s="23"/>
      <c r="D155" s="107" t="s">
        <v>31</v>
      </c>
      <c r="E155" s="6"/>
      <c r="F155" s="27"/>
      <c r="G155" s="27"/>
      <c r="H155" s="3"/>
    </row>
    <row x14ac:dyDescent="0.25" r="156" customHeight="1" ht="17.25">
      <c r="A156" s="22"/>
      <c r="B156" s="23"/>
      <c r="C156" s="23"/>
      <c r="D156" s="107"/>
      <c r="E156" s="6"/>
      <c r="F156" s="27"/>
      <c r="G156" s="27"/>
      <c r="H156" s="3"/>
    </row>
    <row x14ac:dyDescent="0.25" r="157" customHeight="1" ht="21.75">
      <c r="A157" s="22"/>
      <c r="B157" s="23"/>
      <c r="C157" s="23"/>
      <c r="D157" s="107"/>
      <c r="E157" s="6"/>
      <c r="F157" s="27"/>
      <c r="G157" s="27"/>
      <c r="H157" s="3"/>
    </row>
    <row x14ac:dyDescent="0.25" r="158" customHeight="1" ht="21.75">
      <c r="A158" s="22"/>
      <c r="B158" s="23"/>
      <c r="C158" s="23"/>
      <c r="D158" s="110" t="s">
        <v>50</v>
      </c>
      <c r="E158" s="55"/>
      <c r="F158" s="124">
        <f>ROUNDUP((('UK-R-Lighting &amp; Accessories'!F164)/1.59)/10,0)*10</f>
      </c>
      <c r="G158" s="32"/>
      <c r="H158" s="3"/>
    </row>
    <row x14ac:dyDescent="0.25" r="159" customHeight="1" ht="21.75">
      <c r="A159" s="22"/>
      <c r="B159" s="59" t="s">
        <v>33</v>
      </c>
      <c r="C159" s="23"/>
      <c r="D159" s="114"/>
      <c r="E159" s="6"/>
      <c r="F159" s="34"/>
      <c r="G159" s="32"/>
      <c r="H159" s="3"/>
    </row>
    <row x14ac:dyDescent="0.25" r="160" customHeight="1" ht="21.75">
      <c r="A160" s="22"/>
      <c r="B160" s="23"/>
      <c r="C160" s="41"/>
      <c r="D160" s="3"/>
      <c r="E160" s="31"/>
      <c r="F160" s="32"/>
      <c r="G160" s="32"/>
      <c r="H160" s="3"/>
    </row>
    <row x14ac:dyDescent="0.25" r="161" customHeight="1" ht="17.25">
      <c r="A161" s="22"/>
      <c r="B161" s="23"/>
      <c r="C161" s="23"/>
      <c r="D161" s="3"/>
      <c r="E161" s="31"/>
      <c r="F161" s="32"/>
      <c r="G161" s="32"/>
      <c r="H161" s="3"/>
    </row>
    <row x14ac:dyDescent="0.25" r="162" customHeight="1" ht="45.75">
      <c r="A162" s="22"/>
      <c r="B162" s="23"/>
      <c r="C162" s="23"/>
      <c r="D162" s="3"/>
      <c r="E162" s="31"/>
      <c r="F162" s="32"/>
      <c r="G162" s="32"/>
      <c r="H162" s="3"/>
    </row>
    <row x14ac:dyDescent="0.25" r="163" customHeight="1" ht="21.75">
      <c r="A163" s="22"/>
      <c r="B163" s="23"/>
      <c r="C163" s="23"/>
      <c r="D163" s="3"/>
      <c r="E163" s="31"/>
      <c r="F163" s="32"/>
      <c r="G163" s="32"/>
      <c r="H163" s="3"/>
    </row>
    <row x14ac:dyDescent="0.25" r="164" customHeight="1" ht="21.75">
      <c r="A164" s="22"/>
      <c r="B164" s="23"/>
      <c r="C164" s="22" t="s">
        <v>51</v>
      </c>
      <c r="D164" s="3"/>
      <c r="E164" s="44"/>
      <c r="F164" s="32"/>
      <c r="G164" s="32"/>
      <c r="H164" s="3"/>
    </row>
    <row x14ac:dyDescent="0.25" r="165" customHeight="1" ht="17.25">
      <c r="A165" s="8" t="s">
        <v>1</v>
      </c>
      <c r="B165" s="9" t="s">
        <v>52</v>
      </c>
      <c r="C165" s="10"/>
      <c r="D165" s="10"/>
      <c r="E165" s="12"/>
      <c r="F165" s="13"/>
      <c r="G165" s="11"/>
      <c r="H165" s="3"/>
    </row>
    <row x14ac:dyDescent="0.25" r="166" customHeight="1" ht="17.25">
      <c r="A166" s="15"/>
      <c r="B166" s="15"/>
      <c r="C166" s="15"/>
      <c r="D166" s="118" t="s">
        <v>53</v>
      </c>
      <c r="E166" s="58"/>
      <c r="F166" s="16" t="s">
        <v>4</v>
      </c>
      <c r="G166" s="84"/>
      <c r="H166" s="3"/>
    </row>
    <row x14ac:dyDescent="0.25" r="167" customHeight="1" ht="21.75">
      <c r="A167" s="19"/>
      <c r="B167" s="19"/>
      <c r="C167" s="19"/>
      <c r="D167" s="119" t="s">
        <v>5</v>
      </c>
      <c r="E167" s="20"/>
      <c r="F167" s="21"/>
      <c r="G167" s="5"/>
      <c r="H167" s="3"/>
    </row>
    <row x14ac:dyDescent="0.25" r="168" customHeight="1" ht="21.75">
      <c r="A168" s="22"/>
      <c r="B168" s="23"/>
      <c r="C168" s="23"/>
      <c r="D168" s="4" t="s">
        <v>54</v>
      </c>
      <c r="E168" s="7"/>
      <c r="F168" s="34">
        <f>ROUNDUP((('UK-R-Lighting &amp; Accessories'!F174)/1.59)/10,0)*10</f>
      </c>
      <c r="G168" s="5"/>
      <c r="H168" s="3"/>
    </row>
    <row x14ac:dyDescent="0.25" r="169" customHeight="1" ht="21.75">
      <c r="A169" s="22"/>
      <c r="B169" s="23"/>
      <c r="C169" s="23"/>
      <c r="D169" s="3"/>
      <c r="E169" s="26"/>
      <c r="F169" s="27"/>
      <c r="G169" s="27"/>
      <c r="H169" s="3"/>
    </row>
    <row x14ac:dyDescent="0.25" r="170" customHeight="1" ht="17.25">
      <c r="A170" s="22"/>
      <c r="B170" s="23"/>
      <c r="C170" s="23"/>
      <c r="D170" s="107" t="s">
        <v>31</v>
      </c>
      <c r="E170" s="6"/>
      <c r="F170" s="27"/>
      <c r="G170" s="27"/>
      <c r="H170" s="3"/>
    </row>
    <row x14ac:dyDescent="0.25" r="171" customHeight="1" ht="21.75">
      <c r="A171" s="22"/>
      <c r="B171" s="23"/>
      <c r="C171" s="23"/>
      <c r="D171" s="107"/>
      <c r="E171" s="6"/>
      <c r="F171" s="27"/>
      <c r="G171" s="27"/>
      <c r="H171" s="3"/>
    </row>
    <row x14ac:dyDescent="0.25" r="172" customHeight="1" ht="21.75">
      <c r="A172" s="22"/>
      <c r="B172" s="23"/>
      <c r="C172" s="23"/>
      <c r="D172" s="107"/>
      <c r="E172" s="6"/>
      <c r="F172" s="27"/>
      <c r="G172" s="27"/>
      <c r="H172" s="3"/>
    </row>
    <row x14ac:dyDescent="0.25" r="173" customHeight="1" ht="17.25">
      <c r="A173" s="22"/>
      <c r="B173" s="22"/>
      <c r="C173" s="23"/>
      <c r="D173" s="110" t="s">
        <v>50</v>
      </c>
      <c r="E173" s="55"/>
      <c r="F173" s="124">
        <f>ROUNDUP((('UK-R-Lighting &amp; Accessories'!F179)/1.59)/10,0)*10</f>
      </c>
      <c r="G173" s="32"/>
      <c r="H173" s="3"/>
    </row>
    <row x14ac:dyDescent="0.25" r="174" customHeight="1" ht="45.75">
      <c r="A174" s="22"/>
      <c r="B174" s="22" t="s">
        <v>33</v>
      </c>
      <c r="C174" s="23"/>
      <c r="D174" s="114"/>
      <c r="E174" s="6"/>
      <c r="F174" s="34"/>
      <c r="G174" s="32"/>
      <c r="H174" s="3"/>
    </row>
    <row x14ac:dyDescent="0.25" r="175" customHeight="1" ht="21.75">
      <c r="A175" s="22"/>
      <c r="B175" s="23"/>
      <c r="C175" s="41"/>
      <c r="D175" s="3"/>
      <c r="E175" s="31"/>
      <c r="F175" s="32"/>
      <c r="G175" s="32"/>
      <c r="H175" s="3"/>
    </row>
    <row x14ac:dyDescent="0.25" r="176" customHeight="1" ht="21.75">
      <c r="A176" s="22"/>
      <c r="B176" s="23"/>
      <c r="C176" s="23"/>
      <c r="D176" s="3"/>
      <c r="E176" s="31"/>
      <c r="F176" s="32"/>
      <c r="G176" s="32"/>
      <c r="H176" s="3"/>
    </row>
    <row x14ac:dyDescent="0.25" r="177" customHeight="1" ht="21.75">
      <c r="A177" s="22"/>
      <c r="B177" s="23"/>
      <c r="C177" s="23"/>
      <c r="D177" s="3"/>
      <c r="E177" s="31"/>
      <c r="F177" s="32"/>
      <c r="G177" s="32"/>
      <c r="H177" s="3"/>
    </row>
    <row x14ac:dyDescent="0.25" r="178" customHeight="1" ht="21.75">
      <c r="A178" s="22"/>
      <c r="B178" s="23"/>
      <c r="C178" s="23"/>
      <c r="D178" s="3"/>
      <c r="E178" s="31"/>
      <c r="F178" s="32"/>
      <c r="G178" s="32"/>
      <c r="H178" s="3"/>
    </row>
    <row x14ac:dyDescent="0.25" r="179" customHeight="1" ht="21.75">
      <c r="A179" s="22"/>
      <c r="B179" s="23"/>
      <c r="C179" s="22"/>
      <c r="D179" s="3"/>
      <c r="E179" s="44"/>
      <c r="F179" s="32"/>
      <c r="G179" s="32"/>
      <c r="H179" s="3"/>
    </row>
    <row x14ac:dyDescent="0.25" r="180" customHeight="1" ht="21.75">
      <c r="A180" s="22"/>
      <c r="B180" s="23"/>
      <c r="C180" s="22"/>
      <c r="D180" s="3"/>
      <c r="E180" s="44"/>
      <c r="F180" s="32"/>
      <c r="G180" s="32"/>
      <c r="H180" s="3"/>
    </row>
    <row x14ac:dyDescent="0.25" r="181" customHeight="1" ht="21.75">
      <c r="A181" s="3"/>
      <c r="B181" s="54"/>
      <c r="C181" s="22" t="s">
        <v>56</v>
      </c>
      <c r="D181" s="3"/>
      <c r="E181" s="24"/>
      <c r="F181" s="24"/>
      <c r="G181" s="5"/>
      <c r="H181" s="3"/>
    </row>
    <row x14ac:dyDescent="0.25" r="182" customHeight="1" ht="21.75">
      <c r="A182" s="3"/>
      <c r="B182" s="54"/>
      <c r="C182" s="22"/>
      <c r="D182" s="3"/>
      <c r="E182" s="24"/>
      <c r="F182" s="24"/>
      <c r="G182" s="5"/>
      <c r="H182" s="3"/>
    </row>
    <row x14ac:dyDescent="0.25" r="183" customHeight="1" ht="17.25">
      <c r="A183" s="8" t="s">
        <v>1</v>
      </c>
      <c r="B183" s="9" t="s">
        <v>57</v>
      </c>
      <c r="C183" s="10"/>
      <c r="D183" s="10"/>
      <c r="E183" s="12"/>
      <c r="F183" s="13"/>
      <c r="G183" s="13"/>
      <c r="H183" s="3"/>
    </row>
    <row x14ac:dyDescent="0.25" r="184" customHeight="1" ht="21.75">
      <c r="A184" s="15"/>
      <c r="B184" s="15"/>
      <c r="C184" s="15"/>
      <c r="D184" s="113" t="s">
        <v>58</v>
      </c>
      <c r="E184" s="72" t="s">
        <v>33</v>
      </c>
      <c r="F184" s="60" t="s">
        <v>59</v>
      </c>
      <c r="G184" s="18"/>
      <c r="H184" s="3"/>
    </row>
    <row x14ac:dyDescent="0.25" r="185" customHeight="1" ht="21.75">
      <c r="A185" s="54"/>
      <c r="B185" s="22"/>
      <c r="C185" s="23"/>
      <c r="D185" s="3"/>
      <c r="E185" s="24"/>
      <c r="F185" s="24"/>
      <c r="G185" s="5"/>
      <c r="H185" s="3"/>
    </row>
    <row x14ac:dyDescent="0.25" r="186" customHeight="1" ht="21.75">
      <c r="A186" s="54"/>
      <c r="B186" s="22"/>
      <c r="C186" s="23"/>
      <c r="D186" s="4" t="s">
        <v>11</v>
      </c>
      <c r="E186" s="7" t="s">
        <v>60</v>
      </c>
      <c r="F186" s="34">
        <f>ROUNDUP((('UK-R-Lighting &amp; Accessories'!F192)/1.59)/10,0)*10</f>
      </c>
      <c r="G186" s="5"/>
      <c r="H186" s="3"/>
    </row>
    <row x14ac:dyDescent="0.25" r="187" customHeight="1" ht="21.75">
      <c r="A187" s="54"/>
      <c r="B187" s="22"/>
      <c r="C187" s="23"/>
      <c r="D187" s="4" t="s">
        <v>13</v>
      </c>
      <c r="E187" s="24" t="s">
        <v>61</v>
      </c>
      <c r="F187" s="34">
        <f>ROUNDUP((('UK-R-Lighting &amp; Accessories'!F193)/1.59)/10,0)*10</f>
      </c>
      <c r="G187" s="5"/>
      <c r="H187" s="3"/>
    </row>
    <row x14ac:dyDescent="0.25" r="188" customHeight="1" ht="21.75">
      <c r="A188" s="54"/>
      <c r="B188" s="54"/>
      <c r="C188" s="23"/>
      <c r="D188" s="3"/>
      <c r="E188" s="24"/>
      <c r="F188" s="24"/>
      <c r="G188" s="5"/>
      <c r="H188" s="3"/>
    </row>
    <row x14ac:dyDescent="0.25" r="189" customHeight="1" ht="21.75">
      <c r="A189" s="68"/>
      <c r="B189" s="68"/>
      <c r="C189" s="74"/>
      <c r="D189" s="74"/>
      <c r="E189" s="24"/>
      <c r="F189" s="6"/>
      <c r="G189" s="5"/>
      <c r="H189" s="3"/>
    </row>
    <row x14ac:dyDescent="0.25" r="190" customHeight="1" ht="21.75">
      <c r="A190" s="54"/>
      <c r="B190" s="54"/>
      <c r="C190" s="75" t="s">
        <v>62</v>
      </c>
      <c r="D190" s="122"/>
      <c r="E190" s="45"/>
      <c r="F190" s="45"/>
      <c r="G190" s="5"/>
      <c r="H190" s="3"/>
    </row>
    <row x14ac:dyDescent="0.25" r="191" customHeight="1" ht="17.25">
      <c r="A191" s="54"/>
      <c r="B191" s="54"/>
      <c r="C191" s="4"/>
      <c r="D191" s="74"/>
      <c r="E191" s="24"/>
      <c r="F191" s="6"/>
      <c r="G191" s="5"/>
      <c r="H191" s="3"/>
    </row>
    <row x14ac:dyDescent="0.25" r="192" customHeight="1" ht="45.75">
      <c r="A192" s="54"/>
      <c r="B192" s="54"/>
      <c r="C192" s="4"/>
      <c r="D192" s="74"/>
      <c r="E192" s="24"/>
      <c r="F192" s="6"/>
      <c r="G192" s="5"/>
      <c r="H192" s="3"/>
    </row>
    <row x14ac:dyDescent="0.25" r="193" customHeight="1" ht="21.75">
      <c r="A193" s="54"/>
      <c r="B193" s="54"/>
      <c r="C193" s="4"/>
      <c r="D193" s="28"/>
      <c r="E193" s="24"/>
      <c r="F193" s="6"/>
      <c r="G193" s="5"/>
      <c r="H193" s="3"/>
    </row>
    <row x14ac:dyDescent="0.25" r="194" customHeight="1" ht="21.75">
      <c r="A194" s="54"/>
      <c r="B194" s="54"/>
      <c r="C194" s="4"/>
      <c r="D194" s="28"/>
      <c r="E194" s="24"/>
      <c r="F194" s="6"/>
      <c r="G194" s="5"/>
      <c r="H194" s="3"/>
    </row>
    <row x14ac:dyDescent="0.25" r="195" customHeight="1" ht="21.75">
      <c r="A195" s="54"/>
      <c r="B195" s="54"/>
      <c r="C195" s="4"/>
      <c r="D195" s="74"/>
      <c r="E195" s="24"/>
      <c r="F195" s="6"/>
      <c r="G195" s="5"/>
      <c r="H195" s="3"/>
    </row>
    <row x14ac:dyDescent="0.25" r="196" customHeight="1" ht="21.75">
      <c r="A196" s="54"/>
      <c r="B196" s="54"/>
      <c r="C196" s="4"/>
      <c r="D196" s="74"/>
      <c r="E196" s="24"/>
      <c r="F196" s="6"/>
      <c r="G196" s="5"/>
      <c r="H196" s="3"/>
    </row>
    <row x14ac:dyDescent="0.25" r="197" customHeight="1" ht="21.75">
      <c r="A197" s="54"/>
      <c r="B197" s="54"/>
      <c r="C197" s="4"/>
      <c r="D197" s="74"/>
      <c r="E197" s="24"/>
      <c r="F197" s="6"/>
      <c r="G197" s="5"/>
      <c r="H197" s="3"/>
    </row>
    <row x14ac:dyDescent="0.25" r="198" customHeight="1" ht="21.75">
      <c r="A198" s="54"/>
      <c r="B198" s="54"/>
      <c r="C198" s="4"/>
      <c r="D198" s="74"/>
      <c r="E198" s="24"/>
      <c r="F198" s="6"/>
      <c r="G198" s="5"/>
      <c r="H198" s="3"/>
    </row>
    <row x14ac:dyDescent="0.25" r="199" customHeight="1" ht="21.75">
      <c r="A199" s="54"/>
      <c r="B199" s="54"/>
      <c r="C199" s="4"/>
      <c r="D199" s="74"/>
      <c r="E199" s="24"/>
      <c r="F199" s="6"/>
      <c r="G199" s="5"/>
      <c r="H199" s="3"/>
    </row>
    <row x14ac:dyDescent="0.25" r="200" customHeight="1" ht="21">
      <c r="A200" s="3"/>
      <c r="B200" s="54"/>
      <c r="C200" s="22"/>
      <c r="D200" s="3"/>
      <c r="E200" s="24"/>
      <c r="F200" s="24"/>
      <c r="G200" s="5"/>
      <c r="H200" s="3"/>
    </row>
    <row x14ac:dyDescent="0.25" r="201" customHeight="1" ht="17.25">
      <c r="A201" s="3"/>
      <c r="B201" s="96" t="s">
        <v>67</v>
      </c>
      <c r="C201" s="8"/>
      <c r="D201" s="10"/>
      <c r="E201" s="11"/>
      <c r="F201" s="12"/>
      <c r="G201" s="13"/>
      <c r="H201" s="3"/>
    </row>
    <row x14ac:dyDescent="0.25" r="202" customHeight="1" ht="21.75">
      <c r="A202" s="3"/>
      <c r="B202" s="15"/>
      <c r="C202" s="15"/>
      <c r="D202" s="113" t="s">
        <v>58</v>
      </c>
      <c r="E202" s="72" t="s">
        <v>33</v>
      </c>
      <c r="F202" s="60" t="s">
        <v>59</v>
      </c>
      <c r="G202" s="18"/>
      <c r="H202" s="3"/>
    </row>
    <row x14ac:dyDescent="0.25" r="203" customHeight="1" ht="21.75">
      <c r="A203" s="3"/>
      <c r="B203" s="54"/>
      <c r="C203" s="22"/>
      <c r="D203" s="3"/>
      <c r="E203" s="20" t="s">
        <v>72</v>
      </c>
      <c r="F203" s="24"/>
      <c r="G203" s="5"/>
      <c r="H203" s="3"/>
    </row>
    <row x14ac:dyDescent="0.25" r="204" customHeight="1" ht="17.25">
      <c r="A204" s="3"/>
      <c r="B204" s="54"/>
      <c r="C204" s="54"/>
      <c r="D204" s="3"/>
      <c r="E204" s="6"/>
      <c r="F204" s="24"/>
      <c r="G204" s="5"/>
      <c r="H204" s="3"/>
    </row>
    <row x14ac:dyDescent="0.25" r="205" customHeight="1" ht="17.25">
      <c r="A205" s="3"/>
      <c r="B205" s="68"/>
      <c r="C205" s="68"/>
      <c r="D205" s="3"/>
      <c r="E205" s="24" t="s">
        <v>68</v>
      </c>
      <c r="F205" s="34">
        <f>ROUNDUP((('UK-R-Lighting &amp; Accessories'!F219)/1.59)/10,0)*10</f>
      </c>
      <c r="G205" s="5"/>
      <c r="H205" s="3"/>
    </row>
    <row x14ac:dyDescent="0.25" r="206" customHeight="1" ht="21.75">
      <c r="A206" s="3"/>
      <c r="B206" s="54"/>
      <c r="C206" s="54"/>
      <c r="D206" s="75"/>
      <c r="E206" s="70"/>
      <c r="F206" s="70"/>
      <c r="G206" s="5"/>
      <c r="H206" s="3"/>
    </row>
    <row x14ac:dyDescent="0.25" r="207" customHeight="1" ht="21.75">
      <c r="A207" s="3"/>
      <c r="B207" s="54"/>
      <c r="C207" s="54"/>
      <c r="D207" s="3"/>
      <c r="E207" s="24"/>
      <c r="F207" s="24"/>
      <c r="G207" s="5"/>
      <c r="H207" s="3"/>
    </row>
    <row x14ac:dyDescent="0.25" r="208" customHeight="1" ht="21.75">
      <c r="A208" s="3"/>
      <c r="B208" s="54"/>
      <c r="C208" s="54"/>
      <c r="D208" s="123" t="s">
        <v>70</v>
      </c>
      <c r="E208" s="55"/>
      <c r="F208" s="55"/>
      <c r="G208" s="5"/>
      <c r="H208" s="3"/>
    </row>
    <row x14ac:dyDescent="0.25" r="209" customHeight="1" ht="21.75">
      <c r="A209" s="3"/>
      <c r="B209" s="54"/>
      <c r="C209" s="54"/>
      <c r="D209" s="3"/>
      <c r="E209" s="27"/>
      <c r="F209" s="24"/>
      <c r="G209" s="5"/>
      <c r="H209" s="3"/>
    </row>
    <row x14ac:dyDescent="0.25" r="210" customHeight="1" ht="21.75">
      <c r="A210" s="3"/>
      <c r="B210" s="54"/>
      <c r="C210" s="54"/>
      <c r="D210" s="3"/>
      <c r="E210" s="27"/>
      <c r="F210" s="24"/>
      <c r="G210" s="5"/>
      <c r="H210" s="3"/>
    </row>
    <row x14ac:dyDescent="0.25" r="211" customHeight="1" ht="17.25">
      <c r="A211" s="3"/>
      <c r="B211" s="54"/>
      <c r="C211" s="54"/>
      <c r="D211" s="3"/>
      <c r="E211" s="24"/>
      <c r="F211" s="24"/>
      <c r="G211" s="5"/>
      <c r="H211" s="3"/>
    </row>
    <row x14ac:dyDescent="0.25" r="212" customHeight="1" ht="45.75">
      <c r="A212" s="3"/>
      <c r="B212" s="54"/>
      <c r="C212" s="54"/>
      <c r="D212" s="3"/>
      <c r="E212" s="24"/>
      <c r="F212" s="24"/>
      <c r="G212" s="5"/>
      <c r="H212" s="3"/>
    </row>
    <row x14ac:dyDescent="0.25" r="213" customHeight="1" ht="21.75">
      <c r="A213" s="3"/>
      <c r="B213" s="54"/>
      <c r="C213" s="54"/>
      <c r="D213" s="3"/>
      <c r="E213" s="24"/>
      <c r="F213" s="24"/>
      <c r="G213" s="5"/>
      <c r="H213" s="3"/>
    </row>
    <row x14ac:dyDescent="0.25" r="214" customHeight="1" ht="21.75">
      <c r="A214" s="3"/>
      <c r="B214" s="54"/>
      <c r="C214" s="54"/>
      <c r="D214" s="3"/>
      <c r="E214" s="24"/>
      <c r="F214" s="24"/>
      <c r="G214" s="5"/>
      <c r="H214" s="3"/>
    </row>
    <row x14ac:dyDescent="0.25" r="215" customHeight="1" ht="21.75">
      <c r="A215" s="3"/>
      <c r="B215" s="54"/>
      <c r="C215" s="54"/>
      <c r="D215" s="3"/>
      <c r="E215" s="24"/>
      <c r="F215" s="24"/>
      <c r="G215" s="5"/>
      <c r="H215" s="3"/>
    </row>
    <row x14ac:dyDescent="0.25" r="216" customHeight="1" ht="21.75">
      <c r="A216" s="3"/>
      <c r="B216" s="68"/>
      <c r="C216" s="68"/>
      <c r="D216" s="74"/>
      <c r="E216" s="24"/>
      <c r="F216" s="24"/>
      <c r="G216" s="5"/>
      <c r="H216" s="3"/>
    </row>
    <row x14ac:dyDescent="0.25" r="217" customHeight="1" ht="21.75">
      <c r="A217" s="3"/>
      <c r="B217" s="54"/>
      <c r="C217" s="54"/>
      <c r="D217" s="75"/>
      <c r="E217" s="70"/>
      <c r="F217" s="70"/>
      <c r="G217" s="5"/>
      <c r="H217" s="3"/>
    </row>
    <row x14ac:dyDescent="0.25" r="218" customHeight="1" ht="21.75">
      <c r="A218" s="3"/>
      <c r="B218" s="54"/>
      <c r="C218" s="54"/>
      <c r="D218" s="3"/>
      <c r="E218" s="24"/>
      <c r="F218" s="24"/>
      <c r="G218" s="5"/>
      <c r="H218" s="3"/>
    </row>
    <row x14ac:dyDescent="0.25" r="219" customHeight="1" ht="21.75">
      <c r="A219" s="3"/>
      <c r="B219" s="54"/>
      <c r="C219" s="54"/>
      <c r="D219" s="3"/>
      <c r="E219" s="24"/>
      <c r="F219" s="24"/>
      <c r="G219" s="5"/>
      <c r="H219" s="3"/>
    </row>
    <row x14ac:dyDescent="0.25" r="220" customHeight="1" ht="21.75">
      <c r="A220" s="3"/>
      <c r="B220" s="54"/>
      <c r="C220" s="54"/>
      <c r="D220" s="3"/>
      <c r="E220" s="27"/>
      <c r="F220" s="24"/>
      <c r="G220" s="5"/>
      <c r="H220" s="3"/>
    </row>
    <row x14ac:dyDescent="0.25" r="221" customHeight="1" ht="17.25">
      <c r="A221" s="3"/>
      <c r="B221" s="54"/>
      <c r="C221" s="54"/>
      <c r="D221" s="3"/>
      <c r="E221" s="27"/>
      <c r="F221" s="24"/>
      <c r="G221" s="5"/>
      <c r="H221" s="3"/>
    </row>
    <row x14ac:dyDescent="0.25" r="222" customHeight="1" ht="45.75">
      <c r="A222" s="3"/>
      <c r="B222" s="54"/>
      <c r="C222" s="54"/>
      <c r="D222" s="3"/>
      <c r="E222" s="24"/>
      <c r="F222" s="24"/>
      <c r="G222" s="5"/>
      <c r="H222" s="3"/>
    </row>
    <row x14ac:dyDescent="0.25" r="223" customHeight="1" ht="21.75">
      <c r="A223" s="3"/>
      <c r="B223" s="54"/>
      <c r="C223" s="54"/>
      <c r="D223" s="3"/>
      <c r="E223" s="24"/>
      <c r="F223" s="24"/>
      <c r="G223" s="5"/>
      <c r="H223" s="3"/>
    </row>
    <row x14ac:dyDescent="0.25" r="224" customHeight="1" ht="21.75">
      <c r="A224" s="3"/>
      <c r="B224" s="54"/>
      <c r="C224" s="54"/>
      <c r="D224" s="3"/>
      <c r="E224" s="24"/>
      <c r="F224" s="24"/>
      <c r="G224" s="5"/>
      <c r="H224" s="3"/>
    </row>
    <row x14ac:dyDescent="0.25" r="225" customHeight="1" ht="21.75">
      <c r="A225" s="3"/>
      <c r="B225" s="54"/>
      <c r="C225" s="54"/>
      <c r="D225" s="3"/>
      <c r="E225" s="24"/>
      <c r="F225" s="24"/>
      <c r="G225" s="5"/>
      <c r="H225" s="3"/>
    </row>
    <row x14ac:dyDescent="0.25" r="226" customHeight="1" ht="21.75">
      <c r="A226" s="3"/>
      <c r="B226" s="54"/>
      <c r="C226" s="54"/>
      <c r="D226" s="3"/>
      <c r="E226" s="24"/>
      <c r="F226" s="24"/>
      <c r="G226" s="5"/>
      <c r="H226" s="3"/>
    </row>
    <row x14ac:dyDescent="0.25" r="227" customHeight="1" ht="21.75">
      <c r="A227" s="3"/>
      <c r="B227" s="54"/>
      <c r="C227" s="54"/>
      <c r="D227" s="3"/>
      <c r="E227" s="24"/>
      <c r="F227" s="24"/>
      <c r="G227" s="5"/>
      <c r="H227" s="3"/>
    </row>
    <row x14ac:dyDescent="0.25" r="228" customHeight="1" ht="21.75">
      <c r="A228" s="3"/>
      <c r="B228" s="54"/>
      <c r="C228" s="54"/>
      <c r="D228" s="3"/>
      <c r="E228" s="24"/>
      <c r="F228" s="24"/>
      <c r="G228" s="5"/>
      <c r="H228" s="3"/>
    </row>
    <row x14ac:dyDescent="0.25" r="229" customHeight="1" ht="21.75">
      <c r="A229" s="3"/>
      <c r="B229" s="54"/>
      <c r="C229" s="54"/>
      <c r="D229" s="3"/>
      <c r="E229" s="24"/>
      <c r="F229" s="24"/>
      <c r="G229" s="5"/>
      <c r="H229" s="3"/>
    </row>
    <row x14ac:dyDescent="0.25" r="230" customHeight="1" ht="21.75">
      <c r="A230" s="3"/>
      <c r="B230" s="54"/>
      <c r="C230" s="54"/>
      <c r="D230" s="3"/>
      <c r="E230" s="24"/>
      <c r="F230" s="24"/>
      <c r="G230" s="5"/>
      <c r="H230" s="3"/>
    </row>
    <row x14ac:dyDescent="0.25" r="231" customHeight="1" ht="21.75">
      <c r="A231" s="3"/>
      <c r="B231" s="54"/>
      <c r="C231" s="54"/>
      <c r="D231" s="3"/>
      <c r="E231" s="24"/>
      <c r="F231" s="24"/>
      <c r="G231" s="5"/>
      <c r="H231" s="3"/>
    </row>
    <row x14ac:dyDescent="0.25" r="232" customHeight="1" ht="21.75">
      <c r="A232" s="3"/>
      <c r="B232" s="68"/>
      <c r="C232" s="68"/>
      <c r="D232" s="74"/>
      <c r="E232" s="24"/>
      <c r="F232" s="24"/>
      <c r="G232" s="5"/>
      <c r="H232" s="3"/>
    </row>
    <row x14ac:dyDescent="0.25" r="233" customHeight="1" ht="21.75">
      <c r="A233" s="3"/>
      <c r="B233" s="54"/>
      <c r="C233" s="54"/>
      <c r="D233" s="75"/>
      <c r="E233" s="70"/>
      <c r="F233" s="70"/>
      <c r="G233" s="5"/>
      <c r="H233" s="3"/>
    </row>
    <row x14ac:dyDescent="0.25" r="234" customHeight="1" ht="21.75">
      <c r="A234" s="3"/>
      <c r="B234" s="54"/>
      <c r="C234" s="54"/>
      <c r="D234" s="3"/>
      <c r="E234" s="24"/>
      <c r="F234" s="24"/>
      <c r="G234" s="5"/>
      <c r="H234" s="3"/>
    </row>
    <row x14ac:dyDescent="0.25" r="235" customHeight="1" ht="21.75">
      <c r="A235" s="3"/>
      <c r="B235" s="54"/>
      <c r="C235" s="54"/>
      <c r="D235" s="3"/>
      <c r="E235" s="24"/>
      <c r="F235" s="24"/>
      <c r="G235" s="5"/>
      <c r="H235" s="3"/>
    </row>
    <row x14ac:dyDescent="0.25" r="236" customHeight="1" ht="17.25">
      <c r="A236" s="3"/>
      <c r="B236" s="54"/>
      <c r="C236" s="54"/>
      <c r="D236" s="3"/>
      <c r="E236" s="27"/>
      <c r="F236" s="24"/>
      <c r="G236" s="5"/>
      <c r="H236" s="3"/>
    </row>
    <row x14ac:dyDescent="0.25" r="237" customHeight="1" ht="45.75">
      <c r="A237" s="3"/>
      <c r="B237" s="54"/>
      <c r="C237" s="54"/>
      <c r="D237" s="3"/>
      <c r="E237" s="27"/>
      <c r="F237" s="24"/>
      <c r="G237" s="5"/>
      <c r="H237" s="3"/>
    </row>
    <row x14ac:dyDescent="0.25" r="238" customHeight="1" ht="21.75">
      <c r="A238" s="3"/>
      <c r="B238" s="54"/>
      <c r="C238" s="54"/>
      <c r="D238" s="3"/>
      <c r="E238" s="24"/>
      <c r="F238" s="24"/>
      <c r="G238" s="5"/>
      <c r="H238" s="3"/>
    </row>
    <row x14ac:dyDescent="0.25" r="239" customHeight="1" ht="21.75">
      <c r="A239" s="3"/>
      <c r="B239" s="54"/>
      <c r="C239" s="54"/>
      <c r="D239" s="3"/>
      <c r="E239" s="24"/>
      <c r="F239" s="24"/>
      <c r="G239" s="5"/>
      <c r="H239" s="3"/>
    </row>
    <row x14ac:dyDescent="0.25" r="240" customHeight="1" ht="21.75">
      <c r="A240" s="3"/>
      <c r="B240" s="54"/>
      <c r="C240" s="54"/>
      <c r="D240" s="3"/>
      <c r="E240" s="24"/>
      <c r="F240" s="24"/>
      <c r="G240" s="5"/>
      <c r="H240" s="3"/>
    </row>
    <row x14ac:dyDescent="0.25" r="241" customHeight="1" ht="21.75">
      <c r="A241" s="3"/>
      <c r="B241" s="54"/>
      <c r="C241" s="54"/>
      <c r="D241" s="3"/>
      <c r="E241" s="24"/>
      <c r="F241" s="24"/>
      <c r="G241" s="5"/>
      <c r="H241" s="3"/>
    </row>
    <row x14ac:dyDescent="0.25" r="242" customHeight="1" ht="21.75">
      <c r="A242" s="3"/>
      <c r="B242" s="54"/>
      <c r="C242" s="54"/>
      <c r="D242" s="3"/>
      <c r="E242" s="24"/>
      <c r="F242" s="24"/>
      <c r="G242" s="5"/>
      <c r="H242" s="3"/>
    </row>
    <row x14ac:dyDescent="0.25" r="243" customHeight="1" ht="21.75">
      <c r="A243" s="3"/>
      <c r="B243" s="54"/>
      <c r="C243" s="54"/>
      <c r="D243" s="3"/>
      <c r="E243" s="24"/>
      <c r="F243" s="24"/>
      <c r="G243" s="5"/>
      <c r="H243" s="3"/>
    </row>
    <row x14ac:dyDescent="0.25" r="244" customHeight="1" ht="21.75">
      <c r="A244" s="3"/>
      <c r="B244" s="54"/>
      <c r="C244" s="54"/>
      <c r="D244" s="3"/>
      <c r="E244" s="24"/>
      <c r="F244" s="24"/>
      <c r="G244" s="5"/>
      <c r="H244" s="3"/>
    </row>
    <row x14ac:dyDescent="0.25" r="245" customHeight="1" ht="21.75">
      <c r="A245" s="3"/>
      <c r="B245" s="54"/>
      <c r="C245" s="54"/>
      <c r="D245" s="3"/>
      <c r="E245" s="24"/>
      <c r="F245" s="24"/>
      <c r="G245" s="5"/>
      <c r="H245" s="3"/>
    </row>
    <row x14ac:dyDescent="0.25" r="246" customHeight="1" ht="21.75">
      <c r="A246" s="3"/>
      <c r="B246" s="54"/>
      <c r="C246" s="54"/>
      <c r="D246" s="3"/>
      <c r="E246" s="24"/>
      <c r="F246" s="24"/>
      <c r="G246" s="5"/>
      <c r="H246" s="3"/>
    </row>
    <row x14ac:dyDescent="0.25" r="247" customHeight="1" ht="21.75">
      <c r="A247" s="3"/>
      <c r="B247" s="68"/>
      <c r="C247" s="68"/>
      <c r="D247" s="74"/>
      <c r="E247" s="24"/>
      <c r="F247" s="24"/>
      <c r="G247" s="5"/>
      <c r="H247" s="3"/>
    </row>
    <row x14ac:dyDescent="0.25" r="248" customHeight="1" ht="21.75">
      <c r="A248" s="3"/>
      <c r="B248" s="54"/>
      <c r="C248" s="54"/>
      <c r="D248" s="75"/>
      <c r="E248" s="70"/>
      <c r="F248" s="70"/>
      <c r="G248" s="5"/>
      <c r="H248" s="3"/>
    </row>
    <row x14ac:dyDescent="0.25" r="249" customHeight="1" ht="21.75">
      <c r="A249" s="3"/>
      <c r="B249" s="54"/>
      <c r="C249" s="54"/>
      <c r="D249" s="3"/>
      <c r="E249" s="24"/>
      <c r="F249" s="24"/>
      <c r="G249" s="5"/>
      <c r="H249" s="3"/>
    </row>
    <row x14ac:dyDescent="0.25" r="250" customHeight="1" ht="17.25">
      <c r="A250" s="3"/>
      <c r="B250" s="54"/>
      <c r="C250" s="54"/>
      <c r="D250" s="3"/>
      <c r="E250" s="24"/>
      <c r="F250" s="24"/>
      <c r="G250" s="5"/>
      <c r="H250" s="3"/>
    </row>
    <row x14ac:dyDescent="0.25" r="251" customHeight="1" ht="17.25">
      <c r="A251" s="3"/>
      <c r="B251" s="54"/>
      <c r="C251" s="54"/>
      <c r="D251" s="3"/>
      <c r="E251" s="27"/>
      <c r="F251" s="24"/>
      <c r="G251" s="5"/>
      <c r="H251" s="3"/>
    </row>
    <row x14ac:dyDescent="0.25" r="252" customHeight="1" ht="17.25">
      <c r="A252" s="3"/>
      <c r="B252" s="54"/>
      <c r="C252" s="54"/>
      <c r="D252" s="3"/>
      <c r="E252" s="27"/>
      <c r="F252" s="24"/>
      <c r="G252" s="5"/>
      <c r="H252" s="3"/>
    </row>
    <row x14ac:dyDescent="0.25" r="253" customHeight="1" ht="17.25">
      <c r="A253" s="3"/>
      <c r="B253" s="54"/>
      <c r="C253" s="54"/>
      <c r="D253" s="3"/>
      <c r="E253" s="27"/>
      <c r="F253" s="24"/>
      <c r="G253" s="5"/>
      <c r="H253" s="3"/>
    </row>
    <row x14ac:dyDescent="0.25" r="254" customHeight="1" ht="17.25">
      <c r="A254" s="3"/>
      <c r="B254" s="54"/>
      <c r="C254" s="54"/>
      <c r="D254" s="3"/>
      <c r="E254" s="24"/>
      <c r="F254" s="24"/>
      <c r="G254" s="5"/>
      <c r="H254" s="3"/>
    </row>
    <row x14ac:dyDescent="0.25" r="255" customHeight="1" ht="17.25">
      <c r="A255" s="3"/>
      <c r="B255" s="54"/>
      <c r="C255" s="54"/>
      <c r="D255" s="3"/>
      <c r="E255" s="24"/>
      <c r="F255" s="24"/>
      <c r="G255" s="5"/>
      <c r="H255" s="3"/>
    </row>
    <row x14ac:dyDescent="0.25" r="256" customHeight="1" ht="17.25">
      <c r="A256" s="3"/>
      <c r="B256" s="54"/>
      <c r="C256" s="54"/>
      <c r="D256" s="3"/>
      <c r="E256" s="24"/>
      <c r="F256" s="24"/>
      <c r="G256" s="5"/>
      <c r="H256" s="3"/>
    </row>
    <row x14ac:dyDescent="0.25" r="257" customHeight="1" ht="17.25">
      <c r="A257" s="3"/>
      <c r="B257" s="54"/>
      <c r="C257" s="54"/>
      <c r="D257" s="3"/>
      <c r="E257" s="24"/>
      <c r="F257" s="24"/>
      <c r="G257" s="5"/>
      <c r="H257" s="3"/>
    </row>
    <row x14ac:dyDescent="0.25" r="258" customHeight="1" ht="17.25">
      <c r="A258" s="3"/>
      <c r="B258" s="54"/>
      <c r="C258" s="54"/>
      <c r="D258" s="3"/>
      <c r="E258" s="24"/>
      <c r="F258" s="24"/>
      <c r="G258" s="5"/>
      <c r="H258" s="3"/>
    </row>
    <row x14ac:dyDescent="0.25" r="259" customHeight="1" ht="17.25">
      <c r="A259" s="3"/>
      <c r="B259" s="54"/>
      <c r="C259" s="54"/>
      <c r="D259" s="3"/>
      <c r="E259" s="24"/>
      <c r="F259" s="24"/>
      <c r="G259" s="5"/>
      <c r="H259" s="3"/>
    </row>
    <row x14ac:dyDescent="0.25" r="260" customHeight="1" ht="17.25">
      <c r="A260" s="3"/>
      <c r="B260" s="54"/>
      <c r="C260" s="54"/>
      <c r="D260" s="3"/>
      <c r="E260" s="24"/>
      <c r="F260" s="24"/>
      <c r="G260" s="5"/>
      <c r="H260" s="3"/>
    </row>
    <row x14ac:dyDescent="0.25" r="261" customHeight="1" ht="17.25">
      <c r="A261" s="3"/>
      <c r="B261" s="54"/>
      <c r="C261" s="54"/>
      <c r="D261" s="3"/>
      <c r="E261" s="24"/>
      <c r="F261" s="24"/>
      <c r="G261" s="5"/>
      <c r="H261" s="3"/>
    </row>
    <row x14ac:dyDescent="0.25" r="262" customHeight="1" ht="17.25">
      <c r="A262" s="3"/>
      <c r="B262" s="54"/>
      <c r="C262" s="54"/>
      <c r="D262" s="3"/>
      <c r="E262" s="24"/>
      <c r="F262" s="24"/>
      <c r="G262" s="5"/>
      <c r="H262" s="3"/>
    </row>
    <row x14ac:dyDescent="0.25" r="263" customHeight="1" ht="17.25">
      <c r="A263" s="3"/>
      <c r="B263" s="68"/>
      <c r="C263" s="68"/>
      <c r="D263" s="74"/>
      <c r="E263" s="24"/>
      <c r="F263" s="24"/>
      <c r="G263" s="5"/>
      <c r="H263" s="3"/>
    </row>
    <row x14ac:dyDescent="0.25" r="264" customHeight="1" ht="17.25">
      <c r="A264" s="3"/>
      <c r="B264" s="54"/>
      <c r="C264" s="54"/>
      <c r="D264" s="75"/>
      <c r="E264" s="70"/>
      <c r="F264" s="70"/>
      <c r="G264" s="5"/>
      <c r="H264" s="3"/>
    </row>
    <row x14ac:dyDescent="0.25" r="265" customHeight="1" ht="17.25">
      <c r="A265" s="3"/>
      <c r="B265" s="54"/>
      <c r="C265" s="54"/>
      <c r="D265" s="3"/>
      <c r="E265" s="24"/>
      <c r="F265" s="24"/>
      <c r="G265" s="5"/>
      <c r="H265" s="3"/>
    </row>
    <row x14ac:dyDescent="0.25" r="266" customHeight="1" ht="17.25">
      <c r="A266" s="3"/>
      <c r="B266" s="54"/>
      <c r="C266" s="54"/>
      <c r="D266" s="3"/>
      <c r="E266" s="24"/>
      <c r="F266" s="24"/>
      <c r="G266" s="5"/>
      <c r="H266" s="3"/>
    </row>
    <row x14ac:dyDescent="0.25" r="267" customHeight="1" ht="17.25">
      <c r="A267" s="3"/>
      <c r="B267" s="54"/>
      <c r="C267" s="54"/>
      <c r="D267" s="3"/>
      <c r="E267" s="27"/>
      <c r="F267" s="24"/>
      <c r="G267" s="5"/>
      <c r="H267" s="3"/>
    </row>
    <row x14ac:dyDescent="0.25" r="268" customHeight="1" ht="17.25">
      <c r="A268" s="3"/>
      <c r="B268" s="54"/>
      <c r="C268" s="54"/>
      <c r="D268" s="3"/>
      <c r="E268" s="27"/>
      <c r="F268" s="24"/>
      <c r="G268" s="5"/>
      <c r="H268" s="3"/>
    </row>
    <row x14ac:dyDescent="0.25" r="269" customHeight="1" ht="17.25">
      <c r="A269" s="3"/>
      <c r="B269" s="54"/>
      <c r="C269" s="54"/>
      <c r="D269" s="3"/>
      <c r="E269" s="24"/>
      <c r="F269" s="24"/>
      <c r="G269" s="5"/>
      <c r="H269" s="3"/>
    </row>
    <row x14ac:dyDescent="0.25" r="270" customHeight="1" ht="17.25">
      <c r="A270" s="3"/>
      <c r="B270" s="54"/>
      <c r="C270" s="54"/>
      <c r="D270" s="3"/>
      <c r="E270" s="24"/>
      <c r="F270" s="24"/>
      <c r="G270" s="5"/>
      <c r="H270" s="3"/>
    </row>
    <row x14ac:dyDescent="0.25" r="271" customHeight="1" ht="17.25">
      <c r="A271" s="3"/>
      <c r="B271" s="54"/>
      <c r="C271" s="54"/>
      <c r="D271" s="3"/>
      <c r="E271" s="24"/>
      <c r="F271" s="24"/>
      <c r="G271" s="5"/>
      <c r="H271" s="3"/>
    </row>
    <row x14ac:dyDescent="0.25" r="272" customHeight="1" ht="17.25">
      <c r="A272" s="3"/>
      <c r="B272" s="54"/>
      <c r="C272" s="54"/>
      <c r="D272" s="3"/>
      <c r="E272" s="24"/>
      <c r="F272" s="24"/>
      <c r="G272" s="5"/>
      <c r="H272" s="3"/>
    </row>
    <row x14ac:dyDescent="0.25" r="273" customHeight="1" ht="17.25">
      <c r="A273" s="3"/>
      <c r="B273" s="54"/>
      <c r="C273" s="54"/>
      <c r="D273" s="3"/>
      <c r="E273" s="24"/>
      <c r="F273" s="24"/>
      <c r="G273" s="5"/>
      <c r="H273" s="3"/>
    </row>
    <row x14ac:dyDescent="0.25" r="274" customHeight="1" ht="17.25">
      <c r="A274" s="3"/>
      <c r="B274" s="54"/>
      <c r="C274" s="54"/>
      <c r="D274" s="3"/>
      <c r="E274" s="24"/>
      <c r="F274" s="24"/>
      <c r="G274" s="5"/>
      <c r="H274" s="3"/>
    </row>
    <row x14ac:dyDescent="0.25" r="275" customHeight="1" ht="17.25">
      <c r="A275" s="3"/>
      <c r="B275" s="54"/>
      <c r="C275" s="54"/>
      <c r="D275" s="3"/>
      <c r="E275" s="24"/>
      <c r="F275" s="24"/>
      <c r="G275" s="5"/>
      <c r="H275" s="3"/>
    </row>
    <row x14ac:dyDescent="0.25" r="276" customHeight="1" ht="17.25">
      <c r="A276" s="3"/>
      <c r="B276" s="54"/>
      <c r="C276" s="54"/>
      <c r="D276" s="3"/>
      <c r="E276" s="24"/>
      <c r="F276" s="24"/>
      <c r="G276" s="5"/>
      <c r="H276" s="3"/>
    </row>
    <row x14ac:dyDescent="0.25" r="277" customHeight="1" ht="17.25">
      <c r="A277" s="3"/>
      <c r="B277" s="54"/>
      <c r="C277" s="54"/>
      <c r="D277" s="3"/>
      <c r="E277" s="24"/>
      <c r="F277" s="24"/>
      <c r="G277" s="5"/>
      <c r="H277" s="3"/>
    </row>
    <row x14ac:dyDescent="0.25" r="278" customHeight="1" ht="17.25">
      <c r="A278" s="3"/>
      <c r="B278" s="68"/>
      <c r="C278" s="68"/>
      <c r="D278" s="74"/>
      <c r="E278" s="24"/>
      <c r="F278" s="24"/>
      <c r="G278" s="5"/>
      <c r="H278" s="3"/>
    </row>
    <row x14ac:dyDescent="0.25" r="279" customHeight="1" ht="17.25">
      <c r="A279" s="3"/>
      <c r="B279" s="54"/>
      <c r="C279" s="54"/>
      <c r="D279" s="75"/>
      <c r="E279" s="70"/>
      <c r="F279" s="70"/>
      <c r="G279" s="5"/>
      <c r="H279" s="3"/>
    </row>
    <row x14ac:dyDescent="0.25" r="280" customHeight="1" ht="17.25">
      <c r="A280" s="3"/>
      <c r="B280" s="54"/>
      <c r="C280" s="54"/>
      <c r="D280" s="4"/>
      <c r="E280" s="24"/>
      <c r="F280" s="24"/>
      <c r="G280" s="5"/>
      <c r="H280" s="3"/>
    </row>
    <row x14ac:dyDescent="0.25" r="281" customHeight="1" ht="17.25">
      <c r="A281" s="3"/>
      <c r="B281" s="54"/>
      <c r="C281" s="54"/>
      <c r="D281" s="3"/>
      <c r="E281" s="24"/>
      <c r="F281" s="24"/>
      <c r="G281" s="5"/>
      <c r="H281" s="3"/>
    </row>
    <row x14ac:dyDescent="0.25" r="282" customHeight="1" ht="17.25">
      <c r="A282" s="3"/>
      <c r="B282" s="54"/>
      <c r="C282" s="54"/>
      <c r="D282" s="3"/>
      <c r="E282" s="27"/>
      <c r="F282" s="24"/>
      <c r="G282" s="5"/>
      <c r="H282" s="3"/>
    </row>
    <row x14ac:dyDescent="0.25" r="283" customHeight="1" ht="17.25">
      <c r="A283" s="3"/>
      <c r="B283" s="54"/>
      <c r="C283" s="54"/>
      <c r="D283" s="3"/>
      <c r="E283" s="27"/>
      <c r="F283" s="24"/>
      <c r="G283" s="5"/>
      <c r="H283" s="3"/>
    </row>
    <row x14ac:dyDescent="0.25" r="284" customHeight="1" ht="17.25">
      <c r="A284" s="3"/>
      <c r="B284" s="54"/>
      <c r="C284" s="54"/>
      <c r="D284" s="3"/>
      <c r="E284" s="24"/>
      <c r="F284" s="24"/>
      <c r="G284" s="5"/>
      <c r="H284" s="3"/>
    </row>
    <row x14ac:dyDescent="0.25" r="285" customHeight="1" ht="17.25">
      <c r="A285" s="3"/>
      <c r="B285" s="54"/>
      <c r="C285" s="54"/>
      <c r="D285" s="3"/>
      <c r="E285" s="24"/>
      <c r="F285" s="24"/>
      <c r="G285" s="5"/>
      <c r="H285" s="3"/>
    </row>
    <row x14ac:dyDescent="0.25" r="286" customHeight="1" ht="17.25">
      <c r="A286" s="3"/>
      <c r="B286" s="54"/>
      <c r="C286" s="54"/>
      <c r="D286" s="3"/>
      <c r="E286" s="24"/>
      <c r="F286" s="24"/>
      <c r="G286" s="5"/>
      <c r="H286" s="3"/>
    </row>
    <row x14ac:dyDescent="0.25" r="287" customHeight="1" ht="17.25">
      <c r="A287" s="3"/>
      <c r="B287" s="54"/>
      <c r="C287" s="54"/>
      <c r="D287" s="3"/>
      <c r="E287" s="24"/>
      <c r="F287" s="24"/>
      <c r="G287" s="5"/>
      <c r="H287" s="3"/>
    </row>
    <row x14ac:dyDescent="0.25" r="288" customHeight="1" ht="17.25">
      <c r="A288" s="3"/>
      <c r="B288" s="54"/>
      <c r="C288" s="54"/>
      <c r="D288" s="3"/>
      <c r="E288" s="24"/>
      <c r="F288" s="24"/>
      <c r="G288" s="5"/>
      <c r="H288" s="3"/>
    </row>
    <row x14ac:dyDescent="0.25" r="289" customHeight="1" ht="17.25">
      <c r="A289" s="3"/>
      <c r="B289" s="54"/>
      <c r="C289" s="54"/>
      <c r="D289" s="3"/>
      <c r="E289" s="24"/>
      <c r="F289" s="24"/>
      <c r="G289" s="5"/>
      <c r="H289" s="3"/>
    </row>
    <row x14ac:dyDescent="0.25" r="290" customHeight="1" ht="17.25">
      <c r="A290" s="3"/>
      <c r="B290" s="54"/>
      <c r="C290" s="54"/>
      <c r="D290" s="3"/>
      <c r="E290" s="24"/>
      <c r="F290" s="24"/>
      <c r="G290" s="5"/>
      <c r="H290" s="3"/>
    </row>
    <row x14ac:dyDescent="0.25" r="291" customHeight="1" ht="17.25">
      <c r="A291" s="3"/>
      <c r="B291" s="54"/>
      <c r="C291" s="54"/>
      <c r="D291" s="3"/>
      <c r="E291" s="24"/>
      <c r="F291" s="24"/>
      <c r="G291" s="5"/>
      <c r="H291" s="3"/>
    </row>
  </sheetData>
  <mergeCells count="14">
    <mergeCell ref="A1:G1"/>
    <mergeCell ref="D103:E103"/>
    <mergeCell ref="D104:E104"/>
    <mergeCell ref="D105:E105"/>
    <mergeCell ref="D131:E131"/>
    <mergeCell ref="D132:E132"/>
    <mergeCell ref="D133:E133"/>
    <mergeCell ref="D151:E151"/>
    <mergeCell ref="D152:E152"/>
    <mergeCell ref="D153:E153"/>
    <mergeCell ref="D166:E166"/>
    <mergeCell ref="D167:E167"/>
    <mergeCell ref="D168:E168"/>
    <mergeCell ref="C190:F19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0"/>
  <sheetViews>
    <sheetView workbookViewId="0"/>
  </sheetViews>
  <sheetFormatPr defaultRowHeight="15" x14ac:dyDescent="0.25"/>
  <cols>
    <col min="1" max="1" style="76" width="5.576428571428571" customWidth="1" bestFit="1"/>
    <col min="2" max="2" style="77" width="18.576428571428572" customWidth="1" bestFit="1"/>
    <col min="3" max="3" style="77" width="47.14785714285715" customWidth="1" bestFit="1"/>
    <col min="4" max="4" style="76" width="34.57642857142857" customWidth="1" bestFit="1"/>
    <col min="5" max="5" style="79" width="24.005" customWidth="1" bestFit="1"/>
    <col min="6" max="6" style="80" width="46.57642857142857" customWidth="1" bestFit="1"/>
    <col min="7" max="7" style="100" width="36.14785714285715" customWidth="1" bestFit="1"/>
    <col min="8" max="8" style="76" width="12.43357142857143" customWidth="1" bestFit="1"/>
  </cols>
  <sheetData>
    <row x14ac:dyDescent="0.25" r="1" customHeight="1" ht="29.100000000000005">
      <c r="A1" s="1" t="s">
        <v>0</v>
      </c>
      <c r="B1" s="1"/>
      <c r="C1" s="1"/>
      <c r="D1" s="1"/>
      <c r="E1" s="2"/>
      <c r="F1" s="81"/>
      <c r="G1" s="81"/>
      <c r="H1" s="3"/>
    </row>
    <row x14ac:dyDescent="0.25" r="2" customHeight="1" ht="29.100000000000005">
      <c r="A2" s="4"/>
      <c r="B2" s="4"/>
      <c r="C2" s="4"/>
      <c r="D2" s="3"/>
      <c r="E2" s="6"/>
      <c r="F2" s="101"/>
      <c r="G2" s="82"/>
      <c r="H2" s="3"/>
    </row>
    <row x14ac:dyDescent="0.25" r="3" customHeight="1" ht="17.25">
      <c r="A3" s="8" t="s">
        <v>1</v>
      </c>
      <c r="B3" s="9" t="s">
        <v>63</v>
      </c>
      <c r="C3" s="10"/>
      <c r="D3" s="10"/>
      <c r="E3" s="12"/>
      <c r="F3" s="94"/>
      <c r="G3" s="83"/>
      <c r="H3" s="3"/>
    </row>
    <row x14ac:dyDescent="0.25" r="4" customHeight="1" ht="30">
      <c r="A4" s="15"/>
      <c r="B4" s="15"/>
      <c r="C4" s="15"/>
      <c r="D4" s="15"/>
      <c r="E4" s="60" t="s">
        <v>33</v>
      </c>
      <c r="F4" s="18" t="s">
        <v>64</v>
      </c>
      <c r="G4" s="85" t="s">
        <v>65</v>
      </c>
      <c r="H4" s="3"/>
    </row>
    <row x14ac:dyDescent="0.25" r="5" customHeight="1" ht="30">
      <c r="A5" s="19"/>
      <c r="B5" s="19"/>
      <c r="C5" s="19"/>
      <c r="D5" s="19"/>
      <c r="E5" s="20" t="s">
        <v>5</v>
      </c>
      <c r="F5" s="21"/>
      <c r="G5" s="82"/>
      <c r="H5" s="3"/>
    </row>
    <row x14ac:dyDescent="0.25" r="6" customHeight="1" ht="17.25">
      <c r="A6" s="22"/>
      <c r="B6" s="23"/>
      <c r="C6" s="23"/>
      <c r="D6" s="3"/>
      <c r="E6" s="24">
        <v>30</v>
      </c>
      <c r="F6" s="25">
        <f>ROUNDUP((('Exchange rate'!Eur_per_GBP*('UK-R-Lighting &amp; Accessories'!F6/(1+'Exchange rate'!UK_vat_rate))*1.25*0.9165)+1)/10,0)*10</f>
      </c>
      <c r="G6" s="25">
        <f>ROUNDUP((('Exchange rate'!Eur_per_GBP*('UK-R-Lighting &amp; Accessories'!G6/(1+'Exchange rate'!UK_vat_rate))*1.25*0.9165)+1)/10,0)*10</f>
      </c>
      <c r="H6" s="3"/>
    </row>
    <row x14ac:dyDescent="0.25" r="7" customHeight="1" ht="17.25">
      <c r="A7" s="22"/>
      <c r="B7" s="23"/>
      <c r="C7" s="23"/>
      <c r="D7" s="3"/>
      <c r="E7" s="26"/>
      <c r="F7" s="86"/>
      <c r="G7" s="86"/>
      <c r="H7" s="3"/>
    </row>
    <row x14ac:dyDescent="0.25" r="8" customHeight="1" ht="17.25">
      <c r="A8" s="22"/>
      <c r="B8" s="23"/>
      <c r="C8" s="23"/>
      <c r="D8" s="107"/>
      <c r="E8" s="6"/>
      <c r="F8" s="86"/>
      <c r="G8" s="86"/>
      <c r="H8" s="3"/>
    </row>
    <row x14ac:dyDescent="0.25" r="9" customHeight="1" ht="17.25">
      <c r="A9" s="22"/>
      <c r="B9" s="23"/>
      <c r="C9" s="23"/>
      <c r="D9" s="108"/>
      <c r="E9" s="6"/>
      <c r="F9" s="86"/>
      <c r="G9" s="86"/>
      <c r="H9" s="3"/>
    </row>
    <row x14ac:dyDescent="0.25" r="10" customHeight="1" ht="17.25">
      <c r="A10" s="22"/>
      <c r="B10" s="23"/>
      <c r="C10" s="23"/>
      <c r="D10" s="109"/>
      <c r="E10" s="6"/>
      <c r="F10" s="87"/>
      <c r="G10" s="87"/>
      <c r="H10" s="3"/>
    </row>
    <row x14ac:dyDescent="0.25" r="11" customHeight="1" ht="17.25">
      <c r="A11" s="22"/>
      <c r="B11" s="23"/>
      <c r="C11" s="23"/>
      <c r="D11" s="110" t="s">
        <v>8</v>
      </c>
      <c r="E11" s="36"/>
      <c r="F11" s="88">
        <f>ROUNDUP((('Exchange rate'!Eur_per_GBP*('UK-R-Lighting &amp; Accessories'!F11/(1+'Exchange rate'!UK_vat_rate))*1.25*0.9165)+1)/10,0)*10</f>
      </c>
      <c r="G11" s="87"/>
      <c r="H11" s="3"/>
    </row>
    <row x14ac:dyDescent="0.25" r="12" customHeight="1" ht="17.25">
      <c r="A12" s="22"/>
      <c r="B12" s="23"/>
      <c r="C12" s="23"/>
      <c r="D12" s="3"/>
      <c r="E12" s="31"/>
      <c r="F12" s="87"/>
      <c r="G12" s="87"/>
      <c r="H12" s="3"/>
    </row>
    <row x14ac:dyDescent="0.25" r="13" customHeight="1" ht="17.25">
      <c r="A13" s="22"/>
      <c r="B13" s="23"/>
      <c r="C13" s="23"/>
      <c r="D13" s="3"/>
      <c r="E13" s="31"/>
      <c r="F13" s="87"/>
      <c r="G13" s="87"/>
      <c r="H13" s="3"/>
    </row>
    <row x14ac:dyDescent="0.25" r="14" customHeight="1" ht="17.25">
      <c r="A14" s="22"/>
      <c r="B14" s="23"/>
      <c r="C14" s="23"/>
      <c r="D14" s="3"/>
      <c r="E14" s="31"/>
      <c r="F14" s="87"/>
      <c r="G14" s="87"/>
      <c r="H14" s="3"/>
    </row>
    <row x14ac:dyDescent="0.25" r="15" customHeight="1" ht="17.25">
      <c r="A15" s="8" t="s">
        <v>1</v>
      </c>
      <c r="B15" s="9" t="s">
        <v>2</v>
      </c>
      <c r="C15" s="10"/>
      <c r="D15" s="10"/>
      <c r="E15" s="12"/>
      <c r="F15" s="94"/>
      <c r="G15" s="83"/>
      <c r="H15" s="14"/>
    </row>
    <row x14ac:dyDescent="0.25" r="16" customHeight="1" ht="30">
      <c r="A16" s="15"/>
      <c r="B16" s="15"/>
      <c r="C16" s="15"/>
      <c r="D16" s="15"/>
      <c r="E16" s="60" t="s">
        <v>33</v>
      </c>
      <c r="F16" s="18" t="s">
        <v>4</v>
      </c>
      <c r="G16" s="85"/>
      <c r="H16" s="3"/>
    </row>
    <row x14ac:dyDescent="0.25" r="17" customHeight="1" ht="30">
      <c r="A17" s="19"/>
      <c r="B17" s="19"/>
      <c r="C17" s="19"/>
      <c r="D17" s="19"/>
      <c r="E17" s="20" t="s">
        <v>5</v>
      </c>
      <c r="F17" s="21"/>
      <c r="G17" s="82"/>
      <c r="H17" s="3"/>
    </row>
    <row x14ac:dyDescent="0.25" r="18" customHeight="1" ht="17.25">
      <c r="A18" s="22"/>
      <c r="B18" s="23"/>
      <c r="C18" s="23"/>
      <c r="D18" s="3"/>
      <c r="E18" s="24">
        <v>150</v>
      </c>
      <c r="F18" s="25">
        <f>ROUNDUP((('Exchange rate'!Eur_per_GBP*('UK-R-Lighting &amp; Accessories'!F18/(1+'Exchange rate'!UK_vat_rate))*1.25*0.9165)+1)/10,0)*10</f>
      </c>
      <c r="G18" s="82"/>
      <c r="H18" s="3"/>
    </row>
    <row x14ac:dyDescent="0.25" r="19" customHeight="1" ht="17.25">
      <c r="A19" s="22"/>
      <c r="B19" s="23"/>
      <c r="C19" s="23"/>
      <c r="D19" s="3"/>
      <c r="E19" s="26"/>
      <c r="F19" s="86"/>
      <c r="G19" s="86"/>
      <c r="H19" s="24"/>
    </row>
    <row x14ac:dyDescent="0.25" r="20" customHeight="1" ht="17.25">
      <c r="A20" s="22"/>
      <c r="B20" s="23"/>
      <c r="C20" s="23"/>
      <c r="D20" s="107" t="s">
        <v>7</v>
      </c>
      <c r="E20" s="6"/>
      <c r="F20" s="86"/>
      <c r="G20" s="86"/>
      <c r="H20" s="24"/>
    </row>
    <row x14ac:dyDescent="0.25" r="21" customHeight="1" ht="17.25">
      <c r="A21" s="22"/>
      <c r="B21" s="23"/>
      <c r="C21" s="23"/>
      <c r="D21" s="108"/>
      <c r="E21" s="6"/>
      <c r="F21" s="86"/>
      <c r="G21" s="86"/>
      <c r="H21" s="24"/>
    </row>
    <row x14ac:dyDescent="0.25" r="22" customHeight="1" ht="17.25">
      <c r="A22" s="22"/>
      <c r="B22" s="23"/>
      <c r="C22" s="23"/>
      <c r="D22" s="109"/>
      <c r="E22" s="6"/>
      <c r="F22" s="87"/>
      <c r="G22" s="87"/>
      <c r="H22" s="34"/>
    </row>
    <row x14ac:dyDescent="0.25" r="23" customHeight="1" ht="17.25">
      <c r="A23" s="22"/>
      <c r="B23" s="23"/>
      <c r="C23" s="23"/>
      <c r="D23" s="110" t="s">
        <v>8</v>
      </c>
      <c r="E23" s="36"/>
      <c r="F23" s="37">
        <f>ROUNDUP((('Exchange rate'!Eur_per_GBP*('UK-R-Lighting &amp; Accessories'!F23/(1+'Exchange rate'!UK_vat_rate))*1.25*0.9165)+1)/10,0)*10</f>
      </c>
      <c r="G23" s="87"/>
      <c r="H23" s="3"/>
    </row>
    <row x14ac:dyDescent="0.25" r="24" customHeight="1" ht="17.25">
      <c r="A24" s="22"/>
      <c r="B24" s="23"/>
      <c r="C24" s="23"/>
      <c r="D24" s="3"/>
      <c r="E24" s="31"/>
      <c r="F24" s="87"/>
      <c r="G24" s="87"/>
      <c r="H24" s="38"/>
    </row>
    <row x14ac:dyDescent="0.25" r="25" customHeight="1" ht="17.25">
      <c r="A25" s="22"/>
      <c r="B25" s="23"/>
      <c r="C25" s="23"/>
      <c r="D25" s="3"/>
      <c r="E25" s="31"/>
      <c r="F25" s="87"/>
      <c r="G25" s="87"/>
      <c r="H25" s="38"/>
    </row>
    <row x14ac:dyDescent="0.25" r="26" customHeight="1" ht="17.25">
      <c r="A26" s="22"/>
      <c r="B26" s="23"/>
      <c r="C26" s="23"/>
      <c r="D26" s="3"/>
      <c r="E26" s="31"/>
      <c r="F26" s="87"/>
      <c r="G26" s="87"/>
      <c r="H26" s="38"/>
    </row>
    <row x14ac:dyDescent="0.25" r="27" customHeight="1" ht="17.25">
      <c r="A27" s="8" t="s">
        <v>1</v>
      </c>
      <c r="B27" s="9" t="s">
        <v>9</v>
      </c>
      <c r="C27" s="10"/>
      <c r="D27" s="10"/>
      <c r="E27" s="11"/>
      <c r="F27" s="94"/>
      <c r="G27" s="83"/>
      <c r="H27" s="14"/>
    </row>
    <row x14ac:dyDescent="0.25" r="28" customHeight="1" ht="30">
      <c r="A28" s="15"/>
      <c r="B28" s="15"/>
      <c r="C28" s="15"/>
      <c r="D28" s="112" t="s">
        <v>10</v>
      </c>
      <c r="E28" s="60" t="s">
        <v>33</v>
      </c>
      <c r="F28" s="18" t="s">
        <v>4</v>
      </c>
      <c r="G28" s="85"/>
      <c r="H28" s="3"/>
    </row>
    <row x14ac:dyDescent="0.25" r="29" customHeight="1" ht="30">
      <c r="A29" s="19"/>
      <c r="B29" s="19"/>
      <c r="C29" s="19"/>
      <c r="D29" s="19"/>
      <c r="E29" s="20" t="s">
        <v>5</v>
      </c>
      <c r="F29" s="21"/>
      <c r="G29" s="82"/>
      <c r="H29" s="3"/>
    </row>
    <row x14ac:dyDescent="0.25" r="30" customHeight="1" ht="17.25">
      <c r="A30" s="22"/>
      <c r="B30" s="23"/>
      <c r="C30" s="23"/>
      <c r="D30" s="4" t="s">
        <v>11</v>
      </c>
      <c r="E30" s="24">
        <v>40</v>
      </c>
      <c r="F30" s="25">
        <f>ROUNDUP((('Exchange rate'!Eur_per_GBP*('UK-R-Lighting &amp; Accessories'!F30/(1+'Exchange rate'!UK_vat_rate))*1.25*0.9165)+1)/10,0)*10</f>
      </c>
      <c r="G30" s="82"/>
      <c r="H30" s="3"/>
    </row>
    <row x14ac:dyDescent="0.25" r="31" customHeight="1" ht="17.25">
      <c r="A31" s="22"/>
      <c r="B31" s="23"/>
      <c r="C31" s="23"/>
      <c r="D31" s="4" t="s">
        <v>13</v>
      </c>
      <c r="E31" s="24">
        <v>50</v>
      </c>
      <c r="F31" s="25">
        <f>ROUNDUP((('Exchange rate'!Eur_per_GBP*('UK-R-Lighting &amp; Accessories'!F31/(1+'Exchange rate'!UK_vat_rate))*1.25*0.9165)+1)/10,0)*10</f>
      </c>
      <c r="G31" s="82"/>
      <c r="H31" s="3"/>
    </row>
    <row x14ac:dyDescent="0.25" r="32" customHeight="1" ht="17.25">
      <c r="A32" s="22"/>
      <c r="B32" s="23"/>
      <c r="C32" s="23"/>
      <c r="D32" s="4" t="s">
        <v>15</v>
      </c>
      <c r="E32" s="24">
        <v>60</v>
      </c>
      <c r="F32" s="25">
        <f>ROUNDUP((('Exchange rate'!Eur_per_GBP*('UK-R-Lighting &amp; Accessories'!F32/(1+'Exchange rate'!UK_vat_rate))*1.25*0.9165)+1)/10,0)*10</f>
      </c>
      <c r="G32" s="82"/>
      <c r="H32" s="3"/>
    </row>
    <row x14ac:dyDescent="0.25" r="33" customHeight="1" ht="17.25">
      <c r="A33" s="22"/>
      <c r="B33" s="23"/>
      <c r="C33" s="23"/>
      <c r="D33" s="28"/>
      <c r="E33" s="27"/>
      <c r="F33" s="24"/>
      <c r="G33" s="82"/>
      <c r="H33" s="3"/>
    </row>
    <row x14ac:dyDescent="0.25" r="34" customHeight="1" ht="17.25">
      <c r="A34" s="22"/>
      <c r="B34" s="23"/>
      <c r="C34" s="23"/>
      <c r="D34" s="107" t="s">
        <v>7</v>
      </c>
      <c r="E34" s="27"/>
      <c r="F34" s="86"/>
      <c r="G34" s="24"/>
      <c r="H34" s="3"/>
    </row>
    <row x14ac:dyDescent="0.25" r="35" customHeight="1" ht="17.25">
      <c r="A35" s="22"/>
      <c r="B35" s="23"/>
      <c r="C35" s="23"/>
      <c r="D35" s="108"/>
      <c r="E35" s="27"/>
      <c r="F35" s="86"/>
      <c r="G35" s="24"/>
      <c r="H35" s="3"/>
    </row>
    <row x14ac:dyDescent="0.25" r="36" customHeight="1" ht="17.25">
      <c r="A36" s="22"/>
      <c r="B36" s="23"/>
      <c r="C36" s="23"/>
      <c r="D36" s="109"/>
      <c r="E36" s="32"/>
      <c r="F36" s="87"/>
      <c r="G36" s="34"/>
      <c r="H36" s="3"/>
    </row>
    <row x14ac:dyDescent="0.25" r="37" customHeight="1" ht="17.25">
      <c r="A37" s="22"/>
      <c r="B37" s="23"/>
      <c r="C37" s="23"/>
      <c r="D37" s="110" t="s">
        <v>8</v>
      </c>
      <c r="E37" s="42"/>
      <c r="F37" s="37">
        <f>ROUNDUP((('Exchange rate'!Eur_per_GBP*('UK-R-Lighting &amp; Accessories'!F37/(1+'Exchange rate'!UK_vat_rate))*1.25*0.9165)+1)/10,0)*10</f>
      </c>
      <c r="G37" s="82"/>
      <c r="H37" s="3"/>
    </row>
    <row x14ac:dyDescent="0.25" r="38" customHeight="1" ht="17.25">
      <c r="A38" s="22"/>
      <c r="B38" s="23"/>
      <c r="C38" s="23"/>
      <c r="D38" s="3"/>
      <c r="E38" s="31"/>
      <c r="F38" s="87"/>
      <c r="G38" s="87"/>
      <c r="H38" s="38"/>
    </row>
    <row x14ac:dyDescent="0.25" r="39" customHeight="1" ht="40.5">
      <c r="A39" s="22"/>
      <c r="B39" s="23"/>
      <c r="C39" s="23"/>
      <c r="D39" s="3"/>
      <c r="E39" s="43"/>
      <c r="F39" s="87"/>
      <c r="G39" s="87"/>
      <c r="H39" s="38"/>
    </row>
    <row x14ac:dyDescent="0.25" r="40" customHeight="1" ht="17.25">
      <c r="A40" s="8" t="s">
        <v>1</v>
      </c>
      <c r="B40" s="9" t="s">
        <v>66</v>
      </c>
      <c r="C40" s="10"/>
      <c r="D40" s="10"/>
      <c r="E40" s="11"/>
      <c r="F40" s="94"/>
      <c r="G40" s="83"/>
      <c r="H40" s="3"/>
    </row>
    <row x14ac:dyDescent="0.25" r="41" customHeight="1" ht="30">
      <c r="A41" s="15"/>
      <c r="B41" s="15"/>
      <c r="C41" s="15"/>
      <c r="D41" s="113"/>
      <c r="E41" s="60" t="s">
        <v>33</v>
      </c>
      <c r="F41" s="18" t="s">
        <v>64</v>
      </c>
      <c r="G41" s="85" t="s">
        <v>65</v>
      </c>
      <c r="H41" s="3"/>
    </row>
    <row x14ac:dyDescent="0.25" r="42" customHeight="1" ht="30">
      <c r="A42" s="19"/>
      <c r="B42" s="19"/>
      <c r="C42" s="19"/>
      <c r="D42" s="19"/>
      <c r="E42" s="20" t="s">
        <v>5</v>
      </c>
      <c r="F42" s="21"/>
      <c r="G42" s="82"/>
      <c r="H42" s="3"/>
    </row>
    <row x14ac:dyDescent="0.25" r="43" customHeight="1" ht="17.25">
      <c r="A43" s="22"/>
      <c r="B43" s="23"/>
      <c r="C43" s="23"/>
      <c r="D43" s="114"/>
      <c r="E43" s="24">
        <v>30</v>
      </c>
      <c r="F43" s="25">
        <f>ROUNDUP((('Exchange rate'!Eur_per_GBP*('UK-R-Lighting &amp; Accessories'!F43/(1+'Exchange rate'!UK_vat_rate))*1.25*0.9165)+1)/10,0)*10</f>
      </c>
      <c r="G43" s="25">
        <f>ROUNDUP((('Exchange rate'!Eur_per_GBP*('UK-R-Lighting &amp; Accessories'!G43/(1+'Exchange rate'!UK_vat_rate))*1.25*0.9165)+1)/10,0)*10</f>
      </c>
      <c r="H43" s="3"/>
    </row>
    <row x14ac:dyDescent="0.25" r="44" customHeight="1" ht="17.25">
      <c r="A44" s="22"/>
      <c r="B44" s="23"/>
      <c r="C44" s="23"/>
      <c r="D44" s="114"/>
      <c r="E44" s="27"/>
      <c r="F44" s="91"/>
      <c r="G44" s="90"/>
      <c r="H44" s="3"/>
    </row>
    <row x14ac:dyDescent="0.25" r="45" customHeight="1" ht="17.25">
      <c r="A45" s="22"/>
      <c r="B45" s="23"/>
      <c r="C45" s="23"/>
      <c r="D45" s="107"/>
      <c r="E45" s="27"/>
      <c r="F45" s="91"/>
      <c r="G45" s="90"/>
      <c r="H45" s="3"/>
    </row>
    <row x14ac:dyDescent="0.25" r="46" customHeight="1" ht="17.25">
      <c r="A46" s="22"/>
      <c r="B46" s="23"/>
      <c r="C46" s="23"/>
      <c r="D46" s="108"/>
      <c r="E46" s="27"/>
      <c r="F46" s="91"/>
      <c r="G46" s="90"/>
      <c r="H46" s="3"/>
    </row>
    <row x14ac:dyDescent="0.25" r="47" customHeight="1" ht="17.25">
      <c r="A47" s="22"/>
      <c r="B47" s="23"/>
      <c r="C47" s="23"/>
      <c r="D47" s="115"/>
      <c r="E47" s="44"/>
      <c r="F47" s="92"/>
      <c r="G47" s="90"/>
      <c r="H47" s="3"/>
    </row>
    <row x14ac:dyDescent="0.25" r="48" customHeight="1" ht="17.25">
      <c r="A48" s="22"/>
      <c r="B48" s="23"/>
      <c r="C48" s="23"/>
      <c r="D48" s="110" t="s">
        <v>19</v>
      </c>
      <c r="E48" s="46"/>
      <c r="F48" s="88">
        <f>ROUNDUP((('Exchange rate'!Eur_per_GBP*('UK-R-Lighting &amp; Accessories'!F48/(1+'Exchange rate'!UK_vat_rate))*1.25*0.9165)+1)/10,0)*10</f>
      </c>
      <c r="G48" s="90"/>
      <c r="H48" s="3"/>
    </row>
    <row x14ac:dyDescent="0.25" r="49" customHeight="1" ht="17.25">
      <c r="A49" s="22"/>
      <c r="B49" s="23"/>
      <c r="C49" s="23"/>
      <c r="D49" s="3"/>
      <c r="E49" s="30"/>
      <c r="F49" s="93"/>
      <c r="G49" s="87"/>
      <c r="H49" s="3"/>
    </row>
    <row x14ac:dyDescent="0.25" r="50" customHeight="1" ht="17.25">
      <c r="A50" s="22"/>
      <c r="B50" s="23"/>
      <c r="C50" s="23"/>
      <c r="D50" s="3"/>
      <c r="E50" s="30"/>
      <c r="F50" s="93"/>
      <c r="G50" s="87"/>
      <c r="H50" s="3"/>
    </row>
    <row x14ac:dyDescent="0.25" r="51" customHeight="1" ht="17.25">
      <c r="A51" s="22"/>
      <c r="B51" s="23"/>
      <c r="C51" s="23"/>
      <c r="D51" s="3"/>
      <c r="E51" s="30"/>
      <c r="F51" s="93"/>
      <c r="G51" s="87"/>
      <c r="H51" s="3"/>
    </row>
    <row x14ac:dyDescent="0.25" r="52" customHeight="1" ht="17.25">
      <c r="A52" s="22"/>
      <c r="B52" s="23"/>
      <c r="C52" s="23"/>
      <c r="D52" s="3"/>
      <c r="E52" s="48"/>
      <c r="F52" s="93"/>
      <c r="G52" s="87"/>
      <c r="H52" s="3"/>
    </row>
    <row x14ac:dyDescent="0.25" r="53" customHeight="1" ht="17.25">
      <c r="A53" s="8" t="s">
        <v>1</v>
      </c>
      <c r="B53" s="9" t="s">
        <v>17</v>
      </c>
      <c r="C53" s="10"/>
      <c r="D53" s="10"/>
      <c r="E53" s="11"/>
      <c r="F53" s="94"/>
      <c r="G53" s="83"/>
      <c r="H53" s="14"/>
    </row>
    <row x14ac:dyDescent="0.25" r="54" customHeight="1" ht="30">
      <c r="A54" s="15"/>
      <c r="B54" s="15"/>
      <c r="C54" s="15"/>
      <c r="D54" s="113"/>
      <c r="E54" s="60" t="s">
        <v>33</v>
      </c>
      <c r="F54" s="18" t="s">
        <v>4</v>
      </c>
      <c r="G54" s="85"/>
      <c r="H54" s="3"/>
    </row>
    <row x14ac:dyDescent="0.25" r="55" customHeight="1" ht="30">
      <c r="A55" s="19"/>
      <c r="B55" s="19"/>
      <c r="C55" s="19"/>
      <c r="D55" s="19"/>
      <c r="E55" s="20" t="s">
        <v>5</v>
      </c>
      <c r="F55" s="21"/>
      <c r="G55" s="82"/>
      <c r="H55" s="3"/>
    </row>
    <row x14ac:dyDescent="0.25" r="56" customHeight="1" ht="17.25">
      <c r="A56" s="22"/>
      <c r="B56" s="23"/>
      <c r="C56" s="23"/>
      <c r="D56" s="114"/>
      <c r="E56" s="24">
        <v>150</v>
      </c>
      <c r="F56" s="25">
        <f>ROUNDUP((('Exchange rate'!Eur_per_GBP*('UK-R-Lighting &amp; Accessories'!F56/(1+'Exchange rate'!UK_vat_rate))*1.25*0.9165)+1)/10,0)*10</f>
      </c>
      <c r="G56" s="82"/>
      <c r="H56" s="3"/>
    </row>
    <row x14ac:dyDescent="0.25" r="57" customHeight="1" ht="17.25">
      <c r="A57" s="22"/>
      <c r="B57" s="23"/>
      <c r="C57" s="23"/>
      <c r="D57" s="114"/>
      <c r="E57" s="27"/>
      <c r="F57" s="24"/>
      <c r="G57" s="82"/>
      <c r="H57" s="3"/>
    </row>
    <row x14ac:dyDescent="0.25" r="58" customHeight="1" ht="17.25">
      <c r="A58" s="22"/>
      <c r="B58" s="23"/>
      <c r="C58" s="23"/>
      <c r="D58" s="107" t="s">
        <v>18</v>
      </c>
      <c r="E58" s="27"/>
      <c r="F58" s="24"/>
      <c r="G58" s="82"/>
      <c r="H58" s="3"/>
    </row>
    <row x14ac:dyDescent="0.25" r="59" customHeight="1" ht="17.25">
      <c r="A59" s="22"/>
      <c r="B59" s="23"/>
      <c r="C59" s="23"/>
      <c r="D59" s="108"/>
      <c r="E59" s="27"/>
      <c r="F59" s="24"/>
      <c r="G59" s="82"/>
      <c r="H59" s="3"/>
    </row>
    <row x14ac:dyDescent="0.25" r="60" customHeight="1" ht="17.25">
      <c r="A60" s="22"/>
      <c r="B60" s="23"/>
      <c r="C60" s="23"/>
      <c r="D60" s="115"/>
      <c r="E60" s="44"/>
      <c r="F60" s="92"/>
      <c r="G60" s="82"/>
      <c r="H60" s="3"/>
    </row>
    <row x14ac:dyDescent="0.25" r="61" customHeight="1" ht="17.25">
      <c r="A61" s="22"/>
      <c r="B61" s="23"/>
      <c r="C61" s="23"/>
      <c r="D61" s="110" t="s">
        <v>19</v>
      </c>
      <c r="E61" s="46"/>
      <c r="F61" s="37">
        <f>ROUNDUP((('Exchange rate'!Eur_per_GBP*('UK-R-Lighting &amp; Accessories'!F61/(1+'Exchange rate'!UK_vat_rate))*1.25*0.9165)+1)/10,0)*10</f>
      </c>
      <c r="G61" s="82"/>
      <c r="H61" s="3"/>
    </row>
    <row x14ac:dyDescent="0.25" r="62" customHeight="1" ht="17.25">
      <c r="A62" s="22"/>
      <c r="B62" s="23"/>
      <c r="C62" s="23"/>
      <c r="D62" s="3"/>
      <c r="E62" s="30"/>
      <c r="F62" s="93"/>
      <c r="G62" s="87"/>
      <c r="H62" s="38"/>
    </row>
    <row x14ac:dyDescent="0.25" r="63" customHeight="1" ht="17.25">
      <c r="A63" s="22"/>
      <c r="B63" s="23"/>
      <c r="C63" s="23"/>
      <c r="D63" s="3"/>
      <c r="E63" s="30"/>
      <c r="F63" s="93"/>
      <c r="G63" s="87"/>
      <c r="H63" s="38"/>
    </row>
    <row x14ac:dyDescent="0.25" r="64" customHeight="1" ht="17.25">
      <c r="A64" s="22"/>
      <c r="B64" s="23"/>
      <c r="C64" s="23"/>
      <c r="D64" s="3"/>
      <c r="E64" s="30"/>
      <c r="F64" s="93"/>
      <c r="G64" s="87"/>
      <c r="H64" s="38"/>
    </row>
    <row x14ac:dyDescent="0.25" r="65" customHeight="1" ht="17.25">
      <c r="A65" s="22"/>
      <c r="B65" s="23"/>
      <c r="C65" s="23"/>
      <c r="D65" s="3"/>
      <c r="E65" s="30"/>
      <c r="F65" s="93"/>
      <c r="G65" s="87"/>
      <c r="H65" s="38"/>
    </row>
    <row x14ac:dyDescent="0.25" r="66" customHeight="1" ht="17.25">
      <c r="A66" s="22"/>
      <c r="B66" s="23"/>
      <c r="C66" s="23"/>
      <c r="D66" s="3"/>
      <c r="E66" s="30"/>
      <c r="F66" s="93"/>
      <c r="G66" s="87"/>
      <c r="H66" s="38"/>
    </row>
    <row x14ac:dyDescent="0.25" r="67" customHeight="1" ht="17.25">
      <c r="A67" s="22"/>
      <c r="B67" s="23"/>
      <c r="C67" s="23"/>
      <c r="D67" s="3"/>
      <c r="E67" s="30"/>
      <c r="F67" s="93"/>
      <c r="G67" s="87"/>
      <c r="H67" s="38"/>
    </row>
    <row x14ac:dyDescent="0.25" r="68" customHeight="1" ht="17.25">
      <c r="A68" s="22"/>
      <c r="B68" s="23"/>
      <c r="C68" s="23"/>
      <c r="D68" s="3"/>
      <c r="E68" s="30"/>
      <c r="F68" s="93"/>
      <c r="G68" s="87"/>
      <c r="H68" s="38"/>
    </row>
    <row x14ac:dyDescent="0.25" r="69" customHeight="1" ht="17.25">
      <c r="A69" s="22"/>
      <c r="B69" s="23"/>
      <c r="C69" s="23"/>
      <c r="D69" s="3"/>
      <c r="E69" s="30"/>
      <c r="F69" s="93"/>
      <c r="G69" s="87"/>
      <c r="H69" s="38"/>
    </row>
    <row x14ac:dyDescent="0.25" r="70" customHeight="1" ht="17.25">
      <c r="A70" s="22"/>
      <c r="B70" s="23"/>
      <c r="C70" s="23"/>
      <c r="D70" s="3"/>
      <c r="E70" s="30"/>
      <c r="F70" s="93"/>
      <c r="G70" s="87"/>
      <c r="H70" s="38"/>
    </row>
    <row x14ac:dyDescent="0.25" r="71" customHeight="1" ht="17.25">
      <c r="A71" s="22"/>
      <c r="B71" s="23"/>
      <c r="C71" s="23"/>
      <c r="D71" s="3"/>
      <c r="E71" s="30"/>
      <c r="F71" s="93"/>
      <c r="G71" s="87"/>
      <c r="H71" s="38"/>
    </row>
    <row x14ac:dyDescent="0.25" r="72" customHeight="1" ht="17.25">
      <c r="A72" s="22"/>
      <c r="B72" s="23"/>
      <c r="C72" s="23"/>
      <c r="D72" s="3"/>
      <c r="E72" s="30"/>
      <c r="F72" s="93"/>
      <c r="G72" s="87"/>
      <c r="H72" s="38"/>
    </row>
    <row x14ac:dyDescent="0.25" r="73" customHeight="1" ht="17.25">
      <c r="A73" s="22"/>
      <c r="B73" s="23"/>
      <c r="C73" s="23"/>
      <c r="D73" s="3"/>
      <c r="E73" s="48"/>
      <c r="F73" s="93"/>
      <c r="G73" s="87"/>
      <c r="H73" s="38"/>
    </row>
    <row x14ac:dyDescent="0.25" r="74" customHeight="1" ht="17.25">
      <c r="A74" s="8"/>
      <c r="B74" s="9" t="s">
        <v>20</v>
      </c>
      <c r="C74" s="9"/>
      <c r="D74" s="116"/>
      <c r="E74" s="49"/>
      <c r="F74" s="102"/>
      <c r="G74" s="83"/>
      <c r="H74" s="3"/>
    </row>
    <row x14ac:dyDescent="0.25" r="75" customHeight="1" ht="24">
      <c r="A75" s="50"/>
      <c r="B75" s="51"/>
      <c r="C75" s="51"/>
      <c r="D75" s="117" t="s">
        <v>10</v>
      </c>
      <c r="E75" s="60" t="s">
        <v>36</v>
      </c>
      <c r="F75" s="52" t="s">
        <v>4</v>
      </c>
      <c r="G75" s="85"/>
      <c r="H75" s="3"/>
    </row>
    <row x14ac:dyDescent="0.25" r="76" customHeight="1" ht="30">
      <c r="A76" s="19"/>
      <c r="B76" s="19"/>
      <c r="C76" s="19"/>
      <c r="D76" s="19"/>
      <c r="E76" s="20" t="s">
        <v>5</v>
      </c>
      <c r="F76" s="21"/>
      <c r="G76" s="82"/>
      <c r="H76" s="3"/>
    </row>
    <row x14ac:dyDescent="0.25" r="77" customHeight="1" ht="24">
      <c r="A77" s="3"/>
      <c r="B77" s="54"/>
      <c r="C77" s="54"/>
      <c r="D77" s="4" t="s">
        <v>13</v>
      </c>
      <c r="E77" s="24" t="s">
        <v>21</v>
      </c>
      <c r="F77" s="25">
        <f>ROUNDUP((('Exchange rate'!Eur_per_GBP*('UK-R-Lighting &amp; Accessories'!F72/(1+'Exchange rate'!UK_vat_rate))*1.25*0.9165)+1)/10,0)*10</f>
      </c>
      <c r="G77" s="82"/>
      <c r="H77" s="3"/>
    </row>
    <row x14ac:dyDescent="0.25" r="78" customHeight="1" ht="24">
      <c r="A78" s="3"/>
      <c r="B78" s="54"/>
      <c r="C78" s="54"/>
      <c r="D78" s="7"/>
      <c r="E78" s="24"/>
      <c r="F78" s="34"/>
      <c r="G78" s="82"/>
      <c r="H78" s="3"/>
    </row>
    <row x14ac:dyDescent="0.25" r="79" customHeight="1" ht="24">
      <c r="A79" s="3"/>
      <c r="B79" s="54"/>
      <c r="C79" s="54"/>
      <c r="D79" s="3"/>
      <c r="E79" s="27"/>
      <c r="F79" s="91"/>
      <c r="G79" s="82"/>
      <c r="H79" s="3"/>
    </row>
    <row x14ac:dyDescent="0.25" r="80" customHeight="1" ht="21.75">
      <c r="A80" s="3"/>
      <c r="B80" s="54"/>
      <c r="C80" s="54"/>
      <c r="D80" s="3"/>
      <c r="E80" s="27"/>
      <c r="F80" s="91"/>
      <c r="G80" s="82"/>
      <c r="H80" s="3"/>
    </row>
    <row x14ac:dyDescent="0.25" r="81" customHeight="1" ht="21.75">
      <c r="A81" s="3"/>
      <c r="B81" s="54"/>
      <c r="C81" s="54"/>
      <c r="D81" s="107"/>
      <c r="E81" s="27"/>
      <c r="F81" s="91"/>
      <c r="G81" s="82"/>
      <c r="H81" s="3"/>
    </row>
    <row x14ac:dyDescent="0.25" r="82" customHeight="1" ht="21.75">
      <c r="A82" s="3"/>
      <c r="B82" s="54"/>
      <c r="C82" s="54"/>
      <c r="D82" s="108"/>
      <c r="E82" s="27"/>
      <c r="F82" s="91"/>
      <c r="G82" s="82"/>
      <c r="H82" s="3"/>
    </row>
    <row x14ac:dyDescent="0.25" r="83" customHeight="1" ht="21">
      <c r="A83" s="3"/>
      <c r="B83" s="54"/>
      <c r="C83" s="54"/>
      <c r="D83" s="3"/>
      <c r="E83" s="6"/>
      <c r="F83" s="103"/>
      <c r="G83" s="82"/>
      <c r="H83" s="3"/>
    </row>
    <row x14ac:dyDescent="0.25" r="84" customHeight="1" ht="21">
      <c r="A84" s="3"/>
      <c r="B84" s="54"/>
      <c r="C84" s="54"/>
      <c r="D84" s="110" t="s">
        <v>8</v>
      </c>
      <c r="E84" s="55"/>
      <c r="F84" s="37">
        <f>ROUNDUP((('Exchange rate'!Eur_per_GBP*('UK-R-Lighting &amp; Accessories'!F79/(1+'Exchange rate'!UK_vat_rate))*1.25*0.9165)+1)/10,0)*10</f>
      </c>
      <c r="G84" s="82"/>
      <c r="H84" s="3"/>
    </row>
    <row x14ac:dyDescent="0.25" r="85" customHeight="1" ht="21">
      <c r="A85" s="3"/>
      <c r="B85" s="54"/>
      <c r="C85" s="54"/>
      <c r="D85" s="3"/>
      <c r="E85" s="24"/>
      <c r="F85" s="91"/>
      <c r="G85" s="82"/>
      <c r="H85" s="3"/>
    </row>
    <row x14ac:dyDescent="0.25" r="86" customHeight="1" ht="21">
      <c r="A86" s="3"/>
      <c r="B86" s="54"/>
      <c r="C86" s="54"/>
      <c r="D86" s="3"/>
      <c r="E86" s="24"/>
      <c r="F86" s="91"/>
      <c r="G86" s="82"/>
      <c r="H86" s="3"/>
    </row>
    <row x14ac:dyDescent="0.25" r="87" customHeight="1" ht="47.25">
      <c r="A87" s="3"/>
      <c r="B87" s="54"/>
      <c r="C87" s="54"/>
      <c r="D87" s="3"/>
      <c r="E87" s="24"/>
      <c r="F87" s="91"/>
      <c r="G87" s="82"/>
      <c r="H87" s="3"/>
    </row>
    <row x14ac:dyDescent="0.25" r="88" customHeight="1" ht="17.25">
      <c r="A88" s="8"/>
      <c r="B88" s="9" t="s">
        <v>23</v>
      </c>
      <c r="C88" s="9"/>
      <c r="D88" s="116"/>
      <c r="E88" s="49"/>
      <c r="F88" s="102"/>
      <c r="G88" s="83"/>
      <c r="H88" s="3"/>
    </row>
    <row x14ac:dyDescent="0.25" r="89" customHeight="1" ht="24">
      <c r="A89" s="50"/>
      <c r="B89" s="51"/>
      <c r="C89" s="51"/>
      <c r="D89" s="117" t="s">
        <v>10</v>
      </c>
      <c r="E89" s="60" t="s">
        <v>36</v>
      </c>
      <c r="F89" s="52" t="s">
        <v>4</v>
      </c>
      <c r="G89" s="85"/>
      <c r="H89" s="3"/>
    </row>
    <row x14ac:dyDescent="0.25" r="90" customHeight="1" ht="30">
      <c r="A90" s="19"/>
      <c r="B90" s="19"/>
      <c r="C90" s="19"/>
      <c r="D90" s="19"/>
      <c r="E90" s="20" t="s">
        <v>5</v>
      </c>
      <c r="F90" s="21"/>
      <c r="G90" s="82"/>
      <c r="H90" s="3"/>
    </row>
    <row x14ac:dyDescent="0.25" r="91" customHeight="1" ht="24">
      <c r="A91" s="3"/>
      <c r="B91" s="54"/>
      <c r="C91" s="54"/>
      <c r="D91" s="4" t="s">
        <v>11</v>
      </c>
      <c r="E91" s="24" t="s">
        <v>24</v>
      </c>
      <c r="F91" s="25">
        <f>ROUNDUP((('Exchange rate'!Eur_per_GBP*('UK-R-Lighting &amp; Accessories'!F87/(1+'Exchange rate'!UK_vat_rate))*1.25*0.9165)+1)/10,0)*10</f>
      </c>
      <c r="G91" s="82"/>
      <c r="H91" s="3"/>
    </row>
    <row x14ac:dyDescent="0.25" r="92" customHeight="1" ht="24">
      <c r="A92" s="3"/>
      <c r="B92" s="54"/>
      <c r="C92" s="54"/>
      <c r="D92" s="4" t="s">
        <v>15</v>
      </c>
      <c r="E92" s="24" t="s">
        <v>21</v>
      </c>
      <c r="F92" s="25">
        <f>ROUNDUP((('Exchange rate'!Eur_per_GBP*('UK-R-Lighting &amp; Accessories'!F88/(1+'Exchange rate'!UK_vat_rate))*1.25*0.9165)+1)/10,0)*10</f>
      </c>
      <c r="G92" s="82"/>
      <c r="H92" s="3"/>
    </row>
    <row x14ac:dyDescent="0.25" r="93" customHeight="1" ht="24">
      <c r="A93" s="3"/>
      <c r="B93" s="54"/>
      <c r="C93" s="54"/>
      <c r="D93" s="3"/>
      <c r="E93" s="27"/>
      <c r="F93" s="91"/>
      <c r="G93" s="82"/>
      <c r="H93" s="3"/>
    </row>
    <row x14ac:dyDescent="0.25" r="94" customHeight="1" ht="21.75">
      <c r="A94" s="3"/>
      <c r="B94" s="54"/>
      <c r="C94" s="54"/>
      <c r="D94" s="3"/>
      <c r="E94" s="27"/>
      <c r="F94" s="91"/>
      <c r="G94" s="82"/>
      <c r="H94" s="3"/>
    </row>
    <row x14ac:dyDescent="0.25" r="95" customHeight="1" ht="21.75">
      <c r="A95" s="3"/>
      <c r="B95" s="54"/>
      <c r="C95" s="54"/>
      <c r="D95" s="110" t="s">
        <v>71</v>
      </c>
      <c r="E95" s="56"/>
      <c r="F95" s="37">
        <f>ROUNDUP((('Exchange rate'!Eur_per_GBP*('UK-R-Lighting &amp; Accessories'!F91/(1+'Exchange rate'!UK_vat_rate))*1.25*0.9165)+1)/10,0)*10</f>
      </c>
      <c r="G95" s="82"/>
      <c r="H95" s="3"/>
    </row>
    <row x14ac:dyDescent="0.25" r="96" customHeight="1" ht="21.75">
      <c r="A96" s="3"/>
      <c r="B96" s="54"/>
      <c r="C96" s="54"/>
      <c r="D96" s="108"/>
      <c r="E96" s="27"/>
      <c r="F96" s="91"/>
      <c r="G96" s="82"/>
      <c r="H96" s="3"/>
    </row>
    <row x14ac:dyDescent="0.25" r="97" customHeight="1" ht="21">
      <c r="A97" s="3"/>
      <c r="B97" s="54"/>
      <c r="C97" s="54"/>
      <c r="D97" s="3"/>
      <c r="E97" s="6"/>
      <c r="F97" s="103"/>
      <c r="G97" s="82"/>
      <c r="H97" s="3"/>
    </row>
    <row x14ac:dyDescent="0.25" r="98" customHeight="1" ht="21">
      <c r="A98" s="3"/>
      <c r="B98" s="54"/>
      <c r="C98" s="54"/>
      <c r="D98" s="3"/>
      <c r="E98" s="24"/>
      <c r="F98" s="91"/>
      <c r="G98" s="82"/>
      <c r="H98" s="3"/>
    </row>
    <row x14ac:dyDescent="0.25" r="99" customHeight="1" ht="21">
      <c r="A99" s="3"/>
      <c r="B99" s="54"/>
      <c r="C99" s="54"/>
      <c r="D99" s="3"/>
      <c r="E99" s="24"/>
      <c r="F99" s="91"/>
      <c r="G99" s="82"/>
      <c r="H99" s="3"/>
    </row>
    <row x14ac:dyDescent="0.25" r="100" customHeight="1" ht="21">
      <c r="A100" s="3"/>
      <c r="B100" s="54"/>
      <c r="C100" s="54"/>
      <c r="D100" s="3"/>
      <c r="E100" s="24"/>
      <c r="F100" s="91"/>
      <c r="G100" s="82"/>
      <c r="H100" s="3"/>
    </row>
    <row x14ac:dyDescent="0.25" r="101" customHeight="1" ht="47.25">
      <c r="A101" s="3"/>
      <c r="B101" s="54"/>
      <c r="C101" s="54"/>
      <c r="D101" s="3"/>
      <c r="E101" s="24"/>
      <c r="F101" s="91"/>
      <c r="G101" s="82"/>
      <c r="H101" s="3"/>
    </row>
    <row x14ac:dyDescent="0.25" r="102" customHeight="1" ht="17.25">
      <c r="A102" s="8" t="s">
        <v>1</v>
      </c>
      <c r="B102" s="9" t="s">
        <v>27</v>
      </c>
      <c r="C102" s="10"/>
      <c r="D102" s="10"/>
      <c r="E102" s="12"/>
      <c r="F102" s="94"/>
      <c r="G102" s="83"/>
      <c r="H102" s="3"/>
    </row>
    <row x14ac:dyDescent="0.25" r="103" customHeight="1" ht="21.75">
      <c r="A103" s="15"/>
      <c r="B103" s="15"/>
      <c r="C103" s="15"/>
      <c r="D103" s="118" t="s">
        <v>28</v>
      </c>
      <c r="E103" s="58"/>
      <c r="F103" s="18" t="s">
        <v>4</v>
      </c>
      <c r="G103" s="85"/>
      <c r="H103" s="3"/>
    </row>
    <row x14ac:dyDescent="0.25" r="104" customHeight="1" ht="21.75">
      <c r="A104" s="19"/>
      <c r="B104" s="19"/>
      <c r="C104" s="19"/>
      <c r="D104" s="119" t="s">
        <v>5</v>
      </c>
      <c r="E104" s="20"/>
      <c r="F104" s="21"/>
      <c r="G104" s="82"/>
      <c r="H104" s="3"/>
    </row>
    <row x14ac:dyDescent="0.25" r="105" customHeight="1" ht="21.75">
      <c r="A105" s="22"/>
      <c r="B105" s="23"/>
      <c r="C105" s="23"/>
      <c r="D105" s="4" t="s">
        <v>29</v>
      </c>
      <c r="E105" s="7"/>
      <c r="F105" s="25">
        <f>ROUNDUP((('Exchange rate'!Eur_per_GBP*('UK-R-Lighting &amp; Accessories'!F101/(1+'Exchange rate'!UK_vat_rate))*1.25*0.9165)+1)/10,0)*10</f>
      </c>
      <c r="G105" s="82"/>
      <c r="H105" s="3"/>
    </row>
    <row x14ac:dyDescent="0.25" r="106" customHeight="1" ht="21.75">
      <c r="A106" s="22"/>
      <c r="B106" s="23"/>
      <c r="C106" s="23"/>
      <c r="D106" s="3"/>
      <c r="E106" s="26"/>
      <c r="F106" s="86"/>
      <c r="G106" s="86"/>
      <c r="H106" s="3"/>
    </row>
    <row x14ac:dyDescent="0.25" r="107" customHeight="1" ht="17.25">
      <c r="A107" s="22"/>
      <c r="B107" s="23"/>
      <c r="C107" s="23"/>
      <c r="D107" s="107" t="s">
        <v>31</v>
      </c>
      <c r="E107" s="6"/>
      <c r="F107" s="86"/>
      <c r="G107" s="86"/>
      <c r="H107" s="3"/>
    </row>
    <row x14ac:dyDescent="0.25" r="108" customHeight="1" ht="21.75">
      <c r="A108" s="22"/>
      <c r="B108" s="23"/>
      <c r="C108" s="23"/>
      <c r="D108" s="107"/>
      <c r="E108" s="6"/>
      <c r="F108" s="86"/>
      <c r="G108" s="86"/>
      <c r="H108" s="3"/>
    </row>
    <row x14ac:dyDescent="0.25" r="109" customHeight="1" ht="17.25">
      <c r="A109" s="22"/>
      <c r="B109" s="23"/>
      <c r="C109" s="23"/>
      <c r="D109" s="110" t="s">
        <v>32</v>
      </c>
      <c r="E109" s="46"/>
      <c r="F109" s="37">
        <f>ROUNDUP((('Exchange rate'!Eur_per_GBP*('UK-R-Lighting &amp; Accessories'!F105/(1+'Exchange rate'!UK_vat_rate))*1.25*0.9165)+1)/10,0)*10</f>
      </c>
      <c r="G109" s="86"/>
      <c r="H109" s="3"/>
    </row>
    <row x14ac:dyDescent="0.25" r="110" customHeight="1" ht="45.75">
      <c r="A110" s="22"/>
      <c r="B110" s="59" t="s">
        <v>33</v>
      </c>
      <c r="C110" s="23"/>
      <c r="D110" s="3"/>
      <c r="E110" s="31"/>
      <c r="F110" s="87"/>
      <c r="G110" s="87"/>
      <c r="H110" s="3"/>
    </row>
    <row x14ac:dyDescent="0.25" r="111" customHeight="1" ht="21.75">
      <c r="A111" s="22"/>
      <c r="B111" s="59"/>
      <c r="C111" s="23"/>
      <c r="D111" s="3"/>
      <c r="E111" s="31"/>
      <c r="F111" s="87"/>
      <c r="G111" s="87"/>
      <c r="H111" s="3"/>
    </row>
    <row x14ac:dyDescent="0.25" r="112" customHeight="1" ht="21.75">
      <c r="A112" s="22"/>
      <c r="B112" s="23"/>
      <c r="C112" s="41"/>
      <c r="D112" s="3"/>
      <c r="E112" s="31"/>
      <c r="F112" s="87"/>
      <c r="G112" s="87"/>
      <c r="H112" s="3"/>
    </row>
    <row x14ac:dyDescent="0.25" r="113" customHeight="1" ht="21.75">
      <c r="A113" s="22"/>
      <c r="B113" s="23"/>
      <c r="C113" s="23"/>
      <c r="D113" s="3"/>
      <c r="E113" s="31"/>
      <c r="F113" s="87"/>
      <c r="G113" s="87"/>
      <c r="H113" s="3"/>
    </row>
    <row x14ac:dyDescent="0.25" r="114" customHeight="1" ht="21.75">
      <c r="A114" s="22"/>
      <c r="B114" s="23"/>
      <c r="C114" s="23"/>
      <c r="D114" s="3"/>
      <c r="E114" s="31"/>
      <c r="F114" s="87"/>
      <c r="G114" s="87"/>
      <c r="H114" s="3"/>
    </row>
    <row x14ac:dyDescent="0.25" r="115" customHeight="1" ht="21.75">
      <c r="A115" s="22"/>
      <c r="B115" s="23"/>
      <c r="C115" s="22" t="s">
        <v>34</v>
      </c>
      <c r="D115" s="3"/>
      <c r="E115" s="31"/>
      <c r="F115" s="87"/>
      <c r="G115" s="87"/>
      <c r="H115" s="3"/>
    </row>
    <row x14ac:dyDescent="0.25" r="116" customHeight="1" ht="21.75">
      <c r="A116" s="22"/>
      <c r="B116" s="23"/>
      <c r="C116" s="22"/>
      <c r="D116" s="3"/>
      <c r="E116" s="44"/>
      <c r="F116" s="87"/>
      <c r="G116" s="87"/>
      <c r="H116" s="3"/>
    </row>
    <row x14ac:dyDescent="0.25" r="117" customHeight="1" ht="21.75">
      <c r="A117" s="22"/>
      <c r="B117" s="23"/>
      <c r="C117" s="22"/>
      <c r="D117" s="3"/>
      <c r="E117" s="44"/>
      <c r="F117" s="87"/>
      <c r="G117" s="87"/>
      <c r="H117" s="3"/>
    </row>
    <row x14ac:dyDescent="0.25" r="118" customHeight="1" ht="17.25">
      <c r="A118" s="8" t="s">
        <v>1</v>
      </c>
      <c r="B118" s="9" t="s">
        <v>41</v>
      </c>
      <c r="C118" s="10"/>
      <c r="D118" s="10"/>
      <c r="E118" s="12"/>
      <c r="F118" s="94"/>
      <c r="G118" s="83"/>
      <c r="H118" s="3"/>
    </row>
    <row x14ac:dyDescent="0.25" r="119" customHeight="1" ht="21.75">
      <c r="A119" s="15"/>
      <c r="B119" s="15"/>
      <c r="C119" s="15"/>
      <c r="D119" s="118" t="s">
        <v>42</v>
      </c>
      <c r="E119" s="58"/>
      <c r="F119" s="18" t="s">
        <v>4</v>
      </c>
      <c r="G119" s="85"/>
      <c r="H119" s="3"/>
    </row>
    <row x14ac:dyDescent="0.25" r="120" customHeight="1" ht="21.75">
      <c r="A120" s="19"/>
      <c r="B120" s="19"/>
      <c r="C120" s="19"/>
      <c r="D120" s="119" t="s">
        <v>5</v>
      </c>
      <c r="E120" s="20"/>
      <c r="F120" s="21"/>
      <c r="G120" s="82"/>
      <c r="H120" s="3"/>
    </row>
    <row x14ac:dyDescent="0.25" r="121" customHeight="1" ht="21.75">
      <c r="A121" s="22"/>
      <c r="B121" s="23"/>
      <c r="C121" s="23"/>
      <c r="D121" s="4" t="s">
        <v>43</v>
      </c>
      <c r="E121" s="7"/>
      <c r="F121" s="25">
        <f>ROUNDUP((('Exchange rate'!Eur_per_GBP*('UK-R-Lighting &amp; Accessories'!F143/(1+'Exchange rate'!UK_vat_rate))*1.25*0.9165)+1)/10,0)*10</f>
      </c>
      <c r="G121" s="82"/>
      <c r="H121" s="3"/>
    </row>
    <row x14ac:dyDescent="0.25" r="122" customHeight="1" ht="21.75">
      <c r="A122" s="22"/>
      <c r="B122" s="23"/>
      <c r="C122" s="23"/>
      <c r="D122" s="3"/>
      <c r="E122" s="26"/>
      <c r="F122" s="86"/>
      <c r="G122" s="86"/>
      <c r="H122" s="3"/>
    </row>
    <row x14ac:dyDescent="0.25" r="123" customHeight="1" ht="17.25">
      <c r="A123" s="22"/>
      <c r="B123" s="23"/>
      <c r="C123" s="23"/>
      <c r="D123" s="107" t="s">
        <v>45</v>
      </c>
      <c r="E123" s="6"/>
      <c r="F123" s="86"/>
      <c r="G123" s="86"/>
      <c r="H123" s="3"/>
    </row>
    <row x14ac:dyDescent="0.25" r="124" customHeight="1" ht="21.75">
      <c r="A124" s="22"/>
      <c r="B124" s="23"/>
      <c r="C124" s="23"/>
      <c r="D124" s="107"/>
      <c r="E124" s="6"/>
      <c r="F124" s="86"/>
      <c r="G124" s="86"/>
      <c r="H124" s="3"/>
    </row>
    <row x14ac:dyDescent="0.25" r="125" customHeight="1" ht="21.75">
      <c r="A125" s="22"/>
      <c r="B125" s="23"/>
      <c r="C125" s="23"/>
      <c r="D125" s="109"/>
      <c r="E125" s="6"/>
      <c r="F125" s="87"/>
      <c r="G125" s="87"/>
      <c r="H125" s="3"/>
    </row>
    <row x14ac:dyDescent="0.25" r="126" customHeight="1" ht="21.75">
      <c r="A126" s="22"/>
      <c r="B126" s="23"/>
      <c r="C126" s="23"/>
      <c r="D126" s="114"/>
      <c r="E126" s="6"/>
      <c r="F126" s="34"/>
      <c r="G126" s="87"/>
      <c r="H126" s="3"/>
    </row>
    <row x14ac:dyDescent="0.25" r="127" customHeight="1" ht="21.75">
      <c r="A127" s="22"/>
      <c r="B127" s="23"/>
      <c r="C127" s="67"/>
      <c r="D127" s="3"/>
      <c r="E127" s="31"/>
      <c r="F127" s="87"/>
      <c r="G127" s="87"/>
      <c r="H127" s="3"/>
    </row>
    <row x14ac:dyDescent="0.25" r="128" customHeight="1" ht="17.25">
      <c r="A128" s="22" t="s">
        <v>33</v>
      </c>
      <c r="B128" s="23"/>
      <c r="C128" s="23"/>
      <c r="D128" s="3"/>
      <c r="E128" s="31"/>
      <c r="F128" s="87"/>
      <c r="G128" s="87"/>
      <c r="H128" s="3"/>
    </row>
    <row x14ac:dyDescent="0.25" r="129" customHeight="1" ht="45.75">
      <c r="A129" s="22"/>
      <c r="B129" s="23"/>
      <c r="C129" s="23"/>
      <c r="D129" s="3"/>
      <c r="E129" s="31"/>
      <c r="F129" s="87"/>
      <c r="G129" s="87"/>
      <c r="H129" s="3"/>
    </row>
    <row x14ac:dyDescent="0.25" r="130" customHeight="1" ht="21.75">
      <c r="A130" s="22"/>
      <c r="B130" s="23"/>
      <c r="C130" s="23"/>
      <c r="D130" s="3"/>
      <c r="E130" s="31"/>
      <c r="F130" s="87"/>
      <c r="G130" s="87"/>
      <c r="H130" s="3"/>
    </row>
    <row x14ac:dyDescent="0.25" r="131" customHeight="1" ht="21.75">
      <c r="A131" s="22"/>
      <c r="B131" s="23"/>
      <c r="C131" s="22" t="s">
        <v>46</v>
      </c>
      <c r="D131" s="3"/>
      <c r="E131" s="31"/>
      <c r="F131" s="87"/>
      <c r="G131" s="87"/>
      <c r="H131" s="3"/>
    </row>
    <row x14ac:dyDescent="0.25" r="132" customHeight="1" ht="21.75">
      <c r="A132" s="22"/>
      <c r="B132" s="23"/>
      <c r="C132" s="23"/>
      <c r="D132" s="3"/>
      <c r="E132" s="31"/>
      <c r="F132" s="87"/>
      <c r="G132" s="87"/>
      <c r="H132" s="3"/>
    </row>
    <row x14ac:dyDescent="0.25" r="133" customHeight="1" ht="21.75">
      <c r="A133" s="22"/>
      <c r="B133" s="23"/>
      <c r="C133" s="23"/>
      <c r="D133" s="3"/>
      <c r="E133" s="31"/>
      <c r="F133" s="87"/>
      <c r="G133" s="87"/>
      <c r="H133" s="3"/>
    </row>
    <row x14ac:dyDescent="0.25" r="134" customHeight="1" ht="21.75">
      <c r="A134" s="22"/>
      <c r="B134" s="23"/>
      <c r="C134" s="23"/>
      <c r="D134" s="3"/>
      <c r="E134" s="44"/>
      <c r="F134" s="87"/>
      <c r="G134" s="87"/>
      <c r="H134" s="3"/>
    </row>
    <row x14ac:dyDescent="0.25" r="135" customHeight="1" ht="17.25">
      <c r="A135" s="8"/>
      <c r="B135" s="9" t="s">
        <v>35</v>
      </c>
      <c r="C135" s="9"/>
      <c r="D135" s="116"/>
      <c r="E135" s="49"/>
      <c r="F135" s="102"/>
      <c r="G135" s="83"/>
      <c r="H135" s="3"/>
    </row>
    <row x14ac:dyDescent="0.25" r="136" customHeight="1" ht="21.75">
      <c r="A136" s="50"/>
      <c r="B136" s="51"/>
      <c r="C136" s="51"/>
      <c r="D136" s="117" t="s">
        <v>10</v>
      </c>
      <c r="E136" s="60" t="s">
        <v>36</v>
      </c>
      <c r="F136" s="52" t="s">
        <v>37</v>
      </c>
      <c r="G136" s="85"/>
      <c r="H136" s="3"/>
    </row>
    <row x14ac:dyDescent="0.25" r="137" customHeight="1" ht="30">
      <c r="A137" s="19"/>
      <c r="B137" s="19"/>
      <c r="C137" s="19"/>
      <c r="D137" s="19"/>
      <c r="E137" s="20" t="s">
        <v>5</v>
      </c>
      <c r="F137" s="21"/>
      <c r="G137" s="82"/>
      <c r="H137" s="3"/>
    </row>
    <row x14ac:dyDescent="0.25" r="138" customHeight="1" ht="21.75">
      <c r="A138" s="3"/>
      <c r="B138" s="54"/>
      <c r="C138" s="54"/>
      <c r="D138" s="4" t="s">
        <v>38</v>
      </c>
      <c r="E138" s="24" t="s">
        <v>39</v>
      </c>
      <c r="F138" s="62">
        <f>ROUNDUP((('Exchange rate'!Eur_per_GBP*('UK-R-Lighting &amp; Accessories'!F129/(1+'Exchange rate'!UK_vat_rate))*1.25*0.9165)+1)/10,0)*10</f>
      </c>
      <c r="G138" s="63"/>
      <c r="H138" s="3"/>
    </row>
    <row x14ac:dyDescent="0.25" r="139" customHeight="1" ht="21.75">
      <c r="A139" s="3"/>
      <c r="B139" s="54"/>
      <c r="C139" s="54"/>
      <c r="D139" s="7"/>
      <c r="E139" s="24"/>
      <c r="F139" s="34"/>
      <c r="G139" s="82"/>
      <c r="H139" s="3"/>
    </row>
    <row x14ac:dyDescent="0.25" r="140" customHeight="1" ht="21.75">
      <c r="A140" s="3"/>
      <c r="B140" s="54"/>
      <c r="C140" s="54"/>
      <c r="D140" s="120" t="s">
        <v>40</v>
      </c>
      <c r="E140" s="24"/>
      <c r="F140" s="24"/>
      <c r="G140" s="82"/>
      <c r="H140" s="3"/>
    </row>
    <row x14ac:dyDescent="0.25" r="141" customHeight="1" ht="21.75">
      <c r="A141" s="3"/>
      <c r="B141" s="54"/>
      <c r="C141" s="54"/>
      <c r="D141" s="107"/>
      <c r="E141" s="24"/>
      <c r="F141" s="91"/>
      <c r="G141" s="82"/>
      <c r="H141" s="3"/>
    </row>
    <row x14ac:dyDescent="0.25" r="142" customHeight="1" ht="21.75">
      <c r="A142" s="3"/>
      <c r="B142" s="54"/>
      <c r="C142" s="54"/>
      <c r="D142" s="121"/>
      <c r="E142" s="66"/>
      <c r="F142" s="34"/>
      <c r="G142" s="82"/>
      <c r="H142" s="3"/>
    </row>
    <row x14ac:dyDescent="0.25" r="143" customHeight="1" ht="21.75">
      <c r="A143" s="3"/>
      <c r="B143" s="54"/>
      <c r="C143" s="54"/>
      <c r="D143" s="121"/>
      <c r="E143" s="66"/>
      <c r="F143" s="34"/>
      <c r="G143" s="82"/>
      <c r="H143" s="3"/>
    </row>
    <row x14ac:dyDescent="0.25" r="144" customHeight="1" ht="21">
      <c r="A144" s="3"/>
      <c r="B144" s="54"/>
      <c r="C144" s="54"/>
      <c r="D144" s="121"/>
      <c r="E144" s="66"/>
      <c r="F144" s="34"/>
      <c r="G144" s="82"/>
      <c r="H144" s="3"/>
    </row>
    <row x14ac:dyDescent="0.25" r="145" customHeight="1" ht="21">
      <c r="A145" s="3"/>
      <c r="B145" s="54"/>
      <c r="C145" s="54"/>
      <c r="D145" s="121"/>
      <c r="E145" s="66"/>
      <c r="F145" s="34"/>
      <c r="G145" s="82"/>
      <c r="H145" s="3"/>
    </row>
    <row x14ac:dyDescent="0.25" r="146" customHeight="1" ht="21">
      <c r="A146" s="3"/>
      <c r="B146" s="54"/>
      <c r="C146" s="54"/>
      <c r="D146" s="121"/>
      <c r="E146" s="66"/>
      <c r="F146" s="34"/>
      <c r="G146" s="82"/>
      <c r="H146" s="3"/>
    </row>
    <row x14ac:dyDescent="0.25" r="147" customHeight="1" ht="21">
      <c r="A147" s="3"/>
      <c r="B147" s="54"/>
      <c r="C147" s="54"/>
      <c r="D147" s="121"/>
      <c r="E147" s="66"/>
      <c r="F147" s="34"/>
      <c r="G147" s="82"/>
      <c r="H147" s="3"/>
    </row>
    <row x14ac:dyDescent="0.25" r="148" customHeight="1" ht="21">
      <c r="A148" s="3"/>
      <c r="B148" s="54"/>
      <c r="C148" s="54"/>
      <c r="D148" s="121"/>
      <c r="E148" s="66"/>
      <c r="F148" s="34"/>
      <c r="G148" s="82"/>
      <c r="H148" s="3"/>
    </row>
    <row x14ac:dyDescent="0.25" r="149" customHeight="1" ht="21">
      <c r="A149" s="3"/>
      <c r="B149" s="54"/>
      <c r="C149" s="54"/>
      <c r="D149" s="121"/>
      <c r="E149" s="66"/>
      <c r="F149" s="34"/>
      <c r="G149" s="82"/>
      <c r="H149" s="3"/>
    </row>
    <row x14ac:dyDescent="0.25" r="150" customHeight="1" ht="21">
      <c r="A150" s="3"/>
      <c r="B150" s="54"/>
      <c r="C150" s="54"/>
      <c r="D150" s="121"/>
      <c r="E150" s="66"/>
      <c r="F150" s="34"/>
      <c r="G150" s="82"/>
      <c r="H150" s="3"/>
    </row>
    <row x14ac:dyDescent="0.25" r="151" customHeight="1" ht="21">
      <c r="A151" s="3"/>
      <c r="B151" s="54"/>
      <c r="C151" s="54"/>
      <c r="D151" s="121"/>
      <c r="E151" s="66"/>
      <c r="F151" s="34"/>
      <c r="G151" s="82"/>
      <c r="H151" s="3"/>
    </row>
    <row x14ac:dyDescent="0.25" r="152" customHeight="1" ht="21">
      <c r="A152" s="3"/>
      <c r="B152" s="54"/>
      <c r="C152" s="54"/>
      <c r="D152" s="121"/>
      <c r="E152" s="66"/>
      <c r="F152" s="34"/>
      <c r="G152" s="82"/>
      <c r="H152" s="3"/>
    </row>
    <row x14ac:dyDescent="0.25" r="153" customHeight="1" ht="21.75">
      <c r="A153" s="3"/>
      <c r="B153" s="54"/>
      <c r="C153" s="54"/>
      <c r="D153" s="121"/>
      <c r="E153" s="66"/>
      <c r="F153" s="34"/>
      <c r="G153" s="82"/>
      <c r="H153" s="3"/>
    </row>
    <row x14ac:dyDescent="0.25" r="154" customHeight="1" ht="21.75">
      <c r="A154" s="3"/>
      <c r="B154" s="54"/>
      <c r="C154" s="54"/>
      <c r="D154" s="3"/>
      <c r="E154" s="6"/>
      <c r="F154" s="103"/>
      <c r="G154" s="82"/>
      <c r="H154" s="3"/>
    </row>
    <row x14ac:dyDescent="0.25" r="155" customHeight="1" ht="21.75">
      <c r="A155" s="3"/>
      <c r="B155" s="54"/>
      <c r="C155" s="54"/>
      <c r="D155" s="108"/>
      <c r="E155" s="24"/>
      <c r="F155" s="34"/>
      <c r="G155" s="82"/>
      <c r="H155" s="3"/>
    </row>
    <row x14ac:dyDescent="0.25" r="156" customHeight="1" ht="17.25">
      <c r="A156" s="8" t="s">
        <v>1</v>
      </c>
      <c r="B156" s="9" t="s">
        <v>47</v>
      </c>
      <c r="C156" s="10"/>
      <c r="D156" s="10"/>
      <c r="E156" s="12"/>
      <c r="F156" s="94"/>
      <c r="G156" s="83"/>
      <c r="H156" s="3"/>
    </row>
    <row x14ac:dyDescent="0.25" r="157" customHeight="1" ht="21.75">
      <c r="A157" s="15"/>
      <c r="B157" s="15"/>
      <c r="C157" s="15"/>
      <c r="D157" s="118" t="s">
        <v>28</v>
      </c>
      <c r="E157" s="58"/>
      <c r="F157" s="18" t="s">
        <v>4</v>
      </c>
      <c r="G157" s="85"/>
      <c r="H157" s="3"/>
    </row>
    <row x14ac:dyDescent="0.25" r="158" customHeight="1" ht="21.75">
      <c r="A158" s="19"/>
      <c r="B158" s="19"/>
      <c r="C158" s="19"/>
      <c r="D158" s="119" t="s">
        <v>5</v>
      </c>
      <c r="E158" s="20"/>
      <c r="F158" s="21"/>
      <c r="G158" s="82"/>
      <c r="H158" s="3"/>
    </row>
    <row x14ac:dyDescent="0.25" r="159" customHeight="1" ht="21.75">
      <c r="A159" s="22"/>
      <c r="B159" s="23"/>
      <c r="C159" s="23"/>
      <c r="D159" s="4" t="s">
        <v>48</v>
      </c>
      <c r="E159" s="7"/>
      <c r="F159" s="25">
        <f>ROUNDUP((('Exchange rate'!Eur_per_GBP*('UK-R-Lighting &amp; Accessories'!F159/(1+'Exchange rate'!UK_vat_rate))*1.25*0.9165)+1)/10,0)*10</f>
      </c>
      <c r="G159" s="82"/>
      <c r="H159" s="3"/>
    </row>
    <row x14ac:dyDescent="0.25" r="160" customHeight="1" ht="21.75">
      <c r="A160" s="22"/>
      <c r="B160" s="23"/>
      <c r="C160" s="23"/>
      <c r="D160" s="3"/>
      <c r="E160" s="26"/>
      <c r="F160" s="86"/>
      <c r="G160" s="86"/>
      <c r="H160" s="3"/>
    </row>
    <row x14ac:dyDescent="0.25" r="161" customHeight="1" ht="17.25">
      <c r="A161" s="22"/>
      <c r="B161" s="23"/>
      <c r="C161" s="23"/>
      <c r="D161" s="107" t="s">
        <v>31</v>
      </c>
      <c r="E161" s="6"/>
      <c r="F161" s="86"/>
      <c r="G161" s="86"/>
      <c r="H161" s="3"/>
    </row>
    <row x14ac:dyDescent="0.25" r="162" customHeight="1" ht="17.25">
      <c r="A162" s="22"/>
      <c r="B162" s="23"/>
      <c r="C162" s="23"/>
      <c r="D162" s="107"/>
      <c r="E162" s="6"/>
      <c r="F162" s="86"/>
      <c r="G162" s="86"/>
      <c r="H162" s="3"/>
    </row>
    <row x14ac:dyDescent="0.25" r="163" customHeight="1" ht="21.75">
      <c r="A163" s="22"/>
      <c r="B163" s="23"/>
      <c r="C163" s="23"/>
      <c r="D163" s="107"/>
      <c r="E163" s="6"/>
      <c r="F163" s="86"/>
      <c r="G163" s="86"/>
      <c r="H163" s="3"/>
    </row>
    <row x14ac:dyDescent="0.25" r="164" customHeight="1" ht="21.75">
      <c r="A164" s="22"/>
      <c r="B164" s="23"/>
      <c r="C164" s="23"/>
      <c r="D164" s="110" t="s">
        <v>50</v>
      </c>
      <c r="E164" s="55"/>
      <c r="F164" s="37">
        <f>ROUNDUP((('Exchange rate'!Eur_per_GBP*('UK-R-Lighting &amp; Accessories'!F164/(1+'Exchange rate'!UK_vat_rate))*1.25*0.9165)+1)/10,0)*10</f>
      </c>
      <c r="G164" s="87"/>
      <c r="H164" s="3"/>
    </row>
    <row x14ac:dyDescent="0.25" r="165" customHeight="1" ht="21.75">
      <c r="A165" s="22"/>
      <c r="B165" s="59" t="s">
        <v>33</v>
      </c>
      <c r="C165" s="23"/>
      <c r="D165" s="114"/>
      <c r="E165" s="6"/>
      <c r="F165" s="34"/>
      <c r="G165" s="87"/>
      <c r="H165" s="3"/>
    </row>
    <row x14ac:dyDescent="0.25" r="166" customHeight="1" ht="21.75">
      <c r="A166" s="22"/>
      <c r="B166" s="23"/>
      <c r="C166" s="41"/>
      <c r="D166" s="3"/>
      <c r="E166" s="31"/>
      <c r="F166" s="87"/>
      <c r="G166" s="87"/>
      <c r="H166" s="3"/>
    </row>
    <row x14ac:dyDescent="0.25" r="167" customHeight="1" ht="17.25">
      <c r="A167" s="22"/>
      <c r="B167" s="23"/>
      <c r="C167" s="23"/>
      <c r="D167" s="3"/>
      <c r="E167" s="31"/>
      <c r="F167" s="87"/>
      <c r="G167" s="87"/>
      <c r="H167" s="3"/>
    </row>
    <row x14ac:dyDescent="0.25" r="168" customHeight="1" ht="45.75">
      <c r="A168" s="22"/>
      <c r="B168" s="23"/>
      <c r="C168" s="23"/>
      <c r="D168" s="3"/>
      <c r="E168" s="31"/>
      <c r="F168" s="87"/>
      <c r="G168" s="87"/>
      <c r="H168" s="3"/>
    </row>
    <row x14ac:dyDescent="0.25" r="169" customHeight="1" ht="21.75">
      <c r="A169" s="22"/>
      <c r="B169" s="23"/>
      <c r="C169" s="23"/>
      <c r="D169" s="3"/>
      <c r="E169" s="31"/>
      <c r="F169" s="87"/>
      <c r="G169" s="87"/>
      <c r="H169" s="3"/>
    </row>
    <row x14ac:dyDescent="0.25" r="170" customHeight="1" ht="21.75">
      <c r="A170" s="22"/>
      <c r="B170" s="23"/>
      <c r="C170" s="22" t="s">
        <v>51</v>
      </c>
      <c r="D170" s="3"/>
      <c r="E170" s="44"/>
      <c r="F170" s="87"/>
      <c r="G170" s="87"/>
      <c r="H170" s="3"/>
    </row>
    <row x14ac:dyDescent="0.25" r="171" customHeight="1" ht="17.25">
      <c r="A171" s="8" t="s">
        <v>1</v>
      </c>
      <c r="B171" s="9" t="s">
        <v>52</v>
      </c>
      <c r="C171" s="10"/>
      <c r="D171" s="10"/>
      <c r="E171" s="12"/>
      <c r="F171" s="94"/>
      <c r="G171" s="83"/>
      <c r="H171" s="3"/>
    </row>
    <row x14ac:dyDescent="0.25" r="172" customHeight="1" ht="17.25">
      <c r="A172" s="15"/>
      <c r="B172" s="15"/>
      <c r="C172" s="15"/>
      <c r="D172" s="118" t="s">
        <v>53</v>
      </c>
      <c r="E172" s="58"/>
      <c r="F172" s="18" t="s">
        <v>4</v>
      </c>
      <c r="G172" s="85"/>
      <c r="H172" s="3"/>
    </row>
    <row x14ac:dyDescent="0.25" r="173" customHeight="1" ht="21.75">
      <c r="A173" s="19"/>
      <c r="B173" s="19"/>
      <c r="C173" s="19"/>
      <c r="D173" s="119" t="s">
        <v>5</v>
      </c>
      <c r="E173" s="20"/>
      <c r="F173" s="21"/>
      <c r="G173" s="82"/>
      <c r="H173" s="3"/>
    </row>
    <row x14ac:dyDescent="0.25" r="174" customHeight="1" ht="21.75">
      <c r="A174" s="22"/>
      <c r="B174" s="23"/>
      <c r="C174" s="23"/>
      <c r="D174" s="4" t="s">
        <v>54</v>
      </c>
      <c r="E174" s="7"/>
      <c r="F174" s="25">
        <f>ROUNDUP((('Exchange rate'!Eur_per_GBP*('UK-R-Lighting &amp; Accessories'!F174/(1+'Exchange rate'!UK_vat_rate))*1.25*0.9165)+1)/10,0)*10</f>
      </c>
      <c r="G174" s="82"/>
      <c r="H174" s="3"/>
    </row>
    <row x14ac:dyDescent="0.25" r="175" customHeight="1" ht="21.75">
      <c r="A175" s="22"/>
      <c r="B175" s="23"/>
      <c r="C175" s="23"/>
      <c r="D175" s="3"/>
      <c r="E175" s="26"/>
      <c r="F175" s="86"/>
      <c r="G175" s="86"/>
      <c r="H175" s="3"/>
    </row>
    <row x14ac:dyDescent="0.25" r="176" customHeight="1" ht="17.25">
      <c r="A176" s="22"/>
      <c r="B176" s="23"/>
      <c r="C176" s="23"/>
      <c r="D176" s="107" t="s">
        <v>31</v>
      </c>
      <c r="E176" s="6"/>
      <c r="F176" s="86"/>
      <c r="G176" s="86"/>
      <c r="H176" s="3"/>
    </row>
    <row x14ac:dyDescent="0.25" r="177" customHeight="1" ht="21.75">
      <c r="A177" s="22"/>
      <c r="B177" s="23"/>
      <c r="C177" s="23"/>
      <c r="D177" s="107"/>
      <c r="E177" s="6"/>
      <c r="F177" s="86"/>
      <c r="G177" s="86"/>
      <c r="H177" s="3"/>
    </row>
    <row x14ac:dyDescent="0.25" r="178" customHeight="1" ht="21.75">
      <c r="A178" s="22"/>
      <c r="B178" s="23"/>
      <c r="C178" s="23"/>
      <c r="D178" s="107"/>
      <c r="E178" s="6"/>
      <c r="F178" s="86"/>
      <c r="G178" s="86"/>
      <c r="H178" s="3"/>
    </row>
    <row x14ac:dyDescent="0.25" r="179" customHeight="1" ht="17.25">
      <c r="A179" s="22"/>
      <c r="B179" s="22"/>
      <c r="C179" s="23"/>
      <c r="D179" s="110" t="s">
        <v>50</v>
      </c>
      <c r="E179" s="55"/>
      <c r="F179" s="37">
        <f>ROUNDUP((('Exchange rate'!Eur_per_GBP*('UK-R-Lighting &amp; Accessories'!F179/(1+'Exchange rate'!UK_vat_rate))*1.25*0.9165)+1)/10,0)*10</f>
      </c>
      <c r="G179" s="87"/>
      <c r="H179" s="3"/>
    </row>
    <row x14ac:dyDescent="0.25" r="180" customHeight="1" ht="45.75">
      <c r="A180" s="22"/>
      <c r="B180" s="22" t="s">
        <v>33</v>
      </c>
      <c r="C180" s="23"/>
      <c r="D180" s="114"/>
      <c r="E180" s="6"/>
      <c r="F180" s="34"/>
      <c r="G180" s="87"/>
      <c r="H180" s="3"/>
    </row>
    <row x14ac:dyDescent="0.25" r="181" customHeight="1" ht="21.75">
      <c r="A181" s="22"/>
      <c r="B181" s="23"/>
      <c r="C181" s="41"/>
      <c r="D181" s="3"/>
      <c r="E181" s="31"/>
      <c r="F181" s="87"/>
      <c r="G181" s="87"/>
      <c r="H181" s="3"/>
    </row>
    <row x14ac:dyDescent="0.25" r="182" customHeight="1" ht="21.75">
      <c r="A182" s="22"/>
      <c r="B182" s="23"/>
      <c r="C182" s="23"/>
      <c r="D182" s="3"/>
      <c r="E182" s="31"/>
      <c r="F182" s="87"/>
      <c r="G182" s="87"/>
      <c r="H182" s="3"/>
    </row>
    <row x14ac:dyDescent="0.25" r="183" customHeight="1" ht="21.75">
      <c r="A183" s="22"/>
      <c r="B183" s="23"/>
      <c r="C183" s="23"/>
      <c r="D183" s="3"/>
      <c r="E183" s="31"/>
      <c r="F183" s="87"/>
      <c r="G183" s="87"/>
      <c r="H183" s="3"/>
    </row>
    <row x14ac:dyDescent="0.25" r="184" customHeight="1" ht="21.75">
      <c r="A184" s="22"/>
      <c r="B184" s="23"/>
      <c r="C184" s="23"/>
      <c r="D184" s="3"/>
      <c r="E184" s="31"/>
      <c r="F184" s="87"/>
      <c r="G184" s="87"/>
      <c r="H184" s="3"/>
    </row>
    <row x14ac:dyDescent="0.25" r="185" customHeight="1" ht="21.75">
      <c r="A185" s="22"/>
      <c r="B185" s="23"/>
      <c r="C185" s="22"/>
      <c r="D185" s="3"/>
      <c r="E185" s="44"/>
      <c r="F185" s="87"/>
      <c r="G185" s="87"/>
      <c r="H185" s="3"/>
    </row>
    <row x14ac:dyDescent="0.25" r="186" customHeight="1" ht="21">
      <c r="A186" s="3"/>
      <c r="B186" s="54"/>
      <c r="C186" s="22" t="s">
        <v>56</v>
      </c>
      <c r="D186" s="3"/>
      <c r="E186" s="24"/>
      <c r="F186" s="91"/>
      <c r="G186" s="82"/>
      <c r="H186" s="3"/>
    </row>
    <row x14ac:dyDescent="0.25" r="187" customHeight="1" ht="21.75">
      <c r="A187" s="3"/>
      <c r="B187" s="54"/>
      <c r="C187" s="54"/>
      <c r="D187" s="3"/>
      <c r="E187" s="24"/>
      <c r="F187" s="91"/>
      <c r="G187" s="82"/>
      <c r="H187" s="3"/>
    </row>
    <row x14ac:dyDescent="0.25" r="188" customHeight="1" ht="17.25">
      <c r="A188" s="8" t="s">
        <v>1</v>
      </c>
      <c r="B188" s="9" t="s">
        <v>57</v>
      </c>
      <c r="C188" s="10"/>
      <c r="D188" s="10"/>
      <c r="E188" s="12"/>
      <c r="F188" s="94"/>
      <c r="G188" s="94"/>
      <c r="H188" s="3"/>
    </row>
    <row x14ac:dyDescent="0.25" r="189" customHeight="1" ht="21.75">
      <c r="A189" s="15"/>
      <c r="B189" s="15"/>
      <c r="C189" s="15"/>
      <c r="D189" s="113" t="s">
        <v>58</v>
      </c>
      <c r="E189" s="72" t="s">
        <v>33</v>
      </c>
      <c r="F189" s="73" t="s">
        <v>59</v>
      </c>
      <c r="G189" s="18"/>
      <c r="H189" s="3"/>
    </row>
    <row x14ac:dyDescent="0.25" r="190" customHeight="1" ht="21.75">
      <c r="A190" s="54"/>
      <c r="B190" s="22"/>
      <c r="C190" s="23"/>
      <c r="D190" s="3"/>
      <c r="E190" s="24"/>
      <c r="F190" s="91"/>
      <c r="G190" s="82"/>
      <c r="H190" s="3"/>
    </row>
    <row x14ac:dyDescent="0.25" r="191" customHeight="1" ht="21.75">
      <c r="A191" s="54"/>
      <c r="B191" s="22"/>
      <c r="C191" s="23"/>
      <c r="D191" s="4" t="s">
        <v>11</v>
      </c>
      <c r="E191" s="7" t="s">
        <v>60</v>
      </c>
      <c r="F191" s="25">
        <f>ROUNDUP((('Exchange rate'!Eur_per_GBP*('UK-R-Lighting &amp; Accessories'!F192/(1+'Exchange rate'!UK_vat_rate))*1.25*0.9165)+1)/10,0)*10</f>
      </c>
      <c r="G191" s="82"/>
      <c r="H191" s="3"/>
    </row>
    <row x14ac:dyDescent="0.25" r="192" customHeight="1" ht="21.75">
      <c r="A192" s="54"/>
      <c r="B192" s="22"/>
      <c r="C192" s="23"/>
      <c r="D192" s="4" t="s">
        <v>13</v>
      </c>
      <c r="E192" s="24" t="s">
        <v>61</v>
      </c>
      <c r="F192" s="25">
        <f>ROUNDUP((('Exchange rate'!Eur_per_GBP*('UK-R-Lighting &amp; Accessories'!F193/(1+'Exchange rate'!UK_vat_rate))*1.25*0.9165)+1)/10,0)*10</f>
      </c>
      <c r="G192" s="82"/>
      <c r="H192" s="3"/>
    </row>
    <row x14ac:dyDescent="0.25" r="193" customHeight="1" ht="21.75">
      <c r="A193" s="54"/>
      <c r="B193" s="54"/>
      <c r="C193" s="4"/>
      <c r="D193" s="74"/>
      <c r="E193" s="24"/>
      <c r="F193" s="103"/>
      <c r="G193" s="82"/>
      <c r="H193" s="3"/>
    </row>
    <row x14ac:dyDescent="0.25" r="194" customHeight="1" ht="21.75">
      <c r="A194" s="68"/>
      <c r="B194" s="68"/>
      <c r="C194" s="74"/>
      <c r="D194" s="74"/>
      <c r="E194" s="24"/>
      <c r="F194" s="103"/>
      <c r="G194" s="82"/>
      <c r="H194" s="3"/>
    </row>
    <row x14ac:dyDescent="0.25" r="195" customHeight="1" ht="21.75">
      <c r="A195" s="54"/>
      <c r="B195" s="54"/>
      <c r="C195" s="75" t="s">
        <v>62</v>
      </c>
      <c r="D195" s="122"/>
      <c r="E195" s="45"/>
      <c r="F195" s="92"/>
      <c r="G195" s="82"/>
      <c r="H195" s="3"/>
    </row>
    <row x14ac:dyDescent="0.25" r="196" customHeight="1" ht="21.75">
      <c r="A196" s="54"/>
      <c r="B196" s="54"/>
      <c r="C196" s="4"/>
      <c r="D196" s="74"/>
      <c r="E196" s="24"/>
      <c r="F196" s="103"/>
      <c r="G196" s="82"/>
      <c r="H196" s="3"/>
    </row>
    <row x14ac:dyDescent="0.25" r="197" customHeight="1" ht="21.75">
      <c r="A197" s="54"/>
      <c r="B197" s="54"/>
      <c r="C197" s="4"/>
      <c r="D197" s="74"/>
      <c r="E197" s="24"/>
      <c r="F197" s="103"/>
      <c r="G197" s="82"/>
      <c r="H197" s="3"/>
    </row>
    <row x14ac:dyDescent="0.25" r="198" customHeight="1" ht="21.75">
      <c r="A198" s="54"/>
      <c r="B198" s="54"/>
      <c r="C198" s="4"/>
      <c r="D198" s="28"/>
      <c r="E198" s="24"/>
      <c r="F198" s="103"/>
      <c r="G198" s="82"/>
      <c r="H198" s="3"/>
    </row>
    <row x14ac:dyDescent="0.25" r="199" customHeight="1" ht="21.75">
      <c r="A199" s="54"/>
      <c r="B199" s="54"/>
      <c r="C199" s="4"/>
      <c r="D199" s="28"/>
      <c r="E199" s="24"/>
      <c r="F199" s="103"/>
      <c r="G199" s="82"/>
      <c r="H199" s="3"/>
    </row>
    <row x14ac:dyDescent="0.25" r="200" customHeight="1" ht="21.75">
      <c r="A200" s="54"/>
      <c r="B200" s="54"/>
      <c r="C200" s="4"/>
      <c r="D200" s="74"/>
      <c r="E200" s="24"/>
      <c r="F200" s="103"/>
      <c r="G200" s="82"/>
      <c r="H200" s="3"/>
    </row>
    <row x14ac:dyDescent="0.25" r="201" customHeight="1" ht="17.25">
      <c r="A201" s="54"/>
      <c r="B201" s="54"/>
      <c r="C201" s="4"/>
      <c r="D201" s="74"/>
      <c r="E201" s="24"/>
      <c r="F201" s="103"/>
      <c r="G201" s="82"/>
      <c r="H201" s="3"/>
    </row>
    <row x14ac:dyDescent="0.25" r="202" customHeight="1" ht="45.75">
      <c r="A202" s="54"/>
      <c r="B202" s="54"/>
      <c r="C202" s="4"/>
      <c r="D202" s="74"/>
      <c r="E202" s="24"/>
      <c r="F202" s="103"/>
      <c r="G202" s="82"/>
      <c r="H202" s="3"/>
    </row>
    <row x14ac:dyDescent="0.25" r="203" customHeight="1" ht="21.75">
      <c r="A203" s="54"/>
      <c r="B203" s="54"/>
      <c r="C203" s="4"/>
      <c r="D203" s="74"/>
      <c r="E203" s="24"/>
      <c r="F203" s="103"/>
      <c r="G203" s="82"/>
      <c r="H203" s="3"/>
    </row>
    <row x14ac:dyDescent="0.25" r="204" customHeight="1" ht="21.75">
      <c r="A204" s="54"/>
      <c r="B204" s="54"/>
      <c r="C204" s="4"/>
      <c r="D204" s="74"/>
      <c r="E204" s="24"/>
      <c r="F204" s="103"/>
      <c r="G204" s="82"/>
      <c r="H204" s="3"/>
    </row>
    <row x14ac:dyDescent="0.25" r="205" customHeight="1" ht="21.75">
      <c r="A205" s="3"/>
      <c r="B205" s="54"/>
      <c r="C205" s="22"/>
      <c r="D205" s="3"/>
      <c r="E205" s="24"/>
      <c r="F205" s="91"/>
      <c r="G205" s="82"/>
      <c r="H205" s="3"/>
    </row>
    <row x14ac:dyDescent="0.25" r="206" customHeight="1" ht="17.25">
      <c r="A206" s="8"/>
      <c r="B206" s="96" t="s">
        <v>67</v>
      </c>
      <c r="C206" s="8"/>
      <c r="D206" s="10"/>
      <c r="E206" s="11"/>
      <c r="F206" s="104"/>
      <c r="G206" s="94"/>
      <c r="H206" s="3"/>
    </row>
    <row x14ac:dyDescent="0.25" r="207" customHeight="1" ht="21.75">
      <c r="A207" s="15"/>
      <c r="B207" s="15"/>
      <c r="C207" s="15"/>
      <c r="D207" s="113" t="s">
        <v>58</v>
      </c>
      <c r="E207" s="72" t="s">
        <v>33</v>
      </c>
      <c r="F207" s="73" t="s">
        <v>59</v>
      </c>
      <c r="G207" s="18"/>
      <c r="H207" s="3"/>
    </row>
    <row x14ac:dyDescent="0.25" r="208" customHeight="1" ht="21.75">
      <c r="A208" s="3"/>
      <c r="B208" s="54"/>
      <c r="C208" s="22"/>
      <c r="D208" s="3"/>
      <c r="E208" s="20" t="s">
        <v>72</v>
      </c>
      <c r="F208" s="91"/>
      <c r="G208" s="82"/>
      <c r="H208" s="3"/>
    </row>
    <row x14ac:dyDescent="0.25" r="209" customHeight="1" ht="17.25">
      <c r="A209" s="3"/>
      <c r="B209" s="54"/>
      <c r="C209" s="54"/>
      <c r="D209" s="3"/>
      <c r="E209" s="6"/>
      <c r="F209" s="91"/>
      <c r="G209" s="82"/>
      <c r="H209" s="3"/>
    </row>
    <row x14ac:dyDescent="0.25" r="210" customHeight="1" ht="17.25">
      <c r="A210" s="3"/>
      <c r="B210" s="68"/>
      <c r="C210" s="68"/>
      <c r="D210" s="3"/>
      <c r="E210" s="24" t="s">
        <v>68</v>
      </c>
      <c r="F210" s="95">
        <f>ROUNDUP((('Exchange rate'!Eur_per_GBP*('UK-R-Lighting &amp; Accessories'!F219/(1+'Exchange rate'!UK_vat_rate))*1.25*0.9165)+1)/10,0)*10</f>
      </c>
      <c r="G210" s="82"/>
      <c r="H210" s="3"/>
    </row>
    <row x14ac:dyDescent="0.25" r="211" customHeight="1" ht="21.75">
      <c r="A211" s="3"/>
      <c r="B211" s="54"/>
      <c r="C211" s="54"/>
      <c r="D211" s="75"/>
      <c r="E211" s="70"/>
      <c r="F211" s="105"/>
      <c r="G211" s="82"/>
      <c r="H211" s="3"/>
    </row>
    <row x14ac:dyDescent="0.25" r="212" customHeight="1" ht="21.75">
      <c r="A212" s="3"/>
      <c r="B212" s="54"/>
      <c r="C212" s="54"/>
      <c r="D212" s="3"/>
      <c r="E212" s="24"/>
      <c r="F212" s="91"/>
      <c r="G212" s="82"/>
      <c r="H212" s="3"/>
    </row>
    <row x14ac:dyDescent="0.25" r="213" customHeight="1" ht="21.75">
      <c r="A213" s="3"/>
      <c r="B213" s="54"/>
      <c r="C213" s="54"/>
      <c r="D213" s="123" t="s">
        <v>70</v>
      </c>
      <c r="E213" s="55"/>
      <c r="F213" s="106"/>
      <c r="G213" s="82"/>
      <c r="H213" s="3"/>
    </row>
    <row x14ac:dyDescent="0.25" r="214" customHeight="1" ht="21.75">
      <c r="A214" s="3"/>
      <c r="B214" s="54"/>
      <c r="C214" s="54"/>
      <c r="D214" s="3"/>
      <c r="E214" s="27"/>
      <c r="F214" s="91"/>
      <c r="G214" s="82"/>
      <c r="H214" s="3"/>
    </row>
    <row x14ac:dyDescent="0.25" r="215" customHeight="1" ht="21.75">
      <c r="A215" s="3"/>
      <c r="B215" s="54"/>
      <c r="C215" s="54"/>
      <c r="D215" s="3"/>
      <c r="E215" s="27"/>
      <c r="F215" s="91"/>
      <c r="G215" s="82"/>
      <c r="H215" s="3"/>
    </row>
    <row x14ac:dyDescent="0.25" r="216" customHeight="1" ht="17.25">
      <c r="A216" s="3"/>
      <c r="B216" s="54"/>
      <c r="C216" s="54"/>
      <c r="D216" s="3"/>
      <c r="E216" s="24"/>
      <c r="F216" s="91"/>
      <c r="G216" s="82"/>
      <c r="H216" s="3"/>
    </row>
    <row x14ac:dyDescent="0.25" r="217" customHeight="1" ht="45.75">
      <c r="A217" s="3"/>
      <c r="B217" s="54"/>
      <c r="C217" s="54"/>
      <c r="D217" s="3"/>
      <c r="E217" s="24"/>
      <c r="F217" s="91"/>
      <c r="G217" s="82"/>
      <c r="H217" s="3"/>
    </row>
    <row x14ac:dyDescent="0.25" r="218" customHeight="1" ht="21.75">
      <c r="A218" s="3"/>
      <c r="B218" s="54"/>
      <c r="C218" s="54"/>
      <c r="D218" s="3"/>
      <c r="E218" s="24"/>
      <c r="F218" s="91"/>
      <c r="G218" s="82"/>
      <c r="H218" s="3"/>
    </row>
    <row x14ac:dyDescent="0.25" r="219" customHeight="1" ht="21.75">
      <c r="A219" s="3"/>
      <c r="B219" s="54"/>
      <c r="C219" s="54"/>
      <c r="D219" s="3"/>
      <c r="E219" s="24"/>
      <c r="F219" s="91"/>
      <c r="G219" s="82"/>
      <c r="H219" s="3"/>
    </row>
    <row x14ac:dyDescent="0.25" r="220" customHeight="1" ht="21.75">
      <c r="A220" s="3"/>
      <c r="B220" s="54"/>
      <c r="C220" s="54"/>
      <c r="D220" s="3"/>
      <c r="E220" s="24"/>
      <c r="F220" s="91"/>
      <c r="G220" s="82"/>
      <c r="H220" s="3"/>
    </row>
    <row x14ac:dyDescent="0.25" r="221" customHeight="1" ht="21.75">
      <c r="A221" s="3"/>
      <c r="B221" s="68"/>
      <c r="C221" s="68"/>
      <c r="D221" s="74"/>
      <c r="E221" s="24"/>
      <c r="F221" s="91"/>
      <c r="G221" s="82"/>
      <c r="H221" s="3"/>
    </row>
    <row x14ac:dyDescent="0.25" r="222" customHeight="1" ht="21.75">
      <c r="A222" s="3"/>
      <c r="B222" s="54"/>
      <c r="C222" s="54"/>
      <c r="D222" s="75"/>
      <c r="E222" s="70"/>
      <c r="F222" s="105"/>
      <c r="G222" s="82"/>
      <c r="H222" s="3"/>
    </row>
    <row x14ac:dyDescent="0.25" r="223" customHeight="1" ht="21.75">
      <c r="A223" s="3"/>
      <c r="B223" s="54"/>
      <c r="C223" s="54"/>
      <c r="D223" s="3"/>
      <c r="E223" s="24"/>
      <c r="F223" s="91"/>
      <c r="G223" s="82"/>
      <c r="H223" s="3"/>
    </row>
    <row x14ac:dyDescent="0.25" r="224" customHeight="1" ht="21.75">
      <c r="A224" s="3"/>
      <c r="B224" s="54"/>
      <c r="C224" s="54"/>
      <c r="D224" s="3"/>
      <c r="E224" s="24"/>
      <c r="F224" s="91"/>
      <c r="G224" s="82"/>
      <c r="H224" s="3"/>
    </row>
    <row x14ac:dyDescent="0.25" r="225" customHeight="1" ht="21.75">
      <c r="A225" s="3"/>
      <c r="B225" s="54"/>
      <c r="C225" s="54"/>
      <c r="D225" s="3"/>
      <c r="E225" s="24"/>
      <c r="F225" s="91"/>
      <c r="G225" s="82"/>
      <c r="H225" s="3"/>
    </row>
    <row x14ac:dyDescent="0.25" r="226" customHeight="1" ht="21.75">
      <c r="A226" s="3"/>
      <c r="B226" s="54"/>
      <c r="C226" s="54"/>
      <c r="D226" s="3"/>
      <c r="E226" s="24"/>
      <c r="F226" s="91"/>
      <c r="G226" s="82"/>
      <c r="H226" s="3"/>
    </row>
    <row x14ac:dyDescent="0.25" r="227" customHeight="1" ht="21.75">
      <c r="A227" s="3"/>
      <c r="B227" s="54"/>
      <c r="C227" s="54"/>
      <c r="D227" s="3"/>
      <c r="E227" s="24"/>
      <c r="F227" s="91"/>
      <c r="G227" s="82"/>
      <c r="H227" s="3"/>
    </row>
    <row x14ac:dyDescent="0.25" r="228" customHeight="1" ht="21.75">
      <c r="A228" s="3"/>
      <c r="B228" s="54"/>
      <c r="C228" s="54"/>
      <c r="D228" s="3"/>
      <c r="E228" s="24"/>
      <c r="F228" s="91"/>
      <c r="G228" s="82"/>
      <c r="H228" s="3"/>
    </row>
    <row x14ac:dyDescent="0.25" r="229" customHeight="1" ht="21.75">
      <c r="A229" s="3"/>
      <c r="B229" s="54"/>
      <c r="C229" s="54"/>
      <c r="D229" s="3"/>
      <c r="E229" s="24"/>
      <c r="F229" s="91"/>
      <c r="G229" s="82"/>
      <c r="H229" s="3"/>
    </row>
    <row x14ac:dyDescent="0.25" r="230" customHeight="1" ht="21.75">
      <c r="A230" s="3"/>
      <c r="B230" s="54"/>
      <c r="C230" s="54"/>
      <c r="D230" s="3"/>
      <c r="E230" s="24"/>
      <c r="F230" s="91"/>
      <c r="G230" s="82"/>
      <c r="H230" s="3"/>
    </row>
    <row x14ac:dyDescent="0.25" r="231" customHeight="1" ht="21.75">
      <c r="A231" s="3"/>
      <c r="B231" s="68"/>
      <c r="C231" s="68"/>
      <c r="D231" s="74"/>
      <c r="E231" s="24"/>
      <c r="F231" s="91"/>
      <c r="G231" s="82"/>
      <c r="H231" s="3"/>
    </row>
    <row x14ac:dyDescent="0.25" r="232" customHeight="1" ht="21.75">
      <c r="A232" s="3"/>
      <c r="B232" s="54"/>
      <c r="C232" s="54"/>
      <c r="D232" s="75"/>
      <c r="E232" s="70"/>
      <c r="F232" s="105"/>
      <c r="G232" s="82"/>
      <c r="H232" s="3"/>
    </row>
    <row x14ac:dyDescent="0.25" r="233" customHeight="1" ht="21.75">
      <c r="A233" s="3"/>
      <c r="B233" s="54"/>
      <c r="C233" s="54"/>
      <c r="D233" s="3"/>
      <c r="E233" s="24"/>
      <c r="F233" s="91"/>
      <c r="G233" s="82"/>
      <c r="H233" s="3"/>
    </row>
    <row x14ac:dyDescent="0.25" r="234" customHeight="1" ht="17.25">
      <c r="A234" s="3"/>
      <c r="B234" s="54"/>
      <c r="C234" s="54"/>
      <c r="D234" s="3"/>
      <c r="E234" s="24"/>
      <c r="F234" s="91"/>
      <c r="G234" s="82"/>
      <c r="H234" s="3"/>
    </row>
    <row x14ac:dyDescent="0.25" r="235" customHeight="1" ht="45.75">
      <c r="A235" s="3"/>
      <c r="B235" s="54"/>
      <c r="C235" s="54"/>
      <c r="D235" s="3"/>
      <c r="E235" s="27"/>
      <c r="F235" s="91"/>
      <c r="G235" s="82"/>
      <c r="H235" s="3"/>
    </row>
    <row x14ac:dyDescent="0.25" r="236" customHeight="1" ht="21.75">
      <c r="A236" s="3"/>
      <c r="B236" s="54"/>
      <c r="C236" s="54"/>
      <c r="D236" s="3"/>
      <c r="E236" s="27"/>
      <c r="F236" s="91"/>
      <c r="G236" s="82"/>
      <c r="H236" s="3"/>
    </row>
    <row x14ac:dyDescent="0.25" r="237" customHeight="1" ht="21.75">
      <c r="A237" s="3"/>
      <c r="B237" s="54"/>
      <c r="C237" s="54"/>
      <c r="D237" s="3"/>
      <c r="E237" s="24"/>
      <c r="F237" s="91"/>
      <c r="G237" s="82"/>
      <c r="H237" s="3"/>
    </row>
    <row x14ac:dyDescent="0.25" r="238" customHeight="1" ht="21.75">
      <c r="A238" s="3"/>
      <c r="B238" s="54"/>
      <c r="C238" s="54"/>
      <c r="D238" s="3"/>
      <c r="E238" s="24"/>
      <c r="F238" s="91"/>
      <c r="G238" s="82"/>
      <c r="H238" s="3"/>
    </row>
    <row x14ac:dyDescent="0.25" r="239" customHeight="1" ht="21.75">
      <c r="A239" s="3"/>
      <c r="B239" s="54"/>
      <c r="C239" s="54"/>
      <c r="D239" s="3"/>
      <c r="E239" s="24"/>
      <c r="F239" s="91"/>
      <c r="G239" s="82"/>
      <c r="H239" s="3"/>
    </row>
    <row x14ac:dyDescent="0.25" r="240" customHeight="1" ht="21.75">
      <c r="A240" s="3"/>
      <c r="B240" s="54"/>
      <c r="C240" s="54"/>
      <c r="D240" s="3"/>
      <c r="E240" s="24"/>
      <c r="F240" s="91"/>
      <c r="G240" s="82"/>
      <c r="H240" s="3"/>
    </row>
    <row x14ac:dyDescent="0.25" r="241" customHeight="1" ht="21.75">
      <c r="A241" s="3"/>
      <c r="B241" s="54"/>
      <c r="C241" s="54"/>
      <c r="D241" s="3"/>
      <c r="E241" s="24"/>
      <c r="F241" s="91"/>
      <c r="G241" s="82"/>
      <c r="H241" s="3"/>
    </row>
    <row x14ac:dyDescent="0.25" r="242" customHeight="1" ht="21.75">
      <c r="A242" s="3"/>
      <c r="B242" s="54"/>
      <c r="C242" s="54"/>
      <c r="D242" s="3"/>
      <c r="E242" s="24"/>
      <c r="F242" s="91"/>
      <c r="G242" s="82"/>
      <c r="H242" s="3"/>
    </row>
    <row x14ac:dyDescent="0.25" r="243" customHeight="1" ht="21.75">
      <c r="A243" s="3"/>
      <c r="B243" s="54"/>
      <c r="C243" s="54"/>
      <c r="D243" s="3"/>
      <c r="E243" s="24"/>
      <c r="F243" s="91"/>
      <c r="G243" s="82"/>
      <c r="H243" s="3"/>
    </row>
    <row x14ac:dyDescent="0.25" r="244" customHeight="1" ht="21.75">
      <c r="A244" s="3"/>
      <c r="B244" s="54"/>
      <c r="C244" s="54"/>
      <c r="D244" s="3"/>
      <c r="E244" s="24"/>
      <c r="F244" s="91"/>
      <c r="G244" s="82"/>
      <c r="H244" s="3"/>
    </row>
    <row x14ac:dyDescent="0.25" r="245" customHeight="1" ht="21.75">
      <c r="A245" s="3"/>
      <c r="B245" s="54"/>
      <c r="C245" s="54"/>
      <c r="D245" s="3"/>
      <c r="E245" s="24"/>
      <c r="F245" s="91"/>
      <c r="G245" s="82"/>
      <c r="H245" s="3"/>
    </row>
    <row x14ac:dyDescent="0.25" r="246" customHeight="1" ht="21.75">
      <c r="A246" s="3"/>
      <c r="B246" s="68"/>
      <c r="C246" s="68"/>
      <c r="D246" s="74"/>
      <c r="E246" s="24"/>
      <c r="F246" s="91"/>
      <c r="G246" s="82"/>
      <c r="H246" s="3"/>
    </row>
    <row x14ac:dyDescent="0.25" r="247" customHeight="1" ht="21.75">
      <c r="A247" s="3"/>
      <c r="B247" s="54"/>
      <c r="C247" s="54"/>
      <c r="D247" s="75"/>
      <c r="E247" s="70"/>
      <c r="F247" s="105"/>
      <c r="G247" s="82"/>
      <c r="H247" s="3"/>
    </row>
    <row x14ac:dyDescent="0.25" r="248" customHeight="1" ht="17.25">
      <c r="A248" s="3"/>
      <c r="B248" s="54"/>
      <c r="C248" s="54"/>
      <c r="D248" s="3"/>
      <c r="E248" s="24"/>
      <c r="F248" s="91"/>
      <c r="G248" s="82"/>
      <c r="H248" s="3"/>
    </row>
    <row x14ac:dyDescent="0.25" r="249" customHeight="1" ht="17.25">
      <c r="A249" s="3"/>
      <c r="B249" s="54"/>
      <c r="C249" s="54"/>
      <c r="D249" s="3"/>
      <c r="E249" s="24"/>
      <c r="F249" s="91"/>
      <c r="G249" s="82"/>
      <c r="H249" s="3"/>
    </row>
    <row x14ac:dyDescent="0.25" r="250" customHeight="1" ht="17.25">
      <c r="A250" s="3"/>
      <c r="B250" s="54"/>
      <c r="C250" s="54"/>
      <c r="D250" s="3"/>
      <c r="E250" s="27"/>
      <c r="F250" s="91"/>
      <c r="G250" s="82"/>
      <c r="H250" s="3"/>
    </row>
    <row x14ac:dyDescent="0.25" r="251" customHeight="1" ht="17.25">
      <c r="A251" s="3"/>
      <c r="B251" s="54"/>
      <c r="C251" s="54"/>
      <c r="D251" s="3"/>
      <c r="E251" s="27"/>
      <c r="F251" s="91"/>
      <c r="G251" s="82"/>
      <c r="H251" s="3"/>
    </row>
    <row x14ac:dyDescent="0.25" r="252" customHeight="1" ht="17.25">
      <c r="A252" s="3"/>
      <c r="B252" s="54"/>
      <c r="C252" s="54"/>
      <c r="D252" s="3"/>
      <c r="E252" s="27"/>
      <c r="F252" s="91"/>
      <c r="G252" s="82"/>
      <c r="H252" s="3"/>
    </row>
    <row x14ac:dyDescent="0.25" r="253" customHeight="1" ht="17.25">
      <c r="A253" s="3"/>
      <c r="B253" s="54"/>
      <c r="C253" s="54"/>
      <c r="D253" s="3"/>
      <c r="E253" s="24"/>
      <c r="F253" s="91"/>
      <c r="G253" s="82"/>
      <c r="H253" s="3"/>
    </row>
    <row x14ac:dyDescent="0.25" r="254" customHeight="1" ht="17.25">
      <c r="A254" s="3"/>
      <c r="B254" s="54"/>
      <c r="C254" s="54"/>
      <c r="D254" s="3"/>
      <c r="E254" s="24"/>
      <c r="F254" s="91"/>
      <c r="G254" s="82"/>
      <c r="H254" s="3"/>
    </row>
    <row x14ac:dyDescent="0.25" r="255" customHeight="1" ht="17.25">
      <c r="A255" s="3"/>
      <c r="B255" s="54"/>
      <c r="C255" s="54"/>
      <c r="D255" s="3"/>
      <c r="E255" s="24"/>
      <c r="F255" s="91"/>
      <c r="G255" s="82"/>
      <c r="H255" s="3"/>
    </row>
    <row x14ac:dyDescent="0.25" r="256" customHeight="1" ht="17.25">
      <c r="A256" s="3"/>
      <c r="B256" s="54"/>
      <c r="C256" s="54"/>
      <c r="D256" s="3"/>
      <c r="E256" s="24"/>
      <c r="F256" s="91"/>
      <c r="G256" s="82"/>
      <c r="H256" s="3"/>
    </row>
    <row x14ac:dyDescent="0.25" r="257" customHeight="1" ht="17.25">
      <c r="A257" s="3"/>
      <c r="B257" s="54"/>
      <c r="C257" s="54"/>
      <c r="D257" s="3"/>
      <c r="E257" s="24"/>
      <c r="F257" s="91"/>
      <c r="G257" s="82"/>
      <c r="H257" s="3"/>
    </row>
    <row x14ac:dyDescent="0.25" r="258" customHeight="1" ht="17.25">
      <c r="A258" s="3"/>
      <c r="B258" s="54"/>
      <c r="C258" s="54"/>
      <c r="D258" s="3"/>
      <c r="E258" s="24"/>
      <c r="F258" s="91"/>
      <c r="G258" s="82"/>
      <c r="H258" s="3"/>
    </row>
    <row x14ac:dyDescent="0.25" r="259" customHeight="1" ht="17.25">
      <c r="A259" s="3"/>
      <c r="B259" s="54"/>
      <c r="C259" s="54"/>
      <c r="D259" s="3"/>
      <c r="E259" s="24"/>
      <c r="F259" s="91"/>
      <c r="G259" s="82"/>
      <c r="H259" s="3"/>
    </row>
    <row x14ac:dyDescent="0.25" r="260" customHeight="1" ht="17.25">
      <c r="A260" s="3"/>
      <c r="B260" s="54"/>
      <c r="C260" s="54"/>
      <c r="D260" s="3"/>
      <c r="E260" s="24"/>
      <c r="F260" s="91"/>
      <c r="G260" s="82"/>
      <c r="H260" s="3"/>
    </row>
    <row x14ac:dyDescent="0.25" r="261" customHeight="1" ht="17.25">
      <c r="A261" s="3"/>
      <c r="B261" s="54"/>
      <c r="C261" s="54"/>
      <c r="D261" s="3"/>
      <c r="E261" s="24"/>
      <c r="F261" s="91"/>
      <c r="G261" s="82"/>
      <c r="H261" s="3"/>
    </row>
    <row x14ac:dyDescent="0.25" r="262" customHeight="1" ht="17.25">
      <c r="A262" s="3"/>
      <c r="B262" s="68"/>
      <c r="C262" s="68"/>
      <c r="D262" s="74"/>
      <c r="E262" s="24"/>
      <c r="F262" s="91"/>
      <c r="G262" s="82"/>
      <c r="H262" s="3"/>
    </row>
    <row x14ac:dyDescent="0.25" r="263" customHeight="1" ht="17.25">
      <c r="A263" s="3"/>
      <c r="B263" s="54"/>
      <c r="C263" s="54"/>
      <c r="D263" s="75"/>
      <c r="E263" s="70"/>
      <c r="F263" s="105"/>
      <c r="G263" s="82"/>
      <c r="H263" s="3"/>
    </row>
    <row x14ac:dyDescent="0.25" r="264" customHeight="1" ht="17.25">
      <c r="A264" s="3"/>
      <c r="B264" s="54"/>
      <c r="C264" s="54"/>
      <c r="D264" s="3"/>
      <c r="E264" s="24"/>
      <c r="F264" s="91"/>
      <c r="G264" s="82"/>
      <c r="H264" s="3"/>
    </row>
    <row x14ac:dyDescent="0.25" r="265" customHeight="1" ht="17.25">
      <c r="A265" s="3"/>
      <c r="B265" s="54"/>
      <c r="C265" s="54"/>
      <c r="D265" s="3"/>
      <c r="E265" s="24"/>
      <c r="F265" s="91"/>
      <c r="G265" s="82"/>
      <c r="H265" s="3"/>
    </row>
    <row x14ac:dyDescent="0.25" r="266" customHeight="1" ht="17.25">
      <c r="A266" s="3"/>
      <c r="B266" s="54"/>
      <c r="C266" s="54"/>
      <c r="D266" s="3"/>
      <c r="E266" s="27"/>
      <c r="F266" s="91"/>
      <c r="G266" s="82"/>
      <c r="H266" s="3"/>
    </row>
    <row x14ac:dyDescent="0.25" r="267" customHeight="1" ht="17.25">
      <c r="A267" s="3"/>
      <c r="B267" s="54"/>
      <c r="C267" s="54"/>
      <c r="D267" s="3"/>
      <c r="E267" s="27"/>
      <c r="F267" s="91"/>
      <c r="G267" s="82"/>
      <c r="H267" s="3"/>
    </row>
    <row x14ac:dyDescent="0.25" r="268" customHeight="1" ht="17.25">
      <c r="A268" s="3"/>
      <c r="B268" s="54"/>
      <c r="C268" s="54"/>
      <c r="D268" s="3"/>
      <c r="E268" s="24"/>
      <c r="F268" s="91"/>
      <c r="G268" s="82"/>
      <c r="H268" s="3"/>
    </row>
    <row x14ac:dyDescent="0.25" r="269" customHeight="1" ht="17.25">
      <c r="A269" s="3"/>
      <c r="B269" s="54"/>
      <c r="C269" s="54"/>
      <c r="D269" s="3"/>
      <c r="E269" s="24"/>
      <c r="F269" s="91"/>
      <c r="G269" s="82"/>
      <c r="H269" s="3"/>
    </row>
    <row x14ac:dyDescent="0.25" r="270" customHeight="1" ht="17.25">
      <c r="A270" s="3"/>
      <c r="B270" s="54"/>
      <c r="C270" s="54"/>
      <c r="D270" s="3"/>
      <c r="E270" s="24"/>
      <c r="F270" s="91"/>
      <c r="G270" s="82"/>
      <c r="H270" s="3"/>
    </row>
    <row x14ac:dyDescent="0.25" r="271" customHeight="1" ht="17.25">
      <c r="A271" s="3"/>
      <c r="B271" s="54"/>
      <c r="C271" s="54"/>
      <c r="D271" s="3"/>
      <c r="E271" s="24"/>
      <c r="F271" s="91"/>
      <c r="G271" s="82"/>
      <c r="H271" s="3"/>
    </row>
    <row x14ac:dyDescent="0.25" r="272" customHeight="1" ht="17.25">
      <c r="A272" s="3"/>
      <c r="B272" s="54"/>
      <c r="C272" s="54"/>
      <c r="D272" s="3"/>
      <c r="E272" s="24"/>
      <c r="F272" s="91"/>
      <c r="G272" s="82"/>
      <c r="H272" s="3"/>
    </row>
    <row x14ac:dyDescent="0.25" r="273" customHeight="1" ht="17.25">
      <c r="A273" s="3"/>
      <c r="B273" s="54"/>
      <c r="C273" s="54"/>
      <c r="D273" s="3"/>
      <c r="E273" s="24"/>
      <c r="F273" s="91"/>
      <c r="G273" s="82"/>
      <c r="H273" s="3"/>
    </row>
    <row x14ac:dyDescent="0.25" r="274" customHeight="1" ht="17.25">
      <c r="A274" s="3"/>
      <c r="B274" s="54"/>
      <c r="C274" s="54"/>
      <c r="D274" s="3"/>
      <c r="E274" s="24"/>
      <c r="F274" s="91"/>
      <c r="G274" s="82"/>
      <c r="H274" s="3"/>
    </row>
    <row x14ac:dyDescent="0.25" r="275" customHeight="1" ht="17.25">
      <c r="A275" s="3"/>
      <c r="B275" s="54"/>
      <c r="C275" s="54"/>
      <c r="D275" s="3"/>
      <c r="E275" s="24"/>
      <c r="F275" s="91"/>
      <c r="G275" s="82"/>
      <c r="H275" s="3"/>
    </row>
    <row x14ac:dyDescent="0.25" r="276" customHeight="1" ht="17.25">
      <c r="A276" s="3"/>
      <c r="B276" s="54"/>
      <c r="C276" s="54"/>
      <c r="D276" s="3"/>
      <c r="E276" s="24"/>
      <c r="F276" s="91"/>
      <c r="G276" s="82"/>
      <c r="H276" s="3"/>
    </row>
    <row x14ac:dyDescent="0.25" r="277" customHeight="1" ht="17.25">
      <c r="A277" s="3"/>
      <c r="B277" s="68"/>
      <c r="C277" s="68"/>
      <c r="D277" s="74"/>
      <c r="E277" s="24"/>
      <c r="F277" s="91"/>
      <c r="G277" s="82"/>
      <c r="H277" s="3"/>
    </row>
    <row x14ac:dyDescent="0.25" r="278" customHeight="1" ht="17.25">
      <c r="A278" s="3"/>
      <c r="B278" s="54"/>
      <c r="C278" s="54"/>
      <c r="D278" s="75"/>
      <c r="E278" s="70"/>
      <c r="F278" s="105"/>
      <c r="G278" s="82"/>
      <c r="H278" s="3"/>
    </row>
    <row x14ac:dyDescent="0.25" r="279" customHeight="1" ht="17.25">
      <c r="A279" s="3"/>
      <c r="B279" s="54"/>
      <c r="C279" s="54"/>
      <c r="D279" s="4"/>
      <c r="E279" s="24"/>
      <c r="F279" s="91"/>
      <c r="G279" s="82"/>
      <c r="H279" s="3"/>
    </row>
    <row x14ac:dyDescent="0.25" r="280" customHeight="1" ht="17.25">
      <c r="A280" s="3"/>
      <c r="B280" s="54"/>
      <c r="C280" s="54"/>
      <c r="D280" s="3"/>
      <c r="E280" s="24"/>
      <c r="F280" s="91"/>
      <c r="G280" s="82"/>
      <c r="H280" s="3"/>
    </row>
    <row x14ac:dyDescent="0.25" r="281" customHeight="1" ht="17.25">
      <c r="A281" s="3"/>
      <c r="B281" s="54"/>
      <c r="C281" s="54"/>
      <c r="D281" s="3"/>
      <c r="E281" s="27"/>
      <c r="F281" s="91"/>
      <c r="G281" s="82"/>
      <c r="H281" s="3"/>
    </row>
    <row x14ac:dyDescent="0.25" r="282" customHeight="1" ht="17.25">
      <c r="A282" s="3"/>
      <c r="B282" s="54"/>
      <c r="C282" s="54"/>
      <c r="D282" s="3"/>
      <c r="E282" s="27"/>
      <c r="F282" s="91"/>
      <c r="G282" s="82"/>
      <c r="H282" s="3"/>
    </row>
    <row x14ac:dyDescent="0.25" r="283" customHeight="1" ht="17.25">
      <c r="A283" s="3"/>
      <c r="B283" s="54"/>
      <c r="C283" s="54"/>
      <c r="D283" s="3"/>
      <c r="E283" s="24"/>
      <c r="F283" s="91"/>
      <c r="G283" s="82"/>
      <c r="H283" s="3"/>
    </row>
    <row x14ac:dyDescent="0.25" r="284" customHeight="1" ht="17.25">
      <c r="A284" s="3"/>
      <c r="B284" s="54"/>
      <c r="C284" s="54"/>
      <c r="D284" s="3"/>
      <c r="E284" s="24"/>
      <c r="F284" s="91"/>
      <c r="G284" s="82"/>
      <c r="H284" s="3"/>
    </row>
    <row x14ac:dyDescent="0.25" r="285" customHeight="1" ht="17.25">
      <c r="A285" s="3"/>
      <c r="B285" s="54"/>
      <c r="C285" s="54"/>
      <c r="D285" s="3"/>
      <c r="E285" s="24"/>
      <c r="F285" s="91"/>
      <c r="G285" s="82"/>
      <c r="H285" s="3"/>
    </row>
    <row x14ac:dyDescent="0.25" r="286" customHeight="1" ht="17.25">
      <c r="A286" s="3"/>
      <c r="B286" s="54"/>
      <c r="C286" s="54"/>
      <c r="D286" s="3"/>
      <c r="E286" s="24"/>
      <c r="F286" s="91"/>
      <c r="G286" s="82"/>
      <c r="H286" s="3"/>
    </row>
    <row x14ac:dyDescent="0.25" r="287" customHeight="1" ht="17.25">
      <c r="A287" s="3"/>
      <c r="B287" s="54"/>
      <c r="C287" s="54"/>
      <c r="D287" s="3"/>
      <c r="E287" s="24"/>
      <c r="F287" s="91"/>
      <c r="G287" s="82"/>
      <c r="H287" s="3"/>
    </row>
    <row x14ac:dyDescent="0.25" r="288" customHeight="1" ht="17.25">
      <c r="A288" s="3"/>
      <c r="B288" s="54"/>
      <c r="C288" s="54"/>
      <c r="D288" s="3"/>
      <c r="E288" s="24"/>
      <c r="F288" s="91"/>
      <c r="G288" s="82"/>
      <c r="H288" s="3"/>
    </row>
    <row x14ac:dyDescent="0.25" r="289" customHeight="1" ht="17.25">
      <c r="A289" s="3"/>
      <c r="B289" s="54"/>
      <c r="C289" s="54"/>
      <c r="D289" s="3"/>
      <c r="E289" s="24"/>
      <c r="F289" s="91"/>
      <c r="G289" s="82"/>
      <c r="H289" s="3"/>
    </row>
    <row x14ac:dyDescent="0.25" r="290" customHeight="1" ht="17.25">
      <c r="A290" s="3"/>
      <c r="B290" s="54"/>
      <c r="C290" s="54"/>
      <c r="D290" s="3"/>
      <c r="E290" s="24"/>
      <c r="F290" s="91"/>
      <c r="G290" s="82"/>
      <c r="H290" s="3"/>
    </row>
  </sheetData>
  <mergeCells count="14">
    <mergeCell ref="A1:G1"/>
    <mergeCell ref="D103:E103"/>
    <mergeCell ref="D104:E104"/>
    <mergeCell ref="D105:E105"/>
    <mergeCell ref="D119:E119"/>
    <mergeCell ref="D120:E120"/>
    <mergeCell ref="D121:E121"/>
    <mergeCell ref="D157:E157"/>
    <mergeCell ref="D158:E158"/>
    <mergeCell ref="D159:E159"/>
    <mergeCell ref="D172:E172"/>
    <mergeCell ref="D173:E173"/>
    <mergeCell ref="D174:E174"/>
    <mergeCell ref="C195:F19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6"/>
  <sheetViews>
    <sheetView workbookViewId="0"/>
  </sheetViews>
  <sheetFormatPr defaultRowHeight="15" x14ac:dyDescent="0.25"/>
  <cols>
    <col min="1" max="1" style="76" width="5.576428571428571" customWidth="1" bestFit="1"/>
    <col min="2" max="2" style="77" width="18.576428571428572" customWidth="1" bestFit="1"/>
    <col min="3" max="3" style="77" width="47.14785714285715" customWidth="1" bestFit="1"/>
    <col min="4" max="4" style="76" width="34.57642857142857" customWidth="1" bestFit="1"/>
    <col min="5" max="5" style="79" width="24.005" customWidth="1" bestFit="1"/>
    <col min="6" max="6" style="80" width="46.57642857142857" customWidth="1" bestFit="1"/>
    <col min="7" max="7" style="100" width="36.14785714285715" customWidth="1" bestFit="1"/>
    <col min="8" max="8" style="76" width="12.43357142857143" customWidth="1" bestFit="1"/>
  </cols>
  <sheetData>
    <row x14ac:dyDescent="0.25" r="1" customHeight="1" ht="29.100000000000005">
      <c r="A1" s="1" t="s">
        <v>0</v>
      </c>
      <c r="B1" s="1"/>
      <c r="C1" s="1"/>
      <c r="D1" s="1"/>
      <c r="E1" s="2"/>
      <c r="F1" s="81"/>
      <c r="G1" s="81"/>
      <c r="H1" s="3"/>
    </row>
    <row x14ac:dyDescent="0.25" r="2" customHeight="1" ht="29.100000000000005">
      <c r="A2" s="4"/>
      <c r="B2" s="4"/>
      <c r="C2" s="4"/>
      <c r="D2" s="3"/>
      <c r="E2" s="6"/>
      <c r="F2" s="101"/>
      <c r="G2" s="82"/>
      <c r="H2" s="3"/>
    </row>
    <row x14ac:dyDescent="0.25" r="3" customHeight="1" ht="17.25">
      <c r="A3" s="8" t="s">
        <v>1</v>
      </c>
      <c r="B3" s="9" t="s">
        <v>63</v>
      </c>
      <c r="C3" s="10"/>
      <c r="D3" s="10"/>
      <c r="E3" s="12"/>
      <c r="F3" s="94"/>
      <c r="G3" s="83"/>
      <c r="H3" s="3"/>
    </row>
    <row x14ac:dyDescent="0.25" r="4" customHeight="1" ht="30">
      <c r="A4" s="15"/>
      <c r="B4" s="15"/>
      <c r="C4" s="15"/>
      <c r="D4" s="15"/>
      <c r="E4" s="60" t="s">
        <v>33</v>
      </c>
      <c r="F4" s="18" t="s">
        <v>64</v>
      </c>
      <c r="G4" s="85" t="s">
        <v>65</v>
      </c>
      <c r="H4" s="3"/>
    </row>
    <row x14ac:dyDescent="0.25" r="5" customHeight="1" ht="30">
      <c r="A5" s="19"/>
      <c r="B5" s="19"/>
      <c r="C5" s="19"/>
      <c r="D5" s="19"/>
      <c r="E5" s="20" t="s">
        <v>5</v>
      </c>
      <c r="F5" s="21"/>
      <c r="G5" s="82"/>
      <c r="H5" s="3"/>
    </row>
    <row x14ac:dyDescent="0.25" r="6" customHeight="1" ht="17.25">
      <c r="A6" s="22"/>
      <c r="B6" s="23"/>
      <c r="C6" s="23"/>
      <c r="D6" s="3"/>
      <c r="E6" s="24">
        <v>30</v>
      </c>
      <c r="F6" s="25">
        <f>ROUNDUP((((('Exchange rate'!Eur_per_GBP*('UK-R-Lighting &amp; Accessories'!F6/(1+'Exchange rate'!UK_vat_rate))*1.25)-('Exchange rate'!Eur_per_GBP*('UK-R-Lighting &amp; Accessories'!F6/(1+'Exchange rate'!UK_vat_rate))*1.25)*0.25)+1)*0.9165)/10,0)*10</f>
      </c>
      <c r="G6" s="25">
        <f>ROUNDUP((((('Exchange rate'!Eur_per_GBP*('UK-R-Lighting &amp; Accessories'!G6/(1+'Exchange rate'!UK_vat_rate))*1.25)-('Exchange rate'!Eur_per_GBP*('UK-R-Lighting &amp; Accessories'!G6/(1+'Exchange rate'!UK_vat_rate))*1.25)*0.25)+1)*0.9165)/10,0)*10</f>
      </c>
      <c r="H6" s="3"/>
    </row>
    <row x14ac:dyDescent="0.25" r="7" customHeight="1" ht="17.25">
      <c r="A7" s="22"/>
      <c r="B7" s="23"/>
      <c r="C7" s="23"/>
      <c r="D7" s="3"/>
      <c r="E7" s="26"/>
      <c r="F7" s="86"/>
      <c r="G7" s="86"/>
      <c r="H7" s="3"/>
    </row>
    <row x14ac:dyDescent="0.25" r="8" customHeight="1" ht="17.25">
      <c r="A8" s="22"/>
      <c r="B8" s="23"/>
      <c r="C8" s="23"/>
      <c r="D8" s="107"/>
      <c r="E8" s="6"/>
      <c r="F8" s="86"/>
      <c r="G8" s="86"/>
      <c r="H8" s="3"/>
    </row>
    <row x14ac:dyDescent="0.25" r="9" customHeight="1" ht="17.25">
      <c r="A9" s="22"/>
      <c r="B9" s="23"/>
      <c r="C9" s="23"/>
      <c r="D9" s="108"/>
      <c r="E9" s="6"/>
      <c r="F9" s="86"/>
      <c r="G9" s="86"/>
      <c r="H9" s="3"/>
    </row>
    <row x14ac:dyDescent="0.25" r="10" customHeight="1" ht="17.25">
      <c r="A10" s="22"/>
      <c r="B10" s="23"/>
      <c r="C10" s="23"/>
      <c r="D10" s="109"/>
      <c r="E10" s="6"/>
      <c r="F10" s="87"/>
      <c r="G10" s="87"/>
      <c r="H10" s="3"/>
    </row>
    <row x14ac:dyDescent="0.25" r="11" customHeight="1" ht="17.25">
      <c r="A11" s="22"/>
      <c r="B11" s="23"/>
      <c r="C11" s="23"/>
      <c r="D11" s="110" t="s">
        <v>8</v>
      </c>
      <c r="E11" s="36"/>
      <c r="F11" s="111">
        <f>ROUNDUP((((('Exchange rate'!Eur_per_GBP*('UK-R-Lighting &amp; Accessories'!F11/(1+'Exchange rate'!UK_vat_rate))*1.25)-('Exchange rate'!Eur_per_GBP*('UK-R-Lighting &amp; Accessories'!F11/(1+'Exchange rate'!UK_vat_rate))*1.25)*0.25)+1)*0.9165)/10,0)*10</f>
      </c>
      <c r="G11" s="87"/>
      <c r="H11" s="3"/>
    </row>
    <row x14ac:dyDescent="0.25" r="12" customHeight="1" ht="17.25">
      <c r="A12" s="22"/>
      <c r="B12" s="23"/>
      <c r="C12" s="23"/>
      <c r="D12" s="3"/>
      <c r="E12" s="31"/>
      <c r="F12" s="87"/>
      <c r="G12" s="87"/>
      <c r="H12" s="3"/>
    </row>
    <row x14ac:dyDescent="0.25" r="13" customHeight="1" ht="17.25">
      <c r="A13" s="22"/>
      <c r="B13" s="23"/>
      <c r="C13" s="23"/>
      <c r="D13" s="3"/>
      <c r="E13" s="31"/>
      <c r="F13" s="87"/>
      <c r="G13" s="87"/>
      <c r="H13" s="3"/>
    </row>
    <row x14ac:dyDescent="0.25" r="14" customHeight="1" ht="17.25">
      <c r="A14" s="22"/>
      <c r="B14" s="23"/>
      <c r="C14" s="23"/>
      <c r="D14" s="3"/>
      <c r="E14" s="31"/>
      <c r="F14" s="87"/>
      <c r="G14" s="87"/>
      <c r="H14" s="3"/>
    </row>
    <row x14ac:dyDescent="0.25" r="15" customHeight="1" ht="17.25">
      <c r="A15" s="8" t="s">
        <v>1</v>
      </c>
      <c r="B15" s="9" t="s">
        <v>2</v>
      </c>
      <c r="C15" s="10"/>
      <c r="D15" s="10"/>
      <c r="E15" s="12"/>
      <c r="F15" s="94"/>
      <c r="G15" s="83"/>
      <c r="H15" s="14"/>
    </row>
    <row x14ac:dyDescent="0.25" r="16" customHeight="1" ht="30">
      <c r="A16" s="15"/>
      <c r="B16" s="15"/>
      <c r="C16" s="15"/>
      <c r="D16" s="15"/>
      <c r="E16" s="60" t="s">
        <v>33</v>
      </c>
      <c r="F16" s="18" t="s">
        <v>4</v>
      </c>
      <c r="G16" s="85"/>
      <c r="H16" s="3"/>
    </row>
    <row x14ac:dyDescent="0.25" r="17" customHeight="1" ht="30">
      <c r="A17" s="19"/>
      <c r="B17" s="19"/>
      <c r="C17" s="19"/>
      <c r="D17" s="19"/>
      <c r="E17" s="20" t="s">
        <v>5</v>
      </c>
      <c r="F17" s="21"/>
      <c r="G17" s="82"/>
      <c r="H17" s="3"/>
    </row>
    <row x14ac:dyDescent="0.25" r="18" customHeight="1" ht="17.25">
      <c r="A18" s="22"/>
      <c r="B18" s="23"/>
      <c r="C18" s="23"/>
      <c r="D18" s="3"/>
      <c r="E18" s="24">
        <v>150</v>
      </c>
      <c r="F18" s="25">
        <f>ROUNDUP((((('Exchange rate'!Eur_per_GBP*('UK-R-Lighting &amp; Accessories'!F18/(1+'Exchange rate'!UK_vat_rate))*1.25)-('Exchange rate'!Eur_per_GBP*('UK-R-Lighting &amp; Accessories'!F18/(1+'Exchange rate'!UK_vat_rate))*1.25)*0.25)+1)*0.9165)/10,0)*10</f>
      </c>
      <c r="G18" s="82"/>
      <c r="H18" s="3"/>
    </row>
    <row x14ac:dyDescent="0.25" r="19" customHeight="1" ht="17.25">
      <c r="A19" s="22"/>
      <c r="B19" s="23"/>
      <c r="C19" s="23"/>
      <c r="D19" s="3"/>
      <c r="E19" s="26"/>
      <c r="F19" s="86"/>
      <c r="G19" s="86"/>
      <c r="H19" s="24"/>
    </row>
    <row x14ac:dyDescent="0.25" r="20" customHeight="1" ht="17.25">
      <c r="A20" s="22"/>
      <c r="B20" s="23"/>
      <c r="C20" s="23"/>
      <c r="D20" s="107" t="s">
        <v>7</v>
      </c>
      <c r="E20" s="6"/>
      <c r="F20" s="86"/>
      <c r="G20" s="86"/>
      <c r="H20" s="24"/>
    </row>
    <row x14ac:dyDescent="0.25" r="21" customHeight="1" ht="17.25">
      <c r="A21" s="22"/>
      <c r="B21" s="23"/>
      <c r="C21" s="23"/>
      <c r="D21" s="108"/>
      <c r="E21" s="6"/>
      <c r="F21" s="86"/>
      <c r="G21" s="86"/>
      <c r="H21" s="24"/>
    </row>
    <row x14ac:dyDescent="0.25" r="22" customHeight="1" ht="17.25">
      <c r="A22" s="22"/>
      <c r="B22" s="23"/>
      <c r="C22" s="23"/>
      <c r="D22" s="109"/>
      <c r="E22" s="6"/>
      <c r="F22" s="87"/>
      <c r="G22" s="87"/>
      <c r="H22" s="34"/>
    </row>
    <row x14ac:dyDescent="0.25" r="23" customHeight="1" ht="17.25">
      <c r="A23" s="22"/>
      <c r="B23" s="23"/>
      <c r="C23" s="23"/>
      <c r="D23" s="110" t="s">
        <v>8</v>
      </c>
      <c r="E23" s="36"/>
      <c r="F23" s="37">
        <f>ROUNDUP(((('Exchange rate'!Eur_per_GBP*('UK-R-Lighting &amp; Accessories'!F23/(1+'Exchange rate'!UK_vat_rate))*1.25*0.9165)+1)/1.59)/10,0)*10</f>
      </c>
      <c r="G23" s="87"/>
      <c r="H23" s="3"/>
    </row>
    <row x14ac:dyDescent="0.25" r="24" customHeight="1" ht="17.25">
      <c r="A24" s="22"/>
      <c r="B24" s="23"/>
      <c r="C24" s="23"/>
      <c r="D24" s="3"/>
      <c r="E24" s="31"/>
      <c r="F24" s="87"/>
      <c r="G24" s="87"/>
      <c r="H24" s="38"/>
    </row>
    <row x14ac:dyDescent="0.25" r="25" customHeight="1" ht="17.25">
      <c r="A25" s="22"/>
      <c r="B25" s="23"/>
      <c r="C25" s="23"/>
      <c r="D25" s="3"/>
      <c r="E25" s="31"/>
      <c r="F25" s="87"/>
      <c r="G25" s="87"/>
      <c r="H25" s="38"/>
    </row>
    <row x14ac:dyDescent="0.25" r="26" customHeight="1" ht="17.25">
      <c r="A26" s="22"/>
      <c r="B26" s="23"/>
      <c r="C26" s="23"/>
      <c r="D26" s="3"/>
      <c r="E26" s="31"/>
      <c r="F26" s="87"/>
      <c r="G26" s="87"/>
      <c r="H26" s="38"/>
    </row>
    <row x14ac:dyDescent="0.25" r="27" customHeight="1" ht="17.25">
      <c r="A27" s="8" t="s">
        <v>1</v>
      </c>
      <c r="B27" s="9" t="s">
        <v>9</v>
      </c>
      <c r="C27" s="10"/>
      <c r="D27" s="10"/>
      <c r="E27" s="11"/>
      <c r="F27" s="94"/>
      <c r="G27" s="83"/>
      <c r="H27" s="14"/>
    </row>
    <row x14ac:dyDescent="0.25" r="28" customHeight="1" ht="30">
      <c r="A28" s="15"/>
      <c r="B28" s="15"/>
      <c r="C28" s="15"/>
      <c r="D28" s="112" t="s">
        <v>10</v>
      </c>
      <c r="E28" s="60" t="s">
        <v>33</v>
      </c>
      <c r="F28" s="18" t="s">
        <v>4</v>
      </c>
      <c r="G28" s="85"/>
      <c r="H28" s="3"/>
    </row>
    <row x14ac:dyDescent="0.25" r="29" customHeight="1" ht="30">
      <c r="A29" s="19"/>
      <c r="B29" s="19"/>
      <c r="C29" s="19"/>
      <c r="D29" s="19"/>
      <c r="E29" s="20" t="s">
        <v>5</v>
      </c>
      <c r="F29" s="21"/>
      <c r="G29" s="82"/>
      <c r="H29" s="3"/>
    </row>
    <row x14ac:dyDescent="0.25" r="30" customHeight="1" ht="17.25">
      <c r="A30" s="22"/>
      <c r="B30" s="23"/>
      <c r="C30" s="23"/>
      <c r="D30" s="4" t="s">
        <v>11</v>
      </c>
      <c r="E30" s="24">
        <v>40</v>
      </c>
      <c r="F30" s="25">
        <f>ROUNDUP((((('Exchange rate'!Eur_per_GBP*('UK-R-Lighting &amp; Accessories'!F30/(1+'Exchange rate'!UK_vat_rate))*1.25)-('Exchange rate'!Eur_per_GBP*('UK-R-Lighting &amp; Accessories'!F30/(1+'Exchange rate'!UK_vat_rate))*1.25)*0.25)+1)*0.9165)/10,0)*10</f>
      </c>
      <c r="G30" s="82"/>
      <c r="H30" s="3"/>
    </row>
    <row x14ac:dyDescent="0.25" r="31" customHeight="1" ht="17.25">
      <c r="A31" s="22"/>
      <c r="B31" s="23"/>
      <c r="C31" s="23"/>
      <c r="D31" s="4" t="s">
        <v>13</v>
      </c>
      <c r="E31" s="24">
        <v>50</v>
      </c>
      <c r="F31" s="25">
        <f>ROUNDUP((((('Exchange rate'!Eur_per_GBP*('UK-R-Lighting &amp; Accessories'!F31/(1+'Exchange rate'!UK_vat_rate))*1.25)-('Exchange rate'!Eur_per_GBP*('UK-R-Lighting &amp; Accessories'!F31/(1+'Exchange rate'!UK_vat_rate))*1.25)*0.25)+1)*0.9165)/10,0)*10</f>
      </c>
      <c r="G31" s="82"/>
      <c r="H31" s="3"/>
    </row>
    <row x14ac:dyDescent="0.25" r="32" customHeight="1" ht="17.25">
      <c r="A32" s="22"/>
      <c r="B32" s="23"/>
      <c r="C32" s="23"/>
      <c r="D32" s="4" t="s">
        <v>15</v>
      </c>
      <c r="E32" s="24">
        <v>60</v>
      </c>
      <c r="F32" s="25">
        <f>ROUNDUP((((('Exchange rate'!Eur_per_GBP*('UK-R-Lighting &amp; Accessories'!F32/(1+'Exchange rate'!UK_vat_rate))*1.25)-('Exchange rate'!Eur_per_GBP*('UK-R-Lighting &amp; Accessories'!F32/(1+'Exchange rate'!UK_vat_rate))*1.25)*0.25)+1)*0.9165)/10,0)*10</f>
      </c>
      <c r="G32" s="82"/>
      <c r="H32" s="3"/>
    </row>
    <row x14ac:dyDescent="0.25" r="33" customHeight="1" ht="17.25">
      <c r="A33" s="22"/>
      <c r="B33" s="23"/>
      <c r="C33" s="23"/>
      <c r="D33" s="28"/>
      <c r="E33" s="27"/>
      <c r="F33" s="24"/>
      <c r="G33" s="82"/>
      <c r="H33" s="3"/>
    </row>
    <row x14ac:dyDescent="0.25" r="34" customHeight="1" ht="17.25">
      <c r="A34" s="22"/>
      <c r="B34" s="23"/>
      <c r="C34" s="23"/>
      <c r="D34" s="107" t="s">
        <v>7</v>
      </c>
      <c r="E34" s="27"/>
      <c r="F34" s="86"/>
      <c r="G34" s="24"/>
      <c r="H34" s="3"/>
    </row>
    <row x14ac:dyDescent="0.25" r="35" customHeight="1" ht="17.25">
      <c r="A35" s="22"/>
      <c r="B35" s="23"/>
      <c r="C35" s="23"/>
      <c r="D35" s="108"/>
      <c r="E35" s="27"/>
      <c r="F35" s="86"/>
      <c r="G35" s="24"/>
      <c r="H35" s="3"/>
    </row>
    <row x14ac:dyDescent="0.25" r="36" customHeight="1" ht="17.25">
      <c r="A36" s="22"/>
      <c r="B36" s="23"/>
      <c r="C36" s="23"/>
      <c r="D36" s="109"/>
      <c r="E36" s="32"/>
      <c r="F36" s="87"/>
      <c r="G36" s="34"/>
      <c r="H36" s="3"/>
    </row>
    <row x14ac:dyDescent="0.25" r="37" customHeight="1" ht="17.25">
      <c r="A37" s="22"/>
      <c r="B37" s="23"/>
      <c r="C37" s="23"/>
      <c r="D37" s="110" t="s">
        <v>8</v>
      </c>
      <c r="E37" s="42"/>
      <c r="F37" s="37">
        <f>ROUNDUP(((('Exchange rate'!Eur_per_GBP*('UK-R-Lighting &amp; Accessories'!F37/(1+'Exchange rate'!UK_vat_rate))*1.25*0.9165)+1)/1.59)/10,0)*10</f>
      </c>
      <c r="G37" s="82"/>
      <c r="H37" s="3"/>
    </row>
    <row x14ac:dyDescent="0.25" r="38" customHeight="1" ht="17.25">
      <c r="A38" s="22"/>
      <c r="B38" s="23"/>
      <c r="C38" s="23"/>
      <c r="D38" s="3"/>
      <c r="E38" s="31"/>
      <c r="F38" s="87"/>
      <c r="G38" s="87"/>
      <c r="H38" s="38"/>
    </row>
    <row x14ac:dyDescent="0.25" r="39" customHeight="1" ht="40.5">
      <c r="A39" s="22"/>
      <c r="B39" s="23"/>
      <c r="C39" s="23"/>
      <c r="D39" s="3"/>
      <c r="E39" s="43"/>
      <c r="F39" s="87"/>
      <c r="G39" s="87"/>
      <c r="H39" s="38"/>
    </row>
    <row x14ac:dyDescent="0.25" r="40" customHeight="1" ht="17.25">
      <c r="A40" s="8" t="s">
        <v>1</v>
      </c>
      <c r="B40" s="9" t="s">
        <v>66</v>
      </c>
      <c r="C40" s="10"/>
      <c r="D40" s="10"/>
      <c r="E40" s="11"/>
      <c r="F40" s="94"/>
      <c r="G40" s="83"/>
      <c r="H40" s="3"/>
    </row>
    <row x14ac:dyDescent="0.25" r="41" customHeight="1" ht="30">
      <c r="A41" s="15"/>
      <c r="B41" s="15"/>
      <c r="C41" s="15"/>
      <c r="D41" s="113"/>
      <c r="E41" s="60" t="s">
        <v>33</v>
      </c>
      <c r="F41" s="18" t="s">
        <v>64</v>
      </c>
      <c r="G41" s="85" t="s">
        <v>65</v>
      </c>
      <c r="H41" s="3"/>
    </row>
    <row x14ac:dyDescent="0.25" r="42" customHeight="1" ht="30">
      <c r="A42" s="19"/>
      <c r="B42" s="19"/>
      <c r="C42" s="19"/>
      <c r="D42" s="19"/>
      <c r="E42" s="20" t="s">
        <v>5</v>
      </c>
      <c r="F42" s="21"/>
      <c r="G42" s="82"/>
      <c r="H42" s="3"/>
    </row>
    <row x14ac:dyDescent="0.25" r="43" customHeight="1" ht="17.25">
      <c r="A43" s="22"/>
      <c r="B43" s="23"/>
      <c r="C43" s="23"/>
      <c r="D43" s="114"/>
      <c r="E43" s="24">
        <v>30</v>
      </c>
      <c r="F43" s="25">
        <f>ROUNDUP(((('Exchange rate'!Eur_per_GBP*('UK-R-Lighting &amp; Accessories'!F43/(1+'Exchange rate'!UK_vat_rate))*1.25*0.9165)+1)/1.59)/10,0)*10</f>
      </c>
      <c r="G43" s="25">
        <f>ROUNDUP(((('Exchange rate'!Eur_per_GBP*('UK-R-Lighting &amp; Accessories'!G43/(1+'Exchange rate'!UK_vat_rate))*1.25*0.9165)+1)/1.59)/10,0)*10</f>
      </c>
      <c r="H43" s="3"/>
    </row>
    <row x14ac:dyDescent="0.25" r="44" customHeight="1" ht="17.25">
      <c r="A44" s="22"/>
      <c r="B44" s="23"/>
      <c r="C44" s="23"/>
      <c r="D44" s="114"/>
      <c r="E44" s="27"/>
      <c r="F44" s="91"/>
      <c r="G44" s="90"/>
      <c r="H44" s="3"/>
    </row>
    <row x14ac:dyDescent="0.25" r="45" customHeight="1" ht="17.25">
      <c r="A45" s="22"/>
      <c r="B45" s="23"/>
      <c r="C45" s="23"/>
      <c r="D45" s="107"/>
      <c r="E45" s="27"/>
      <c r="F45" s="91"/>
      <c r="G45" s="90"/>
      <c r="H45" s="3"/>
    </row>
    <row x14ac:dyDescent="0.25" r="46" customHeight="1" ht="17.25">
      <c r="A46" s="22"/>
      <c r="B46" s="23"/>
      <c r="C46" s="23"/>
      <c r="D46" s="108"/>
      <c r="E46" s="27"/>
      <c r="F46" s="91"/>
      <c r="G46" s="90"/>
      <c r="H46" s="3"/>
    </row>
    <row x14ac:dyDescent="0.25" r="47" customHeight="1" ht="17.25">
      <c r="A47" s="22"/>
      <c r="B47" s="23"/>
      <c r="C47" s="23"/>
      <c r="D47" s="115"/>
      <c r="E47" s="44"/>
      <c r="F47" s="92"/>
      <c r="G47" s="90"/>
      <c r="H47" s="3"/>
    </row>
    <row x14ac:dyDescent="0.25" r="48" customHeight="1" ht="17.25">
      <c r="A48" s="22"/>
      <c r="B48" s="23"/>
      <c r="C48" s="23"/>
      <c r="D48" s="110" t="s">
        <v>19</v>
      </c>
      <c r="E48" s="46"/>
      <c r="F48" s="111">
        <f>ROUNDUP(((('Exchange rate'!Eur_per_GBP*('UK-R-Lighting &amp; Accessories'!F48/(1+'Exchange rate'!UK_vat_rate))*1.25*0.9165)+1)/1.59)/10,0)*10</f>
      </c>
      <c r="G48" s="90"/>
      <c r="H48" s="3"/>
    </row>
    <row x14ac:dyDescent="0.25" r="49" customHeight="1" ht="17.25">
      <c r="A49" s="22"/>
      <c r="B49" s="23"/>
      <c r="C49" s="23"/>
      <c r="D49" s="3"/>
      <c r="E49" s="30"/>
      <c r="F49" s="93"/>
      <c r="G49" s="87"/>
      <c r="H49" s="3"/>
    </row>
    <row x14ac:dyDescent="0.25" r="50" customHeight="1" ht="17.25">
      <c r="A50" s="22"/>
      <c r="B50" s="23"/>
      <c r="C50" s="23"/>
      <c r="D50" s="3"/>
      <c r="E50" s="30"/>
      <c r="F50" s="93"/>
      <c r="G50" s="87"/>
      <c r="H50" s="3"/>
    </row>
    <row x14ac:dyDescent="0.25" r="51" customHeight="1" ht="17.25">
      <c r="A51" s="22"/>
      <c r="B51" s="23"/>
      <c r="C51" s="23"/>
      <c r="D51" s="3"/>
      <c r="E51" s="30"/>
      <c r="F51" s="93"/>
      <c r="G51" s="87"/>
      <c r="H51" s="3"/>
    </row>
    <row x14ac:dyDescent="0.25" r="52" customHeight="1" ht="17.25">
      <c r="A52" s="22"/>
      <c r="B52" s="23"/>
      <c r="C52" s="23"/>
      <c r="D52" s="3"/>
      <c r="E52" s="48"/>
      <c r="F52" s="93"/>
      <c r="G52" s="87"/>
      <c r="H52" s="3"/>
    </row>
    <row x14ac:dyDescent="0.25" r="53" customHeight="1" ht="17.25">
      <c r="A53" s="8" t="s">
        <v>1</v>
      </c>
      <c r="B53" s="9" t="s">
        <v>17</v>
      </c>
      <c r="C53" s="10"/>
      <c r="D53" s="10"/>
      <c r="E53" s="11"/>
      <c r="F53" s="94"/>
      <c r="G53" s="83"/>
      <c r="H53" s="14"/>
    </row>
    <row x14ac:dyDescent="0.25" r="54" customHeight="1" ht="30">
      <c r="A54" s="15"/>
      <c r="B54" s="15"/>
      <c r="C54" s="15"/>
      <c r="D54" s="113"/>
      <c r="E54" s="60" t="s">
        <v>33</v>
      </c>
      <c r="F54" s="18" t="s">
        <v>4</v>
      </c>
      <c r="G54" s="85"/>
      <c r="H54" s="3"/>
    </row>
    <row x14ac:dyDescent="0.25" r="55" customHeight="1" ht="30">
      <c r="A55" s="19"/>
      <c r="B55" s="19"/>
      <c r="C55" s="19"/>
      <c r="D55" s="19"/>
      <c r="E55" s="20" t="s">
        <v>5</v>
      </c>
      <c r="F55" s="21"/>
      <c r="G55" s="82"/>
      <c r="H55" s="3"/>
    </row>
    <row x14ac:dyDescent="0.25" r="56" customHeight="1" ht="17.25">
      <c r="A56" s="22"/>
      <c r="B56" s="23"/>
      <c r="C56" s="23"/>
      <c r="D56" s="114"/>
      <c r="E56" s="24">
        <v>150</v>
      </c>
      <c r="F56" s="25">
        <f>ROUNDUP((((('Exchange rate'!Eur_per_GBP*('UK-R-Lighting &amp; Accessories'!F56/(1+'Exchange rate'!UK_vat_rate))*1.25)-('Exchange rate'!Eur_per_GBP*('UK-R-Lighting &amp; Accessories'!F56/(1+'Exchange rate'!UK_vat_rate))*1.25)*0.25)+1)*0.9165)/10,0)*10</f>
      </c>
      <c r="G56" s="82"/>
      <c r="H56" s="3"/>
    </row>
    <row x14ac:dyDescent="0.25" r="57" customHeight="1" ht="17.25">
      <c r="A57" s="22"/>
      <c r="B57" s="23"/>
      <c r="C57" s="23"/>
      <c r="D57" s="114"/>
      <c r="E57" s="27"/>
      <c r="F57" s="24"/>
      <c r="G57" s="82"/>
      <c r="H57" s="3"/>
    </row>
    <row x14ac:dyDescent="0.25" r="58" customHeight="1" ht="17.25">
      <c r="A58" s="22"/>
      <c r="B58" s="23"/>
      <c r="C58" s="23"/>
      <c r="D58" s="107" t="s">
        <v>18</v>
      </c>
      <c r="E58" s="27"/>
      <c r="F58" s="24"/>
      <c r="G58" s="82"/>
      <c r="H58" s="3"/>
    </row>
    <row x14ac:dyDescent="0.25" r="59" customHeight="1" ht="17.25">
      <c r="A59" s="22"/>
      <c r="B59" s="23"/>
      <c r="C59" s="23"/>
      <c r="D59" s="108"/>
      <c r="E59" s="27"/>
      <c r="F59" s="24"/>
      <c r="G59" s="82"/>
      <c r="H59" s="3"/>
    </row>
    <row x14ac:dyDescent="0.25" r="60" customHeight="1" ht="17.25">
      <c r="A60" s="22"/>
      <c r="B60" s="23"/>
      <c r="C60" s="23"/>
      <c r="D60" s="115"/>
      <c r="E60" s="44"/>
      <c r="F60" s="92"/>
      <c r="G60" s="82"/>
      <c r="H60" s="3"/>
    </row>
    <row x14ac:dyDescent="0.25" r="61" customHeight="1" ht="17.25">
      <c r="A61" s="22"/>
      <c r="B61" s="23"/>
      <c r="C61" s="23"/>
      <c r="D61" s="110" t="s">
        <v>19</v>
      </c>
      <c r="E61" s="46"/>
      <c r="F61" s="37">
        <f>ROUNDUP(((('Exchange rate'!Eur_per_GBP*('UK-R-Lighting &amp; Accessories'!F61/(1+'Exchange rate'!UK_vat_rate))*1.25*0.9165)+1)/1.59)/10,0)*10</f>
      </c>
      <c r="G61" s="82"/>
      <c r="H61" s="3"/>
    </row>
    <row x14ac:dyDescent="0.25" r="62" customHeight="1" ht="17.25">
      <c r="A62" s="22"/>
      <c r="B62" s="23"/>
      <c r="C62" s="23"/>
      <c r="D62" s="3"/>
      <c r="E62" s="30"/>
      <c r="F62" s="93"/>
      <c r="G62" s="87"/>
      <c r="H62" s="38"/>
    </row>
    <row x14ac:dyDescent="0.25" r="63" customHeight="1" ht="17.25">
      <c r="A63" s="22"/>
      <c r="B63" s="23"/>
      <c r="C63" s="23"/>
      <c r="D63" s="3"/>
      <c r="E63" s="30"/>
      <c r="F63" s="93"/>
      <c r="G63" s="87"/>
      <c r="H63" s="38"/>
    </row>
    <row x14ac:dyDescent="0.25" r="64" customHeight="1" ht="17.25">
      <c r="A64" s="22"/>
      <c r="B64" s="23"/>
      <c r="C64" s="23"/>
      <c r="D64" s="3"/>
      <c r="E64" s="30"/>
      <c r="F64" s="93"/>
      <c r="G64" s="87"/>
      <c r="H64" s="38"/>
    </row>
    <row x14ac:dyDescent="0.25" r="65" customHeight="1" ht="17.25">
      <c r="A65" s="22"/>
      <c r="B65" s="23"/>
      <c r="C65" s="23"/>
      <c r="D65" s="3"/>
      <c r="E65" s="30"/>
      <c r="F65" s="93"/>
      <c r="G65" s="87"/>
      <c r="H65" s="38"/>
    </row>
    <row x14ac:dyDescent="0.25" r="66" customHeight="1" ht="17.25">
      <c r="A66" s="22"/>
      <c r="B66" s="23"/>
      <c r="C66" s="23"/>
      <c r="D66" s="3"/>
      <c r="E66" s="30"/>
      <c r="F66" s="93"/>
      <c r="G66" s="87"/>
      <c r="H66" s="38"/>
    </row>
    <row x14ac:dyDescent="0.25" r="67" customHeight="1" ht="17.25">
      <c r="A67" s="22"/>
      <c r="B67" s="23"/>
      <c r="C67" s="23"/>
      <c r="D67" s="3"/>
      <c r="E67" s="30"/>
      <c r="F67" s="93"/>
      <c r="G67" s="87"/>
      <c r="H67" s="38"/>
    </row>
    <row x14ac:dyDescent="0.25" r="68" customHeight="1" ht="17.25">
      <c r="A68" s="22"/>
      <c r="B68" s="23"/>
      <c r="C68" s="23"/>
      <c r="D68" s="3"/>
      <c r="E68" s="30"/>
      <c r="F68" s="93"/>
      <c r="G68" s="87"/>
      <c r="H68" s="38"/>
    </row>
    <row x14ac:dyDescent="0.25" r="69" customHeight="1" ht="17.25">
      <c r="A69" s="22"/>
      <c r="B69" s="23"/>
      <c r="C69" s="23"/>
      <c r="D69" s="3"/>
      <c r="E69" s="30"/>
      <c r="F69" s="93"/>
      <c r="G69" s="87"/>
      <c r="H69" s="38"/>
    </row>
    <row x14ac:dyDescent="0.25" r="70" customHeight="1" ht="17.25">
      <c r="A70" s="22"/>
      <c r="B70" s="23"/>
      <c r="C70" s="23"/>
      <c r="D70" s="3"/>
      <c r="E70" s="30"/>
      <c r="F70" s="93"/>
      <c r="G70" s="87"/>
      <c r="H70" s="38"/>
    </row>
    <row x14ac:dyDescent="0.25" r="71" customHeight="1" ht="17.25">
      <c r="A71" s="22"/>
      <c r="B71" s="23"/>
      <c r="C71" s="23"/>
      <c r="D71" s="3"/>
      <c r="E71" s="30"/>
      <c r="F71" s="93"/>
      <c r="G71" s="87"/>
      <c r="H71" s="38"/>
    </row>
    <row x14ac:dyDescent="0.25" r="72" customHeight="1" ht="17.25">
      <c r="A72" s="22"/>
      <c r="B72" s="23"/>
      <c r="C72" s="23"/>
      <c r="D72" s="3"/>
      <c r="E72" s="30"/>
      <c r="F72" s="93"/>
      <c r="G72" s="87"/>
      <c r="H72" s="38"/>
    </row>
    <row x14ac:dyDescent="0.25" r="73" customHeight="1" ht="17.25">
      <c r="A73" s="22"/>
      <c r="B73" s="23"/>
      <c r="C73" s="23"/>
      <c r="D73" s="3"/>
      <c r="E73" s="48"/>
      <c r="F73" s="93"/>
      <c r="G73" s="87"/>
      <c r="H73" s="38"/>
    </row>
    <row x14ac:dyDescent="0.25" r="74" customHeight="1" ht="17.25">
      <c r="A74" s="8"/>
      <c r="B74" s="9" t="s">
        <v>20</v>
      </c>
      <c r="C74" s="9"/>
      <c r="D74" s="116"/>
      <c r="E74" s="49"/>
      <c r="F74" s="102"/>
      <c r="G74" s="83"/>
      <c r="H74" s="3"/>
    </row>
    <row x14ac:dyDescent="0.25" r="75" customHeight="1" ht="24">
      <c r="A75" s="50"/>
      <c r="B75" s="51"/>
      <c r="C75" s="51"/>
      <c r="D75" s="117" t="s">
        <v>10</v>
      </c>
      <c r="E75" s="60" t="s">
        <v>36</v>
      </c>
      <c r="F75" s="52" t="s">
        <v>4</v>
      </c>
      <c r="G75" s="85"/>
      <c r="H75" s="3"/>
    </row>
    <row x14ac:dyDescent="0.25" r="76" customHeight="1" ht="30">
      <c r="A76" s="19"/>
      <c r="B76" s="19"/>
      <c r="C76" s="19"/>
      <c r="D76" s="19"/>
      <c r="E76" s="20" t="s">
        <v>5</v>
      </c>
      <c r="F76" s="21"/>
      <c r="G76" s="82"/>
      <c r="H76" s="3"/>
    </row>
    <row x14ac:dyDescent="0.25" r="77" customHeight="1" ht="24">
      <c r="A77" s="3"/>
      <c r="B77" s="54"/>
      <c r="C77" s="54"/>
      <c r="D77" s="4" t="s">
        <v>13</v>
      </c>
      <c r="E77" s="24" t="s">
        <v>21</v>
      </c>
      <c r="F77" s="25">
        <f>ROUNDUP((('Exchange rate'!Eur_per_GBP*('UK-R-Lighting &amp; Accessories'!F72/(1+'Exchange rate'!UK_vat_rate))*1.25*0.9165)+1)/10,0)*10</f>
      </c>
      <c r="G77" s="82"/>
      <c r="H77" s="3"/>
    </row>
    <row x14ac:dyDescent="0.25" r="78" customHeight="1" ht="24">
      <c r="A78" s="3"/>
      <c r="B78" s="54"/>
      <c r="C78" s="54"/>
      <c r="D78" s="7"/>
      <c r="E78" s="24"/>
      <c r="F78" s="34"/>
      <c r="G78" s="82"/>
      <c r="H78" s="3"/>
    </row>
    <row x14ac:dyDescent="0.25" r="79" customHeight="1" ht="24">
      <c r="A79" s="3"/>
      <c r="B79" s="54"/>
      <c r="C79" s="54"/>
      <c r="D79" s="3"/>
      <c r="E79" s="27"/>
      <c r="F79" s="91"/>
      <c r="G79" s="82"/>
      <c r="H79" s="3"/>
    </row>
    <row x14ac:dyDescent="0.25" r="80" customHeight="1" ht="21.75">
      <c r="A80" s="3"/>
      <c r="B80" s="54"/>
      <c r="C80" s="54"/>
      <c r="D80" s="3"/>
      <c r="E80" s="27"/>
      <c r="F80" s="91"/>
      <c r="G80" s="82"/>
      <c r="H80" s="3"/>
    </row>
    <row x14ac:dyDescent="0.25" r="81" customHeight="1" ht="21.75">
      <c r="A81" s="3"/>
      <c r="B81" s="54"/>
      <c r="C81" s="54"/>
      <c r="D81" s="107"/>
      <c r="E81" s="27"/>
      <c r="F81" s="91"/>
      <c r="G81" s="82"/>
      <c r="H81" s="3"/>
    </row>
    <row x14ac:dyDescent="0.25" r="82" customHeight="1" ht="21.75">
      <c r="A82" s="3"/>
      <c r="B82" s="54"/>
      <c r="C82" s="54"/>
      <c r="D82" s="108"/>
      <c r="E82" s="27"/>
      <c r="F82" s="91"/>
      <c r="G82" s="82"/>
      <c r="H82" s="3"/>
    </row>
    <row x14ac:dyDescent="0.25" r="83" customHeight="1" ht="21">
      <c r="A83" s="3"/>
      <c r="B83" s="54"/>
      <c r="C83" s="54"/>
      <c r="D83" s="3"/>
      <c r="E83" s="6"/>
      <c r="F83" s="103"/>
      <c r="G83" s="82"/>
      <c r="H83" s="3"/>
    </row>
    <row x14ac:dyDescent="0.25" r="84" customHeight="1" ht="21">
      <c r="A84" s="3"/>
      <c r="B84" s="54"/>
      <c r="C84" s="54"/>
      <c r="D84" s="110" t="s">
        <v>8</v>
      </c>
      <c r="E84" s="55"/>
      <c r="F84" s="37">
        <f>ROUNDUP((('Exchange rate'!Eur_per_GBP*('UK-R-Lighting &amp; Accessories'!F79/(1+'Exchange rate'!UK_vat_rate))*1.25*0.9165)+1)/10,0)*10</f>
      </c>
      <c r="G84" s="82"/>
      <c r="H84" s="3"/>
    </row>
    <row x14ac:dyDescent="0.25" r="85" customHeight="1" ht="21">
      <c r="A85" s="3"/>
      <c r="B85" s="54"/>
      <c r="C85" s="54"/>
      <c r="D85" s="3"/>
      <c r="E85" s="24"/>
      <c r="F85" s="91"/>
      <c r="G85" s="82"/>
      <c r="H85" s="3"/>
    </row>
    <row x14ac:dyDescent="0.25" r="86" customHeight="1" ht="21">
      <c r="A86" s="3"/>
      <c r="B86" s="54"/>
      <c r="C86" s="54"/>
      <c r="D86" s="3"/>
      <c r="E86" s="24"/>
      <c r="F86" s="91"/>
      <c r="G86" s="82"/>
      <c r="H86" s="3"/>
    </row>
    <row x14ac:dyDescent="0.25" r="87" customHeight="1" ht="47.25">
      <c r="A87" s="3"/>
      <c r="B87" s="54"/>
      <c r="C87" s="54"/>
      <c r="D87" s="3"/>
      <c r="E87" s="24"/>
      <c r="F87" s="91"/>
      <c r="G87" s="82"/>
      <c r="H87" s="3"/>
    </row>
    <row x14ac:dyDescent="0.25" r="88" customHeight="1" ht="22.5">
      <c r="A88" s="22"/>
      <c r="B88" s="23"/>
      <c r="C88" s="23"/>
      <c r="D88" s="3"/>
      <c r="E88" s="48"/>
      <c r="F88" s="93"/>
      <c r="G88" s="87"/>
      <c r="H88" s="38"/>
    </row>
    <row x14ac:dyDescent="0.25" r="89" customHeight="1" ht="17.25">
      <c r="A89" s="8"/>
      <c r="B89" s="9" t="s">
        <v>23</v>
      </c>
      <c r="C89" s="9"/>
      <c r="D89" s="116"/>
      <c r="E89" s="49"/>
      <c r="F89" s="102"/>
      <c r="G89" s="83"/>
      <c r="H89" s="3"/>
    </row>
    <row x14ac:dyDescent="0.25" r="90" customHeight="1" ht="24">
      <c r="A90" s="50"/>
      <c r="B90" s="51"/>
      <c r="C90" s="51"/>
      <c r="D90" s="117" t="s">
        <v>10</v>
      </c>
      <c r="E90" s="60" t="s">
        <v>36</v>
      </c>
      <c r="F90" s="52" t="s">
        <v>4</v>
      </c>
      <c r="G90" s="85"/>
      <c r="H90" s="3"/>
    </row>
    <row x14ac:dyDescent="0.25" r="91" customHeight="1" ht="30">
      <c r="A91" s="19"/>
      <c r="B91" s="19"/>
      <c r="C91" s="19"/>
      <c r="D91" s="19"/>
      <c r="E91" s="20" t="s">
        <v>5</v>
      </c>
      <c r="F91" s="21"/>
      <c r="G91" s="82"/>
      <c r="H91" s="3"/>
    </row>
    <row x14ac:dyDescent="0.25" r="92" customHeight="1" ht="24">
      <c r="A92" s="3"/>
      <c r="B92" s="54"/>
      <c r="C92" s="54"/>
      <c r="D92" s="4" t="s">
        <v>11</v>
      </c>
      <c r="E92" s="24" t="s">
        <v>24</v>
      </c>
      <c r="F92" s="25">
        <f>ROUNDUP((((('Exchange rate'!Eur_per_GBP*('UK-R-Lighting &amp; Accessories'!F87/(1+'Exchange rate'!UK_vat_rate))*1.25)-('Exchange rate'!Eur_per_GBP*('UK-R-Lighting &amp; Accessories'!F87/(1+'Exchange rate'!UK_vat_rate))*1.25)*0.25)+1)*0.9165)/10,0)*10</f>
      </c>
      <c r="G92" s="82"/>
      <c r="H92" s="3"/>
    </row>
    <row x14ac:dyDescent="0.25" r="93" customHeight="1" ht="24">
      <c r="A93" s="3"/>
      <c r="B93" s="54"/>
      <c r="C93" s="54"/>
      <c r="D93" s="4" t="s">
        <v>15</v>
      </c>
      <c r="E93" s="24" t="s">
        <v>21</v>
      </c>
      <c r="F93" s="25">
        <f>ROUNDUP((((('Exchange rate'!Eur_per_GBP*('UK-R-Lighting &amp; Accessories'!F88/(1+'Exchange rate'!UK_vat_rate))*1.25)-('Exchange rate'!Eur_per_GBP*('UK-R-Lighting &amp; Accessories'!F88/(1+'Exchange rate'!UK_vat_rate))*1.25)*0.25)+1)*0.9165)/10,0)*10</f>
      </c>
      <c r="G93" s="82"/>
      <c r="H93" s="3"/>
    </row>
    <row x14ac:dyDescent="0.25" r="94" customHeight="1" ht="24">
      <c r="A94" s="3"/>
      <c r="B94" s="54"/>
      <c r="C94" s="54"/>
      <c r="D94" s="3"/>
      <c r="E94" s="27"/>
      <c r="F94" s="91"/>
      <c r="G94" s="82"/>
      <c r="H94" s="3"/>
    </row>
    <row x14ac:dyDescent="0.25" r="95" customHeight="1" ht="21.75">
      <c r="A95" s="3"/>
      <c r="B95" s="54"/>
      <c r="C95" s="54"/>
      <c r="D95" s="3"/>
      <c r="E95" s="27"/>
      <c r="F95" s="91"/>
      <c r="G95" s="82"/>
      <c r="H95" s="3"/>
    </row>
    <row x14ac:dyDescent="0.25" r="96" customHeight="1" ht="21.75">
      <c r="A96" s="3"/>
      <c r="B96" s="54"/>
      <c r="C96" s="54"/>
      <c r="D96" s="110" t="s">
        <v>71</v>
      </c>
      <c r="E96" s="56"/>
      <c r="F96" s="37">
        <f>ROUNDUP((((('Exchange rate'!Eur_per_GBP*('UK-R-Lighting &amp; Accessories'!F91/(1+'Exchange rate'!UK_vat_rate))*1.25)-('Exchange rate'!Eur_per_GBP*('UK-R-Lighting &amp; Accessories'!F91/(1+'Exchange rate'!UK_vat_rate))*1.25)*0.25)+1)*0.9165)/10,0)*10</f>
      </c>
      <c r="G96" s="82"/>
      <c r="H96" s="3"/>
    </row>
    <row x14ac:dyDescent="0.25" r="97" customHeight="1" ht="21.75">
      <c r="A97" s="3"/>
      <c r="B97" s="54"/>
      <c r="C97" s="54"/>
      <c r="D97" s="108"/>
      <c r="E97" s="27"/>
      <c r="F97" s="91"/>
      <c r="G97" s="82"/>
      <c r="H97" s="3"/>
    </row>
    <row x14ac:dyDescent="0.25" r="98" customHeight="1" ht="21">
      <c r="A98" s="3"/>
      <c r="B98" s="54"/>
      <c r="C98" s="54"/>
      <c r="D98" s="3"/>
      <c r="E98" s="6"/>
      <c r="F98" s="103"/>
      <c r="G98" s="82"/>
      <c r="H98" s="3"/>
    </row>
    <row x14ac:dyDescent="0.25" r="99" customHeight="1" ht="21">
      <c r="A99" s="3"/>
      <c r="B99" s="54"/>
      <c r="C99" s="54"/>
      <c r="D99" s="3"/>
      <c r="E99" s="24"/>
      <c r="F99" s="91"/>
      <c r="G99" s="82"/>
      <c r="H99" s="3"/>
    </row>
    <row x14ac:dyDescent="0.25" r="100" customHeight="1" ht="21">
      <c r="A100" s="3"/>
      <c r="B100" s="54"/>
      <c r="C100" s="54"/>
      <c r="D100" s="3"/>
      <c r="E100" s="24"/>
      <c r="F100" s="91"/>
      <c r="G100" s="82"/>
      <c r="H100" s="3"/>
    </row>
    <row x14ac:dyDescent="0.25" r="101" customHeight="1" ht="47.25">
      <c r="A101" s="3"/>
      <c r="B101" s="54"/>
      <c r="C101" s="54"/>
      <c r="D101" s="3"/>
      <c r="E101" s="24"/>
      <c r="F101" s="91"/>
      <c r="G101" s="82"/>
      <c r="H101" s="3"/>
    </row>
    <row x14ac:dyDescent="0.25" r="102" customHeight="1" ht="17.25">
      <c r="A102" s="8" t="s">
        <v>1</v>
      </c>
      <c r="B102" s="9" t="s">
        <v>27</v>
      </c>
      <c r="C102" s="10"/>
      <c r="D102" s="10"/>
      <c r="E102" s="12"/>
      <c r="F102" s="94"/>
      <c r="G102" s="83"/>
      <c r="H102" s="3"/>
    </row>
    <row x14ac:dyDescent="0.25" r="103" customHeight="1" ht="21.75">
      <c r="A103" s="15"/>
      <c r="B103" s="15"/>
      <c r="C103" s="15"/>
      <c r="D103" s="118" t="s">
        <v>28</v>
      </c>
      <c r="E103" s="58"/>
      <c r="F103" s="18" t="s">
        <v>4</v>
      </c>
      <c r="G103" s="85"/>
      <c r="H103" s="3"/>
    </row>
    <row x14ac:dyDescent="0.25" r="104" customHeight="1" ht="21.75">
      <c r="A104" s="19"/>
      <c r="B104" s="19"/>
      <c r="C104" s="19"/>
      <c r="D104" s="119" t="s">
        <v>5</v>
      </c>
      <c r="E104" s="20"/>
      <c r="F104" s="21"/>
      <c r="G104" s="82"/>
      <c r="H104" s="3"/>
    </row>
    <row x14ac:dyDescent="0.25" r="105" customHeight="1" ht="21.75">
      <c r="A105" s="22"/>
      <c r="B105" s="23"/>
      <c r="C105" s="23"/>
      <c r="D105" s="4" t="s">
        <v>29</v>
      </c>
      <c r="E105" s="7"/>
      <c r="F105" s="25">
        <f>ROUNDUP((((('Exchange rate'!Eur_per_GBP*('UK-R-Lighting &amp; Accessories'!F101/(1+'Exchange rate'!UK_vat_rate))*1.25)-('Exchange rate'!Eur_per_GBP*('UK-R-Lighting &amp; Accessories'!F101/(1+'Exchange rate'!UK_vat_rate))*1.25)*0.25)+1)*0.9165)/10,0)*10</f>
      </c>
      <c r="G105" s="82"/>
      <c r="H105" s="3"/>
    </row>
    <row x14ac:dyDescent="0.25" r="106" customHeight="1" ht="21.75">
      <c r="A106" s="22"/>
      <c r="B106" s="23"/>
      <c r="C106" s="23"/>
      <c r="D106" s="3"/>
      <c r="E106" s="26"/>
      <c r="F106" s="86"/>
      <c r="G106" s="86"/>
      <c r="H106" s="3"/>
    </row>
    <row x14ac:dyDescent="0.25" r="107" customHeight="1" ht="17.25">
      <c r="A107" s="22"/>
      <c r="B107" s="23"/>
      <c r="C107" s="23"/>
      <c r="D107" s="107" t="s">
        <v>31</v>
      </c>
      <c r="E107" s="6"/>
      <c r="F107" s="86"/>
      <c r="G107" s="86"/>
      <c r="H107" s="3"/>
    </row>
    <row x14ac:dyDescent="0.25" r="108" customHeight="1" ht="21.75">
      <c r="A108" s="22"/>
      <c r="B108" s="23"/>
      <c r="C108" s="23"/>
      <c r="D108" s="107"/>
      <c r="E108" s="6"/>
      <c r="F108" s="86"/>
      <c r="G108" s="86"/>
      <c r="H108" s="3"/>
    </row>
    <row x14ac:dyDescent="0.25" r="109" customHeight="1" ht="17.25">
      <c r="A109" s="22"/>
      <c r="B109" s="23"/>
      <c r="C109" s="23"/>
      <c r="D109" s="110" t="s">
        <v>32</v>
      </c>
      <c r="E109" s="46"/>
      <c r="F109" s="37">
        <f>ROUNDUP(((('Exchange rate'!Eur_per_GBP*('UK-R-Lighting &amp; Accessories'!F105/(1+'Exchange rate'!UK_vat_rate))*1.25*0.9165)+1)/1.59)/10,0)*10</f>
      </c>
      <c r="G109" s="86"/>
      <c r="H109" s="3"/>
    </row>
    <row x14ac:dyDescent="0.25" r="110" customHeight="1" ht="45.75">
      <c r="A110" s="22"/>
      <c r="B110" s="59" t="s">
        <v>33</v>
      </c>
      <c r="C110" s="23"/>
      <c r="D110" s="3"/>
      <c r="E110" s="31"/>
      <c r="F110" s="87"/>
      <c r="G110" s="87"/>
      <c r="H110" s="3"/>
    </row>
    <row x14ac:dyDescent="0.25" r="111" customHeight="1" ht="21.75">
      <c r="A111" s="22"/>
      <c r="B111" s="59"/>
      <c r="C111" s="23"/>
      <c r="D111" s="3"/>
      <c r="E111" s="31"/>
      <c r="F111" s="87"/>
      <c r="G111" s="87"/>
      <c r="H111" s="3"/>
    </row>
    <row x14ac:dyDescent="0.25" r="112" customHeight="1" ht="21.75">
      <c r="A112" s="22"/>
      <c r="B112" s="23"/>
      <c r="C112" s="41"/>
      <c r="D112" s="3"/>
      <c r="E112" s="31"/>
      <c r="F112" s="87"/>
      <c r="G112" s="87"/>
      <c r="H112" s="3"/>
    </row>
    <row x14ac:dyDescent="0.25" r="113" customHeight="1" ht="21.75">
      <c r="A113" s="22"/>
      <c r="B113" s="23"/>
      <c r="C113" s="23"/>
      <c r="D113" s="3"/>
      <c r="E113" s="31"/>
      <c r="F113" s="87"/>
      <c r="G113" s="87"/>
      <c r="H113" s="3"/>
    </row>
    <row x14ac:dyDescent="0.25" r="114" customHeight="1" ht="21.75">
      <c r="A114" s="22"/>
      <c r="B114" s="23"/>
      <c r="C114" s="23"/>
      <c r="D114" s="3"/>
      <c r="E114" s="31"/>
      <c r="F114" s="87"/>
      <c r="G114" s="87"/>
      <c r="H114" s="3"/>
    </row>
    <row x14ac:dyDescent="0.25" r="115" customHeight="1" ht="21.75">
      <c r="A115" s="22"/>
      <c r="B115" s="23"/>
      <c r="C115" s="22" t="s">
        <v>34</v>
      </c>
      <c r="D115" s="3"/>
      <c r="E115" s="31"/>
      <c r="F115" s="87"/>
      <c r="G115" s="87"/>
      <c r="H115" s="3"/>
    </row>
    <row x14ac:dyDescent="0.25" r="116" customHeight="1" ht="21.75">
      <c r="A116" s="22"/>
      <c r="B116" s="23"/>
      <c r="C116" s="22"/>
      <c r="D116" s="3"/>
      <c r="E116" s="44"/>
      <c r="F116" s="87"/>
      <c r="G116" s="87"/>
      <c r="H116" s="3"/>
    </row>
    <row x14ac:dyDescent="0.25" r="117" customHeight="1" ht="21.75">
      <c r="A117" s="22"/>
      <c r="B117" s="23"/>
      <c r="C117" s="22"/>
      <c r="D117" s="3"/>
      <c r="E117" s="44"/>
      <c r="F117" s="87"/>
      <c r="G117" s="87"/>
      <c r="H117" s="3"/>
    </row>
    <row x14ac:dyDescent="0.25" r="118" customHeight="1" ht="17.25">
      <c r="A118" s="8" t="s">
        <v>1</v>
      </c>
      <c r="B118" s="9" t="s">
        <v>41</v>
      </c>
      <c r="C118" s="10"/>
      <c r="D118" s="10"/>
      <c r="E118" s="12"/>
      <c r="F118" s="94"/>
      <c r="G118" s="83"/>
      <c r="H118" s="3"/>
    </row>
    <row x14ac:dyDescent="0.25" r="119" customHeight="1" ht="21.75">
      <c r="A119" s="15"/>
      <c r="B119" s="15"/>
      <c r="C119" s="15"/>
      <c r="D119" s="118" t="s">
        <v>42</v>
      </c>
      <c r="E119" s="58"/>
      <c r="F119" s="18" t="s">
        <v>4</v>
      </c>
      <c r="G119" s="85"/>
      <c r="H119" s="3"/>
    </row>
    <row x14ac:dyDescent="0.25" r="120" customHeight="1" ht="21.75">
      <c r="A120" s="19"/>
      <c r="B120" s="19"/>
      <c r="C120" s="19"/>
      <c r="D120" s="119" t="s">
        <v>5</v>
      </c>
      <c r="E120" s="20"/>
      <c r="F120" s="21"/>
      <c r="G120" s="82"/>
      <c r="H120" s="3"/>
    </row>
    <row x14ac:dyDescent="0.25" r="121" customHeight="1" ht="21.75">
      <c r="A121" s="22"/>
      <c r="B121" s="23"/>
      <c r="C121" s="23"/>
      <c r="D121" s="4" t="s">
        <v>43</v>
      </c>
      <c r="E121" s="7"/>
      <c r="F121" s="25">
        <f>ROUNDUP((((('Exchange rate'!Eur_per_GBP*('UK-R-Lighting &amp; Accessories'!F143/(1+'Exchange rate'!UK_vat_rate))*1.25)-('Exchange rate'!Eur_per_GBP*('UK-R-Lighting &amp; Accessories'!F143/(1+'Exchange rate'!UK_vat_rate))*1.25)*0.25)+1)*0.9165)/10,0)*10</f>
      </c>
      <c r="G121" s="82"/>
      <c r="H121" s="3"/>
    </row>
    <row x14ac:dyDescent="0.25" r="122" customHeight="1" ht="21.75">
      <c r="A122" s="22"/>
      <c r="B122" s="23"/>
      <c r="C122" s="23"/>
      <c r="D122" s="3"/>
      <c r="E122" s="26"/>
      <c r="F122" s="86"/>
      <c r="G122" s="86"/>
      <c r="H122" s="3"/>
    </row>
    <row x14ac:dyDescent="0.25" r="123" customHeight="1" ht="17.25">
      <c r="A123" s="22"/>
      <c r="B123" s="23"/>
      <c r="C123" s="23"/>
      <c r="D123" s="107" t="s">
        <v>45</v>
      </c>
      <c r="E123" s="6"/>
      <c r="F123" s="86"/>
      <c r="G123" s="86"/>
      <c r="H123" s="3"/>
    </row>
    <row x14ac:dyDescent="0.25" r="124" customHeight="1" ht="21.75">
      <c r="A124" s="22"/>
      <c r="B124" s="23"/>
      <c r="C124" s="23"/>
      <c r="D124" s="107"/>
      <c r="E124" s="6"/>
      <c r="F124" s="86"/>
      <c r="G124" s="86"/>
      <c r="H124" s="3"/>
    </row>
    <row x14ac:dyDescent="0.25" r="125" customHeight="1" ht="21.75">
      <c r="A125" s="22"/>
      <c r="B125" s="23"/>
      <c r="C125" s="23"/>
      <c r="D125" s="109"/>
      <c r="E125" s="6"/>
      <c r="F125" s="87"/>
      <c r="G125" s="87"/>
      <c r="H125" s="3"/>
    </row>
    <row x14ac:dyDescent="0.25" r="126" customHeight="1" ht="21.75">
      <c r="A126" s="22"/>
      <c r="B126" s="23"/>
      <c r="C126" s="23"/>
      <c r="D126" s="114"/>
      <c r="E126" s="6"/>
      <c r="F126" s="34"/>
      <c r="G126" s="87"/>
      <c r="H126" s="3"/>
    </row>
    <row x14ac:dyDescent="0.25" r="127" customHeight="1" ht="21.75">
      <c r="A127" s="22"/>
      <c r="B127" s="23"/>
      <c r="C127" s="67"/>
      <c r="D127" s="3"/>
      <c r="E127" s="31"/>
      <c r="F127" s="87"/>
      <c r="G127" s="87"/>
      <c r="H127" s="3"/>
    </row>
    <row x14ac:dyDescent="0.25" r="128" customHeight="1" ht="17.25">
      <c r="A128" s="22" t="s">
        <v>33</v>
      </c>
      <c r="B128" s="23"/>
      <c r="C128" s="23"/>
      <c r="D128" s="3"/>
      <c r="E128" s="31"/>
      <c r="F128" s="87"/>
      <c r="G128" s="87"/>
      <c r="H128" s="3"/>
    </row>
    <row x14ac:dyDescent="0.25" r="129" customHeight="1" ht="45.75">
      <c r="A129" s="22"/>
      <c r="B129" s="23"/>
      <c r="C129" s="23"/>
      <c r="D129" s="3"/>
      <c r="E129" s="31"/>
      <c r="F129" s="87"/>
      <c r="G129" s="87"/>
      <c r="H129" s="3"/>
    </row>
    <row x14ac:dyDescent="0.25" r="130" customHeight="1" ht="21.75">
      <c r="A130" s="22"/>
      <c r="B130" s="23"/>
      <c r="C130" s="23"/>
      <c r="D130" s="3"/>
      <c r="E130" s="31"/>
      <c r="F130" s="87"/>
      <c r="G130" s="87"/>
      <c r="H130" s="3"/>
    </row>
    <row x14ac:dyDescent="0.25" r="131" customHeight="1" ht="21.75">
      <c r="A131" s="22"/>
      <c r="B131" s="23"/>
      <c r="C131" s="22" t="s">
        <v>46</v>
      </c>
      <c r="D131" s="3"/>
      <c r="E131" s="31"/>
      <c r="F131" s="87"/>
      <c r="G131" s="87"/>
      <c r="H131" s="3"/>
    </row>
    <row x14ac:dyDescent="0.25" r="132" customHeight="1" ht="21.75">
      <c r="A132" s="22"/>
      <c r="B132" s="23"/>
      <c r="C132" s="22"/>
      <c r="D132" s="3"/>
      <c r="E132" s="31"/>
      <c r="F132" s="87"/>
      <c r="G132" s="87"/>
      <c r="H132" s="3"/>
    </row>
    <row x14ac:dyDescent="0.25" r="133" customHeight="1" ht="21.75">
      <c r="A133" s="22"/>
      <c r="B133" s="23"/>
      <c r="C133" s="22"/>
      <c r="D133" s="3"/>
      <c r="E133" s="31"/>
      <c r="F133" s="87"/>
      <c r="G133" s="87"/>
      <c r="H133" s="3"/>
    </row>
    <row x14ac:dyDescent="0.25" r="134" customHeight="1" ht="21.75">
      <c r="A134" s="22"/>
      <c r="B134" s="23"/>
      <c r="C134" s="23"/>
      <c r="D134" s="3"/>
      <c r="E134" s="31"/>
      <c r="F134" s="87"/>
      <c r="G134" s="87"/>
      <c r="H134" s="3"/>
    </row>
    <row x14ac:dyDescent="0.25" r="135" customHeight="1" ht="21.75">
      <c r="A135" s="22"/>
      <c r="B135" s="23"/>
      <c r="C135" s="23"/>
      <c r="D135" s="3"/>
      <c r="E135" s="44"/>
      <c r="F135" s="87"/>
      <c r="G135" s="87"/>
      <c r="H135" s="3"/>
    </row>
    <row x14ac:dyDescent="0.25" r="136" customHeight="1" ht="17.25">
      <c r="A136" s="8"/>
      <c r="B136" s="9" t="s">
        <v>35</v>
      </c>
      <c r="C136" s="9"/>
      <c r="D136" s="116"/>
      <c r="E136" s="49"/>
      <c r="F136" s="102"/>
      <c r="G136" s="83"/>
      <c r="H136" s="3"/>
    </row>
    <row x14ac:dyDescent="0.25" r="137" customHeight="1" ht="21.75">
      <c r="A137" s="50"/>
      <c r="B137" s="51"/>
      <c r="C137" s="51"/>
      <c r="D137" s="117" t="s">
        <v>10</v>
      </c>
      <c r="E137" s="60" t="s">
        <v>36</v>
      </c>
      <c r="F137" s="52" t="s">
        <v>37</v>
      </c>
      <c r="G137" s="85"/>
      <c r="H137" s="3"/>
    </row>
    <row x14ac:dyDescent="0.25" r="138" customHeight="1" ht="30">
      <c r="A138" s="19"/>
      <c r="B138" s="19"/>
      <c r="C138" s="19"/>
      <c r="D138" s="19"/>
      <c r="E138" s="20" t="s">
        <v>5</v>
      </c>
      <c r="F138" s="21"/>
      <c r="G138" s="82"/>
      <c r="H138" s="3"/>
    </row>
    <row x14ac:dyDescent="0.25" r="139" customHeight="1" ht="21.75">
      <c r="A139" s="3"/>
      <c r="B139" s="54"/>
      <c r="C139" s="54"/>
      <c r="D139" s="4" t="s">
        <v>38</v>
      </c>
      <c r="E139" s="24" t="s">
        <v>39</v>
      </c>
      <c r="F139" s="62">
        <f>ROUNDUP((((('Exchange rate'!Eur_per_GBP*('UK-R-Lighting &amp; Accessories'!F129/(1+'Exchange rate'!UK_vat_rate))*1.25)-('Exchange rate'!Eur_per_GBP*('UK-R-Lighting &amp; Accessories'!F129/(1+'Exchange rate'!UK_vat_rate))*1.25)*0.25)+1)*0.9165)/10,0)*10</f>
      </c>
      <c r="G139" s="63"/>
      <c r="H139" s="3"/>
    </row>
    <row x14ac:dyDescent="0.25" r="140" customHeight="1" ht="21.75">
      <c r="A140" s="3"/>
      <c r="B140" s="54"/>
      <c r="C140" s="54"/>
      <c r="D140" s="7"/>
      <c r="E140" s="24"/>
      <c r="F140" s="34"/>
      <c r="G140" s="82"/>
      <c r="H140" s="3"/>
    </row>
    <row x14ac:dyDescent="0.25" r="141" customHeight="1" ht="21.75">
      <c r="A141" s="3"/>
      <c r="B141" s="54"/>
      <c r="C141" s="54"/>
      <c r="D141" s="120" t="s">
        <v>40</v>
      </c>
      <c r="E141" s="24"/>
      <c r="F141" s="24"/>
      <c r="G141" s="82"/>
      <c r="H141" s="3"/>
    </row>
    <row x14ac:dyDescent="0.25" r="142" customHeight="1" ht="21.75">
      <c r="A142" s="3"/>
      <c r="B142" s="54"/>
      <c r="C142" s="54"/>
      <c r="D142" s="107"/>
      <c r="E142" s="24"/>
      <c r="F142" s="91"/>
      <c r="G142" s="82"/>
      <c r="H142" s="3"/>
    </row>
    <row x14ac:dyDescent="0.25" r="143" customHeight="1" ht="21.75">
      <c r="A143" s="3"/>
      <c r="B143" s="54"/>
      <c r="C143" s="54"/>
      <c r="D143" s="107"/>
      <c r="E143" s="24"/>
      <c r="F143" s="91"/>
      <c r="G143" s="82"/>
      <c r="H143" s="3"/>
    </row>
    <row x14ac:dyDescent="0.25" r="144" customHeight="1" ht="21.75">
      <c r="A144" s="3"/>
      <c r="B144" s="54"/>
      <c r="C144" s="54"/>
      <c r="D144" s="107"/>
      <c r="E144" s="24"/>
      <c r="F144" s="91"/>
      <c r="G144" s="82"/>
      <c r="H144" s="3"/>
    </row>
    <row x14ac:dyDescent="0.25" r="145" customHeight="1" ht="21.75">
      <c r="A145" s="3"/>
      <c r="B145" s="54"/>
      <c r="C145" s="54"/>
      <c r="D145" s="107"/>
      <c r="E145" s="24"/>
      <c r="F145" s="91"/>
      <c r="G145" s="82"/>
      <c r="H145" s="3"/>
    </row>
    <row x14ac:dyDescent="0.25" r="146" customHeight="1" ht="21.75">
      <c r="A146" s="3"/>
      <c r="B146" s="54"/>
      <c r="C146" s="54"/>
      <c r="D146" s="107"/>
      <c r="E146" s="24"/>
      <c r="F146" s="91"/>
      <c r="G146" s="82"/>
      <c r="H146" s="3"/>
    </row>
    <row x14ac:dyDescent="0.25" r="147" customHeight="1" ht="21.75">
      <c r="A147" s="3"/>
      <c r="B147" s="54"/>
      <c r="C147" s="54"/>
      <c r="D147" s="121"/>
      <c r="E147" s="66"/>
      <c r="F147" s="34"/>
      <c r="G147" s="82"/>
      <c r="H147" s="3"/>
    </row>
    <row x14ac:dyDescent="0.25" r="148" customHeight="1" ht="21.75">
      <c r="A148" s="3"/>
      <c r="B148" s="54"/>
      <c r="C148" s="54"/>
      <c r="D148" s="121"/>
      <c r="E148" s="66"/>
      <c r="F148" s="34"/>
      <c r="G148" s="82"/>
      <c r="H148" s="3"/>
    </row>
    <row x14ac:dyDescent="0.25" r="149" customHeight="1" ht="21.75">
      <c r="A149" s="3"/>
      <c r="B149" s="54"/>
      <c r="C149" s="54"/>
      <c r="D149" s="121"/>
      <c r="E149" s="66"/>
      <c r="F149" s="34"/>
      <c r="G149" s="82"/>
      <c r="H149" s="3"/>
    </row>
    <row x14ac:dyDescent="0.25" r="150" customHeight="1" ht="21.75">
      <c r="A150" s="3"/>
      <c r="B150" s="54"/>
      <c r="C150" s="54"/>
      <c r="D150" s="121"/>
      <c r="E150" s="66"/>
      <c r="F150" s="34"/>
      <c r="G150" s="82"/>
      <c r="H150" s="3"/>
    </row>
    <row x14ac:dyDescent="0.25" r="151" customHeight="1" ht="21.75">
      <c r="A151" s="3"/>
      <c r="B151" s="54"/>
      <c r="C151" s="54"/>
      <c r="D151" s="3"/>
      <c r="E151" s="6"/>
      <c r="F151" s="103"/>
      <c r="G151" s="82"/>
      <c r="H151" s="3"/>
    </row>
    <row x14ac:dyDescent="0.25" r="152" customHeight="1" ht="21.75">
      <c r="A152" s="3"/>
      <c r="B152" s="54"/>
      <c r="C152" s="54"/>
      <c r="D152" s="108"/>
      <c r="E152" s="24"/>
      <c r="F152" s="34"/>
      <c r="G152" s="82"/>
      <c r="H152" s="3"/>
    </row>
    <row x14ac:dyDescent="0.25" r="153" customHeight="1" ht="42.75">
      <c r="A153" s="3"/>
      <c r="B153" s="54"/>
      <c r="C153" s="54"/>
      <c r="D153" s="3"/>
      <c r="E153" s="6"/>
      <c r="F153" s="103"/>
      <c r="G153" s="82"/>
      <c r="H153" s="3"/>
    </row>
    <row x14ac:dyDescent="0.25" r="154" customHeight="1" ht="17.25">
      <c r="A154" s="8" t="s">
        <v>1</v>
      </c>
      <c r="B154" s="9" t="s">
        <v>47</v>
      </c>
      <c r="C154" s="10"/>
      <c r="D154" s="10"/>
      <c r="E154" s="12"/>
      <c r="F154" s="94"/>
      <c r="G154" s="83"/>
      <c r="H154" s="3"/>
    </row>
    <row x14ac:dyDescent="0.25" r="155" customHeight="1" ht="21.75">
      <c r="A155" s="15"/>
      <c r="B155" s="15"/>
      <c r="C155" s="15"/>
      <c r="D155" s="118" t="s">
        <v>28</v>
      </c>
      <c r="E155" s="58"/>
      <c r="F155" s="18" t="s">
        <v>4</v>
      </c>
      <c r="G155" s="85"/>
      <c r="H155" s="3"/>
    </row>
    <row x14ac:dyDescent="0.25" r="156" customHeight="1" ht="21.75">
      <c r="A156" s="19"/>
      <c r="B156" s="19"/>
      <c r="C156" s="19"/>
      <c r="D156" s="119" t="s">
        <v>5</v>
      </c>
      <c r="E156" s="20"/>
      <c r="F156" s="21"/>
      <c r="G156" s="82"/>
      <c r="H156" s="3"/>
    </row>
    <row x14ac:dyDescent="0.25" r="157" customHeight="1" ht="21.75">
      <c r="A157" s="22"/>
      <c r="B157" s="23"/>
      <c r="C157" s="23"/>
      <c r="D157" s="4" t="s">
        <v>48</v>
      </c>
      <c r="E157" s="7"/>
      <c r="F157" s="25">
        <f>ROUNDUP((((('Exchange rate'!Eur_per_GBP*('UK-R-Lighting &amp; Accessories'!F159/(1+'Exchange rate'!UK_vat_rate))*1.25)-('Exchange rate'!Eur_per_GBP*('UK-R-Lighting &amp; Accessories'!F159/(1+'Exchange rate'!UK_vat_rate))*1.25)*0.25)+1)*0.9165)/10,0)*10</f>
      </c>
      <c r="G157" s="82"/>
      <c r="H157" s="3"/>
    </row>
    <row x14ac:dyDescent="0.25" r="158" customHeight="1" ht="21.75">
      <c r="A158" s="22"/>
      <c r="B158" s="23"/>
      <c r="C158" s="23"/>
      <c r="D158" s="3"/>
      <c r="E158" s="26"/>
      <c r="F158" s="86"/>
      <c r="G158" s="86"/>
      <c r="H158" s="3"/>
    </row>
    <row x14ac:dyDescent="0.25" r="159" customHeight="1" ht="17.25">
      <c r="A159" s="22"/>
      <c r="B159" s="23"/>
      <c r="C159" s="23"/>
      <c r="D159" s="107" t="s">
        <v>31</v>
      </c>
      <c r="E159" s="6"/>
      <c r="F159" s="86"/>
      <c r="G159" s="86"/>
      <c r="H159" s="3"/>
    </row>
    <row x14ac:dyDescent="0.25" r="160" customHeight="1" ht="17.25">
      <c r="A160" s="22"/>
      <c r="B160" s="23"/>
      <c r="C160" s="23"/>
      <c r="D160" s="107"/>
      <c r="E160" s="6"/>
      <c r="F160" s="86"/>
      <c r="G160" s="86"/>
      <c r="H160" s="3"/>
    </row>
    <row x14ac:dyDescent="0.25" r="161" customHeight="1" ht="21.75">
      <c r="A161" s="22"/>
      <c r="B161" s="23"/>
      <c r="C161" s="23"/>
      <c r="D161" s="107"/>
      <c r="E161" s="6"/>
      <c r="F161" s="86"/>
      <c r="G161" s="86"/>
      <c r="H161" s="3"/>
    </row>
    <row x14ac:dyDescent="0.25" r="162" customHeight="1" ht="21.75">
      <c r="A162" s="22"/>
      <c r="B162" s="23"/>
      <c r="C162" s="23"/>
      <c r="D162" s="110" t="s">
        <v>50</v>
      </c>
      <c r="E162" s="55"/>
      <c r="F162" s="37">
        <f>ROUNDUP(((('Exchange rate'!Eur_per_GBP*('UK-R-Lighting &amp; Accessories'!F164/(1+'Exchange rate'!UK_vat_rate))*1.25*0.9165)+1)/1.59)/10,0)*10</f>
      </c>
      <c r="G162" s="87"/>
      <c r="H162" s="3"/>
    </row>
    <row x14ac:dyDescent="0.25" r="163" customHeight="1" ht="21.75">
      <c r="A163" s="22"/>
      <c r="B163" s="59" t="s">
        <v>33</v>
      </c>
      <c r="C163" s="23"/>
      <c r="D163" s="114"/>
      <c r="E163" s="6"/>
      <c r="F163" s="34"/>
      <c r="G163" s="87"/>
      <c r="H163" s="3"/>
    </row>
    <row x14ac:dyDescent="0.25" r="164" customHeight="1" ht="21.75">
      <c r="A164" s="22"/>
      <c r="B164" s="23"/>
      <c r="C164" s="41"/>
      <c r="D164" s="3"/>
      <c r="E164" s="31"/>
      <c r="F164" s="87"/>
      <c r="G164" s="87"/>
      <c r="H164" s="3"/>
    </row>
    <row x14ac:dyDescent="0.25" r="165" customHeight="1" ht="17.25">
      <c r="A165" s="22"/>
      <c r="B165" s="23"/>
      <c r="C165" s="23"/>
      <c r="D165" s="3"/>
      <c r="E165" s="31"/>
      <c r="F165" s="87"/>
      <c r="G165" s="87"/>
      <c r="H165" s="3"/>
    </row>
    <row x14ac:dyDescent="0.25" r="166" customHeight="1" ht="45.75">
      <c r="A166" s="22"/>
      <c r="B166" s="23"/>
      <c r="C166" s="23"/>
      <c r="D166" s="3"/>
      <c r="E166" s="31"/>
      <c r="F166" s="87"/>
      <c r="G166" s="87"/>
      <c r="H166" s="3"/>
    </row>
    <row x14ac:dyDescent="0.25" r="167" customHeight="1" ht="21.75">
      <c r="A167" s="22"/>
      <c r="B167" s="23"/>
      <c r="C167" s="23"/>
      <c r="D167" s="3"/>
      <c r="E167" s="31"/>
      <c r="F167" s="87"/>
      <c r="G167" s="87"/>
      <c r="H167" s="3"/>
    </row>
    <row x14ac:dyDescent="0.25" r="168" customHeight="1" ht="21.75">
      <c r="A168" s="22"/>
      <c r="B168" s="23"/>
      <c r="C168" s="22" t="s">
        <v>51</v>
      </c>
      <c r="D168" s="3"/>
      <c r="E168" s="44"/>
      <c r="F168" s="87"/>
      <c r="G168" s="87"/>
      <c r="H168" s="3"/>
    </row>
    <row x14ac:dyDescent="0.25" r="169" customHeight="1" ht="57.75">
      <c r="A169" s="22"/>
      <c r="B169" s="23"/>
      <c r="C169" s="22"/>
      <c r="D169" s="3"/>
      <c r="E169" s="44"/>
      <c r="F169" s="87"/>
      <c r="G169" s="87"/>
      <c r="H169" s="3"/>
    </row>
    <row x14ac:dyDescent="0.25" r="170" customHeight="1" ht="17.25">
      <c r="A170" s="8" t="s">
        <v>1</v>
      </c>
      <c r="B170" s="9" t="s">
        <v>52</v>
      </c>
      <c r="C170" s="10"/>
      <c r="D170" s="10"/>
      <c r="E170" s="12"/>
      <c r="F170" s="94"/>
      <c r="G170" s="83"/>
      <c r="H170" s="3"/>
    </row>
    <row x14ac:dyDescent="0.25" r="171" customHeight="1" ht="17.25">
      <c r="A171" s="15"/>
      <c r="B171" s="15"/>
      <c r="C171" s="15"/>
      <c r="D171" s="118" t="s">
        <v>53</v>
      </c>
      <c r="E171" s="58"/>
      <c r="F171" s="18" t="s">
        <v>4</v>
      </c>
      <c r="G171" s="85"/>
      <c r="H171" s="3"/>
    </row>
    <row x14ac:dyDescent="0.25" r="172" customHeight="1" ht="21.75">
      <c r="A172" s="19"/>
      <c r="B172" s="19"/>
      <c r="C172" s="19"/>
      <c r="D172" s="119" t="s">
        <v>5</v>
      </c>
      <c r="E172" s="20"/>
      <c r="F172" s="21"/>
      <c r="G172" s="82"/>
      <c r="H172" s="3"/>
    </row>
    <row x14ac:dyDescent="0.25" r="173" customHeight="1" ht="21.75">
      <c r="A173" s="22"/>
      <c r="B173" s="23"/>
      <c r="C173" s="23"/>
      <c r="D173" s="4" t="s">
        <v>54</v>
      </c>
      <c r="E173" s="7"/>
      <c r="F173" s="25">
        <f>ROUNDUP((((('Exchange rate'!Eur_per_GBP*('UK-R-Lighting &amp; Accessories'!F174/(1+'Exchange rate'!UK_vat_rate))*1.25)-('Exchange rate'!Eur_per_GBP*('UK-R-Lighting &amp; Accessories'!F174/(1+'Exchange rate'!UK_vat_rate))*1.25)*0.25)+1)*0.9165)/10,0)*10</f>
      </c>
      <c r="G173" s="82"/>
      <c r="H173" s="3"/>
    </row>
    <row x14ac:dyDescent="0.25" r="174" customHeight="1" ht="21.75">
      <c r="A174" s="22"/>
      <c r="B174" s="23"/>
      <c r="C174" s="23"/>
      <c r="D174" s="3"/>
      <c r="E174" s="26"/>
      <c r="F174" s="86"/>
      <c r="G174" s="86"/>
      <c r="H174" s="3"/>
    </row>
    <row x14ac:dyDescent="0.25" r="175" customHeight="1" ht="17.25">
      <c r="A175" s="22"/>
      <c r="B175" s="23"/>
      <c r="C175" s="23"/>
      <c r="D175" s="107" t="s">
        <v>31</v>
      </c>
      <c r="E175" s="6"/>
      <c r="F175" s="86"/>
      <c r="G175" s="86"/>
      <c r="H175" s="3"/>
    </row>
    <row x14ac:dyDescent="0.25" r="176" customHeight="1" ht="21.75">
      <c r="A176" s="22"/>
      <c r="B176" s="23"/>
      <c r="C176" s="23"/>
      <c r="D176" s="107"/>
      <c r="E176" s="6"/>
      <c r="F176" s="86"/>
      <c r="G176" s="86"/>
      <c r="H176" s="3"/>
    </row>
    <row x14ac:dyDescent="0.25" r="177" customHeight="1" ht="21.75">
      <c r="A177" s="22"/>
      <c r="B177" s="23"/>
      <c r="C177" s="23"/>
      <c r="D177" s="107"/>
      <c r="E177" s="6"/>
      <c r="F177" s="86"/>
      <c r="G177" s="86"/>
      <c r="H177" s="3"/>
    </row>
    <row x14ac:dyDescent="0.25" r="178" customHeight="1" ht="17.25">
      <c r="A178" s="22"/>
      <c r="B178" s="22"/>
      <c r="C178" s="23"/>
      <c r="D178" s="110" t="s">
        <v>50</v>
      </c>
      <c r="E178" s="55"/>
      <c r="F178" s="37">
        <f>ROUNDUP(((('Exchange rate'!Eur_per_GBP*('UK-R-Lighting &amp; Accessories'!F179/(1+'Exchange rate'!UK_vat_rate))*1.25*0.9165)+1)/1.59)/10,0)*10</f>
      </c>
      <c r="G178" s="87"/>
      <c r="H178" s="3"/>
    </row>
    <row x14ac:dyDescent="0.25" r="179" customHeight="1" ht="45.75">
      <c r="A179" s="22"/>
      <c r="B179" s="22" t="s">
        <v>33</v>
      </c>
      <c r="C179" s="23"/>
      <c r="D179" s="114"/>
      <c r="E179" s="6"/>
      <c r="F179" s="34"/>
      <c r="G179" s="87"/>
      <c r="H179" s="3"/>
    </row>
    <row x14ac:dyDescent="0.25" r="180" customHeight="1" ht="21.75">
      <c r="A180" s="22"/>
      <c r="B180" s="23"/>
      <c r="C180" s="41"/>
      <c r="D180" s="3"/>
      <c r="E180" s="31"/>
      <c r="F180" s="87"/>
      <c r="G180" s="87"/>
      <c r="H180" s="3"/>
    </row>
    <row x14ac:dyDescent="0.25" r="181" customHeight="1" ht="21.75">
      <c r="A181" s="22"/>
      <c r="B181" s="23"/>
      <c r="C181" s="23"/>
      <c r="D181" s="3"/>
      <c r="E181" s="31"/>
      <c r="F181" s="87"/>
      <c r="G181" s="87"/>
      <c r="H181" s="3"/>
    </row>
    <row x14ac:dyDescent="0.25" r="182" customHeight="1" ht="21.75">
      <c r="A182" s="22"/>
      <c r="B182" s="23"/>
      <c r="C182" s="23"/>
      <c r="D182" s="3"/>
      <c r="E182" s="31"/>
      <c r="F182" s="87"/>
      <c r="G182" s="87"/>
      <c r="H182" s="3"/>
    </row>
    <row x14ac:dyDescent="0.25" r="183" customHeight="1" ht="21.75">
      <c r="A183" s="22"/>
      <c r="B183" s="23"/>
      <c r="C183" s="23"/>
      <c r="D183" s="3"/>
      <c r="E183" s="31"/>
      <c r="F183" s="87"/>
      <c r="G183" s="87"/>
      <c r="H183" s="3"/>
    </row>
    <row x14ac:dyDescent="0.25" r="184" customHeight="1" ht="21.75">
      <c r="A184" s="22"/>
      <c r="B184" s="23"/>
      <c r="C184" s="22"/>
      <c r="D184" s="3"/>
      <c r="E184" s="44"/>
      <c r="F184" s="87"/>
      <c r="G184" s="87"/>
      <c r="H184" s="3"/>
    </row>
    <row x14ac:dyDescent="0.25" r="185" customHeight="1" ht="21.75">
      <c r="A185" s="3"/>
      <c r="B185" s="54"/>
      <c r="C185" s="22" t="s">
        <v>56</v>
      </c>
      <c r="D185" s="3"/>
      <c r="E185" s="24"/>
      <c r="F185" s="91"/>
      <c r="G185" s="82"/>
      <c r="H185" s="3"/>
    </row>
    <row x14ac:dyDescent="0.25" r="186" customHeight="1" ht="31.5">
      <c r="A186" s="3"/>
      <c r="B186" s="54"/>
      <c r="C186" s="22"/>
      <c r="D186" s="3"/>
      <c r="E186" s="24"/>
      <c r="F186" s="91"/>
      <c r="G186" s="82"/>
      <c r="H186" s="3"/>
    </row>
    <row x14ac:dyDescent="0.25" r="187" customHeight="1" ht="21.75">
      <c r="A187" s="3"/>
      <c r="B187" s="54"/>
      <c r="C187" s="54"/>
      <c r="D187" s="3"/>
      <c r="E187" s="24"/>
      <c r="F187" s="91"/>
      <c r="G187" s="82"/>
      <c r="H187" s="3"/>
    </row>
    <row x14ac:dyDescent="0.25" r="188" customHeight="1" ht="21.75">
      <c r="A188" s="3"/>
      <c r="B188" s="68"/>
      <c r="C188" s="68"/>
      <c r="D188" s="74"/>
      <c r="E188" s="24"/>
      <c r="F188" s="91"/>
      <c r="G188" s="82"/>
      <c r="H188" s="3"/>
    </row>
    <row x14ac:dyDescent="0.25" r="189" customHeight="1" ht="21.75">
      <c r="A189" s="3"/>
      <c r="B189" s="54"/>
      <c r="C189" s="54"/>
      <c r="D189" s="75"/>
      <c r="E189" s="70"/>
      <c r="F189" s="105"/>
      <c r="G189" s="82"/>
      <c r="H189" s="3"/>
    </row>
    <row x14ac:dyDescent="0.25" r="190" customHeight="1" ht="21.75">
      <c r="A190" s="3"/>
      <c r="B190" s="54"/>
      <c r="C190" s="54"/>
      <c r="D190" s="3"/>
      <c r="E190" s="24"/>
      <c r="F190" s="91"/>
      <c r="G190" s="82"/>
      <c r="H190" s="3"/>
    </row>
    <row x14ac:dyDescent="0.25" r="191" customHeight="1" ht="21.75">
      <c r="A191" s="3"/>
      <c r="B191" s="54"/>
      <c r="C191" s="54"/>
      <c r="D191" s="3"/>
      <c r="E191" s="24"/>
      <c r="F191" s="91"/>
      <c r="G191" s="82"/>
      <c r="H191" s="3"/>
    </row>
    <row x14ac:dyDescent="0.25" r="192" customHeight="1" ht="21.75">
      <c r="A192" s="3"/>
      <c r="B192" s="54"/>
      <c r="C192" s="54"/>
      <c r="D192" s="3"/>
      <c r="E192" s="27"/>
      <c r="F192" s="91"/>
      <c r="G192" s="82"/>
      <c r="H192" s="3"/>
    </row>
    <row x14ac:dyDescent="0.25" r="193" customHeight="1" ht="21.75">
      <c r="A193" s="3"/>
      <c r="B193" s="54"/>
      <c r="C193" s="54"/>
      <c r="D193" s="3"/>
      <c r="E193" s="27"/>
      <c r="F193" s="91"/>
      <c r="G193" s="82"/>
      <c r="H193" s="3"/>
    </row>
    <row x14ac:dyDescent="0.25" r="194" customHeight="1" ht="21.75">
      <c r="A194" s="3"/>
      <c r="B194" s="54"/>
      <c r="C194" s="54"/>
      <c r="D194" s="3"/>
      <c r="E194" s="27"/>
      <c r="F194" s="91"/>
      <c r="G194" s="82"/>
      <c r="H194" s="3"/>
    </row>
    <row x14ac:dyDescent="0.25" r="195" customHeight="1" ht="21.75">
      <c r="A195" s="3"/>
      <c r="B195" s="54"/>
      <c r="C195" s="54"/>
      <c r="D195" s="3"/>
      <c r="E195" s="27"/>
      <c r="F195" s="91"/>
      <c r="G195" s="82"/>
      <c r="H195" s="3"/>
    </row>
    <row x14ac:dyDescent="0.25" r="196" customHeight="1" ht="17.25">
      <c r="A196" s="3"/>
      <c r="B196" s="54"/>
      <c r="C196" s="54"/>
      <c r="D196" s="3"/>
      <c r="E196" s="24"/>
      <c r="F196" s="91"/>
      <c r="G196" s="82"/>
      <c r="H196" s="3"/>
    </row>
    <row x14ac:dyDescent="0.25" r="197" customHeight="1" ht="45.75">
      <c r="A197" s="8" t="s">
        <v>1</v>
      </c>
      <c r="B197" s="9" t="s">
        <v>57</v>
      </c>
      <c r="C197" s="10"/>
      <c r="D197" s="10"/>
      <c r="E197" s="12"/>
      <c r="F197" s="94"/>
      <c r="G197" s="94"/>
      <c r="H197" s="3"/>
    </row>
    <row x14ac:dyDescent="0.25" r="198" customHeight="1" ht="21.75">
      <c r="A198" s="15"/>
      <c r="B198" s="15"/>
      <c r="C198" s="15"/>
      <c r="D198" s="113" t="s">
        <v>58</v>
      </c>
      <c r="E198" s="72" t="s">
        <v>33</v>
      </c>
      <c r="F198" s="73" t="s">
        <v>59</v>
      </c>
      <c r="G198" s="18"/>
      <c r="H198" s="3"/>
    </row>
    <row x14ac:dyDescent="0.25" r="199" customHeight="1" ht="21.75">
      <c r="A199" s="54"/>
      <c r="B199" s="22"/>
      <c r="C199" s="23"/>
      <c r="D199" s="3"/>
      <c r="E199" s="24"/>
      <c r="F199" s="91"/>
      <c r="G199" s="82"/>
      <c r="H199" s="3"/>
    </row>
    <row x14ac:dyDescent="0.25" r="200" customHeight="1" ht="21.75">
      <c r="A200" s="54"/>
      <c r="B200" s="22"/>
      <c r="C200" s="23"/>
      <c r="D200" s="4" t="s">
        <v>11</v>
      </c>
      <c r="E200" s="7" t="s">
        <v>60</v>
      </c>
      <c r="F200" s="25">
        <f>ROUNDUP((((('Exchange rate'!Eur_per_GBP*('UK-R-Lighting &amp; Accessories'!F192/(1+'Exchange rate'!UK_vat_rate))*1.25)-('Exchange rate'!Eur_per_GBP*('UK-R-Lighting &amp; Accessories'!F192/(1+'Exchange rate'!UK_vat_rate))*1.25)*0.25)+1)*0.9165)/10,0)*10</f>
      </c>
      <c r="G200" s="82"/>
      <c r="H200" s="3"/>
    </row>
    <row x14ac:dyDescent="0.25" r="201" customHeight="1" ht="21.75">
      <c r="A201" s="54"/>
      <c r="B201" s="22"/>
      <c r="C201" s="23"/>
      <c r="D201" s="4" t="s">
        <v>13</v>
      </c>
      <c r="E201" s="24" t="s">
        <v>61</v>
      </c>
      <c r="F201" s="25">
        <f>ROUNDUP((((('Exchange rate'!Eur_per_GBP*('UK-R-Lighting &amp; Accessories'!F193/(1+'Exchange rate'!UK_vat_rate))*1.25)-('Exchange rate'!Eur_per_GBP*('UK-R-Lighting &amp; Accessories'!F193/(1+'Exchange rate'!UK_vat_rate))*1.25)*0.25)+1)*0.9165)/10,0)*10</f>
      </c>
      <c r="G201" s="82"/>
      <c r="H201" s="3"/>
    </row>
    <row x14ac:dyDescent="0.25" r="202" customHeight="1" ht="21.75">
      <c r="A202" s="54"/>
      <c r="B202" s="54"/>
      <c r="C202" s="4"/>
      <c r="D202" s="74"/>
      <c r="E202" s="24"/>
      <c r="F202" s="103"/>
      <c r="G202" s="82"/>
      <c r="H202" s="3"/>
    </row>
    <row x14ac:dyDescent="0.25" r="203" customHeight="1" ht="21.75">
      <c r="A203" s="68"/>
      <c r="B203" s="68"/>
      <c r="C203" s="74"/>
      <c r="D203" s="74"/>
      <c r="E203" s="24"/>
      <c r="F203" s="103"/>
      <c r="G203" s="82"/>
      <c r="H203" s="3"/>
    </row>
    <row x14ac:dyDescent="0.25" r="204" customHeight="1" ht="21.75">
      <c r="A204" s="54"/>
      <c r="B204" s="54"/>
      <c r="C204" s="75" t="s">
        <v>62</v>
      </c>
      <c r="D204" s="122"/>
      <c r="E204" s="45"/>
      <c r="F204" s="92"/>
      <c r="G204" s="82"/>
      <c r="H204" s="3"/>
    </row>
    <row x14ac:dyDescent="0.25" r="205" customHeight="1" ht="21.75">
      <c r="A205" s="54"/>
      <c r="B205" s="54"/>
      <c r="C205" s="4"/>
      <c r="D205" s="74"/>
      <c r="E205" s="24"/>
      <c r="F205" s="103"/>
      <c r="G205" s="82"/>
      <c r="H205" s="3"/>
    </row>
    <row x14ac:dyDescent="0.25" r="206" customHeight="1" ht="21.75">
      <c r="A206" s="54"/>
      <c r="B206" s="54"/>
      <c r="C206" s="4"/>
      <c r="D206" s="74"/>
      <c r="E206" s="24"/>
      <c r="F206" s="103"/>
      <c r="G206" s="82"/>
      <c r="H206" s="3"/>
    </row>
    <row x14ac:dyDescent="0.25" r="207" customHeight="1" ht="21.75">
      <c r="A207" s="54"/>
      <c r="B207" s="54"/>
      <c r="C207" s="4"/>
      <c r="D207" s="28"/>
      <c r="E207" s="24"/>
      <c r="F207" s="103"/>
      <c r="G207" s="82"/>
      <c r="H207" s="3"/>
    </row>
    <row x14ac:dyDescent="0.25" r="208" customHeight="1" ht="21.75">
      <c r="A208" s="54"/>
      <c r="B208" s="54"/>
      <c r="C208" s="4"/>
      <c r="D208" s="28"/>
      <c r="E208" s="24"/>
      <c r="F208" s="103"/>
      <c r="G208" s="82"/>
      <c r="H208" s="3"/>
    </row>
    <row x14ac:dyDescent="0.25" r="209" customHeight="1" ht="21.75">
      <c r="A209" s="54"/>
      <c r="B209" s="54"/>
      <c r="C209" s="4"/>
      <c r="D209" s="74"/>
      <c r="E209" s="24"/>
      <c r="F209" s="103"/>
      <c r="G209" s="82"/>
      <c r="H209" s="3"/>
    </row>
    <row x14ac:dyDescent="0.25" r="210" customHeight="1" ht="21.75">
      <c r="A210" s="54"/>
      <c r="B210" s="54"/>
      <c r="C210" s="4"/>
      <c r="D210" s="74"/>
      <c r="E210" s="24"/>
      <c r="F210" s="103"/>
      <c r="G210" s="82"/>
      <c r="H210" s="3"/>
    </row>
    <row x14ac:dyDescent="0.25" r="211" customHeight="1" ht="21.75">
      <c r="A211" s="54"/>
      <c r="B211" s="54"/>
      <c r="C211" s="4"/>
      <c r="D211" s="74"/>
      <c r="E211" s="24"/>
      <c r="F211" s="103"/>
      <c r="G211" s="82"/>
      <c r="H211" s="3"/>
    </row>
    <row x14ac:dyDescent="0.25" r="212" customHeight="1" ht="17.25">
      <c r="A212" s="54"/>
      <c r="B212" s="54"/>
      <c r="C212" s="4"/>
      <c r="D212" s="74"/>
      <c r="E212" s="24"/>
      <c r="F212" s="103"/>
      <c r="G212" s="82"/>
      <c r="H212" s="3"/>
    </row>
    <row x14ac:dyDescent="0.25" r="213" customHeight="1" ht="45.75">
      <c r="A213" s="54"/>
      <c r="B213" s="54"/>
      <c r="C213" s="4"/>
      <c r="D213" s="74"/>
      <c r="E213" s="24"/>
      <c r="F213" s="103"/>
      <c r="G213" s="82"/>
      <c r="H213" s="3"/>
    </row>
    <row x14ac:dyDescent="0.25" r="214" customHeight="1" ht="21.75">
      <c r="A214" s="3"/>
      <c r="B214" s="54"/>
      <c r="C214" s="22"/>
      <c r="D214" s="3"/>
      <c r="E214" s="24"/>
      <c r="F214" s="91"/>
      <c r="G214" s="82"/>
      <c r="H214" s="3"/>
    </row>
    <row x14ac:dyDescent="0.25" r="215" customHeight="1" ht="17.25">
      <c r="A215" s="8"/>
      <c r="B215" s="96" t="s">
        <v>67</v>
      </c>
      <c r="C215" s="8"/>
      <c r="D215" s="10"/>
      <c r="E215" s="11"/>
      <c r="F215" s="104"/>
      <c r="G215" s="94"/>
      <c r="H215" s="3"/>
    </row>
    <row x14ac:dyDescent="0.25" r="216" customHeight="1" ht="21.75">
      <c r="A216" s="15"/>
      <c r="B216" s="15"/>
      <c r="C216" s="15"/>
      <c r="D216" s="113" t="s">
        <v>58</v>
      </c>
      <c r="E216" s="72" t="s">
        <v>33</v>
      </c>
      <c r="F216" s="73" t="s">
        <v>59</v>
      </c>
      <c r="G216" s="18"/>
      <c r="H216" s="3"/>
    </row>
    <row x14ac:dyDescent="0.25" r="217" customHeight="1" ht="21.75">
      <c r="A217" s="3"/>
      <c r="B217" s="54"/>
      <c r="C217" s="22"/>
      <c r="D217" s="3"/>
      <c r="E217" s="20" t="s">
        <v>72</v>
      </c>
      <c r="F217" s="91"/>
      <c r="G217" s="82"/>
      <c r="H217" s="3"/>
    </row>
    <row x14ac:dyDescent="0.25" r="218" customHeight="1" ht="17.25">
      <c r="A218" s="3"/>
      <c r="B218" s="54"/>
      <c r="C218" s="54"/>
      <c r="D218" s="3"/>
      <c r="E218" s="6"/>
      <c r="F218" s="91"/>
      <c r="G218" s="82"/>
      <c r="H218" s="3"/>
    </row>
    <row x14ac:dyDescent="0.25" r="219" customHeight="1" ht="17.25">
      <c r="A219" s="3"/>
      <c r="B219" s="68"/>
      <c r="C219" s="68"/>
      <c r="D219" s="3"/>
      <c r="E219" s="24" t="s">
        <v>68</v>
      </c>
      <c r="F219" s="95">
        <f>ROUNDUP((((('Exchange rate'!Eur_per_GBP*('UK-R-Lighting &amp; Accessories'!F219/(1+'Exchange rate'!UK_vat_rate))*1.25)-('Exchange rate'!Eur_per_GBP*('UK-R-Lighting &amp; Accessories'!F219/(1+'Exchange rate'!UK_vat_rate))*1.25)*0.25)+1)*0.9165)/10,0)*10</f>
      </c>
      <c r="G219" s="82"/>
      <c r="H219" s="3"/>
    </row>
    <row x14ac:dyDescent="0.25" r="220" customHeight="1" ht="21.75">
      <c r="A220" s="3"/>
      <c r="B220" s="54"/>
      <c r="C220" s="54"/>
      <c r="D220" s="75"/>
      <c r="E220" s="70"/>
      <c r="F220" s="105"/>
      <c r="G220" s="82"/>
      <c r="H220" s="3"/>
    </row>
    <row x14ac:dyDescent="0.25" r="221" customHeight="1" ht="21.75">
      <c r="A221" s="3"/>
      <c r="B221" s="54"/>
      <c r="C221" s="54"/>
      <c r="D221" s="3"/>
      <c r="E221" s="24"/>
      <c r="F221" s="91"/>
      <c r="G221" s="82"/>
      <c r="H221" s="3"/>
    </row>
    <row x14ac:dyDescent="0.25" r="222" customHeight="1" ht="21.75">
      <c r="A222" s="3"/>
      <c r="B222" s="54"/>
      <c r="C222" s="54"/>
      <c r="D222" s="123" t="s">
        <v>70</v>
      </c>
      <c r="E222" s="55"/>
      <c r="F222" s="106"/>
      <c r="G222" s="82"/>
      <c r="H222" s="3"/>
    </row>
    <row x14ac:dyDescent="0.25" r="223" customHeight="1" ht="21.75">
      <c r="A223" s="3"/>
      <c r="B223" s="54"/>
      <c r="C223" s="54"/>
      <c r="D223" s="3"/>
      <c r="E223" s="27"/>
      <c r="F223" s="91"/>
      <c r="G223" s="82"/>
      <c r="H223" s="3"/>
    </row>
    <row x14ac:dyDescent="0.25" r="224" customHeight="1" ht="21.75">
      <c r="A224" s="3"/>
      <c r="B224" s="54"/>
      <c r="C224" s="54"/>
      <c r="D224" s="3"/>
      <c r="E224" s="27"/>
      <c r="F224" s="91"/>
      <c r="G224" s="82"/>
      <c r="H224" s="3"/>
    </row>
    <row x14ac:dyDescent="0.25" r="225" customHeight="1" ht="17.25">
      <c r="A225" s="3"/>
      <c r="B225" s="54"/>
      <c r="C225" s="54"/>
      <c r="D225" s="3"/>
      <c r="E225" s="24"/>
      <c r="F225" s="91"/>
      <c r="G225" s="82"/>
      <c r="H225" s="3"/>
    </row>
    <row x14ac:dyDescent="0.25" r="226" customHeight="1" ht="45.75">
      <c r="A226" s="3"/>
      <c r="B226" s="54"/>
      <c r="C226" s="54"/>
      <c r="D226" s="3"/>
      <c r="E226" s="24"/>
      <c r="F226" s="91"/>
      <c r="G226" s="82"/>
      <c r="H226" s="3"/>
    </row>
    <row x14ac:dyDescent="0.25" r="227" customHeight="1" ht="21.75">
      <c r="A227" s="3"/>
      <c r="B227" s="54"/>
      <c r="C227" s="54"/>
      <c r="D227" s="3"/>
      <c r="E227" s="24"/>
      <c r="F227" s="91"/>
      <c r="G227" s="82"/>
      <c r="H227" s="3"/>
    </row>
    <row x14ac:dyDescent="0.25" r="228" customHeight="1" ht="21.75">
      <c r="A228" s="3"/>
      <c r="B228" s="54"/>
      <c r="C228" s="54"/>
      <c r="D228" s="3"/>
      <c r="E228" s="24"/>
      <c r="F228" s="91"/>
      <c r="G228" s="82"/>
      <c r="H228" s="3"/>
    </row>
    <row x14ac:dyDescent="0.25" r="229" customHeight="1" ht="21.75">
      <c r="A229" s="3"/>
      <c r="B229" s="54"/>
      <c r="C229" s="54"/>
      <c r="D229" s="3"/>
      <c r="E229" s="24"/>
      <c r="F229" s="91"/>
      <c r="G229" s="82"/>
      <c r="H229" s="3"/>
    </row>
    <row x14ac:dyDescent="0.25" r="230" customHeight="1" ht="21.75">
      <c r="A230" s="3"/>
      <c r="B230" s="68"/>
      <c r="C230" s="68"/>
      <c r="D230" s="74"/>
      <c r="E230" s="24"/>
      <c r="F230" s="91"/>
      <c r="G230" s="82"/>
      <c r="H230" s="3"/>
    </row>
    <row x14ac:dyDescent="0.25" r="231" customHeight="1" ht="21.75">
      <c r="A231" s="3"/>
      <c r="B231" s="54"/>
      <c r="C231" s="54"/>
      <c r="D231" s="75"/>
      <c r="E231" s="70"/>
      <c r="F231" s="105"/>
      <c r="G231" s="82"/>
      <c r="H231" s="3"/>
    </row>
    <row x14ac:dyDescent="0.25" r="232" customHeight="1" ht="21.75">
      <c r="A232" s="3"/>
      <c r="B232" s="54"/>
      <c r="C232" s="54"/>
      <c r="D232" s="3"/>
      <c r="E232" s="24"/>
      <c r="F232" s="91"/>
      <c r="G232" s="82"/>
      <c r="H232" s="3"/>
    </row>
    <row x14ac:dyDescent="0.25" r="233" customHeight="1" ht="21.75">
      <c r="A233" s="3"/>
      <c r="B233" s="54"/>
      <c r="C233" s="54"/>
      <c r="D233" s="3"/>
      <c r="E233" s="24"/>
      <c r="F233" s="91"/>
      <c r="G233" s="82"/>
      <c r="H233" s="3"/>
    </row>
    <row x14ac:dyDescent="0.25" r="234" customHeight="1" ht="21.75">
      <c r="A234" s="3"/>
      <c r="B234" s="54"/>
      <c r="C234" s="54"/>
      <c r="D234" s="3"/>
      <c r="E234" s="24"/>
      <c r="F234" s="91"/>
      <c r="G234" s="82"/>
      <c r="H234" s="3"/>
    </row>
    <row x14ac:dyDescent="0.25" r="235" customHeight="1" ht="21.75">
      <c r="A235" s="3"/>
      <c r="B235" s="54"/>
      <c r="C235" s="22"/>
      <c r="D235" s="3"/>
      <c r="E235" s="24"/>
      <c r="F235" s="91"/>
      <c r="G235" s="82"/>
      <c r="H235" s="3"/>
    </row>
    <row x14ac:dyDescent="0.25" r="236" customHeight="1" ht="21.75">
      <c r="A236" s="3"/>
      <c r="B236" s="54"/>
      <c r="C236" s="54"/>
      <c r="D236" s="3"/>
      <c r="E236" s="24"/>
      <c r="F236" s="91"/>
      <c r="G236" s="82"/>
      <c r="H236" s="3"/>
    </row>
    <row x14ac:dyDescent="0.25" r="237" customHeight="1" ht="21.75">
      <c r="A237" s="3"/>
      <c r="B237" s="54"/>
      <c r="C237" s="54"/>
      <c r="D237" s="3"/>
      <c r="E237" s="24"/>
      <c r="F237" s="91"/>
      <c r="G237" s="82"/>
      <c r="H237" s="3"/>
    </row>
    <row x14ac:dyDescent="0.25" r="238" customHeight="1" ht="21.75">
      <c r="A238" s="3"/>
      <c r="B238" s="54"/>
      <c r="C238" s="54"/>
      <c r="D238" s="3"/>
      <c r="E238" s="24"/>
      <c r="F238" s="91"/>
      <c r="G238" s="82"/>
      <c r="H238" s="3"/>
    </row>
    <row x14ac:dyDescent="0.25" r="239" customHeight="1" ht="21.75">
      <c r="A239" s="3"/>
      <c r="B239" s="54"/>
      <c r="C239" s="54"/>
      <c r="D239" s="3"/>
      <c r="E239" s="24"/>
      <c r="F239" s="91"/>
      <c r="G239" s="82"/>
      <c r="H239" s="3"/>
    </row>
    <row x14ac:dyDescent="0.25" r="240" customHeight="1" ht="21.75">
      <c r="A240" s="3"/>
      <c r="B240" s="54"/>
      <c r="C240" s="54"/>
      <c r="D240" s="3"/>
      <c r="E240" s="24"/>
      <c r="F240" s="91"/>
      <c r="G240" s="82"/>
      <c r="H240" s="3"/>
    </row>
    <row x14ac:dyDescent="0.25" r="241" customHeight="1" ht="21.75">
      <c r="A241" s="3"/>
      <c r="B241" s="54"/>
      <c r="C241" s="54"/>
      <c r="D241" s="3"/>
      <c r="E241" s="24"/>
      <c r="F241" s="91"/>
      <c r="G241" s="82"/>
      <c r="H241" s="3"/>
    </row>
    <row x14ac:dyDescent="0.25" r="242" customHeight="1" ht="21.75">
      <c r="A242" s="3"/>
      <c r="B242" s="68"/>
      <c r="C242" s="68"/>
      <c r="D242" s="74"/>
      <c r="E242" s="24"/>
      <c r="F242" s="91"/>
      <c r="G242" s="82"/>
      <c r="H242" s="3"/>
    </row>
    <row x14ac:dyDescent="0.25" r="243" customHeight="1" ht="21.75">
      <c r="A243" s="3"/>
      <c r="B243" s="54"/>
      <c r="C243" s="54"/>
      <c r="D243" s="75"/>
      <c r="E243" s="70"/>
      <c r="F243" s="105"/>
      <c r="G243" s="82"/>
      <c r="H243" s="3"/>
    </row>
    <row x14ac:dyDescent="0.25" r="244" customHeight="1" ht="21.75">
      <c r="A244" s="3"/>
      <c r="B244" s="54"/>
      <c r="C244" s="54"/>
      <c r="D244" s="3"/>
      <c r="E244" s="24"/>
      <c r="F244" s="91"/>
      <c r="G244" s="82"/>
      <c r="H244" s="3"/>
    </row>
    <row x14ac:dyDescent="0.25" r="245" customHeight="1" ht="21.75">
      <c r="A245" s="3"/>
      <c r="B245" s="54"/>
      <c r="C245" s="54"/>
      <c r="D245" s="3"/>
      <c r="E245" s="24"/>
      <c r="F245" s="91"/>
      <c r="G245" s="82"/>
      <c r="H245" s="3"/>
    </row>
    <row x14ac:dyDescent="0.25" r="246" customHeight="1" ht="21.75">
      <c r="A246" s="3"/>
      <c r="B246" s="54"/>
      <c r="C246" s="54"/>
      <c r="D246" s="3"/>
      <c r="E246" s="27"/>
      <c r="F246" s="91"/>
      <c r="G246" s="82"/>
      <c r="H246" s="3"/>
    </row>
    <row x14ac:dyDescent="0.25" r="247" customHeight="1" ht="21.75">
      <c r="A247" s="3"/>
      <c r="B247" s="54"/>
      <c r="C247" s="54"/>
      <c r="D247" s="3"/>
      <c r="E247" s="27"/>
      <c r="F247" s="91"/>
      <c r="G247" s="82"/>
      <c r="H247" s="3"/>
    </row>
    <row x14ac:dyDescent="0.25" r="248" customHeight="1" ht="17.25">
      <c r="A248" s="3"/>
      <c r="B248" s="54"/>
      <c r="C248" s="54"/>
      <c r="D248" s="3"/>
      <c r="E248" s="27"/>
      <c r="F248" s="91"/>
      <c r="G248" s="82"/>
      <c r="H248" s="3"/>
    </row>
    <row x14ac:dyDescent="0.25" r="249" customHeight="1" ht="45.75">
      <c r="A249" s="3"/>
      <c r="B249" s="54"/>
      <c r="C249" s="54"/>
      <c r="D249" s="3"/>
      <c r="E249" s="24"/>
      <c r="F249" s="91"/>
      <c r="G249" s="82"/>
      <c r="H249" s="3"/>
    </row>
    <row x14ac:dyDescent="0.25" r="250" customHeight="1" ht="21.75">
      <c r="A250" s="3"/>
      <c r="B250" s="54"/>
      <c r="C250" s="54"/>
      <c r="D250" s="3"/>
      <c r="E250" s="24"/>
      <c r="F250" s="91"/>
      <c r="G250" s="82"/>
      <c r="H250" s="3"/>
    </row>
    <row x14ac:dyDescent="0.25" r="251" customHeight="1" ht="21.75">
      <c r="A251" s="3"/>
      <c r="B251" s="54"/>
      <c r="C251" s="54"/>
      <c r="D251" s="3"/>
      <c r="E251" s="24"/>
      <c r="F251" s="91"/>
      <c r="G251" s="82"/>
      <c r="H251" s="3"/>
    </row>
    <row x14ac:dyDescent="0.25" r="252" customHeight="1" ht="21.75">
      <c r="A252" s="3"/>
      <c r="B252" s="54"/>
      <c r="C252" s="54"/>
      <c r="D252" s="3"/>
      <c r="E252" s="24"/>
      <c r="F252" s="91"/>
      <c r="G252" s="82"/>
      <c r="H252" s="3"/>
    </row>
    <row x14ac:dyDescent="0.25" r="253" customHeight="1" ht="21.75">
      <c r="A253" s="3"/>
      <c r="B253" s="54"/>
      <c r="C253" s="54"/>
      <c r="D253" s="3"/>
      <c r="E253" s="24"/>
      <c r="F253" s="91"/>
      <c r="G253" s="82"/>
      <c r="H253" s="3"/>
    </row>
    <row x14ac:dyDescent="0.25" r="254" customHeight="1" ht="21.75">
      <c r="A254" s="3"/>
      <c r="B254" s="54"/>
      <c r="C254" s="54"/>
      <c r="D254" s="3"/>
      <c r="E254" s="24"/>
      <c r="F254" s="91"/>
      <c r="G254" s="82"/>
      <c r="H254" s="3"/>
    </row>
    <row x14ac:dyDescent="0.25" r="255" customHeight="1" ht="21.75">
      <c r="A255" s="3"/>
      <c r="B255" s="54"/>
      <c r="C255" s="54"/>
      <c r="D255" s="3"/>
      <c r="E255" s="24"/>
      <c r="F255" s="91"/>
      <c r="G255" s="82"/>
      <c r="H255" s="3"/>
    </row>
    <row x14ac:dyDescent="0.25" r="256" customHeight="1" ht="21.75">
      <c r="A256" s="3"/>
      <c r="B256" s="54"/>
      <c r="C256" s="54"/>
      <c r="D256" s="3"/>
      <c r="E256" s="24"/>
      <c r="F256" s="91"/>
      <c r="G256" s="82"/>
      <c r="H256" s="3"/>
    </row>
    <row x14ac:dyDescent="0.25" r="257" customHeight="1" ht="21.75">
      <c r="A257" s="3"/>
      <c r="B257" s="54"/>
      <c r="C257" s="54"/>
      <c r="D257" s="3"/>
      <c r="E257" s="24"/>
      <c r="F257" s="91"/>
      <c r="G257" s="82"/>
      <c r="H257" s="3"/>
    </row>
    <row x14ac:dyDescent="0.25" r="258" customHeight="1" ht="21.75">
      <c r="A258" s="3"/>
      <c r="B258" s="68"/>
      <c r="C258" s="68"/>
      <c r="D258" s="74"/>
      <c r="E258" s="24"/>
      <c r="F258" s="91"/>
      <c r="G258" s="82"/>
      <c r="H258" s="3"/>
    </row>
    <row x14ac:dyDescent="0.25" r="259" customHeight="1" ht="21.75">
      <c r="A259" s="3"/>
      <c r="B259" s="54"/>
      <c r="C259" s="54"/>
      <c r="D259" s="75"/>
      <c r="E259" s="70"/>
      <c r="F259" s="105"/>
      <c r="G259" s="82"/>
      <c r="H259" s="3"/>
    </row>
    <row x14ac:dyDescent="0.25" r="260" customHeight="1" ht="21.75">
      <c r="A260" s="3"/>
      <c r="B260" s="54"/>
      <c r="C260" s="54"/>
      <c r="D260" s="3"/>
      <c r="E260" s="24"/>
      <c r="F260" s="91"/>
      <c r="G260" s="82"/>
      <c r="H260" s="3"/>
    </row>
    <row x14ac:dyDescent="0.25" r="261" customHeight="1" ht="21.75">
      <c r="A261" s="3"/>
      <c r="B261" s="54"/>
      <c r="C261" s="54"/>
      <c r="D261" s="3"/>
      <c r="E261" s="24"/>
      <c r="F261" s="91"/>
      <c r="G261" s="82"/>
      <c r="H261" s="3"/>
    </row>
    <row x14ac:dyDescent="0.25" r="262" customHeight="1" ht="17.25">
      <c r="A262" s="3"/>
      <c r="B262" s="54"/>
      <c r="C262" s="54"/>
      <c r="D262" s="3"/>
      <c r="E262" s="27"/>
      <c r="F262" s="91"/>
      <c r="G262" s="82"/>
      <c r="H262" s="3"/>
    </row>
    <row x14ac:dyDescent="0.25" r="263" customHeight="1" ht="17.25">
      <c r="A263" s="3"/>
      <c r="B263" s="54"/>
      <c r="C263" s="54"/>
      <c r="D263" s="3"/>
      <c r="E263" s="27"/>
      <c r="F263" s="91"/>
      <c r="G263" s="82"/>
      <c r="H263" s="3"/>
    </row>
    <row x14ac:dyDescent="0.25" r="264" customHeight="1" ht="17.25">
      <c r="A264" s="3"/>
      <c r="B264" s="54"/>
      <c r="C264" s="54"/>
      <c r="D264" s="3"/>
      <c r="E264" s="24"/>
      <c r="F264" s="91"/>
      <c r="G264" s="82"/>
      <c r="H264" s="3"/>
    </row>
    <row x14ac:dyDescent="0.25" r="265" customHeight="1" ht="17.25">
      <c r="A265" s="3"/>
      <c r="B265" s="54"/>
      <c r="C265" s="54"/>
      <c r="D265" s="3"/>
      <c r="E265" s="24"/>
      <c r="F265" s="91"/>
      <c r="G265" s="82"/>
      <c r="H265" s="3"/>
    </row>
    <row x14ac:dyDescent="0.25" r="266" customHeight="1" ht="17.25">
      <c r="A266" s="3"/>
      <c r="B266" s="54"/>
      <c r="C266" s="54"/>
      <c r="D266" s="3"/>
      <c r="E266" s="24"/>
      <c r="F266" s="91"/>
      <c r="G266" s="82"/>
      <c r="H266" s="3"/>
    </row>
    <row x14ac:dyDescent="0.25" r="267" customHeight="1" ht="17.25">
      <c r="A267" s="3"/>
      <c r="B267" s="54"/>
      <c r="C267" s="54"/>
      <c r="D267" s="3"/>
      <c r="E267" s="24"/>
      <c r="F267" s="91"/>
      <c r="G267" s="82"/>
      <c r="H267" s="3"/>
    </row>
    <row x14ac:dyDescent="0.25" r="268" customHeight="1" ht="17.25">
      <c r="A268" s="3"/>
      <c r="B268" s="54"/>
      <c r="C268" s="54"/>
      <c r="D268" s="3"/>
      <c r="E268" s="24"/>
      <c r="F268" s="91"/>
      <c r="G268" s="82"/>
      <c r="H268" s="3"/>
    </row>
    <row x14ac:dyDescent="0.25" r="269" customHeight="1" ht="17.25">
      <c r="A269" s="3"/>
      <c r="B269" s="54"/>
      <c r="C269" s="54"/>
      <c r="D269" s="3"/>
      <c r="E269" s="24"/>
      <c r="F269" s="91"/>
      <c r="G269" s="82"/>
      <c r="H269" s="3"/>
    </row>
    <row x14ac:dyDescent="0.25" r="270" customHeight="1" ht="17.25">
      <c r="A270" s="3"/>
      <c r="B270" s="54"/>
      <c r="C270" s="54"/>
      <c r="D270" s="3"/>
      <c r="E270" s="24"/>
      <c r="F270" s="91"/>
      <c r="G270" s="82"/>
      <c r="H270" s="3"/>
    </row>
    <row x14ac:dyDescent="0.25" r="271" customHeight="1" ht="17.25">
      <c r="A271" s="3"/>
      <c r="B271" s="54"/>
      <c r="C271" s="54"/>
      <c r="D271" s="3"/>
      <c r="E271" s="24"/>
      <c r="F271" s="91"/>
      <c r="G271" s="82"/>
      <c r="H271" s="3"/>
    </row>
    <row x14ac:dyDescent="0.25" r="272" customHeight="1" ht="17.25">
      <c r="A272" s="3"/>
      <c r="B272" s="54"/>
      <c r="C272" s="54"/>
      <c r="D272" s="3"/>
      <c r="E272" s="24"/>
      <c r="F272" s="91"/>
      <c r="G272" s="82"/>
      <c r="H272" s="3"/>
    </row>
    <row x14ac:dyDescent="0.25" r="273" customHeight="1" ht="17.25">
      <c r="A273" s="3"/>
      <c r="B273" s="68"/>
      <c r="C273" s="68"/>
      <c r="D273" s="74"/>
      <c r="E273" s="24"/>
      <c r="F273" s="91"/>
      <c r="G273" s="82"/>
      <c r="H273" s="3"/>
    </row>
    <row x14ac:dyDescent="0.25" r="274" customHeight="1" ht="17.25">
      <c r="A274" s="3"/>
      <c r="B274" s="54"/>
      <c r="C274" s="54"/>
      <c r="D274" s="75"/>
      <c r="E274" s="70"/>
      <c r="F274" s="105"/>
      <c r="G274" s="82"/>
      <c r="H274" s="3"/>
    </row>
    <row x14ac:dyDescent="0.25" r="275" customHeight="1" ht="17.25">
      <c r="A275" s="3"/>
      <c r="B275" s="54"/>
      <c r="C275" s="54"/>
      <c r="D275" s="4"/>
      <c r="E275" s="24"/>
      <c r="F275" s="91"/>
      <c r="G275" s="82"/>
      <c r="H275" s="3"/>
    </row>
    <row x14ac:dyDescent="0.25" r="276" customHeight="1" ht="17.25">
      <c r="A276" s="3"/>
      <c r="B276" s="54"/>
      <c r="C276" s="54"/>
      <c r="D276" s="3"/>
      <c r="E276" s="24"/>
      <c r="F276" s="91"/>
      <c r="G276" s="82"/>
      <c r="H276" s="3"/>
    </row>
    <row x14ac:dyDescent="0.25" r="277" customHeight="1" ht="17.25">
      <c r="A277" s="3"/>
      <c r="B277" s="54"/>
      <c r="C277" s="54"/>
      <c r="D277" s="3"/>
      <c r="E277" s="27"/>
      <c r="F277" s="91"/>
      <c r="G277" s="82"/>
      <c r="H277" s="3"/>
    </row>
    <row x14ac:dyDescent="0.25" r="278" customHeight="1" ht="17.25">
      <c r="A278" s="3"/>
      <c r="B278" s="54"/>
      <c r="C278" s="54"/>
      <c r="D278" s="3"/>
      <c r="E278" s="27"/>
      <c r="F278" s="91"/>
      <c r="G278" s="82"/>
      <c r="H278" s="3"/>
    </row>
    <row x14ac:dyDescent="0.25" r="279" customHeight="1" ht="17.25">
      <c r="A279" s="3"/>
      <c r="B279" s="54"/>
      <c r="C279" s="54"/>
      <c r="D279" s="3"/>
      <c r="E279" s="24"/>
      <c r="F279" s="91"/>
      <c r="G279" s="82"/>
      <c r="H279" s="3"/>
    </row>
    <row x14ac:dyDescent="0.25" r="280" customHeight="1" ht="17.25">
      <c r="A280" s="3"/>
      <c r="B280" s="54"/>
      <c r="C280" s="54"/>
      <c r="D280" s="3"/>
      <c r="E280" s="24"/>
      <c r="F280" s="91"/>
      <c r="G280" s="82"/>
      <c r="H280" s="3"/>
    </row>
    <row x14ac:dyDescent="0.25" r="281" customHeight="1" ht="17.25">
      <c r="A281" s="3"/>
      <c r="B281" s="54"/>
      <c r="C281" s="54"/>
      <c r="D281" s="3"/>
      <c r="E281" s="24"/>
      <c r="F281" s="91"/>
      <c r="G281" s="82"/>
      <c r="H281" s="3"/>
    </row>
    <row x14ac:dyDescent="0.25" r="282" customHeight="1" ht="17.25">
      <c r="A282" s="3"/>
      <c r="B282" s="54"/>
      <c r="C282" s="54"/>
      <c r="D282" s="3"/>
      <c r="E282" s="24"/>
      <c r="F282" s="91"/>
      <c r="G282" s="82"/>
      <c r="H282" s="3"/>
    </row>
    <row x14ac:dyDescent="0.25" r="283" customHeight="1" ht="17.25">
      <c r="A283" s="3"/>
      <c r="B283" s="54"/>
      <c r="C283" s="54"/>
      <c r="D283" s="3"/>
      <c r="E283" s="24"/>
      <c r="F283" s="91"/>
      <c r="G283" s="82"/>
      <c r="H283" s="3"/>
    </row>
    <row x14ac:dyDescent="0.25" r="284" customHeight="1" ht="17.25">
      <c r="A284" s="3"/>
      <c r="B284" s="54"/>
      <c r="C284" s="54"/>
      <c r="D284" s="3"/>
      <c r="E284" s="24"/>
      <c r="F284" s="91"/>
      <c r="G284" s="82"/>
      <c r="H284" s="3"/>
    </row>
    <row x14ac:dyDescent="0.25" r="285" customHeight="1" ht="17.25">
      <c r="A285" s="3"/>
      <c r="B285" s="54"/>
      <c r="C285" s="54"/>
      <c r="D285" s="3"/>
      <c r="E285" s="24"/>
      <c r="F285" s="91"/>
      <c r="G285" s="82"/>
      <c r="H285" s="3"/>
    </row>
    <row x14ac:dyDescent="0.25" r="286" customHeight="1" ht="17.25">
      <c r="A286" s="3"/>
      <c r="B286" s="54"/>
      <c r="C286" s="54"/>
      <c r="D286" s="3"/>
      <c r="E286" s="24"/>
      <c r="F286" s="91"/>
      <c r="G286" s="82"/>
      <c r="H286" s="3"/>
    </row>
  </sheetData>
  <mergeCells count="14">
    <mergeCell ref="A1:G1"/>
    <mergeCell ref="D103:E103"/>
    <mergeCell ref="D104:E104"/>
    <mergeCell ref="D105:E105"/>
    <mergeCell ref="D119:E119"/>
    <mergeCell ref="D120:E120"/>
    <mergeCell ref="D121:E121"/>
    <mergeCell ref="D155:E155"/>
    <mergeCell ref="D156:E156"/>
    <mergeCell ref="D157:E157"/>
    <mergeCell ref="D171:E171"/>
    <mergeCell ref="D172:E172"/>
    <mergeCell ref="D173:E173"/>
    <mergeCell ref="C204:F20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8"/>
  <sheetViews>
    <sheetView workbookViewId="0"/>
  </sheetViews>
  <sheetFormatPr defaultRowHeight="15" x14ac:dyDescent="0.25"/>
  <cols>
    <col min="1" max="1" style="76" width="5.576428571428571" customWidth="1" bestFit="1"/>
    <col min="2" max="2" style="77" width="18.576428571428572" customWidth="1" bestFit="1"/>
    <col min="3" max="3" style="77" width="47.14785714285715" customWidth="1" bestFit="1"/>
    <col min="4" max="4" style="78" width="34.57642857142857" customWidth="1" bestFit="1"/>
    <col min="5" max="5" style="79" width="24.005" customWidth="1" bestFit="1"/>
    <col min="6" max="6" style="80" width="46.57642857142857" customWidth="1" bestFit="1"/>
    <col min="7" max="7" style="100" width="37.14785714285715" customWidth="1" bestFit="1"/>
    <col min="8" max="8" style="76" width="12.43357142857143" customWidth="1" bestFit="1"/>
  </cols>
  <sheetData>
    <row x14ac:dyDescent="0.25" r="1" customHeight="1" ht="29.100000000000005">
      <c r="A1" s="1" t="s">
        <v>0</v>
      </c>
      <c r="B1" s="1"/>
      <c r="C1" s="1"/>
      <c r="D1" s="2"/>
      <c r="E1" s="2"/>
      <c r="F1" s="81"/>
      <c r="G1" s="81"/>
      <c r="H1" s="3"/>
    </row>
    <row x14ac:dyDescent="0.25" r="2" customHeight="1" ht="29.100000000000005">
      <c r="A2" s="4"/>
      <c r="B2" s="4"/>
      <c r="C2" s="4"/>
      <c r="D2" s="5"/>
      <c r="E2" s="6"/>
      <c r="F2" s="101"/>
      <c r="G2" s="82"/>
      <c r="H2" s="3"/>
    </row>
    <row x14ac:dyDescent="0.25" r="3" customHeight="1" ht="17.25">
      <c r="A3" s="8" t="s">
        <v>1</v>
      </c>
      <c r="B3" s="9" t="s">
        <v>63</v>
      </c>
      <c r="C3" s="10"/>
      <c r="D3" s="11"/>
      <c r="E3" s="12"/>
      <c r="F3" s="94"/>
      <c r="G3" s="83"/>
      <c r="H3" s="3"/>
    </row>
    <row x14ac:dyDescent="0.25" r="4" customHeight="1" ht="30">
      <c r="A4" s="15"/>
      <c r="B4" s="15"/>
      <c r="C4" s="15"/>
      <c r="D4" s="84"/>
      <c r="E4" s="60" t="s">
        <v>33</v>
      </c>
      <c r="F4" s="18" t="s">
        <v>64</v>
      </c>
      <c r="G4" s="85" t="s">
        <v>65</v>
      </c>
      <c r="H4" s="3"/>
    </row>
    <row x14ac:dyDescent="0.25" r="5" customHeight="1" ht="30">
      <c r="A5" s="19"/>
      <c r="B5" s="19"/>
      <c r="C5" s="19"/>
      <c r="D5" s="61"/>
      <c r="E5" s="20" t="s">
        <v>5</v>
      </c>
      <c r="F5" s="21"/>
      <c r="G5" s="82"/>
      <c r="H5" s="3"/>
    </row>
    <row x14ac:dyDescent="0.25" r="6" customHeight="1" ht="17.25">
      <c r="A6" s="22"/>
      <c r="B6" s="23"/>
      <c r="C6" s="23"/>
      <c r="D6" s="5"/>
      <c r="E6" s="24">
        <v>30</v>
      </c>
      <c r="F6" s="25">
        <f>ROUNDUP(((USD_per_GBP*('UK-R-Lighting &amp; Accessories'!F6/(1+'Exchange rate'!UK_vat_rate)))+1)/10,0)*10</f>
      </c>
      <c r="G6" s="25">
        <f>ROUNDUP(((USD_per_GBP*('UK-R-Lighting &amp; Accessories'!G6/(1+'Exchange rate'!UK_vat_rate)))+1)/10,0)*10</f>
      </c>
      <c r="H6" s="3"/>
    </row>
    <row x14ac:dyDescent="0.25" r="7" customHeight="1" ht="17.25">
      <c r="A7" s="22"/>
      <c r="B7" s="23"/>
      <c r="C7" s="23"/>
      <c r="D7" s="5"/>
      <c r="E7" s="26"/>
      <c r="F7" s="86"/>
      <c r="G7" s="86"/>
      <c r="H7" s="3"/>
    </row>
    <row x14ac:dyDescent="0.25" r="8" customHeight="1" ht="17.25">
      <c r="A8" s="22"/>
      <c r="B8" s="23"/>
      <c r="C8" s="23"/>
      <c r="D8" s="29"/>
      <c r="E8" s="6"/>
      <c r="F8" s="86"/>
      <c r="G8" s="86"/>
      <c r="H8" s="3"/>
    </row>
    <row x14ac:dyDescent="0.25" r="9" customHeight="1" ht="17.25">
      <c r="A9" s="22"/>
      <c r="B9" s="23"/>
      <c r="C9" s="23"/>
      <c r="D9" s="30"/>
      <c r="E9" s="6"/>
      <c r="F9" s="86"/>
      <c r="G9" s="86"/>
      <c r="H9" s="3"/>
    </row>
    <row x14ac:dyDescent="0.25" r="10" customHeight="1" ht="17.25">
      <c r="A10" s="22"/>
      <c r="B10" s="23"/>
      <c r="C10" s="23"/>
      <c r="D10" s="31"/>
      <c r="E10" s="6"/>
      <c r="F10" s="87"/>
      <c r="G10" s="87"/>
      <c r="H10" s="3"/>
    </row>
    <row x14ac:dyDescent="0.25" r="11" customHeight="1" ht="17.25">
      <c r="A11" s="22"/>
      <c r="B11" s="23"/>
      <c r="C11" s="23"/>
      <c r="D11" s="35" t="s">
        <v>8</v>
      </c>
      <c r="E11" s="36"/>
      <c r="F11" s="88">
        <f>ROUNDUP(((USD_per_GBP*('UK-R-Lighting &amp; Accessories'!F11/(1+'Exchange rate'!UK_vat_rate)))+1)/10,0)*10</f>
      </c>
      <c r="G11" s="87"/>
      <c r="H11" s="3"/>
    </row>
    <row x14ac:dyDescent="0.25" r="12" customHeight="1" ht="17.25">
      <c r="A12" s="22"/>
      <c r="B12" s="23"/>
      <c r="C12" s="23"/>
      <c r="D12" s="5"/>
      <c r="E12" s="31"/>
      <c r="F12" s="87"/>
      <c r="G12" s="87"/>
      <c r="H12" s="3"/>
    </row>
    <row x14ac:dyDescent="0.25" r="13" customHeight="1" ht="17.25">
      <c r="A13" s="22"/>
      <c r="B13" s="23"/>
      <c r="C13" s="23"/>
      <c r="D13" s="5"/>
      <c r="E13" s="31"/>
      <c r="F13" s="87"/>
      <c r="G13" s="87"/>
      <c r="H13" s="3"/>
    </row>
    <row x14ac:dyDescent="0.25" r="14" customHeight="1" ht="17.25">
      <c r="A14" s="22"/>
      <c r="B14" s="23"/>
      <c r="C14" s="23"/>
      <c r="D14" s="5"/>
      <c r="E14" s="31"/>
      <c r="F14" s="87"/>
      <c r="G14" s="87"/>
      <c r="H14" s="3"/>
    </row>
    <row x14ac:dyDescent="0.25" r="15" customHeight="1" ht="17.25">
      <c r="A15" s="8" t="s">
        <v>1</v>
      </c>
      <c r="B15" s="9" t="s">
        <v>2</v>
      </c>
      <c r="C15" s="10"/>
      <c r="D15" s="11"/>
      <c r="E15" s="12"/>
      <c r="F15" s="94"/>
      <c r="G15" s="83"/>
      <c r="H15" s="14"/>
    </row>
    <row x14ac:dyDescent="0.25" r="16" customHeight="1" ht="30">
      <c r="A16" s="15"/>
      <c r="B16" s="15"/>
      <c r="C16" s="15"/>
      <c r="D16" s="16" t="s">
        <v>3</v>
      </c>
      <c r="E16" s="17"/>
      <c r="F16" s="18" t="s">
        <v>4</v>
      </c>
      <c r="G16" s="85"/>
      <c r="H16" s="3"/>
    </row>
    <row x14ac:dyDescent="0.25" r="17" customHeight="1" ht="30">
      <c r="A17" s="19"/>
      <c r="B17" s="19"/>
      <c r="C17" s="19"/>
      <c r="D17" s="20" t="s">
        <v>5</v>
      </c>
      <c r="E17" s="20" t="s">
        <v>6</v>
      </c>
      <c r="F17" s="21"/>
      <c r="G17" s="82"/>
      <c r="H17" s="3"/>
    </row>
    <row x14ac:dyDescent="0.25" r="18" customHeight="1" ht="17.25">
      <c r="A18" s="22"/>
      <c r="B18" s="23"/>
      <c r="C18" s="23"/>
      <c r="D18" s="7">
        <v>150</v>
      </c>
      <c r="E18" s="24">
        <v>59</v>
      </c>
      <c r="F18" s="25">
        <f>ROUNDUP(((USD_per_GBP*('UK-R-Lighting &amp; Accessories'!F18/(1+'Exchange rate'!UK_vat_rate)))+1)/10,0)*10</f>
      </c>
      <c r="G18" s="82"/>
      <c r="H18" s="3"/>
    </row>
    <row x14ac:dyDescent="0.25" r="19" customHeight="1" ht="17.25">
      <c r="A19" s="22"/>
      <c r="B19" s="23"/>
      <c r="C19" s="23"/>
      <c r="D19" s="5"/>
      <c r="E19" s="26"/>
      <c r="F19" s="86"/>
      <c r="G19" s="86"/>
      <c r="H19" s="24"/>
    </row>
    <row x14ac:dyDescent="0.25" r="20" customHeight="1" ht="17.25">
      <c r="A20" s="22"/>
      <c r="B20" s="23"/>
      <c r="C20" s="23"/>
      <c r="D20" s="29" t="s">
        <v>7</v>
      </c>
      <c r="E20" s="6"/>
      <c r="F20" s="86"/>
      <c r="G20" s="86"/>
      <c r="H20" s="24"/>
    </row>
    <row x14ac:dyDescent="0.25" r="21" customHeight="1" ht="17.25">
      <c r="A21" s="22"/>
      <c r="B21" s="23"/>
      <c r="C21" s="23"/>
      <c r="D21" s="30"/>
      <c r="E21" s="6"/>
      <c r="F21" s="86"/>
      <c r="G21" s="86"/>
      <c r="H21" s="24"/>
    </row>
    <row x14ac:dyDescent="0.25" r="22" customHeight="1" ht="17.25">
      <c r="A22" s="22"/>
      <c r="B22" s="23"/>
      <c r="C22" s="23"/>
      <c r="D22" s="31"/>
      <c r="E22" s="6"/>
      <c r="F22" s="87"/>
      <c r="G22" s="87"/>
      <c r="H22" s="34"/>
    </row>
    <row x14ac:dyDescent="0.25" r="23" customHeight="1" ht="17.25">
      <c r="A23" s="22"/>
      <c r="B23" s="23"/>
      <c r="C23" s="23"/>
      <c r="D23" s="35" t="s">
        <v>8</v>
      </c>
      <c r="E23" s="36"/>
      <c r="F23" s="37">
        <f>ROUNDUP(((USD_per_GBP*('UK-R-Lighting &amp; Accessories'!F23/(1+'Exchange rate'!UK_vat_rate)))+1)/10,0)*10</f>
      </c>
      <c r="G23" s="87"/>
      <c r="H23" s="3"/>
    </row>
    <row x14ac:dyDescent="0.25" r="24" customHeight="1" ht="17.25">
      <c r="A24" s="22"/>
      <c r="B24" s="23"/>
      <c r="C24" s="23"/>
      <c r="D24" s="5"/>
      <c r="E24" s="31"/>
      <c r="F24" s="87"/>
      <c r="G24" s="87"/>
      <c r="H24" s="38"/>
    </row>
    <row x14ac:dyDescent="0.25" r="25" customHeight="1" ht="17.25">
      <c r="A25" s="22"/>
      <c r="B25" s="23"/>
      <c r="C25" s="23"/>
      <c r="D25" s="5"/>
      <c r="E25" s="31"/>
      <c r="F25" s="87"/>
      <c r="G25" s="87"/>
      <c r="H25" s="38"/>
    </row>
    <row x14ac:dyDescent="0.25" r="26" customHeight="1" ht="17.25">
      <c r="A26" s="22"/>
      <c r="B26" s="23"/>
      <c r="C26" s="23"/>
      <c r="D26" s="5"/>
      <c r="E26" s="31"/>
      <c r="F26" s="87"/>
      <c r="G26" s="87"/>
      <c r="H26" s="38"/>
    </row>
    <row x14ac:dyDescent="0.25" r="27" customHeight="1" ht="17.25">
      <c r="A27" s="8" t="s">
        <v>1</v>
      </c>
      <c r="B27" s="9" t="s">
        <v>9</v>
      </c>
      <c r="C27" s="10"/>
      <c r="D27" s="11"/>
      <c r="E27" s="11"/>
      <c r="F27" s="94"/>
      <c r="G27" s="83"/>
      <c r="H27" s="14"/>
    </row>
    <row x14ac:dyDescent="0.25" r="28" customHeight="1" ht="30">
      <c r="A28" s="15"/>
      <c r="B28" s="15"/>
      <c r="C28" s="39"/>
      <c r="D28" s="16" t="s">
        <v>10</v>
      </c>
      <c r="E28" s="17"/>
      <c r="F28" s="18" t="s">
        <v>4</v>
      </c>
      <c r="G28" s="85"/>
      <c r="H28" s="3"/>
    </row>
    <row x14ac:dyDescent="0.25" r="29" customHeight="1" ht="30">
      <c r="A29" s="19"/>
      <c r="B29" s="19"/>
      <c r="C29" s="40"/>
      <c r="D29" s="20" t="s">
        <v>5</v>
      </c>
      <c r="E29" s="20" t="s">
        <v>6</v>
      </c>
      <c r="F29" s="21"/>
      <c r="G29" s="82"/>
      <c r="H29" s="3"/>
    </row>
    <row x14ac:dyDescent="0.25" r="30" customHeight="1" ht="17.25">
      <c r="A30" s="22"/>
      <c r="B30" s="23"/>
      <c r="C30" s="41" t="s">
        <v>11</v>
      </c>
      <c r="D30" s="7">
        <v>40</v>
      </c>
      <c r="E30" s="24" t="s">
        <v>12</v>
      </c>
      <c r="F30" s="25">
        <f>ROUNDUP(((USD_per_GBP*('UK-R-Lighting &amp; Accessories'!F30/(1+'Exchange rate'!UK_vat_rate)))+1)/10,0)*10</f>
      </c>
      <c r="G30" s="82"/>
      <c r="H30" s="3"/>
    </row>
    <row x14ac:dyDescent="0.25" r="31" customHeight="1" ht="17.25">
      <c r="A31" s="22"/>
      <c r="B31" s="23"/>
      <c r="C31" s="41" t="s">
        <v>13</v>
      </c>
      <c r="D31" s="7">
        <v>50</v>
      </c>
      <c r="E31" s="24" t="s">
        <v>14</v>
      </c>
      <c r="F31" s="25">
        <f>ROUNDUP(((USD_per_GBP*('UK-R-Lighting &amp; Accessories'!F31/(1+'Exchange rate'!UK_vat_rate)))+1)/10,0)*10</f>
      </c>
      <c r="G31" s="82"/>
      <c r="H31" s="3"/>
    </row>
    <row x14ac:dyDescent="0.25" r="32" customHeight="1" ht="17.25">
      <c r="A32" s="22"/>
      <c r="B32" s="23"/>
      <c r="C32" s="41" t="s">
        <v>15</v>
      </c>
      <c r="D32" s="7">
        <v>60</v>
      </c>
      <c r="E32" s="24" t="s">
        <v>16</v>
      </c>
      <c r="F32" s="25">
        <f>ROUNDUP(((USD_per_GBP*('UK-R-Lighting &amp; Accessories'!F32/(1+'Exchange rate'!UK_vat_rate)))+1)/10,0)*10</f>
      </c>
      <c r="G32" s="82"/>
      <c r="H32" s="3"/>
    </row>
    <row x14ac:dyDescent="0.25" r="33" customHeight="1" ht="17.25">
      <c r="A33" s="22"/>
      <c r="B33" s="23"/>
      <c r="C33" s="23"/>
      <c r="D33" s="27"/>
      <c r="E33" s="27"/>
      <c r="F33" s="24"/>
      <c r="G33" s="82"/>
      <c r="H33" s="3"/>
    </row>
    <row x14ac:dyDescent="0.25" r="34" customHeight="1" ht="17.25">
      <c r="A34" s="22"/>
      <c r="B34" s="23"/>
      <c r="C34" s="23"/>
      <c r="D34" s="29" t="s">
        <v>7</v>
      </c>
      <c r="E34" s="27"/>
      <c r="F34" s="86"/>
      <c r="G34" s="24"/>
      <c r="H34" s="3"/>
    </row>
    <row x14ac:dyDescent="0.25" r="35" customHeight="1" ht="17.25">
      <c r="A35" s="22"/>
      <c r="B35" s="23"/>
      <c r="C35" s="23"/>
      <c r="D35" s="30"/>
      <c r="E35" s="27"/>
      <c r="F35" s="86"/>
      <c r="G35" s="24"/>
      <c r="H35" s="3"/>
    </row>
    <row x14ac:dyDescent="0.25" r="36" customHeight="1" ht="17.25">
      <c r="A36" s="22"/>
      <c r="B36" s="23"/>
      <c r="C36" s="23"/>
      <c r="D36" s="31"/>
      <c r="E36" s="32"/>
      <c r="F36" s="87"/>
      <c r="G36" s="34"/>
      <c r="H36" s="3"/>
    </row>
    <row x14ac:dyDescent="0.25" r="37" customHeight="1" ht="17.25">
      <c r="A37" s="22"/>
      <c r="B37" s="23"/>
      <c r="C37" s="23"/>
      <c r="D37" s="35" t="s">
        <v>8</v>
      </c>
      <c r="E37" s="42"/>
      <c r="F37" s="37">
        <f>ROUNDUP(((USD_per_GBP*('UK-R-Lighting &amp; Accessories'!F37/(1+'Exchange rate'!UK_vat_rate)))+1)/10,0)*10</f>
      </c>
      <c r="G37" s="82"/>
      <c r="H37" s="3"/>
    </row>
    <row x14ac:dyDescent="0.25" r="38" customHeight="1" ht="17.25">
      <c r="A38" s="22"/>
      <c r="B38" s="23"/>
      <c r="C38" s="23"/>
      <c r="D38" s="5"/>
      <c r="E38" s="31"/>
      <c r="F38" s="87"/>
      <c r="G38" s="87"/>
      <c r="H38" s="38"/>
    </row>
    <row x14ac:dyDescent="0.25" r="39" customHeight="1" ht="40.5">
      <c r="A39" s="22"/>
      <c r="B39" s="23"/>
      <c r="C39" s="23"/>
      <c r="D39" s="5"/>
      <c r="E39" s="43"/>
      <c r="F39" s="87"/>
      <c r="G39" s="87"/>
      <c r="H39" s="38"/>
    </row>
    <row x14ac:dyDescent="0.25" r="40" customHeight="1" ht="17.25">
      <c r="A40" s="8" t="s">
        <v>1</v>
      </c>
      <c r="B40" s="9" t="s">
        <v>66</v>
      </c>
      <c r="C40" s="10"/>
      <c r="D40" s="11"/>
      <c r="E40" s="11"/>
      <c r="F40" s="94"/>
      <c r="G40" s="83"/>
      <c r="H40" s="3"/>
    </row>
    <row x14ac:dyDescent="0.25" r="41" customHeight="1" ht="30">
      <c r="A41" s="15"/>
      <c r="B41" s="15"/>
      <c r="C41" s="15"/>
      <c r="D41" s="72"/>
      <c r="E41" s="60" t="s">
        <v>33</v>
      </c>
      <c r="F41" s="18" t="s">
        <v>64</v>
      </c>
      <c r="G41" s="85" t="s">
        <v>65</v>
      </c>
      <c r="H41" s="3"/>
    </row>
    <row x14ac:dyDescent="0.25" r="42" customHeight="1" ht="30">
      <c r="A42" s="19"/>
      <c r="B42" s="19"/>
      <c r="C42" s="19"/>
      <c r="D42" s="61"/>
      <c r="E42" s="20" t="s">
        <v>5</v>
      </c>
      <c r="F42" s="21"/>
      <c r="G42" s="82"/>
      <c r="H42" s="3"/>
    </row>
    <row x14ac:dyDescent="0.25" r="43" customHeight="1" ht="17.25">
      <c r="A43" s="22"/>
      <c r="B43" s="23"/>
      <c r="C43" s="23"/>
      <c r="D43" s="26"/>
      <c r="E43" s="24">
        <v>30</v>
      </c>
      <c r="F43" s="25">
        <f>ROUNDUP(((USD_per_GBP*('UK-R-Lighting &amp; Accessories'!F43/(1+'Exchange rate'!UK_vat_rate)))+1)/10,0)*10</f>
      </c>
      <c r="G43" s="25">
        <f>ROUNDUP(((USD_per_GBP*('UK-R-Lighting &amp; Accessories'!G43/(1+'Exchange rate'!UK_vat_rate)))+1)/10,0)*10</f>
      </c>
      <c r="H43" s="3"/>
    </row>
    <row x14ac:dyDescent="0.25" r="44" customHeight="1" ht="17.25">
      <c r="A44" s="22"/>
      <c r="B44" s="23"/>
      <c r="C44" s="23"/>
      <c r="D44" s="26"/>
      <c r="E44" s="27"/>
      <c r="F44" s="91"/>
      <c r="G44" s="90"/>
      <c r="H44" s="3"/>
    </row>
    <row x14ac:dyDescent="0.25" r="45" customHeight="1" ht="17.25">
      <c r="A45" s="22"/>
      <c r="B45" s="23"/>
      <c r="C45" s="23"/>
      <c r="D45" s="29"/>
      <c r="E45" s="27"/>
      <c r="F45" s="91"/>
      <c r="G45" s="90"/>
      <c r="H45" s="3"/>
    </row>
    <row x14ac:dyDescent="0.25" r="46" customHeight="1" ht="17.25">
      <c r="A46" s="22"/>
      <c r="B46" s="23"/>
      <c r="C46" s="23"/>
      <c r="D46" s="30"/>
      <c r="E46" s="27"/>
      <c r="F46" s="91"/>
      <c r="G46" s="90"/>
      <c r="H46" s="3"/>
    </row>
    <row x14ac:dyDescent="0.25" r="47" customHeight="1" ht="17.25">
      <c r="A47" s="22"/>
      <c r="B47" s="23"/>
      <c r="C47" s="23"/>
      <c r="D47" s="44"/>
      <c r="E47" s="44"/>
      <c r="F47" s="92"/>
      <c r="G47" s="90"/>
      <c r="H47" s="3"/>
    </row>
    <row x14ac:dyDescent="0.25" r="48" customHeight="1" ht="17.25">
      <c r="A48" s="22"/>
      <c r="B48" s="23"/>
      <c r="C48" s="23"/>
      <c r="D48" s="35" t="s">
        <v>19</v>
      </c>
      <c r="E48" s="46"/>
      <c r="F48" s="88">
        <f>ROUNDUP(((USD_per_GBP*('UK-R-Lighting &amp; Accessories'!F48/(1+'Exchange rate'!UK_vat_rate)))+1)/10,0)*10</f>
      </c>
      <c r="G48" s="90"/>
      <c r="H48" s="3"/>
    </row>
    <row x14ac:dyDescent="0.25" r="49" customHeight="1" ht="17.25">
      <c r="A49" s="22"/>
      <c r="B49" s="23"/>
      <c r="C49" s="23"/>
      <c r="D49" s="5"/>
      <c r="E49" s="30"/>
      <c r="F49" s="93"/>
      <c r="G49" s="87"/>
      <c r="H49" s="3"/>
    </row>
    <row x14ac:dyDescent="0.25" r="50" customHeight="1" ht="17.25">
      <c r="A50" s="22"/>
      <c r="B50" s="23"/>
      <c r="C50" s="23"/>
      <c r="D50" s="5"/>
      <c r="E50" s="30"/>
      <c r="F50" s="93"/>
      <c r="G50" s="87"/>
      <c r="H50" s="3"/>
    </row>
    <row x14ac:dyDescent="0.25" r="51" customHeight="1" ht="17.25">
      <c r="A51" s="22"/>
      <c r="B51" s="23"/>
      <c r="C51" s="23"/>
      <c r="D51" s="5"/>
      <c r="E51" s="30"/>
      <c r="F51" s="93"/>
      <c r="G51" s="87"/>
      <c r="H51" s="3"/>
    </row>
    <row x14ac:dyDescent="0.25" r="52" customHeight="1" ht="17.25">
      <c r="A52" s="22"/>
      <c r="B52" s="23"/>
      <c r="C52" s="23"/>
      <c r="D52" s="5"/>
      <c r="E52" s="48"/>
      <c r="F52" s="93"/>
      <c r="G52" s="87"/>
      <c r="H52" s="3"/>
    </row>
    <row x14ac:dyDescent="0.25" r="53" customHeight="1" ht="17.25">
      <c r="A53" s="8" t="s">
        <v>1</v>
      </c>
      <c r="B53" s="9" t="s">
        <v>17</v>
      </c>
      <c r="C53" s="10"/>
      <c r="D53" s="11"/>
      <c r="E53" s="11"/>
      <c r="F53" s="94"/>
      <c r="G53" s="83"/>
      <c r="H53" s="14"/>
    </row>
    <row x14ac:dyDescent="0.25" r="54" customHeight="1" ht="30">
      <c r="A54" s="15"/>
      <c r="B54" s="15"/>
      <c r="C54" s="15"/>
      <c r="D54" s="16" t="s">
        <v>3</v>
      </c>
      <c r="E54" s="17"/>
      <c r="F54" s="18" t="s">
        <v>4</v>
      </c>
      <c r="G54" s="85"/>
      <c r="H54" s="3"/>
    </row>
    <row x14ac:dyDescent="0.25" r="55" customHeight="1" ht="30">
      <c r="A55" s="19"/>
      <c r="B55" s="19"/>
      <c r="C55" s="19"/>
      <c r="D55" s="20" t="s">
        <v>5</v>
      </c>
      <c r="E55" s="20" t="s">
        <v>6</v>
      </c>
      <c r="F55" s="21"/>
      <c r="G55" s="82"/>
      <c r="H55" s="3"/>
    </row>
    <row x14ac:dyDescent="0.25" r="56" customHeight="1" ht="17.25">
      <c r="A56" s="22"/>
      <c r="B56" s="23"/>
      <c r="C56" s="23"/>
      <c r="D56" s="7">
        <v>150</v>
      </c>
      <c r="E56" s="24">
        <v>59</v>
      </c>
      <c r="F56" s="25">
        <f>ROUNDUP(((USD_per_GBP*('UK-R-Lighting &amp; Accessories'!F56/(1+'Exchange rate'!UK_vat_rate)))+1)/10,0)*10</f>
      </c>
      <c r="G56" s="82"/>
      <c r="H56" s="3"/>
    </row>
    <row x14ac:dyDescent="0.25" r="57" customHeight="1" ht="17.25">
      <c r="A57" s="22"/>
      <c r="B57" s="23"/>
      <c r="C57" s="23"/>
      <c r="D57" s="26"/>
      <c r="E57" s="27"/>
      <c r="F57" s="24"/>
      <c r="G57" s="82"/>
      <c r="H57" s="3"/>
    </row>
    <row x14ac:dyDescent="0.25" r="58" customHeight="1" ht="17.25">
      <c r="A58" s="22"/>
      <c r="B58" s="23"/>
      <c r="C58" s="23"/>
      <c r="D58" s="29" t="s">
        <v>18</v>
      </c>
      <c r="E58" s="27"/>
      <c r="F58" s="24"/>
      <c r="G58" s="82"/>
      <c r="H58" s="3"/>
    </row>
    <row x14ac:dyDescent="0.25" r="59" customHeight="1" ht="17.25">
      <c r="A59" s="22"/>
      <c r="B59" s="23"/>
      <c r="C59" s="23"/>
      <c r="D59" s="30"/>
      <c r="E59" s="27"/>
      <c r="F59" s="24"/>
      <c r="G59" s="82"/>
      <c r="H59" s="3"/>
    </row>
    <row x14ac:dyDescent="0.25" r="60" customHeight="1" ht="17.25">
      <c r="A60" s="22"/>
      <c r="B60" s="23"/>
      <c r="C60" s="23"/>
      <c r="D60" s="44"/>
      <c r="E60" s="44"/>
      <c r="F60" s="92"/>
      <c r="G60" s="82"/>
      <c r="H60" s="3"/>
    </row>
    <row x14ac:dyDescent="0.25" r="61" customHeight="1" ht="17.25">
      <c r="A61" s="22"/>
      <c r="B61" s="23"/>
      <c r="C61" s="23"/>
      <c r="D61" s="35" t="s">
        <v>19</v>
      </c>
      <c r="E61" s="46"/>
      <c r="F61" s="37">
        <f>ROUNDUP(((USD_per_GBP*('UK-R-Lighting &amp; Accessories'!F61/(1+'Exchange rate'!UK_vat_rate)))+1)/10,0)*10</f>
      </c>
      <c r="G61" s="82"/>
      <c r="H61" s="3"/>
    </row>
    <row x14ac:dyDescent="0.25" r="62" customHeight="1" ht="17.25">
      <c r="A62" s="22"/>
      <c r="B62" s="23"/>
      <c r="C62" s="23"/>
      <c r="D62" s="5"/>
      <c r="E62" s="30"/>
      <c r="F62" s="93"/>
      <c r="G62" s="87"/>
      <c r="H62" s="38"/>
    </row>
    <row x14ac:dyDescent="0.25" r="63" customHeight="1" ht="17.25">
      <c r="A63" s="22"/>
      <c r="B63" s="23"/>
      <c r="C63" s="23"/>
      <c r="D63" s="5"/>
      <c r="E63" s="30"/>
      <c r="F63" s="93"/>
      <c r="G63" s="87"/>
      <c r="H63" s="38"/>
    </row>
    <row x14ac:dyDescent="0.25" r="64" customHeight="1" ht="17.25">
      <c r="A64" s="22"/>
      <c r="B64" s="23"/>
      <c r="C64" s="23"/>
      <c r="D64" s="5"/>
      <c r="E64" s="30"/>
      <c r="F64" s="93"/>
      <c r="G64" s="87"/>
      <c r="H64" s="38"/>
    </row>
    <row x14ac:dyDescent="0.25" r="65" customHeight="1" ht="17.25">
      <c r="A65" s="22"/>
      <c r="B65" s="23"/>
      <c r="C65" s="23"/>
      <c r="D65" s="5"/>
      <c r="E65" s="30"/>
      <c r="F65" s="93"/>
      <c r="G65" s="87"/>
      <c r="H65" s="38"/>
    </row>
    <row x14ac:dyDescent="0.25" r="66" customHeight="1" ht="17.25">
      <c r="A66" s="22"/>
      <c r="B66" s="23"/>
      <c r="C66" s="23"/>
      <c r="D66" s="5"/>
      <c r="E66" s="30"/>
      <c r="F66" s="93"/>
      <c r="G66" s="87"/>
      <c r="H66" s="38"/>
    </row>
    <row x14ac:dyDescent="0.25" r="67" customHeight="1" ht="17.25">
      <c r="A67" s="22"/>
      <c r="B67" s="23"/>
      <c r="C67" s="23"/>
      <c r="D67" s="5"/>
      <c r="E67" s="30"/>
      <c r="F67" s="93"/>
      <c r="G67" s="87"/>
      <c r="H67" s="38"/>
    </row>
    <row x14ac:dyDescent="0.25" r="68" customHeight="1" ht="17.25">
      <c r="A68" s="22"/>
      <c r="B68" s="23"/>
      <c r="C68" s="23"/>
      <c r="D68" s="5"/>
      <c r="E68" s="30"/>
      <c r="F68" s="93"/>
      <c r="G68" s="87"/>
      <c r="H68" s="38"/>
    </row>
    <row x14ac:dyDescent="0.25" r="69" customHeight="1" ht="17.25">
      <c r="A69" s="8"/>
      <c r="B69" s="9" t="s">
        <v>20</v>
      </c>
      <c r="C69" s="9"/>
      <c r="D69" s="49"/>
      <c r="E69" s="49"/>
      <c r="F69" s="102"/>
      <c r="G69" s="83"/>
      <c r="H69" s="3"/>
    </row>
    <row x14ac:dyDescent="0.25" r="70" customHeight="1" ht="24">
      <c r="A70" s="50"/>
      <c r="B70" s="51"/>
      <c r="C70" s="39" t="s">
        <v>10</v>
      </c>
      <c r="D70" s="16" t="s">
        <v>10</v>
      </c>
      <c r="E70" s="17"/>
      <c r="F70" s="52" t="s">
        <v>4</v>
      </c>
      <c r="G70" s="85"/>
      <c r="H70" s="3"/>
    </row>
    <row x14ac:dyDescent="0.25" r="71" customHeight="1" ht="30">
      <c r="A71" s="19"/>
      <c r="B71" s="19"/>
      <c r="C71" s="53"/>
      <c r="D71" s="20" t="s">
        <v>5</v>
      </c>
      <c r="E71" s="20" t="s">
        <v>6</v>
      </c>
      <c r="F71" s="21"/>
      <c r="G71" s="82"/>
      <c r="H71" s="3"/>
    </row>
    <row x14ac:dyDescent="0.25" r="72" customHeight="1" ht="24">
      <c r="A72" s="3"/>
      <c r="B72" s="54"/>
      <c r="C72" s="41"/>
      <c r="D72" s="24"/>
      <c r="E72" s="24"/>
      <c r="F72" s="25"/>
      <c r="G72" s="82"/>
      <c r="H72" s="3"/>
    </row>
    <row x14ac:dyDescent="0.25" r="73" customHeight="1" ht="24">
      <c r="A73" s="3"/>
      <c r="B73" s="54"/>
      <c r="C73" s="41" t="s">
        <v>13</v>
      </c>
      <c r="D73" s="24" t="s">
        <v>21</v>
      </c>
      <c r="E73" s="24" t="s">
        <v>22</v>
      </c>
      <c r="F73" s="25">
        <f>ROUNDUP(((USD_per_GBP*('UK-R-Lighting &amp; Accessories'!F72/(1+'Exchange rate'!UK_vat_rate)))+1)/10,0)*10</f>
      </c>
      <c r="G73" s="82"/>
      <c r="H73" s="3"/>
    </row>
    <row x14ac:dyDescent="0.25" r="74" customHeight="1" ht="24">
      <c r="A74" s="3"/>
      <c r="B74" s="54"/>
      <c r="C74" s="54"/>
      <c r="D74" s="5"/>
      <c r="E74" s="27"/>
      <c r="F74" s="91"/>
      <c r="G74" s="82"/>
      <c r="H74" s="3"/>
    </row>
    <row x14ac:dyDescent="0.25" r="75" customHeight="1" ht="21.75">
      <c r="A75" s="3"/>
      <c r="B75" s="54"/>
      <c r="C75" s="54"/>
      <c r="D75" s="5"/>
      <c r="E75" s="27"/>
      <c r="F75" s="91"/>
      <c r="G75" s="82"/>
      <c r="H75" s="3"/>
    </row>
    <row x14ac:dyDescent="0.25" r="76" customHeight="1" ht="21.75">
      <c r="A76" s="3"/>
      <c r="B76" s="54"/>
      <c r="C76" s="54"/>
      <c r="D76" s="29"/>
      <c r="E76" s="27"/>
      <c r="F76" s="91"/>
      <c r="G76" s="82"/>
      <c r="H76" s="3"/>
    </row>
    <row x14ac:dyDescent="0.25" r="77" customHeight="1" ht="21.75">
      <c r="A77" s="3"/>
      <c r="B77" s="54"/>
      <c r="C77" s="54"/>
      <c r="D77" s="30"/>
      <c r="E77" s="27"/>
      <c r="F77" s="91"/>
      <c r="G77" s="82"/>
      <c r="H77" s="3"/>
    </row>
    <row x14ac:dyDescent="0.25" r="78" customHeight="1" ht="21">
      <c r="A78" s="3"/>
      <c r="B78" s="54"/>
      <c r="C78" s="54"/>
      <c r="D78" s="5"/>
      <c r="E78" s="6"/>
      <c r="F78" s="103"/>
      <c r="G78" s="82"/>
      <c r="H78" s="3"/>
    </row>
    <row x14ac:dyDescent="0.25" r="79" customHeight="1" ht="21">
      <c r="A79" s="3"/>
      <c r="B79" s="54"/>
      <c r="C79" s="54"/>
      <c r="D79" s="35" t="s">
        <v>8</v>
      </c>
      <c r="E79" s="55"/>
      <c r="F79" s="37">
        <f>ROUNDUP(((USD_per_GBP*('UK-R-Lighting &amp; Accessories'!F79/(1+'Exchange rate'!UK_vat_rate)))+1)/10,0)*10</f>
      </c>
      <c r="G79" s="82"/>
      <c r="H79" s="3"/>
    </row>
    <row x14ac:dyDescent="0.25" r="80" customHeight="1" ht="21">
      <c r="A80" s="3"/>
      <c r="B80" s="54"/>
      <c r="C80" s="54"/>
      <c r="D80" s="5"/>
      <c r="E80" s="24"/>
      <c r="F80" s="91"/>
      <c r="G80" s="82"/>
      <c r="H80" s="3"/>
    </row>
    <row x14ac:dyDescent="0.25" r="81" customHeight="1" ht="21">
      <c r="A81" s="3"/>
      <c r="B81" s="54"/>
      <c r="C81" s="54"/>
      <c r="D81" s="5"/>
      <c r="E81" s="24"/>
      <c r="F81" s="91"/>
      <c r="G81" s="82"/>
      <c r="H81" s="3"/>
    </row>
    <row x14ac:dyDescent="0.25" r="82" customHeight="1" ht="47.25">
      <c r="A82" s="3"/>
      <c r="B82" s="54"/>
      <c r="C82" s="54"/>
      <c r="D82" s="5"/>
      <c r="E82" s="24"/>
      <c r="F82" s="91"/>
      <c r="G82" s="82"/>
      <c r="H82" s="3"/>
    </row>
    <row x14ac:dyDescent="0.25" r="83" customHeight="1" ht="22.5">
      <c r="A83" s="22"/>
      <c r="B83" s="23"/>
      <c r="C83" s="23"/>
      <c r="D83" s="5"/>
      <c r="E83" s="48"/>
      <c r="F83" s="93"/>
      <c r="G83" s="87"/>
      <c r="H83" s="38"/>
    </row>
    <row x14ac:dyDescent="0.25" r="84" customHeight="1" ht="22.5">
      <c r="A84" s="22"/>
      <c r="B84" s="23"/>
      <c r="C84" s="23"/>
      <c r="D84" s="5"/>
      <c r="E84" s="48"/>
      <c r="F84" s="93"/>
      <c r="G84" s="87"/>
      <c r="H84" s="38"/>
    </row>
    <row x14ac:dyDescent="0.25" r="85" customHeight="1" ht="17.25">
      <c r="A85" s="8"/>
      <c r="B85" s="9" t="s">
        <v>23</v>
      </c>
      <c r="C85" s="9"/>
      <c r="D85" s="49"/>
      <c r="E85" s="49"/>
      <c r="F85" s="102"/>
      <c r="G85" s="83"/>
      <c r="H85" s="3"/>
    </row>
    <row x14ac:dyDescent="0.25" r="86" customHeight="1" ht="24">
      <c r="A86" s="50"/>
      <c r="B86" s="51"/>
      <c r="C86" s="39" t="s">
        <v>10</v>
      </c>
      <c r="D86" s="16" t="s">
        <v>10</v>
      </c>
      <c r="E86" s="17"/>
      <c r="F86" s="52" t="s">
        <v>4</v>
      </c>
      <c r="G86" s="85"/>
      <c r="H86" s="3"/>
    </row>
    <row x14ac:dyDescent="0.25" r="87" customHeight="1" ht="30">
      <c r="A87" s="19"/>
      <c r="B87" s="19"/>
      <c r="C87" s="53"/>
      <c r="D87" s="20" t="s">
        <v>5</v>
      </c>
      <c r="E87" s="20" t="s">
        <v>6</v>
      </c>
      <c r="F87" s="21"/>
      <c r="G87" s="82"/>
      <c r="H87" s="3"/>
    </row>
    <row x14ac:dyDescent="0.25" r="88" customHeight="1" ht="24">
      <c r="A88" s="3"/>
      <c r="B88" s="54"/>
      <c r="C88" s="41" t="s">
        <v>11</v>
      </c>
      <c r="D88" s="24" t="s">
        <v>24</v>
      </c>
      <c r="E88" s="24" t="s">
        <v>25</v>
      </c>
      <c r="F88" s="25">
        <f>ROUNDUP(((USD_per_GBP*('UK-R-Lighting &amp; Accessories'!F87/(1+'Exchange rate'!UK_vat_rate)))+1)/10,0)*10</f>
      </c>
      <c r="G88" s="82"/>
      <c r="H88" s="3"/>
    </row>
    <row x14ac:dyDescent="0.25" r="89" customHeight="1" ht="24">
      <c r="A89" s="3"/>
      <c r="B89" s="54"/>
      <c r="C89" s="41" t="s">
        <v>13</v>
      </c>
      <c r="D89" s="24" t="s">
        <v>21</v>
      </c>
      <c r="E89" s="24" t="s">
        <v>22</v>
      </c>
      <c r="F89" s="25">
        <f>ROUNDUP(((USD_per_GBP*('UK-R-Lighting &amp; Accessories'!F88/(1+'Exchange rate'!UK_vat_rate)))+1)/10,0)*10</f>
      </c>
      <c r="G89" s="82"/>
      <c r="H89" s="3"/>
    </row>
    <row x14ac:dyDescent="0.25" r="90" customHeight="1" ht="24">
      <c r="A90" s="3"/>
      <c r="B90" s="54"/>
      <c r="C90" s="54"/>
      <c r="D90" s="5"/>
      <c r="E90" s="27"/>
      <c r="F90" s="91"/>
      <c r="G90" s="82"/>
      <c r="H90" s="3"/>
    </row>
    <row x14ac:dyDescent="0.25" r="91" customHeight="1" ht="21.75">
      <c r="A91" s="3"/>
      <c r="B91" s="54"/>
      <c r="C91" s="54"/>
      <c r="D91" s="5"/>
      <c r="E91" s="27"/>
      <c r="F91" s="91"/>
      <c r="G91" s="82"/>
      <c r="H91" s="3"/>
    </row>
    <row x14ac:dyDescent="0.25" r="92" customHeight="1" ht="21.75">
      <c r="A92" s="3"/>
      <c r="B92" s="54"/>
      <c r="C92" s="54"/>
      <c r="D92" s="35" t="s">
        <v>26</v>
      </c>
      <c r="E92" s="56"/>
      <c r="F92" s="37">
        <f>ROUNDUP(((USD_per_GBP*('UK-R-Lighting &amp; Accessories'!F91/(1+'Exchange rate'!UK_vat_rate)))+1)/10,0)*10</f>
      </c>
      <c r="G92" s="82"/>
      <c r="H92" s="3"/>
    </row>
    <row x14ac:dyDescent="0.25" r="93" customHeight="1" ht="21.75">
      <c r="A93" s="3"/>
      <c r="B93" s="54"/>
      <c r="C93" s="54"/>
      <c r="D93" s="30"/>
      <c r="E93" s="27"/>
      <c r="F93" s="91"/>
      <c r="G93" s="82"/>
      <c r="H93" s="3"/>
    </row>
    <row x14ac:dyDescent="0.25" r="94" customHeight="1" ht="21">
      <c r="A94" s="3"/>
      <c r="B94" s="54"/>
      <c r="C94" s="54"/>
      <c r="D94" s="5"/>
      <c r="E94" s="6"/>
      <c r="F94" s="103"/>
      <c r="G94" s="82"/>
      <c r="H94" s="3"/>
    </row>
    <row x14ac:dyDescent="0.25" r="95" customHeight="1" ht="21">
      <c r="A95" s="3"/>
      <c r="B95" s="54"/>
      <c r="C95" s="54"/>
      <c r="D95" s="5"/>
      <c r="E95" s="24"/>
      <c r="F95" s="91"/>
      <c r="G95" s="82"/>
      <c r="H95" s="3"/>
    </row>
    <row x14ac:dyDescent="0.25" r="96" customHeight="1" ht="21">
      <c r="A96" s="3"/>
      <c r="B96" s="54"/>
      <c r="C96" s="54"/>
      <c r="D96" s="5"/>
      <c r="E96" s="24"/>
      <c r="F96" s="91"/>
      <c r="G96" s="82"/>
      <c r="H96" s="3"/>
    </row>
    <row x14ac:dyDescent="0.25" r="97" customHeight="1" ht="47.25">
      <c r="A97" s="3"/>
      <c r="B97" s="54"/>
      <c r="C97" s="54"/>
      <c r="D97" s="5"/>
      <c r="E97" s="24"/>
      <c r="F97" s="91"/>
      <c r="G97" s="82"/>
      <c r="H97" s="3"/>
    </row>
    <row x14ac:dyDescent="0.25" r="98" customHeight="1" ht="17.25">
      <c r="A98" s="8" t="s">
        <v>1</v>
      </c>
      <c r="B98" s="9" t="s">
        <v>27</v>
      </c>
      <c r="C98" s="10"/>
      <c r="D98" s="11"/>
      <c r="E98" s="12"/>
      <c r="F98" s="94"/>
      <c r="G98" s="83"/>
      <c r="H98" s="3"/>
    </row>
    <row x14ac:dyDescent="0.25" r="99" customHeight="1" ht="21.75">
      <c r="A99" s="15"/>
      <c r="B99" s="15"/>
      <c r="C99" s="15"/>
      <c r="D99" s="57" t="s">
        <v>28</v>
      </c>
      <c r="E99" s="58"/>
      <c r="F99" s="18" t="s">
        <v>4</v>
      </c>
      <c r="G99" s="85"/>
      <c r="H99" s="3"/>
    </row>
    <row x14ac:dyDescent="0.25" r="100" customHeight="1" ht="17.25">
      <c r="A100" s="19"/>
      <c r="B100" s="19"/>
      <c r="C100" s="19"/>
      <c r="D100" s="20" t="s">
        <v>5</v>
      </c>
      <c r="E100" s="20" t="s">
        <v>6</v>
      </c>
      <c r="F100" s="21"/>
      <c r="G100" s="82"/>
      <c r="H100" s="3"/>
    </row>
    <row x14ac:dyDescent="0.25" r="101" customHeight="1" ht="17.25">
      <c r="A101" s="22"/>
      <c r="B101" s="23"/>
      <c r="C101" s="23"/>
      <c r="D101" s="7" t="s">
        <v>29</v>
      </c>
      <c r="E101" s="24" t="s">
        <v>30</v>
      </c>
      <c r="F101" s="25">
        <f>ROUNDUP(((USD_per_GBP*('UK-R-Lighting &amp; Accessories'!F101/(1+'Exchange rate'!UK_vat_rate)))+1)/10,0)*10</f>
      </c>
      <c r="G101" s="82"/>
      <c r="H101" s="3"/>
    </row>
    <row x14ac:dyDescent="0.25" r="102" customHeight="1" ht="21.75">
      <c r="A102" s="22"/>
      <c r="B102" s="23"/>
      <c r="C102" s="23"/>
      <c r="D102" s="5"/>
      <c r="E102" s="26"/>
      <c r="F102" s="86"/>
      <c r="G102" s="86"/>
      <c r="H102" s="3"/>
    </row>
    <row x14ac:dyDescent="0.25" r="103" customHeight="1" ht="17.25">
      <c r="A103" s="22"/>
      <c r="B103" s="23"/>
      <c r="C103" s="23"/>
      <c r="D103" s="29" t="s">
        <v>31</v>
      </c>
      <c r="E103" s="6"/>
      <c r="F103" s="86"/>
      <c r="G103" s="86"/>
      <c r="H103" s="3"/>
    </row>
    <row x14ac:dyDescent="0.25" r="104" customHeight="1" ht="21.75">
      <c r="A104" s="22"/>
      <c r="B104" s="23"/>
      <c r="C104" s="23"/>
      <c r="D104" s="29"/>
      <c r="E104" s="6"/>
      <c r="F104" s="86"/>
      <c r="G104" s="86"/>
      <c r="H104" s="3"/>
    </row>
    <row x14ac:dyDescent="0.25" r="105" customHeight="1" ht="17.25">
      <c r="A105" s="22"/>
      <c r="B105" s="23"/>
      <c r="C105" s="23"/>
      <c r="D105" s="35" t="s">
        <v>32</v>
      </c>
      <c r="E105" s="46"/>
      <c r="F105" s="37">
        <f>ROUNDUP(((USD_per_GBP*('UK-R-Lighting &amp; Accessories'!F105/(1+'Exchange rate'!UK_vat_rate)))+1)/10,0)*10</f>
      </c>
      <c r="G105" s="86"/>
      <c r="H105" s="3"/>
    </row>
    <row x14ac:dyDescent="0.25" r="106" customHeight="1" ht="45.75">
      <c r="A106" s="22"/>
      <c r="B106" s="59" t="s">
        <v>33</v>
      </c>
      <c r="C106" s="23"/>
      <c r="D106" s="5"/>
      <c r="E106" s="31"/>
      <c r="F106" s="87"/>
      <c r="G106" s="87"/>
      <c r="H106" s="3"/>
    </row>
    <row x14ac:dyDescent="0.25" r="107" customHeight="1" ht="21.75">
      <c r="A107" s="22"/>
      <c r="B107" s="59"/>
      <c r="C107" s="23"/>
      <c r="D107" s="5"/>
      <c r="E107" s="31"/>
      <c r="F107" s="87"/>
      <c r="G107" s="87"/>
      <c r="H107" s="3"/>
    </row>
    <row x14ac:dyDescent="0.25" r="108" customHeight="1" ht="21.75">
      <c r="A108" s="22"/>
      <c r="B108" s="23"/>
      <c r="C108" s="41"/>
      <c r="D108" s="5"/>
      <c r="E108" s="31"/>
      <c r="F108" s="87"/>
      <c r="G108" s="87"/>
      <c r="H108" s="3"/>
    </row>
    <row x14ac:dyDescent="0.25" r="109" customHeight="1" ht="21.75">
      <c r="A109" s="22"/>
      <c r="B109" s="23"/>
      <c r="C109" s="23"/>
      <c r="D109" s="5"/>
      <c r="E109" s="31"/>
      <c r="F109" s="87"/>
      <c r="G109" s="87"/>
      <c r="H109" s="3"/>
    </row>
    <row x14ac:dyDescent="0.25" r="110" customHeight="1" ht="21.75">
      <c r="A110" s="22"/>
      <c r="B110" s="23"/>
      <c r="C110" s="23"/>
      <c r="D110" s="5"/>
      <c r="E110" s="31"/>
      <c r="F110" s="87"/>
      <c r="G110" s="87"/>
      <c r="H110" s="3"/>
    </row>
    <row x14ac:dyDescent="0.25" r="111" customHeight="1" ht="21.75">
      <c r="A111" s="22"/>
      <c r="B111" s="23"/>
      <c r="C111" s="22" t="s">
        <v>34</v>
      </c>
      <c r="D111" s="5"/>
      <c r="E111" s="31"/>
      <c r="F111" s="87"/>
      <c r="G111" s="87"/>
      <c r="H111" s="3"/>
    </row>
    <row x14ac:dyDescent="0.25" r="112" customHeight="1" ht="21.75">
      <c r="A112" s="22"/>
      <c r="B112" s="23"/>
      <c r="C112" s="22"/>
      <c r="D112" s="5"/>
      <c r="E112" s="44"/>
      <c r="F112" s="87"/>
      <c r="G112" s="87"/>
      <c r="H112" s="3"/>
    </row>
    <row x14ac:dyDescent="0.25" r="113" customHeight="1" ht="17.25">
      <c r="A113" s="8"/>
      <c r="B113" s="9" t="s">
        <v>35</v>
      </c>
      <c r="C113" s="9"/>
      <c r="D113" s="49"/>
      <c r="E113" s="49"/>
      <c r="F113" s="102"/>
      <c r="G113" s="83"/>
      <c r="H113" s="3"/>
    </row>
    <row x14ac:dyDescent="0.25" r="114" customHeight="1" ht="21.75">
      <c r="A114" s="50"/>
      <c r="B114" s="51"/>
      <c r="C114" s="51"/>
      <c r="D114" s="60" t="s">
        <v>10</v>
      </c>
      <c r="E114" s="60" t="s">
        <v>36</v>
      </c>
      <c r="F114" s="52" t="s">
        <v>37</v>
      </c>
      <c r="G114" s="85"/>
      <c r="H114" s="3"/>
    </row>
    <row x14ac:dyDescent="0.25" r="115" customHeight="1" ht="30">
      <c r="A115" s="19"/>
      <c r="B115" s="19"/>
      <c r="C115" s="19"/>
      <c r="D115" s="61"/>
      <c r="E115" s="20" t="s">
        <v>5</v>
      </c>
      <c r="F115" s="21"/>
      <c r="G115" s="82"/>
      <c r="H115" s="3"/>
    </row>
    <row x14ac:dyDescent="0.25" r="116" customHeight="1" ht="21.75">
      <c r="A116" s="3"/>
      <c r="B116" s="54"/>
      <c r="C116" s="54"/>
      <c r="D116" s="7" t="s">
        <v>38</v>
      </c>
      <c r="E116" s="24" t="s">
        <v>39</v>
      </c>
      <c r="F116" s="62">
        <f>ROUNDUP(((USD_per_GBP*('UK-R-Lighting &amp; Accessories'!F129/(1+'Exchange rate'!UK_vat_rate)))+1)/10,0)*10</f>
      </c>
      <c r="G116" s="63"/>
      <c r="H116" s="3"/>
    </row>
    <row x14ac:dyDescent="0.25" r="117" customHeight="1" ht="21.75">
      <c r="A117" s="3"/>
      <c r="B117" s="54"/>
      <c r="C117" s="54"/>
      <c r="D117" s="7"/>
      <c r="E117" s="24"/>
      <c r="F117" s="34"/>
      <c r="G117" s="82"/>
      <c r="H117" s="3"/>
    </row>
    <row x14ac:dyDescent="0.25" r="118" customHeight="1" ht="21.75">
      <c r="A118" s="3"/>
      <c r="B118" s="54"/>
      <c r="C118" s="54"/>
      <c r="D118" s="64" t="s">
        <v>40</v>
      </c>
      <c r="E118" s="24"/>
      <c r="F118" s="24"/>
      <c r="G118" s="82"/>
      <c r="H118" s="3"/>
    </row>
    <row x14ac:dyDescent="0.25" r="119" customHeight="1" ht="21.75">
      <c r="A119" s="3"/>
      <c r="B119" s="54"/>
      <c r="C119" s="54"/>
      <c r="D119" s="29"/>
      <c r="E119" s="24"/>
      <c r="F119" s="91"/>
      <c r="G119" s="82"/>
      <c r="H119" s="3"/>
    </row>
    <row x14ac:dyDescent="0.25" r="120" customHeight="1" ht="21.75">
      <c r="A120" s="3"/>
      <c r="B120" s="54"/>
      <c r="C120" s="54"/>
      <c r="D120" s="65"/>
      <c r="E120" s="66"/>
      <c r="F120" s="34"/>
      <c r="G120" s="82"/>
      <c r="H120" s="3"/>
    </row>
    <row x14ac:dyDescent="0.25" r="121" customHeight="1" ht="21.75">
      <c r="A121" s="3"/>
      <c r="B121" s="54"/>
      <c r="C121" s="54"/>
      <c r="D121" s="5"/>
      <c r="E121" s="6"/>
      <c r="F121" s="103"/>
      <c r="G121" s="82"/>
      <c r="H121" s="3"/>
    </row>
    <row x14ac:dyDescent="0.25" r="122" customHeight="1" ht="21.75">
      <c r="A122" s="3"/>
      <c r="B122" s="54"/>
      <c r="C122" s="54"/>
      <c r="D122" s="30"/>
      <c r="E122" s="24"/>
      <c r="F122" s="34"/>
      <c r="G122" s="82"/>
      <c r="H122" s="3"/>
    </row>
    <row x14ac:dyDescent="0.25" r="123" customHeight="1" ht="21.75">
      <c r="A123" s="3"/>
      <c r="B123" s="54"/>
      <c r="C123" s="54"/>
      <c r="D123" s="30"/>
      <c r="E123" s="24"/>
      <c r="F123" s="34"/>
      <c r="G123" s="82"/>
      <c r="H123" s="3"/>
    </row>
    <row x14ac:dyDescent="0.25" r="124" customHeight="1" ht="21.75">
      <c r="A124" s="3"/>
      <c r="B124" s="54"/>
      <c r="C124" s="54"/>
      <c r="D124" s="30"/>
      <c r="E124" s="24"/>
      <c r="F124" s="34"/>
      <c r="G124" s="82"/>
      <c r="H124" s="3"/>
    </row>
    <row x14ac:dyDescent="0.25" r="125" customHeight="1" ht="21.75">
      <c r="A125" s="3"/>
      <c r="B125" s="54"/>
      <c r="C125" s="54"/>
      <c r="D125" s="30"/>
      <c r="E125" s="24"/>
      <c r="F125" s="34"/>
      <c r="G125" s="82"/>
      <c r="H125" s="3"/>
    </row>
    <row x14ac:dyDescent="0.25" r="126" customHeight="1" ht="42.75">
      <c r="A126" s="3"/>
      <c r="B126" s="54"/>
      <c r="C126" s="54"/>
      <c r="D126" s="5"/>
      <c r="E126" s="6"/>
      <c r="F126" s="103"/>
      <c r="G126" s="82"/>
      <c r="H126" s="3"/>
    </row>
    <row x14ac:dyDescent="0.25" r="127" customHeight="1" ht="21.75">
      <c r="A127" s="22"/>
      <c r="B127" s="23"/>
      <c r="C127" s="22"/>
      <c r="D127" s="5"/>
      <c r="E127" s="44"/>
      <c r="F127" s="87"/>
      <c r="G127" s="87"/>
      <c r="H127" s="3"/>
    </row>
    <row x14ac:dyDescent="0.25" r="128" customHeight="1" ht="17.25">
      <c r="A128" s="8" t="s">
        <v>1</v>
      </c>
      <c r="B128" s="9" t="s">
        <v>41</v>
      </c>
      <c r="C128" s="10"/>
      <c r="D128" s="11"/>
      <c r="E128" s="12"/>
      <c r="F128" s="94"/>
      <c r="G128" s="83"/>
      <c r="H128" s="3"/>
    </row>
    <row x14ac:dyDescent="0.25" r="129" customHeight="1" ht="21.75">
      <c r="A129" s="15"/>
      <c r="B129" s="15"/>
      <c r="C129" s="15"/>
      <c r="D129" s="57" t="s">
        <v>42</v>
      </c>
      <c r="E129" s="58"/>
      <c r="F129" s="18" t="s">
        <v>4</v>
      </c>
      <c r="G129" s="85"/>
      <c r="H129" s="3"/>
    </row>
    <row x14ac:dyDescent="0.25" r="130" customHeight="1" ht="17.25">
      <c r="A130" s="19"/>
      <c r="B130" s="19"/>
      <c r="C130" s="19"/>
      <c r="D130" s="20" t="s">
        <v>5</v>
      </c>
      <c r="E130" s="20" t="s">
        <v>6</v>
      </c>
      <c r="F130" s="21"/>
      <c r="G130" s="82"/>
      <c r="H130" s="3"/>
    </row>
    <row x14ac:dyDescent="0.25" r="131" customHeight="1" ht="21.75">
      <c r="A131" s="22"/>
      <c r="B131" s="23"/>
      <c r="C131" s="23"/>
      <c r="D131" s="7" t="s">
        <v>43</v>
      </c>
      <c r="E131" s="7" t="s">
        <v>44</v>
      </c>
      <c r="F131" s="25">
        <f>ROUNDUP(((USD_per_GBP*('UK-R-Lighting &amp; Accessories'!F143/(1+'Exchange rate'!UK_vat_rate)))+1)/10,0)*10</f>
      </c>
      <c r="G131" s="82"/>
      <c r="H131" s="3"/>
    </row>
    <row x14ac:dyDescent="0.25" r="132" customHeight="1" ht="21.75">
      <c r="A132" s="22"/>
      <c r="B132" s="23"/>
      <c r="C132" s="23"/>
      <c r="D132" s="5"/>
      <c r="E132" s="26"/>
      <c r="F132" s="86"/>
      <c r="G132" s="86"/>
      <c r="H132" s="3"/>
    </row>
    <row x14ac:dyDescent="0.25" r="133" customHeight="1" ht="17.25">
      <c r="A133" s="22"/>
      <c r="B133" s="23"/>
      <c r="C133" s="23"/>
      <c r="D133" s="29" t="s">
        <v>45</v>
      </c>
      <c r="E133" s="6"/>
      <c r="F133" s="86"/>
      <c r="G133" s="86"/>
      <c r="H133" s="3"/>
    </row>
    <row x14ac:dyDescent="0.25" r="134" customHeight="1" ht="21.75">
      <c r="A134" s="22"/>
      <c r="B134" s="23"/>
      <c r="C134" s="23"/>
      <c r="D134" s="29"/>
      <c r="E134" s="6"/>
      <c r="F134" s="86"/>
      <c r="G134" s="86"/>
      <c r="H134" s="3"/>
    </row>
    <row x14ac:dyDescent="0.25" r="135" customHeight="1" ht="21.75">
      <c r="A135" s="22"/>
      <c r="B135" s="23"/>
      <c r="C135" s="23"/>
      <c r="D135" s="31"/>
      <c r="E135" s="6"/>
      <c r="F135" s="87"/>
      <c r="G135" s="87"/>
      <c r="H135" s="3"/>
    </row>
    <row x14ac:dyDescent="0.25" r="136" customHeight="1" ht="21.75">
      <c r="A136" s="22"/>
      <c r="B136" s="23"/>
      <c r="C136" s="23"/>
      <c r="D136" s="26"/>
      <c r="E136" s="6"/>
      <c r="F136" s="34"/>
      <c r="G136" s="87"/>
      <c r="H136" s="3"/>
    </row>
    <row x14ac:dyDescent="0.25" r="137" customHeight="1" ht="21.75">
      <c r="A137" s="22"/>
      <c r="B137" s="23"/>
      <c r="C137" s="67"/>
      <c r="D137" s="5"/>
      <c r="E137" s="31"/>
      <c r="F137" s="87"/>
      <c r="G137" s="87"/>
      <c r="H137" s="3"/>
    </row>
    <row x14ac:dyDescent="0.25" r="138" customHeight="1" ht="17.25">
      <c r="A138" s="22" t="s">
        <v>33</v>
      </c>
      <c r="B138" s="23"/>
      <c r="C138" s="23"/>
      <c r="D138" s="5"/>
      <c r="E138" s="31"/>
      <c r="F138" s="87"/>
      <c r="G138" s="87"/>
      <c r="H138" s="3"/>
    </row>
    <row x14ac:dyDescent="0.25" r="139" customHeight="1" ht="45.75">
      <c r="A139" s="22"/>
      <c r="B139" s="23"/>
      <c r="C139" s="23"/>
      <c r="D139" s="5"/>
      <c r="E139" s="31"/>
      <c r="F139" s="87"/>
      <c r="G139" s="87"/>
      <c r="H139" s="3"/>
    </row>
    <row x14ac:dyDescent="0.25" r="140" customHeight="1" ht="21.75">
      <c r="A140" s="22"/>
      <c r="B140" s="23"/>
      <c r="C140" s="23"/>
      <c r="D140" s="5"/>
      <c r="E140" s="31"/>
      <c r="F140" s="87"/>
      <c r="G140" s="87"/>
      <c r="H140" s="3"/>
    </row>
    <row x14ac:dyDescent="0.25" r="141" customHeight="1" ht="21.75">
      <c r="A141" s="22"/>
      <c r="B141" s="23"/>
      <c r="C141" s="22" t="s">
        <v>46</v>
      </c>
      <c r="D141" s="5"/>
      <c r="E141" s="44"/>
      <c r="F141" s="87"/>
      <c r="G141" s="87"/>
      <c r="H141" s="3"/>
    </row>
    <row x14ac:dyDescent="0.25" r="142" customHeight="1" ht="21.75">
      <c r="A142" s="22"/>
      <c r="B142" s="23"/>
      <c r="C142" s="22"/>
      <c r="D142" s="5"/>
      <c r="E142" s="44"/>
      <c r="F142" s="87"/>
      <c r="G142" s="87"/>
      <c r="H142" s="3"/>
    </row>
    <row x14ac:dyDescent="0.25" r="143" customHeight="1" ht="17.25">
      <c r="A143" s="8" t="s">
        <v>1</v>
      </c>
      <c r="B143" s="9" t="s">
        <v>47</v>
      </c>
      <c r="C143" s="10"/>
      <c r="D143" s="11"/>
      <c r="E143" s="12"/>
      <c r="F143" s="94"/>
      <c r="G143" s="83"/>
      <c r="H143" s="3"/>
    </row>
    <row x14ac:dyDescent="0.25" r="144" customHeight="1" ht="21.75">
      <c r="A144" s="15"/>
      <c r="B144" s="15"/>
      <c r="C144" s="15"/>
      <c r="D144" s="57" t="s">
        <v>28</v>
      </c>
      <c r="E144" s="58"/>
      <c r="F144" s="18" t="s">
        <v>4</v>
      </c>
      <c r="G144" s="85"/>
      <c r="H144" s="3"/>
    </row>
    <row x14ac:dyDescent="0.25" r="145" customHeight="1" ht="17.25">
      <c r="A145" s="19"/>
      <c r="B145" s="19"/>
      <c r="C145" s="19"/>
      <c r="D145" s="20" t="s">
        <v>5</v>
      </c>
      <c r="E145" s="20" t="s">
        <v>6</v>
      </c>
      <c r="F145" s="21"/>
      <c r="G145" s="82"/>
      <c r="H145" s="3"/>
    </row>
    <row x14ac:dyDescent="0.25" r="146" customHeight="1" ht="21.75">
      <c r="A146" s="22"/>
      <c r="B146" s="23"/>
      <c r="C146" s="23"/>
      <c r="D146" s="7" t="s">
        <v>48</v>
      </c>
      <c r="E146" s="7" t="s">
        <v>49</v>
      </c>
      <c r="F146" s="25">
        <f>ROUNDUP(((USD_per_GBP*('UK-R-Lighting &amp; Accessories'!F159/(1+'Exchange rate'!UK_vat_rate)))+1)/10,0)*10</f>
      </c>
      <c r="G146" s="82"/>
      <c r="H146" s="3"/>
    </row>
    <row x14ac:dyDescent="0.25" r="147" customHeight="1" ht="21.75">
      <c r="A147" s="22"/>
      <c r="B147" s="23"/>
      <c r="C147" s="23"/>
      <c r="D147" s="5"/>
      <c r="E147" s="26"/>
      <c r="F147" s="86"/>
      <c r="G147" s="86"/>
      <c r="H147" s="3"/>
    </row>
    <row x14ac:dyDescent="0.25" r="148" customHeight="1" ht="17.25">
      <c r="A148" s="22"/>
      <c r="B148" s="23"/>
      <c r="C148" s="23"/>
      <c r="D148" s="29" t="s">
        <v>31</v>
      </c>
      <c r="E148" s="6"/>
      <c r="F148" s="86"/>
      <c r="G148" s="86"/>
      <c r="H148" s="3"/>
    </row>
    <row x14ac:dyDescent="0.25" r="149" customHeight="1" ht="17.25">
      <c r="A149" s="22"/>
      <c r="B149" s="23"/>
      <c r="C149" s="23"/>
      <c r="D149" s="29"/>
      <c r="E149" s="6"/>
      <c r="F149" s="86"/>
      <c r="G149" s="86"/>
      <c r="H149" s="3"/>
    </row>
    <row x14ac:dyDescent="0.25" r="150" customHeight="1" ht="21.75">
      <c r="A150" s="22"/>
      <c r="B150" s="23"/>
      <c r="C150" s="23"/>
      <c r="D150" s="29"/>
      <c r="E150" s="6"/>
      <c r="F150" s="86"/>
      <c r="G150" s="86"/>
      <c r="H150" s="3"/>
    </row>
    <row x14ac:dyDescent="0.25" r="151" customHeight="1" ht="21.75">
      <c r="A151" s="22"/>
      <c r="B151" s="23"/>
      <c r="C151" s="23"/>
      <c r="D151" s="35" t="s">
        <v>50</v>
      </c>
      <c r="E151" s="55"/>
      <c r="F151" s="37">
        <f>ROUNDUP(((USD_per_GBP*('UK-R-Lighting &amp; Accessories'!F164/(1+'Exchange rate'!UK_vat_rate)))+1)/10,0)*10</f>
      </c>
      <c r="G151" s="87"/>
      <c r="H151" s="3"/>
    </row>
    <row x14ac:dyDescent="0.25" r="152" customHeight="1" ht="21.75">
      <c r="A152" s="22"/>
      <c r="B152" s="59" t="s">
        <v>33</v>
      </c>
      <c r="C152" s="23"/>
      <c r="D152" s="26"/>
      <c r="E152" s="6"/>
      <c r="F152" s="34"/>
      <c r="G152" s="87"/>
      <c r="H152" s="3"/>
    </row>
    <row x14ac:dyDescent="0.25" r="153" customHeight="1" ht="21.75">
      <c r="A153" s="22"/>
      <c r="B153" s="23"/>
      <c r="C153" s="41"/>
      <c r="D153" s="5"/>
      <c r="E153" s="31"/>
      <c r="F153" s="87"/>
      <c r="G153" s="87"/>
      <c r="H153" s="3"/>
    </row>
    <row x14ac:dyDescent="0.25" r="154" customHeight="1" ht="17.25">
      <c r="A154" s="22"/>
      <c r="B154" s="23"/>
      <c r="C154" s="23"/>
      <c r="D154" s="5"/>
      <c r="E154" s="31"/>
      <c r="F154" s="87"/>
      <c r="G154" s="87"/>
      <c r="H154" s="3"/>
    </row>
    <row x14ac:dyDescent="0.25" r="155" customHeight="1" ht="45.75">
      <c r="A155" s="22"/>
      <c r="B155" s="23"/>
      <c r="C155" s="23"/>
      <c r="D155" s="5"/>
      <c r="E155" s="31"/>
      <c r="F155" s="87"/>
      <c r="G155" s="87"/>
      <c r="H155" s="3"/>
    </row>
    <row x14ac:dyDescent="0.25" r="156" customHeight="1" ht="21.75">
      <c r="A156" s="22"/>
      <c r="B156" s="23"/>
      <c r="C156" s="23"/>
      <c r="D156" s="5"/>
      <c r="E156" s="31"/>
      <c r="F156" s="87"/>
      <c r="G156" s="87"/>
      <c r="H156" s="3"/>
    </row>
    <row x14ac:dyDescent="0.25" r="157" customHeight="1" ht="21.75">
      <c r="A157" s="22"/>
      <c r="B157" s="23"/>
      <c r="C157" s="22" t="s">
        <v>51</v>
      </c>
      <c r="D157" s="5"/>
      <c r="E157" s="44"/>
      <c r="F157" s="87"/>
      <c r="G157" s="87"/>
      <c r="H157" s="3"/>
    </row>
    <row x14ac:dyDescent="0.25" r="158" customHeight="1" ht="57.75">
      <c r="A158" s="22"/>
      <c r="B158" s="23"/>
      <c r="C158" s="22"/>
      <c r="D158" s="5"/>
      <c r="E158" s="44"/>
      <c r="F158" s="87"/>
      <c r="G158" s="87"/>
      <c r="H158" s="3"/>
    </row>
    <row x14ac:dyDescent="0.25" r="159" customHeight="1" ht="17.25">
      <c r="A159" s="8" t="s">
        <v>1</v>
      </c>
      <c r="B159" s="9" t="s">
        <v>52</v>
      </c>
      <c r="C159" s="10"/>
      <c r="D159" s="11"/>
      <c r="E159" s="12"/>
      <c r="F159" s="94"/>
      <c r="G159" s="83"/>
      <c r="H159" s="3"/>
    </row>
    <row x14ac:dyDescent="0.25" r="160" customHeight="1" ht="17.25">
      <c r="A160" s="15"/>
      <c r="B160" s="15"/>
      <c r="C160" s="15"/>
      <c r="D160" s="57" t="s">
        <v>53</v>
      </c>
      <c r="E160" s="58"/>
      <c r="F160" s="18" t="s">
        <v>4</v>
      </c>
      <c r="G160" s="85"/>
      <c r="H160" s="3"/>
    </row>
    <row x14ac:dyDescent="0.25" r="161" customHeight="1" ht="17.25">
      <c r="A161" s="19"/>
      <c r="B161" s="19"/>
      <c r="C161" s="19"/>
      <c r="D161" s="20" t="s">
        <v>5</v>
      </c>
      <c r="E161" s="20" t="s">
        <v>6</v>
      </c>
      <c r="F161" s="21"/>
      <c r="G161" s="82"/>
      <c r="H161" s="3"/>
    </row>
    <row x14ac:dyDescent="0.25" r="162" customHeight="1" ht="21.75">
      <c r="A162" s="22"/>
      <c r="B162" s="23"/>
      <c r="C162" s="23"/>
      <c r="D162" s="7" t="s">
        <v>54</v>
      </c>
      <c r="E162" s="7" t="s">
        <v>55</v>
      </c>
      <c r="F162" s="25">
        <f>ROUNDUP(((USD_per_GBP*('UK-R-Lighting &amp; Accessories'!F174/(1+'Exchange rate'!UK_vat_rate)))+1)/10,0)*10</f>
      </c>
      <c r="G162" s="82"/>
      <c r="H162" s="3"/>
    </row>
    <row x14ac:dyDescent="0.25" r="163" customHeight="1" ht="21.75">
      <c r="A163" s="22"/>
      <c r="B163" s="23"/>
      <c r="C163" s="23"/>
      <c r="D163" s="5"/>
      <c r="E163" s="26"/>
      <c r="F163" s="86"/>
      <c r="G163" s="86"/>
      <c r="H163" s="3"/>
    </row>
    <row x14ac:dyDescent="0.25" r="164" customHeight="1" ht="17.25">
      <c r="A164" s="22"/>
      <c r="B164" s="23"/>
      <c r="C164" s="23"/>
      <c r="D164" s="29" t="s">
        <v>31</v>
      </c>
      <c r="E164" s="6"/>
      <c r="F164" s="86"/>
      <c r="G164" s="86"/>
      <c r="H164" s="3"/>
    </row>
    <row x14ac:dyDescent="0.25" r="165" customHeight="1" ht="21.75">
      <c r="A165" s="22"/>
      <c r="B165" s="23"/>
      <c r="C165" s="23"/>
      <c r="D165" s="29"/>
      <c r="E165" s="6"/>
      <c r="F165" s="86"/>
      <c r="G165" s="86"/>
      <c r="H165" s="3"/>
    </row>
    <row x14ac:dyDescent="0.25" r="166" customHeight="1" ht="21.75">
      <c r="A166" s="22"/>
      <c r="B166" s="23"/>
      <c r="C166" s="23"/>
      <c r="D166" s="29"/>
      <c r="E166" s="6"/>
      <c r="F166" s="86"/>
      <c r="G166" s="86"/>
      <c r="H166" s="3"/>
    </row>
    <row x14ac:dyDescent="0.25" r="167" customHeight="1" ht="17.25">
      <c r="A167" s="22"/>
      <c r="B167" s="22"/>
      <c r="C167" s="23"/>
      <c r="D167" s="35" t="s">
        <v>50</v>
      </c>
      <c r="E167" s="55"/>
      <c r="F167" s="37">
        <f>ROUNDUP(((USD_per_GBP*('UK-R-Lighting &amp; Accessories'!F179/(1+'Exchange rate'!UK_vat_rate)))+1)/10,0)*10</f>
      </c>
      <c r="G167" s="87"/>
      <c r="H167" s="3"/>
    </row>
    <row x14ac:dyDescent="0.25" r="168" customHeight="1" ht="45.75">
      <c r="A168" s="22"/>
      <c r="B168" s="22" t="s">
        <v>33</v>
      </c>
      <c r="C168" s="23"/>
      <c r="D168" s="26"/>
      <c r="E168" s="6"/>
      <c r="F168" s="34"/>
      <c r="G168" s="87"/>
      <c r="H168" s="3"/>
    </row>
    <row x14ac:dyDescent="0.25" r="169" customHeight="1" ht="21.75">
      <c r="A169" s="22"/>
      <c r="B169" s="23"/>
      <c r="C169" s="41"/>
      <c r="D169" s="5"/>
      <c r="E169" s="31"/>
      <c r="F169" s="87"/>
      <c r="G169" s="87"/>
      <c r="H169" s="3"/>
    </row>
    <row x14ac:dyDescent="0.25" r="170" customHeight="1" ht="21.75">
      <c r="A170" s="22"/>
      <c r="B170" s="23"/>
      <c r="C170" s="23"/>
      <c r="D170" s="5"/>
      <c r="E170" s="31"/>
      <c r="F170" s="87"/>
      <c r="G170" s="87"/>
      <c r="H170" s="3"/>
    </row>
    <row x14ac:dyDescent="0.25" r="171" customHeight="1" ht="21.75">
      <c r="A171" s="22"/>
      <c r="B171" s="23"/>
      <c r="C171" s="23"/>
      <c r="D171" s="5"/>
      <c r="E171" s="31"/>
      <c r="F171" s="87"/>
      <c r="G171" s="87"/>
      <c r="H171" s="3"/>
    </row>
    <row x14ac:dyDescent="0.25" r="172" customHeight="1" ht="21.75">
      <c r="A172" s="22"/>
      <c r="B172" s="23"/>
      <c r="C172" s="23"/>
      <c r="D172" s="5"/>
      <c r="E172" s="31"/>
      <c r="F172" s="87"/>
      <c r="G172" s="87"/>
      <c r="H172" s="3"/>
    </row>
    <row x14ac:dyDescent="0.25" r="173" customHeight="1" ht="21.75">
      <c r="A173" s="22"/>
      <c r="B173" s="23"/>
      <c r="C173" s="22"/>
      <c r="D173" s="5"/>
      <c r="E173" s="44"/>
      <c r="F173" s="87"/>
      <c r="G173" s="87"/>
      <c r="H173" s="3"/>
    </row>
    <row x14ac:dyDescent="0.25" r="174" customHeight="1" ht="21.75">
      <c r="A174" s="3"/>
      <c r="B174" s="54"/>
      <c r="C174" s="22" t="s">
        <v>56</v>
      </c>
      <c r="D174" s="5"/>
      <c r="E174" s="24"/>
      <c r="F174" s="91"/>
      <c r="G174" s="82"/>
      <c r="H174" s="3"/>
    </row>
    <row x14ac:dyDescent="0.25" r="175" customHeight="1" ht="31.5">
      <c r="A175" s="3"/>
      <c r="B175" s="54"/>
      <c r="C175" s="22"/>
      <c r="D175" s="5"/>
      <c r="E175" s="24"/>
      <c r="F175" s="91"/>
      <c r="G175" s="82"/>
      <c r="H175" s="3"/>
    </row>
    <row x14ac:dyDescent="0.25" r="176" customHeight="1" ht="21.75">
      <c r="A176" s="3"/>
      <c r="B176" s="54"/>
      <c r="C176" s="54"/>
      <c r="D176" s="5"/>
      <c r="E176" s="24"/>
      <c r="F176" s="91"/>
      <c r="G176" s="82"/>
      <c r="H176" s="3"/>
    </row>
    <row x14ac:dyDescent="0.25" r="177" customHeight="1" ht="17.25">
      <c r="A177" s="8" t="s">
        <v>1</v>
      </c>
      <c r="B177" s="9" t="s">
        <v>57</v>
      </c>
      <c r="C177" s="10"/>
      <c r="D177" s="11"/>
      <c r="E177" s="12"/>
      <c r="F177" s="94"/>
      <c r="G177" s="94"/>
      <c r="H177" s="3"/>
    </row>
    <row x14ac:dyDescent="0.25" r="178" customHeight="1" ht="17.25">
      <c r="A178" s="15"/>
      <c r="B178" s="15"/>
      <c r="C178" s="15"/>
      <c r="D178" s="72" t="s">
        <v>58</v>
      </c>
      <c r="E178" s="72" t="s">
        <v>33</v>
      </c>
      <c r="F178" s="73" t="s">
        <v>59</v>
      </c>
      <c r="G178" s="18"/>
      <c r="H178" s="3"/>
    </row>
    <row x14ac:dyDescent="0.25" r="179" customHeight="1" ht="21.75">
      <c r="A179" s="54"/>
      <c r="B179" s="22"/>
      <c r="C179" s="23"/>
      <c r="D179" s="5"/>
      <c r="E179" s="24"/>
      <c r="F179" s="91"/>
      <c r="G179" s="82"/>
      <c r="H179" s="3"/>
    </row>
    <row x14ac:dyDescent="0.25" r="180" customHeight="1" ht="21.75">
      <c r="A180" s="54"/>
      <c r="B180" s="22"/>
      <c r="C180" s="23"/>
      <c r="D180" s="7" t="s">
        <v>11</v>
      </c>
      <c r="E180" s="7" t="s">
        <v>60</v>
      </c>
      <c r="F180" s="25">
        <f>ROUNDUP(((USD_per_GBP*('UK-R-Lighting &amp; Accessories'!F192/(1+'Exchange rate'!UK_vat_rate)))+1)/10,0)*10</f>
      </c>
      <c r="G180" s="82"/>
      <c r="H180" s="3"/>
    </row>
    <row x14ac:dyDescent="0.25" r="181" customHeight="1" ht="21.75">
      <c r="A181" s="54"/>
      <c r="B181" s="22"/>
      <c r="C181" s="23"/>
      <c r="D181" s="7" t="s">
        <v>13</v>
      </c>
      <c r="E181" s="24" t="s">
        <v>61</v>
      </c>
      <c r="F181" s="25">
        <f>ROUNDUP(((USD_per_GBP*('UK-R-Lighting &amp; Accessories'!F193/(1+'Exchange rate'!UK_vat_rate)))+1)/10,0)*10</f>
      </c>
      <c r="G181" s="82"/>
      <c r="H181" s="3"/>
    </row>
    <row x14ac:dyDescent="0.25" r="182" customHeight="1" ht="21.75">
      <c r="A182" s="54"/>
      <c r="B182" s="54"/>
      <c r="C182" s="4"/>
      <c r="D182" s="24"/>
      <c r="E182" s="24"/>
      <c r="F182" s="103"/>
      <c r="G182" s="82"/>
      <c r="H182" s="3"/>
    </row>
    <row x14ac:dyDescent="0.25" r="183" customHeight="1" ht="21.75">
      <c r="A183" s="68"/>
      <c r="B183" s="68"/>
      <c r="C183" s="74"/>
      <c r="D183" s="24"/>
      <c r="E183" s="24"/>
      <c r="F183" s="103"/>
      <c r="G183" s="82"/>
      <c r="H183" s="3"/>
    </row>
    <row x14ac:dyDescent="0.25" r="184" customHeight="1" ht="21.75">
      <c r="A184" s="54"/>
      <c r="B184" s="54"/>
      <c r="C184" s="75" t="s">
        <v>62</v>
      </c>
      <c r="D184" s="45"/>
      <c r="E184" s="45"/>
      <c r="F184" s="92"/>
      <c r="G184" s="82"/>
      <c r="H184" s="3"/>
    </row>
    <row x14ac:dyDescent="0.25" r="185" customHeight="1" ht="21.75">
      <c r="A185" s="54"/>
      <c r="B185" s="54"/>
      <c r="C185" s="4"/>
      <c r="D185" s="24"/>
      <c r="E185" s="24"/>
      <c r="F185" s="103"/>
      <c r="G185" s="82"/>
      <c r="H185" s="3"/>
    </row>
    <row x14ac:dyDescent="0.25" r="186" customHeight="1" ht="21.75">
      <c r="A186" s="54"/>
      <c r="B186" s="54"/>
      <c r="C186" s="4"/>
      <c r="D186" s="24"/>
      <c r="E186" s="24"/>
      <c r="F186" s="103"/>
      <c r="G186" s="82"/>
      <c r="H186" s="3"/>
    </row>
    <row x14ac:dyDescent="0.25" r="187" customHeight="1" ht="21.75">
      <c r="A187" s="54"/>
      <c r="B187" s="54"/>
      <c r="C187" s="4"/>
      <c r="D187" s="27"/>
      <c r="E187" s="24"/>
      <c r="F187" s="103"/>
      <c r="G187" s="82"/>
      <c r="H187" s="3"/>
    </row>
    <row x14ac:dyDescent="0.25" r="188" customHeight="1" ht="21.75">
      <c r="A188" s="54"/>
      <c r="B188" s="54"/>
      <c r="C188" s="4"/>
      <c r="D188" s="27"/>
      <c r="E188" s="24"/>
      <c r="F188" s="103"/>
      <c r="G188" s="82"/>
      <c r="H188" s="3"/>
    </row>
    <row x14ac:dyDescent="0.25" r="189" customHeight="1" ht="21.75">
      <c r="A189" s="54"/>
      <c r="B189" s="54"/>
      <c r="C189" s="4"/>
      <c r="D189" s="24"/>
      <c r="E189" s="24"/>
      <c r="F189" s="103"/>
      <c r="G189" s="82"/>
      <c r="H189" s="3"/>
    </row>
    <row x14ac:dyDescent="0.25" r="190" customHeight="1" ht="21.75">
      <c r="A190" s="54"/>
      <c r="B190" s="54"/>
      <c r="C190" s="4"/>
      <c r="D190" s="24"/>
      <c r="E190" s="24"/>
      <c r="F190" s="103"/>
      <c r="G190" s="82"/>
      <c r="H190" s="3"/>
    </row>
    <row x14ac:dyDescent="0.25" r="191" customHeight="1" ht="21.75">
      <c r="A191" s="54"/>
      <c r="B191" s="54"/>
      <c r="C191" s="4"/>
      <c r="D191" s="24"/>
      <c r="E191" s="24"/>
      <c r="F191" s="103"/>
      <c r="G191" s="82"/>
      <c r="H191" s="3"/>
    </row>
    <row x14ac:dyDescent="0.25" r="192" customHeight="1" ht="21.75">
      <c r="A192" s="54"/>
      <c r="B192" s="54"/>
      <c r="C192" s="4"/>
      <c r="D192" s="24"/>
      <c r="E192" s="24"/>
      <c r="F192" s="103"/>
      <c r="G192" s="82"/>
      <c r="H192" s="3"/>
    </row>
    <row x14ac:dyDescent="0.25" r="193" customHeight="1" ht="17.25">
      <c r="A193" s="54"/>
      <c r="B193" s="54"/>
      <c r="C193" s="4"/>
      <c r="D193" s="24"/>
      <c r="E193" s="24"/>
      <c r="F193" s="103"/>
      <c r="G193" s="82"/>
      <c r="H193" s="3"/>
    </row>
    <row x14ac:dyDescent="0.25" r="194" customHeight="1" ht="17.25">
      <c r="A194" s="54"/>
      <c r="B194" s="54"/>
      <c r="C194" s="4"/>
      <c r="D194" s="24"/>
      <c r="E194" s="24"/>
      <c r="F194" s="103"/>
      <c r="G194" s="82"/>
      <c r="H194" s="3"/>
    </row>
    <row x14ac:dyDescent="0.25" r="195" customHeight="1" ht="17.25">
      <c r="A195" s="54"/>
      <c r="B195" s="54"/>
      <c r="C195" s="4"/>
      <c r="D195" s="24"/>
      <c r="E195" s="24"/>
      <c r="F195" s="103"/>
      <c r="G195" s="82"/>
      <c r="H195" s="3"/>
    </row>
    <row x14ac:dyDescent="0.25" r="196" customHeight="1" ht="17.25" hidden="1">
      <c r="A196" s="3"/>
      <c r="B196" s="54"/>
      <c r="C196" s="54"/>
      <c r="D196" s="5"/>
      <c r="E196" s="24"/>
      <c r="F196" s="91"/>
      <c r="G196" s="82"/>
      <c r="H196" s="3"/>
    </row>
    <row x14ac:dyDescent="0.25" r="197" customHeight="1" ht="17.25">
      <c r="A197" s="8"/>
      <c r="B197" s="96" t="s">
        <v>67</v>
      </c>
      <c r="C197" s="8"/>
      <c r="D197" s="11"/>
      <c r="E197" s="11"/>
      <c r="F197" s="104"/>
      <c r="G197" s="94"/>
      <c r="H197" s="3"/>
    </row>
    <row x14ac:dyDescent="0.25" r="198" customHeight="1" ht="21.75">
      <c r="A198" s="15"/>
      <c r="B198" s="15"/>
      <c r="C198" s="15"/>
      <c r="D198" s="72" t="s">
        <v>3</v>
      </c>
      <c r="E198" s="97"/>
      <c r="F198" s="73" t="s">
        <v>59</v>
      </c>
      <c r="G198" s="18"/>
      <c r="H198" s="3"/>
    </row>
    <row x14ac:dyDescent="0.25" r="199" customHeight="1" ht="21.75">
      <c r="A199" s="3"/>
      <c r="B199" s="54"/>
      <c r="C199" s="22"/>
      <c r="D199" s="20" t="s">
        <v>5</v>
      </c>
      <c r="E199" s="20" t="s">
        <v>6</v>
      </c>
      <c r="F199" s="91"/>
      <c r="G199" s="82"/>
      <c r="H199" s="3"/>
    </row>
    <row x14ac:dyDescent="0.25" r="200" customHeight="1" ht="17.25">
      <c r="A200" s="3"/>
      <c r="B200" s="54"/>
      <c r="C200" s="54"/>
      <c r="D200" s="5"/>
      <c r="E200" s="6"/>
      <c r="F200" s="91"/>
      <c r="G200" s="82"/>
      <c r="H200" s="3"/>
    </row>
    <row x14ac:dyDescent="0.25" r="201" customHeight="1" ht="17.25">
      <c r="A201" s="3"/>
      <c r="B201" s="68"/>
      <c r="C201" s="68"/>
      <c r="D201" s="7" t="s">
        <v>68</v>
      </c>
      <c r="E201" s="24" t="s">
        <v>69</v>
      </c>
      <c r="F201" s="95">
        <f>ROUNDUP(((USD_per_GBP*('UK-R-Lighting &amp; Accessories'!F219/(1+'Exchange rate'!UK_vat_rate)))+1)/10,0)*10</f>
      </c>
      <c r="G201" s="82"/>
      <c r="H201" s="3"/>
    </row>
    <row x14ac:dyDescent="0.25" r="202" customHeight="1" ht="21.75">
      <c r="A202" s="3"/>
      <c r="B202" s="54"/>
      <c r="C202" s="54"/>
      <c r="D202" s="69"/>
      <c r="E202" s="70"/>
      <c r="F202" s="105"/>
      <c r="G202" s="82"/>
      <c r="H202" s="3"/>
    </row>
    <row x14ac:dyDescent="0.25" r="203" customHeight="1" ht="21.75">
      <c r="A203" s="3"/>
      <c r="B203" s="54"/>
      <c r="C203" s="54"/>
      <c r="D203" s="5"/>
      <c r="E203" s="24"/>
      <c r="F203" s="91"/>
      <c r="G203" s="82"/>
      <c r="H203" s="3"/>
    </row>
    <row x14ac:dyDescent="0.25" r="204" customHeight="1" ht="21.75">
      <c r="A204" s="3"/>
      <c r="B204" s="54"/>
      <c r="C204" s="54"/>
      <c r="D204" s="99" t="s">
        <v>70</v>
      </c>
      <c r="E204" s="55"/>
      <c r="F204" s="106"/>
      <c r="G204" s="82"/>
      <c r="H204" s="3"/>
    </row>
    <row x14ac:dyDescent="0.25" r="205" customHeight="1" ht="21.75">
      <c r="A205" s="3"/>
      <c r="B205" s="54"/>
      <c r="C205" s="54"/>
      <c r="D205" s="5"/>
      <c r="E205" s="27"/>
      <c r="F205" s="91"/>
      <c r="G205" s="82"/>
      <c r="H205" s="3"/>
    </row>
    <row x14ac:dyDescent="0.25" r="206" customHeight="1" ht="21.75">
      <c r="A206" s="3"/>
      <c r="B206" s="54"/>
      <c r="C206" s="54"/>
      <c r="D206" s="5"/>
      <c r="E206" s="27"/>
      <c r="F206" s="91"/>
      <c r="G206" s="82"/>
      <c r="H206" s="3"/>
    </row>
    <row x14ac:dyDescent="0.25" r="207" customHeight="1" ht="17.25">
      <c r="A207" s="3"/>
      <c r="B207" s="54"/>
      <c r="C207" s="54"/>
      <c r="D207" s="5"/>
      <c r="E207" s="24"/>
      <c r="F207" s="91"/>
      <c r="G207" s="82"/>
      <c r="H207" s="3"/>
    </row>
    <row x14ac:dyDescent="0.25" r="208" customHeight="1" ht="45.75">
      <c r="A208" s="3"/>
      <c r="B208" s="54"/>
      <c r="C208" s="54"/>
      <c r="D208" s="5"/>
      <c r="E208" s="24"/>
      <c r="F208" s="91"/>
      <c r="G208" s="82"/>
      <c r="H208" s="3"/>
    </row>
    <row x14ac:dyDescent="0.25" r="209" customHeight="1" ht="21.75">
      <c r="A209" s="3"/>
      <c r="B209" s="54"/>
      <c r="C209" s="54"/>
      <c r="D209" s="5"/>
      <c r="E209" s="24"/>
      <c r="F209" s="91"/>
      <c r="G209" s="82"/>
      <c r="H209" s="3"/>
    </row>
    <row x14ac:dyDescent="0.25" r="210" customHeight="1" ht="21.75">
      <c r="A210" s="3"/>
      <c r="B210" s="54"/>
      <c r="C210" s="54"/>
      <c r="D210" s="5"/>
      <c r="E210" s="24"/>
      <c r="F210" s="91"/>
      <c r="G210" s="82"/>
      <c r="H210" s="3"/>
    </row>
    <row x14ac:dyDescent="0.25" r="211" customHeight="1" ht="21.75">
      <c r="A211" s="3"/>
      <c r="B211" s="54"/>
      <c r="C211" s="54"/>
      <c r="D211" s="5"/>
      <c r="E211" s="24"/>
      <c r="F211" s="91"/>
      <c r="G211" s="82"/>
      <c r="H211" s="3"/>
    </row>
    <row x14ac:dyDescent="0.25" r="212" customHeight="1" ht="21.75">
      <c r="A212" s="3"/>
      <c r="B212" s="68"/>
      <c r="C212" s="68"/>
      <c r="D212" s="24"/>
      <c r="E212" s="24"/>
      <c r="F212" s="91"/>
      <c r="G212" s="82"/>
      <c r="H212" s="3"/>
    </row>
    <row x14ac:dyDescent="0.25" r="213" customHeight="1" ht="21.75">
      <c r="A213" s="3"/>
      <c r="B213" s="54"/>
      <c r="C213" s="54"/>
      <c r="D213" s="69"/>
      <c r="E213" s="70"/>
      <c r="F213" s="105"/>
      <c r="G213" s="82"/>
      <c r="H213" s="3"/>
    </row>
    <row x14ac:dyDescent="0.25" r="214" customHeight="1" ht="21.75">
      <c r="A214" s="3"/>
      <c r="B214" s="54"/>
      <c r="C214" s="54"/>
      <c r="D214" s="5"/>
      <c r="E214" s="24"/>
      <c r="F214" s="91"/>
      <c r="G214" s="82"/>
      <c r="H214" s="3"/>
    </row>
    <row x14ac:dyDescent="0.25" r="215" customHeight="1" ht="21.75">
      <c r="A215" s="3"/>
      <c r="B215" s="54"/>
      <c r="C215" s="54"/>
      <c r="D215" s="5"/>
      <c r="E215" s="24"/>
      <c r="F215" s="91"/>
      <c r="G215" s="82"/>
      <c r="H215" s="3"/>
    </row>
    <row x14ac:dyDescent="0.25" r="216" customHeight="1" ht="21.75">
      <c r="A216" s="3"/>
      <c r="B216" s="54"/>
      <c r="C216" s="54"/>
      <c r="D216" s="5"/>
      <c r="E216" s="24"/>
      <c r="F216" s="91"/>
      <c r="G216" s="82"/>
      <c r="H216" s="3"/>
    </row>
    <row x14ac:dyDescent="0.25" r="217" customHeight="1" ht="21.75">
      <c r="A217" s="3"/>
      <c r="B217" s="54"/>
      <c r="C217" s="54"/>
      <c r="D217" s="5"/>
      <c r="E217" s="24"/>
      <c r="F217" s="91"/>
      <c r="G217" s="82"/>
      <c r="H217" s="3"/>
    </row>
    <row x14ac:dyDescent="0.25" r="218" customHeight="1" ht="21.75">
      <c r="A218" s="3"/>
      <c r="B218" s="54"/>
      <c r="C218" s="54"/>
      <c r="D218" s="5"/>
      <c r="E218" s="24"/>
      <c r="F218" s="91"/>
      <c r="G218" s="82"/>
      <c r="H218" s="3"/>
    </row>
    <row x14ac:dyDescent="0.25" r="219" customHeight="1" ht="21.75">
      <c r="A219" s="3"/>
      <c r="B219" s="54"/>
      <c r="C219" s="54"/>
      <c r="D219" s="5"/>
      <c r="E219" s="24"/>
      <c r="F219" s="91"/>
      <c r="G219" s="82"/>
      <c r="H219" s="3"/>
    </row>
    <row x14ac:dyDescent="0.25" r="220" customHeight="1" ht="21.75">
      <c r="A220" s="3"/>
      <c r="B220" s="54"/>
      <c r="C220" s="54"/>
      <c r="D220" s="5"/>
      <c r="E220" s="24"/>
      <c r="F220" s="91"/>
      <c r="G220" s="82"/>
      <c r="H220" s="3"/>
    </row>
    <row x14ac:dyDescent="0.25" r="221" customHeight="1" ht="21.75">
      <c r="A221" s="3"/>
      <c r="B221" s="54"/>
      <c r="C221" s="54"/>
      <c r="D221" s="5"/>
      <c r="E221" s="24"/>
      <c r="F221" s="91"/>
      <c r="G221" s="82"/>
      <c r="H221" s="3"/>
    </row>
    <row x14ac:dyDescent="0.25" r="222" customHeight="1" ht="21.75">
      <c r="A222" s="3"/>
      <c r="B222" s="54"/>
      <c r="C222" s="54"/>
      <c r="D222" s="5"/>
      <c r="E222" s="24"/>
      <c r="F222" s="91"/>
      <c r="G222" s="82"/>
      <c r="H222" s="3"/>
    </row>
    <row x14ac:dyDescent="0.25" r="223" customHeight="1" ht="21.75">
      <c r="A223" s="3"/>
      <c r="B223" s="54"/>
      <c r="C223" s="54"/>
      <c r="D223" s="5"/>
      <c r="E223" s="24"/>
      <c r="F223" s="91"/>
      <c r="G223" s="82"/>
      <c r="H223" s="3"/>
    </row>
    <row x14ac:dyDescent="0.25" r="224" customHeight="1" ht="21.75">
      <c r="A224" s="3"/>
      <c r="B224" s="68"/>
      <c r="C224" s="68"/>
      <c r="D224" s="24"/>
      <c r="E224" s="24"/>
      <c r="F224" s="91"/>
      <c r="G224" s="82"/>
      <c r="H224" s="3"/>
    </row>
    <row x14ac:dyDescent="0.25" r="225" customHeight="1" ht="21.75">
      <c r="A225" s="3"/>
      <c r="B225" s="54"/>
      <c r="C225" s="54"/>
      <c r="D225" s="69"/>
      <c r="E225" s="70"/>
      <c r="F225" s="105"/>
      <c r="G225" s="82"/>
      <c r="H225" s="3"/>
    </row>
    <row x14ac:dyDescent="0.25" r="226" customHeight="1" ht="21.75">
      <c r="A226" s="3"/>
      <c r="B226" s="54"/>
      <c r="C226" s="54"/>
      <c r="D226" s="5"/>
      <c r="E226" s="24"/>
      <c r="F226" s="91"/>
      <c r="G226" s="82"/>
      <c r="H226" s="3"/>
    </row>
    <row x14ac:dyDescent="0.25" r="227" customHeight="1" ht="21.75">
      <c r="A227" s="3"/>
      <c r="B227" s="54"/>
      <c r="C227" s="54"/>
      <c r="D227" s="5"/>
      <c r="E227" s="24"/>
      <c r="F227" s="91"/>
      <c r="G227" s="82"/>
      <c r="H227" s="3"/>
    </row>
    <row x14ac:dyDescent="0.25" r="228" customHeight="1" ht="21.75">
      <c r="A228" s="3"/>
      <c r="B228" s="54"/>
      <c r="C228" s="54"/>
      <c r="D228" s="5"/>
      <c r="E228" s="27"/>
      <c r="F228" s="91"/>
      <c r="G228" s="82"/>
      <c r="H228" s="3"/>
    </row>
    <row x14ac:dyDescent="0.25" r="229" customHeight="1" ht="21.75">
      <c r="A229" s="3"/>
      <c r="B229" s="54"/>
      <c r="C229" s="54"/>
      <c r="D229" s="5"/>
      <c r="E229" s="27"/>
      <c r="F229" s="91"/>
      <c r="G229" s="82"/>
      <c r="H229" s="3"/>
    </row>
    <row x14ac:dyDescent="0.25" r="230" customHeight="1" ht="17.25">
      <c r="A230" s="3"/>
      <c r="B230" s="54"/>
      <c r="C230" s="54"/>
      <c r="D230" s="5"/>
      <c r="E230" s="27"/>
      <c r="F230" s="91"/>
      <c r="G230" s="82"/>
      <c r="H230" s="3"/>
    </row>
    <row x14ac:dyDescent="0.25" r="231" customHeight="1" ht="45.75">
      <c r="A231" s="3"/>
      <c r="B231" s="54"/>
      <c r="C231" s="54"/>
      <c r="D231" s="5"/>
      <c r="E231" s="24"/>
      <c r="F231" s="91"/>
      <c r="G231" s="82"/>
      <c r="H231" s="3"/>
    </row>
    <row x14ac:dyDescent="0.25" r="232" customHeight="1" ht="21.75">
      <c r="A232" s="3"/>
      <c r="B232" s="54"/>
      <c r="C232" s="54"/>
      <c r="D232" s="5"/>
      <c r="E232" s="24"/>
      <c r="F232" s="91"/>
      <c r="G232" s="82"/>
      <c r="H232" s="3"/>
    </row>
    <row x14ac:dyDescent="0.25" r="233" customHeight="1" ht="21.75">
      <c r="A233" s="3"/>
      <c r="B233" s="54"/>
      <c r="C233" s="54"/>
      <c r="D233" s="5"/>
      <c r="E233" s="24"/>
      <c r="F233" s="91"/>
      <c r="G233" s="82"/>
      <c r="H233" s="3"/>
    </row>
    <row x14ac:dyDescent="0.25" r="234" customHeight="1" ht="21.75">
      <c r="A234" s="3"/>
      <c r="B234" s="54"/>
      <c r="C234" s="54"/>
      <c r="D234" s="5"/>
      <c r="E234" s="24"/>
      <c r="F234" s="91"/>
      <c r="G234" s="82"/>
      <c r="H234" s="3"/>
    </row>
    <row x14ac:dyDescent="0.25" r="235" customHeight="1" ht="21.75">
      <c r="A235" s="3"/>
      <c r="B235" s="54"/>
      <c r="C235" s="54"/>
      <c r="D235" s="5"/>
      <c r="E235" s="24"/>
      <c r="F235" s="91"/>
      <c r="G235" s="82"/>
      <c r="H235" s="3"/>
    </row>
    <row x14ac:dyDescent="0.25" r="236" customHeight="1" ht="21.75">
      <c r="A236" s="3"/>
      <c r="B236" s="54"/>
      <c r="C236" s="54"/>
      <c r="D236" s="5"/>
      <c r="E236" s="24"/>
      <c r="F236" s="91"/>
      <c r="G236" s="82"/>
      <c r="H236" s="3"/>
    </row>
    <row x14ac:dyDescent="0.25" r="237" customHeight="1" ht="21.75">
      <c r="A237" s="3"/>
      <c r="B237" s="54"/>
      <c r="C237" s="54"/>
      <c r="D237" s="5"/>
      <c r="E237" s="24"/>
      <c r="F237" s="91"/>
      <c r="G237" s="82"/>
      <c r="H237" s="3"/>
    </row>
    <row x14ac:dyDescent="0.25" r="238" customHeight="1" ht="21.75">
      <c r="A238" s="3"/>
      <c r="B238" s="54"/>
      <c r="C238" s="54"/>
      <c r="D238" s="5"/>
      <c r="E238" s="24"/>
      <c r="F238" s="91"/>
      <c r="G238" s="82"/>
      <c r="H238" s="3"/>
    </row>
    <row x14ac:dyDescent="0.25" r="239" customHeight="1" ht="21.75">
      <c r="A239" s="3"/>
      <c r="B239" s="54"/>
      <c r="C239" s="54"/>
      <c r="D239" s="5"/>
      <c r="E239" s="24"/>
      <c r="F239" s="91"/>
      <c r="G239" s="82"/>
      <c r="H239" s="3"/>
    </row>
    <row x14ac:dyDescent="0.25" r="240" customHeight="1" ht="21.75">
      <c r="A240" s="3"/>
      <c r="B240" s="68"/>
      <c r="C240" s="68"/>
      <c r="D240" s="24"/>
      <c r="E240" s="24"/>
      <c r="F240" s="91"/>
      <c r="G240" s="82"/>
      <c r="H240" s="3"/>
    </row>
    <row x14ac:dyDescent="0.25" r="241" customHeight="1" ht="21.75">
      <c r="A241" s="3"/>
      <c r="B241" s="54"/>
      <c r="C241" s="54"/>
      <c r="D241" s="69"/>
      <c r="E241" s="70"/>
      <c r="F241" s="105"/>
      <c r="G241" s="82"/>
      <c r="H241" s="3"/>
    </row>
    <row x14ac:dyDescent="0.25" r="242" customHeight="1" ht="21.75">
      <c r="A242" s="3"/>
      <c r="B242" s="54"/>
      <c r="C242" s="54"/>
      <c r="D242" s="5"/>
      <c r="E242" s="24"/>
      <c r="F242" s="91"/>
      <c r="G242" s="82"/>
      <c r="H242" s="3"/>
    </row>
    <row x14ac:dyDescent="0.25" r="243" customHeight="1" ht="21.75">
      <c r="A243" s="3"/>
      <c r="B243" s="54"/>
      <c r="C243" s="54"/>
      <c r="D243" s="5"/>
      <c r="E243" s="24"/>
      <c r="F243" s="91"/>
      <c r="G243" s="82"/>
      <c r="H243" s="3"/>
    </row>
    <row x14ac:dyDescent="0.25" r="244" customHeight="1" ht="17.25">
      <c r="A244" s="3"/>
      <c r="B244" s="54"/>
      <c r="C244" s="54"/>
      <c r="D244" s="5"/>
      <c r="E244" s="27"/>
      <c r="F244" s="91"/>
      <c r="G244" s="82"/>
      <c r="H244" s="3"/>
    </row>
    <row x14ac:dyDescent="0.25" r="245" customHeight="1" ht="17.25">
      <c r="A245" s="3"/>
      <c r="B245" s="54"/>
      <c r="C245" s="54"/>
      <c r="D245" s="5"/>
      <c r="E245" s="27"/>
      <c r="F245" s="91"/>
      <c r="G245" s="82"/>
      <c r="H245" s="3"/>
    </row>
    <row x14ac:dyDescent="0.25" r="246" customHeight="1" ht="17.25">
      <c r="A246" s="3"/>
      <c r="B246" s="54"/>
      <c r="C246" s="54"/>
      <c r="D246" s="5"/>
      <c r="E246" s="24"/>
      <c r="F246" s="91"/>
      <c r="G246" s="82"/>
      <c r="H246" s="3"/>
    </row>
    <row x14ac:dyDescent="0.25" r="247" customHeight="1" ht="17.25">
      <c r="A247" s="3"/>
      <c r="B247" s="54"/>
      <c r="C247" s="54"/>
      <c r="D247" s="5"/>
      <c r="E247" s="24"/>
      <c r="F247" s="91"/>
      <c r="G247" s="82"/>
      <c r="H247" s="3"/>
    </row>
    <row x14ac:dyDescent="0.25" r="248" customHeight="1" ht="17.25">
      <c r="A248" s="3"/>
      <c r="B248" s="54"/>
      <c r="C248" s="54"/>
      <c r="D248" s="5"/>
      <c r="E248" s="24"/>
      <c r="F248" s="91"/>
      <c r="G248" s="82"/>
      <c r="H248" s="3"/>
    </row>
    <row x14ac:dyDescent="0.25" r="249" customHeight="1" ht="17.25">
      <c r="A249" s="3"/>
      <c r="B249" s="54"/>
      <c r="C249" s="54"/>
      <c r="D249" s="5"/>
      <c r="E249" s="24"/>
      <c r="F249" s="91"/>
      <c r="G249" s="82"/>
      <c r="H249" s="3"/>
    </row>
    <row x14ac:dyDescent="0.25" r="250" customHeight="1" ht="17.25">
      <c r="A250" s="3"/>
      <c r="B250" s="54"/>
      <c r="C250" s="54"/>
      <c r="D250" s="5"/>
      <c r="E250" s="24"/>
      <c r="F250" s="91"/>
      <c r="G250" s="82"/>
      <c r="H250" s="3"/>
    </row>
    <row x14ac:dyDescent="0.25" r="251" customHeight="1" ht="17.25">
      <c r="A251" s="3"/>
      <c r="B251" s="54"/>
      <c r="C251" s="54"/>
      <c r="D251" s="5"/>
      <c r="E251" s="24"/>
      <c r="F251" s="91"/>
      <c r="G251" s="82"/>
      <c r="H251" s="3"/>
    </row>
    <row x14ac:dyDescent="0.25" r="252" customHeight="1" ht="17.25">
      <c r="A252" s="3"/>
      <c r="B252" s="54"/>
      <c r="C252" s="54"/>
      <c r="D252" s="5"/>
      <c r="E252" s="24"/>
      <c r="F252" s="91"/>
      <c r="G252" s="82"/>
      <c r="H252" s="3"/>
    </row>
    <row x14ac:dyDescent="0.25" r="253" customHeight="1" ht="17.25">
      <c r="A253" s="3"/>
      <c r="B253" s="54"/>
      <c r="C253" s="54"/>
      <c r="D253" s="5"/>
      <c r="E253" s="24"/>
      <c r="F253" s="91"/>
      <c r="G253" s="82"/>
      <c r="H253" s="3"/>
    </row>
    <row x14ac:dyDescent="0.25" r="254" customHeight="1" ht="17.25">
      <c r="A254" s="3"/>
      <c r="B254" s="54"/>
      <c r="C254" s="54"/>
      <c r="D254" s="5"/>
      <c r="E254" s="24"/>
      <c r="F254" s="91"/>
      <c r="G254" s="82"/>
      <c r="H254" s="3"/>
    </row>
    <row x14ac:dyDescent="0.25" r="255" customHeight="1" ht="17.25">
      <c r="A255" s="3"/>
      <c r="B255" s="68"/>
      <c r="C255" s="68"/>
      <c r="D255" s="24"/>
      <c r="E255" s="24"/>
      <c r="F255" s="91"/>
      <c r="G255" s="82"/>
      <c r="H255" s="3"/>
    </row>
    <row x14ac:dyDescent="0.25" r="256" customHeight="1" ht="17.25">
      <c r="A256" s="3"/>
      <c r="B256" s="54"/>
      <c r="C256" s="54"/>
      <c r="D256" s="69"/>
      <c r="E256" s="70"/>
      <c r="F256" s="105"/>
      <c r="G256" s="82"/>
      <c r="H256" s="3"/>
    </row>
    <row x14ac:dyDescent="0.25" r="257" customHeight="1" ht="17.25">
      <c r="A257" s="3"/>
      <c r="B257" s="54"/>
      <c r="C257" s="54"/>
      <c r="D257" s="7"/>
      <c r="E257" s="24"/>
      <c r="F257" s="91"/>
      <c r="G257" s="82"/>
      <c r="H257" s="3"/>
    </row>
    <row x14ac:dyDescent="0.25" r="258" customHeight="1" ht="17.25">
      <c r="A258" s="3"/>
      <c r="B258" s="54"/>
      <c r="C258" s="54"/>
      <c r="D258" s="5"/>
      <c r="E258" s="24"/>
      <c r="F258" s="91"/>
      <c r="G258" s="82"/>
      <c r="H258" s="3"/>
    </row>
    <row x14ac:dyDescent="0.25" r="259" customHeight="1" ht="17.25">
      <c r="A259" s="3"/>
      <c r="B259" s="54"/>
      <c r="C259" s="54"/>
      <c r="D259" s="5"/>
      <c r="E259" s="27"/>
      <c r="F259" s="91"/>
      <c r="G259" s="82"/>
      <c r="H259" s="3"/>
    </row>
    <row x14ac:dyDescent="0.25" r="260" customHeight="1" ht="17.25">
      <c r="A260" s="3"/>
      <c r="B260" s="54"/>
      <c r="C260" s="54"/>
      <c r="D260" s="5"/>
      <c r="E260" s="27"/>
      <c r="F260" s="91"/>
      <c r="G260" s="82"/>
      <c r="H260" s="3"/>
    </row>
    <row x14ac:dyDescent="0.25" r="261" customHeight="1" ht="17.25">
      <c r="A261" s="3"/>
      <c r="B261" s="54"/>
      <c r="C261" s="54"/>
      <c r="D261" s="5"/>
      <c r="E261" s="24"/>
      <c r="F261" s="91"/>
      <c r="G261" s="82"/>
      <c r="H261" s="3"/>
    </row>
    <row x14ac:dyDescent="0.25" r="262" customHeight="1" ht="17.25">
      <c r="A262" s="3"/>
      <c r="B262" s="54"/>
      <c r="C262" s="54"/>
      <c r="D262" s="5"/>
      <c r="E262" s="24"/>
      <c r="F262" s="91"/>
      <c r="G262" s="82"/>
      <c r="H262" s="3"/>
    </row>
    <row x14ac:dyDescent="0.25" r="263" customHeight="1" ht="17.25">
      <c r="A263" s="3"/>
      <c r="B263" s="54"/>
      <c r="C263" s="54"/>
      <c r="D263" s="5"/>
      <c r="E263" s="24"/>
      <c r="F263" s="91"/>
      <c r="G263" s="82"/>
      <c r="H263" s="3"/>
    </row>
    <row x14ac:dyDescent="0.25" r="264" customHeight="1" ht="17.25">
      <c r="A264" s="3"/>
      <c r="B264" s="54"/>
      <c r="C264" s="54"/>
      <c r="D264" s="5"/>
      <c r="E264" s="24"/>
      <c r="F264" s="91"/>
      <c r="G264" s="82"/>
      <c r="H264" s="3"/>
    </row>
    <row x14ac:dyDescent="0.25" r="265" customHeight="1" ht="17.25">
      <c r="A265" s="3"/>
      <c r="B265" s="54"/>
      <c r="C265" s="54"/>
      <c r="D265" s="5"/>
      <c r="E265" s="24"/>
      <c r="F265" s="91"/>
      <c r="G265" s="82"/>
      <c r="H265" s="3"/>
    </row>
    <row x14ac:dyDescent="0.25" r="266" customHeight="1" ht="17.25">
      <c r="A266" s="3"/>
      <c r="B266" s="54"/>
      <c r="C266" s="54"/>
      <c r="D266" s="5"/>
      <c r="E266" s="24"/>
      <c r="F266" s="91"/>
      <c r="G266" s="82"/>
      <c r="H266" s="3"/>
    </row>
    <row x14ac:dyDescent="0.25" r="267" customHeight="1" ht="17.25">
      <c r="A267" s="3"/>
      <c r="B267" s="54"/>
      <c r="C267" s="54"/>
      <c r="D267" s="5"/>
      <c r="E267" s="24"/>
      <c r="F267" s="91"/>
      <c r="G267" s="82"/>
      <c r="H267" s="3"/>
    </row>
    <row x14ac:dyDescent="0.25" r="268" customHeight="1" ht="17.25">
      <c r="A268" s="3"/>
      <c r="B268" s="54"/>
      <c r="C268" s="54"/>
      <c r="D268" s="5"/>
      <c r="E268" s="24"/>
      <c r="F268" s="91"/>
      <c r="G268" s="82"/>
      <c r="H268" s="3"/>
    </row>
  </sheetData>
  <mergeCells count="12">
    <mergeCell ref="A1:G1"/>
    <mergeCell ref="D16:E16"/>
    <mergeCell ref="D28:E28"/>
    <mergeCell ref="D54:E54"/>
    <mergeCell ref="D70:E70"/>
    <mergeCell ref="D86:E86"/>
    <mergeCell ref="D99:E99"/>
    <mergeCell ref="D129:E129"/>
    <mergeCell ref="D144:E144"/>
    <mergeCell ref="D160:E160"/>
    <mergeCell ref="C184:F184"/>
    <mergeCell ref="D198:E19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0"/>
  <sheetViews>
    <sheetView workbookViewId="0"/>
  </sheetViews>
  <sheetFormatPr defaultRowHeight="15" x14ac:dyDescent="0.25"/>
  <cols>
    <col min="1" max="1" style="76" width="5.576428571428571" customWidth="1" bestFit="1"/>
    <col min="2" max="2" style="77" width="18.576428571428572" customWidth="1" bestFit="1"/>
    <col min="3" max="3" style="77" width="47.14785714285715" customWidth="1" bestFit="1"/>
    <col min="4" max="4" style="78" width="34.57642857142857" customWidth="1" bestFit="1"/>
    <col min="5" max="5" style="79" width="24.005" customWidth="1" bestFit="1"/>
    <col min="6" max="6" style="80" width="46.57642857142857" customWidth="1" bestFit="1"/>
    <col min="7" max="7" style="100" width="37.14785714285715" customWidth="1" bestFit="1"/>
    <col min="8" max="8" style="76" width="12.43357142857143" customWidth="1" bestFit="1"/>
  </cols>
  <sheetData>
    <row x14ac:dyDescent="0.25" r="1" customHeight="1" ht="29.100000000000005">
      <c r="A1" s="1" t="s">
        <v>0</v>
      </c>
      <c r="B1" s="1"/>
      <c r="C1" s="1"/>
      <c r="D1" s="2"/>
      <c r="E1" s="2"/>
      <c r="F1" s="81"/>
      <c r="G1" s="81"/>
      <c r="H1" s="3"/>
    </row>
    <row x14ac:dyDescent="0.25" r="2" customHeight="1" ht="29.100000000000005">
      <c r="A2" s="4"/>
      <c r="B2" s="4"/>
      <c r="C2" s="4"/>
      <c r="D2" s="5"/>
      <c r="E2" s="6"/>
      <c r="F2" s="101"/>
      <c r="G2" s="82"/>
      <c r="H2" s="3"/>
    </row>
    <row x14ac:dyDescent="0.25" r="3" customHeight="1" ht="17.25">
      <c r="A3" s="8" t="s">
        <v>1</v>
      </c>
      <c r="B3" s="9" t="s">
        <v>63</v>
      </c>
      <c r="C3" s="10"/>
      <c r="D3" s="11"/>
      <c r="E3" s="12"/>
      <c r="F3" s="94"/>
      <c r="G3" s="83"/>
      <c r="H3" s="3"/>
    </row>
    <row x14ac:dyDescent="0.25" r="4" customHeight="1" ht="30">
      <c r="A4" s="15"/>
      <c r="B4" s="15"/>
      <c r="C4" s="15"/>
      <c r="D4" s="84"/>
      <c r="E4" s="60" t="s">
        <v>33</v>
      </c>
      <c r="F4" s="18" t="s">
        <v>64</v>
      </c>
      <c r="G4" s="85" t="s">
        <v>65</v>
      </c>
      <c r="H4" s="3"/>
    </row>
    <row x14ac:dyDescent="0.25" r="5" customHeight="1" ht="30">
      <c r="A5" s="19"/>
      <c r="B5" s="19"/>
      <c r="C5" s="19"/>
      <c r="D5" s="61"/>
      <c r="E5" s="20" t="s">
        <v>5</v>
      </c>
      <c r="F5" s="21"/>
      <c r="G5" s="82"/>
      <c r="H5" s="3"/>
    </row>
    <row x14ac:dyDescent="0.25" r="6" customHeight="1" ht="17.25">
      <c r="A6" s="22"/>
      <c r="B6" s="23"/>
      <c r="C6" s="23"/>
      <c r="D6" s="5"/>
      <c r="E6" s="24">
        <v>30</v>
      </c>
      <c r="F6" s="25">
        <f>ROUNDUP((('UK-R-Lighting &amp; Accessories'!F6)*USD_per_GBP)*(1-UK_VAT),-1)</f>
      </c>
      <c r="G6" s="25">
        <f>ROUNDUP((('UK-R-Lighting &amp; Accessories'!G6)*USD_per_GBP)*(1-UK_VAT),-1)</f>
      </c>
      <c r="H6" s="3"/>
    </row>
    <row x14ac:dyDescent="0.25" r="7" customHeight="1" ht="17.25">
      <c r="A7" s="22"/>
      <c r="B7" s="23"/>
      <c r="C7" s="23"/>
      <c r="D7" s="5"/>
      <c r="E7" s="26"/>
      <c r="F7" s="86"/>
      <c r="G7" s="86"/>
      <c r="H7" s="3"/>
    </row>
    <row x14ac:dyDescent="0.25" r="8" customHeight="1" ht="17.25">
      <c r="A8" s="22"/>
      <c r="B8" s="23"/>
      <c r="C8" s="23"/>
      <c r="D8" s="29"/>
      <c r="E8" s="6"/>
      <c r="F8" s="86"/>
      <c r="G8" s="86"/>
      <c r="H8" s="3"/>
    </row>
    <row x14ac:dyDescent="0.25" r="9" customHeight="1" ht="17.25">
      <c r="A9" s="22"/>
      <c r="B9" s="23"/>
      <c r="C9" s="23"/>
      <c r="D9" s="30"/>
      <c r="E9" s="6"/>
      <c r="F9" s="86"/>
      <c r="G9" s="86"/>
      <c r="H9" s="3"/>
    </row>
    <row x14ac:dyDescent="0.25" r="10" customHeight="1" ht="17.25">
      <c r="A10" s="22"/>
      <c r="B10" s="23"/>
      <c r="C10" s="23"/>
      <c r="D10" s="31"/>
      <c r="E10" s="6"/>
      <c r="F10" s="87"/>
      <c r="G10" s="87"/>
      <c r="H10" s="3"/>
    </row>
    <row x14ac:dyDescent="0.25" r="11" customHeight="1" ht="17.25">
      <c r="A11" s="22"/>
      <c r="B11" s="23"/>
      <c r="C11" s="23"/>
      <c r="D11" s="35" t="s">
        <v>8</v>
      </c>
      <c r="E11" s="36"/>
      <c r="F11" s="88">
        <f>ROUNDUP((('UK-R-Lighting &amp; Accessories'!F11)*USD_per_GBP)*(1-UK_VAT),-1)</f>
      </c>
      <c r="G11" s="87"/>
      <c r="H11" s="3"/>
    </row>
    <row x14ac:dyDescent="0.25" r="12" customHeight="1" ht="17.25">
      <c r="A12" s="22"/>
      <c r="B12" s="23"/>
      <c r="C12" s="23"/>
      <c r="D12" s="5"/>
      <c r="E12" s="31"/>
      <c r="F12" s="87"/>
      <c r="G12" s="87"/>
      <c r="H12" s="3"/>
    </row>
    <row x14ac:dyDescent="0.25" r="13" customHeight="1" ht="17.25">
      <c r="A13" s="22"/>
      <c r="B13" s="23"/>
      <c r="C13" s="23"/>
      <c r="D13" s="5"/>
      <c r="E13" s="31"/>
      <c r="F13" s="87"/>
      <c r="G13" s="87"/>
      <c r="H13" s="3"/>
    </row>
    <row x14ac:dyDescent="0.25" r="14" customHeight="1" ht="17.25">
      <c r="A14" s="22"/>
      <c r="B14" s="23"/>
      <c r="C14" s="23"/>
      <c r="D14" s="5"/>
      <c r="E14" s="31"/>
      <c r="F14" s="87"/>
      <c r="G14" s="87"/>
      <c r="H14" s="3"/>
    </row>
    <row x14ac:dyDescent="0.25" r="15" customHeight="1" ht="17.25">
      <c r="A15" s="8" t="s">
        <v>1</v>
      </c>
      <c r="B15" s="9" t="s">
        <v>2</v>
      </c>
      <c r="C15" s="10"/>
      <c r="D15" s="11"/>
      <c r="E15" s="12"/>
      <c r="F15" s="94"/>
      <c r="G15" s="83"/>
      <c r="H15" s="14"/>
    </row>
    <row x14ac:dyDescent="0.25" r="16" customHeight="1" ht="30">
      <c r="A16" s="15"/>
      <c r="B16" s="15"/>
      <c r="C16" s="15"/>
      <c r="D16" s="16" t="s">
        <v>3</v>
      </c>
      <c r="E16" s="17"/>
      <c r="F16" s="18" t="s">
        <v>4</v>
      </c>
      <c r="G16" s="85"/>
      <c r="H16" s="3"/>
    </row>
    <row x14ac:dyDescent="0.25" r="17" customHeight="1" ht="30">
      <c r="A17" s="19"/>
      <c r="B17" s="19"/>
      <c r="C17" s="19"/>
      <c r="D17" s="20" t="s">
        <v>5</v>
      </c>
      <c r="E17" s="20" t="s">
        <v>6</v>
      </c>
      <c r="F17" s="21"/>
      <c r="G17" s="82"/>
      <c r="H17" s="3"/>
    </row>
    <row x14ac:dyDescent="0.25" r="18" customHeight="1" ht="17.25">
      <c r="A18" s="22"/>
      <c r="B18" s="23"/>
      <c r="C18" s="23"/>
      <c r="D18" s="7">
        <v>150</v>
      </c>
      <c r="E18" s="24">
        <v>59</v>
      </c>
      <c r="F18" s="25">
        <f>ROUNDUP((('UK-R-Lighting &amp; Accessories'!F18)*USD_per_GBP)*(1-UK_VAT),-1)</f>
      </c>
      <c r="G18" s="82"/>
      <c r="H18" s="3"/>
    </row>
    <row x14ac:dyDescent="0.25" r="19" customHeight="1" ht="17.25">
      <c r="A19" s="22"/>
      <c r="B19" s="23"/>
      <c r="C19" s="23"/>
      <c r="D19" s="5"/>
      <c r="E19" s="26"/>
      <c r="F19" s="86"/>
      <c r="G19" s="86"/>
      <c r="H19" s="24"/>
    </row>
    <row x14ac:dyDescent="0.25" r="20" customHeight="1" ht="17.25">
      <c r="A20" s="22"/>
      <c r="B20" s="23"/>
      <c r="C20" s="23"/>
      <c r="D20" s="29" t="s">
        <v>7</v>
      </c>
      <c r="E20" s="6"/>
      <c r="F20" s="86"/>
      <c r="G20" s="86"/>
      <c r="H20" s="24"/>
    </row>
    <row x14ac:dyDescent="0.25" r="21" customHeight="1" ht="17.25">
      <c r="A21" s="22"/>
      <c r="B21" s="23"/>
      <c r="C21" s="23"/>
      <c r="D21" s="30"/>
      <c r="E21" s="6"/>
      <c r="F21" s="86"/>
      <c r="G21" s="86"/>
      <c r="H21" s="24"/>
    </row>
    <row x14ac:dyDescent="0.25" r="22" customHeight="1" ht="17.25">
      <c r="A22" s="22"/>
      <c r="B22" s="23"/>
      <c r="C22" s="23"/>
      <c r="D22" s="31"/>
      <c r="E22" s="6"/>
      <c r="F22" s="87"/>
      <c r="G22" s="87"/>
      <c r="H22" s="34"/>
    </row>
    <row x14ac:dyDescent="0.25" r="23" customHeight="1" ht="17.25">
      <c r="A23" s="22"/>
      <c r="B23" s="23"/>
      <c r="C23" s="23"/>
      <c r="D23" s="35" t="s">
        <v>8</v>
      </c>
      <c r="E23" s="36"/>
      <c r="F23" s="37">
        <f>ROUNDUP((('UK-R-Lighting &amp; Accessories'!F23)*USD_per_GBP)*(1-UK_VAT),-1)</f>
      </c>
      <c r="G23" s="87"/>
      <c r="H23" s="3"/>
    </row>
    <row x14ac:dyDescent="0.25" r="24" customHeight="1" ht="17.25">
      <c r="A24" s="22"/>
      <c r="B24" s="23"/>
      <c r="C24" s="23"/>
      <c r="D24" s="5"/>
      <c r="E24" s="31"/>
      <c r="F24" s="87"/>
      <c r="G24" s="87"/>
      <c r="H24" s="38"/>
    </row>
    <row x14ac:dyDescent="0.25" r="25" customHeight="1" ht="17.25">
      <c r="A25" s="22"/>
      <c r="B25" s="23"/>
      <c r="C25" s="23"/>
      <c r="D25" s="5"/>
      <c r="E25" s="31"/>
      <c r="F25" s="87"/>
      <c r="G25" s="87"/>
      <c r="H25" s="38"/>
    </row>
    <row x14ac:dyDescent="0.25" r="26" customHeight="1" ht="17.25">
      <c r="A26" s="22"/>
      <c r="B26" s="23"/>
      <c r="C26" s="23"/>
      <c r="D26" s="5"/>
      <c r="E26" s="31"/>
      <c r="F26" s="87"/>
      <c r="G26" s="87"/>
      <c r="H26" s="38"/>
    </row>
    <row x14ac:dyDescent="0.25" r="27" customHeight="1" ht="17.25">
      <c r="A27" s="8" t="s">
        <v>1</v>
      </c>
      <c r="B27" s="9" t="s">
        <v>9</v>
      </c>
      <c r="C27" s="10"/>
      <c r="D27" s="11"/>
      <c r="E27" s="11"/>
      <c r="F27" s="94"/>
      <c r="G27" s="83"/>
      <c r="H27" s="14"/>
    </row>
    <row x14ac:dyDescent="0.25" r="28" customHeight="1" ht="30">
      <c r="A28" s="15"/>
      <c r="B28" s="15"/>
      <c r="C28" s="39"/>
      <c r="D28" s="16" t="s">
        <v>10</v>
      </c>
      <c r="E28" s="17"/>
      <c r="F28" s="18" t="s">
        <v>4</v>
      </c>
      <c r="G28" s="85"/>
      <c r="H28" s="3"/>
    </row>
    <row x14ac:dyDescent="0.25" r="29" customHeight="1" ht="30">
      <c r="A29" s="19"/>
      <c r="B29" s="19"/>
      <c r="C29" s="40"/>
      <c r="D29" s="20" t="s">
        <v>5</v>
      </c>
      <c r="E29" s="20" t="s">
        <v>6</v>
      </c>
      <c r="F29" s="21"/>
      <c r="G29" s="82"/>
      <c r="H29" s="3"/>
    </row>
    <row x14ac:dyDescent="0.25" r="30" customHeight="1" ht="17.25">
      <c r="A30" s="22"/>
      <c r="B30" s="23"/>
      <c r="C30" s="41" t="s">
        <v>11</v>
      </c>
      <c r="D30" s="7">
        <v>40</v>
      </c>
      <c r="E30" s="24" t="s">
        <v>12</v>
      </c>
      <c r="F30" s="25">
        <f>ROUNDUP((('UK-R-Lighting &amp; Accessories'!F30)*USD_per_GBP)*(1-UK_VAT),-1)</f>
      </c>
      <c r="G30" s="82"/>
      <c r="H30" s="3"/>
    </row>
    <row x14ac:dyDescent="0.25" r="31" customHeight="1" ht="17.25">
      <c r="A31" s="22"/>
      <c r="B31" s="23"/>
      <c r="C31" s="41" t="s">
        <v>13</v>
      </c>
      <c r="D31" s="7">
        <v>50</v>
      </c>
      <c r="E31" s="24" t="s">
        <v>14</v>
      </c>
      <c r="F31" s="25">
        <f>ROUNDUP((('UK-R-Lighting &amp; Accessories'!F31)*USD_per_GBP)*(1-UK_VAT),-1)</f>
      </c>
      <c r="G31" s="82"/>
      <c r="H31" s="3"/>
    </row>
    <row x14ac:dyDescent="0.25" r="32" customHeight="1" ht="17.25">
      <c r="A32" s="22"/>
      <c r="B32" s="23"/>
      <c r="C32" s="41" t="s">
        <v>15</v>
      </c>
      <c r="D32" s="7">
        <v>60</v>
      </c>
      <c r="E32" s="24" t="s">
        <v>16</v>
      </c>
      <c r="F32" s="25">
        <f>ROUNDUP((('UK-R-Lighting &amp; Accessories'!F32)*USD_per_GBP)*(1-UK_VAT),-1)</f>
      </c>
      <c r="G32" s="82"/>
      <c r="H32" s="3"/>
    </row>
    <row x14ac:dyDescent="0.25" r="33" customHeight="1" ht="17.25">
      <c r="A33" s="22"/>
      <c r="B33" s="23"/>
      <c r="C33" s="23"/>
      <c r="D33" s="27"/>
      <c r="E33" s="27"/>
      <c r="F33" s="24"/>
      <c r="G33" s="82"/>
      <c r="H33" s="3"/>
    </row>
    <row x14ac:dyDescent="0.25" r="34" customHeight="1" ht="17.25">
      <c r="A34" s="22"/>
      <c r="B34" s="23"/>
      <c r="C34" s="23"/>
      <c r="D34" s="29" t="s">
        <v>7</v>
      </c>
      <c r="E34" s="27"/>
      <c r="F34" s="86"/>
      <c r="G34" s="24"/>
      <c r="H34" s="3"/>
    </row>
    <row x14ac:dyDescent="0.25" r="35" customHeight="1" ht="17.25">
      <c r="A35" s="22"/>
      <c r="B35" s="23"/>
      <c r="C35" s="23"/>
      <c r="D35" s="30"/>
      <c r="E35" s="27"/>
      <c r="F35" s="86"/>
      <c r="G35" s="24"/>
      <c r="H35" s="3"/>
    </row>
    <row x14ac:dyDescent="0.25" r="36" customHeight="1" ht="17.25">
      <c r="A36" s="22"/>
      <c r="B36" s="23"/>
      <c r="C36" s="23"/>
      <c r="D36" s="31"/>
      <c r="E36" s="32"/>
      <c r="F36" s="87"/>
      <c r="G36" s="34"/>
      <c r="H36" s="3"/>
    </row>
    <row x14ac:dyDescent="0.25" r="37" customHeight="1" ht="17.25">
      <c r="A37" s="22"/>
      <c r="B37" s="23"/>
      <c r="C37" s="23"/>
      <c r="D37" s="35" t="s">
        <v>8</v>
      </c>
      <c r="E37" s="42"/>
      <c r="F37" s="37">
        <f>ROUNDUP((('UK-R-Lighting &amp; Accessories'!F37)*USD_per_GBP)*(1-UK_VAT),-1)</f>
      </c>
      <c r="G37" s="82"/>
      <c r="H37" s="3"/>
    </row>
    <row x14ac:dyDescent="0.25" r="38" customHeight="1" ht="17.25">
      <c r="A38" s="22"/>
      <c r="B38" s="23"/>
      <c r="C38" s="23"/>
      <c r="D38" s="5"/>
      <c r="E38" s="31"/>
      <c r="F38" s="87"/>
      <c r="G38" s="87"/>
      <c r="H38" s="38"/>
    </row>
    <row x14ac:dyDescent="0.25" r="39" customHeight="1" ht="40.5">
      <c r="A39" s="22"/>
      <c r="B39" s="23"/>
      <c r="C39" s="23"/>
      <c r="D39" s="5"/>
      <c r="E39" s="43"/>
      <c r="F39" s="87"/>
      <c r="G39" s="87"/>
      <c r="H39" s="38"/>
    </row>
    <row x14ac:dyDescent="0.25" r="40" customHeight="1" ht="17.25">
      <c r="A40" s="8" t="s">
        <v>1</v>
      </c>
      <c r="B40" s="9" t="s">
        <v>66</v>
      </c>
      <c r="C40" s="10"/>
      <c r="D40" s="11"/>
      <c r="E40" s="11"/>
      <c r="F40" s="94"/>
      <c r="G40" s="83"/>
      <c r="H40" s="3"/>
    </row>
    <row x14ac:dyDescent="0.25" r="41" customHeight="1" ht="30">
      <c r="A41" s="15"/>
      <c r="B41" s="15"/>
      <c r="C41" s="15"/>
      <c r="D41" s="72"/>
      <c r="E41" s="60" t="s">
        <v>33</v>
      </c>
      <c r="F41" s="18" t="s">
        <v>64</v>
      </c>
      <c r="G41" s="85" t="s">
        <v>65</v>
      </c>
      <c r="H41" s="3"/>
    </row>
    <row x14ac:dyDescent="0.25" r="42" customHeight="1" ht="30">
      <c r="A42" s="19"/>
      <c r="B42" s="19"/>
      <c r="C42" s="19"/>
      <c r="D42" s="61"/>
      <c r="E42" s="20" t="s">
        <v>5</v>
      </c>
      <c r="F42" s="21"/>
      <c r="G42" s="82"/>
      <c r="H42" s="3"/>
    </row>
    <row x14ac:dyDescent="0.25" r="43" customHeight="1" ht="17.25">
      <c r="A43" s="22"/>
      <c r="B43" s="23"/>
      <c r="C43" s="23"/>
      <c r="D43" s="26"/>
      <c r="E43" s="24">
        <v>30</v>
      </c>
      <c r="F43" s="25">
        <f>ROUNDUP((('UK-R-Lighting &amp; Accessories'!F43)*USD_per_GBP)*(1-UK_VAT),-1)</f>
      </c>
      <c r="G43" s="25">
        <f>ROUNDUP((('UK-R-Lighting &amp; Accessories'!G43)*USD_per_GBP)*(1-UK_VAT),-1)</f>
      </c>
      <c r="H43" s="3"/>
    </row>
    <row x14ac:dyDescent="0.25" r="44" customHeight="1" ht="17.25">
      <c r="A44" s="22"/>
      <c r="B44" s="23"/>
      <c r="C44" s="23"/>
      <c r="D44" s="26"/>
      <c r="E44" s="27"/>
      <c r="F44" s="91"/>
      <c r="G44" s="90"/>
      <c r="H44" s="3"/>
    </row>
    <row x14ac:dyDescent="0.25" r="45" customHeight="1" ht="17.25">
      <c r="A45" s="22"/>
      <c r="B45" s="23"/>
      <c r="C45" s="23"/>
      <c r="D45" s="29"/>
      <c r="E45" s="27"/>
      <c r="F45" s="91"/>
      <c r="G45" s="90"/>
      <c r="H45" s="3"/>
    </row>
    <row x14ac:dyDescent="0.25" r="46" customHeight="1" ht="17.25">
      <c r="A46" s="22"/>
      <c r="B46" s="23"/>
      <c r="C46" s="23"/>
      <c r="D46" s="30"/>
      <c r="E46" s="27"/>
      <c r="F46" s="91"/>
      <c r="G46" s="90"/>
      <c r="H46" s="3"/>
    </row>
    <row x14ac:dyDescent="0.25" r="47" customHeight="1" ht="17.25">
      <c r="A47" s="22"/>
      <c r="B47" s="23"/>
      <c r="C47" s="23"/>
      <c r="D47" s="44"/>
      <c r="E47" s="44"/>
      <c r="F47" s="92"/>
      <c r="G47" s="90"/>
      <c r="H47" s="3"/>
    </row>
    <row x14ac:dyDescent="0.25" r="48" customHeight="1" ht="17.25">
      <c r="A48" s="22"/>
      <c r="B48" s="23"/>
      <c r="C48" s="23"/>
      <c r="D48" s="35" t="s">
        <v>19</v>
      </c>
      <c r="E48" s="46"/>
      <c r="F48" s="88">
        <f>ROUNDUP((('UK-R-Lighting &amp; Accessories'!F48)*USD_per_GBP)*(1-UK_VAT),-1)</f>
      </c>
      <c r="G48" s="90"/>
      <c r="H48" s="3"/>
    </row>
    <row x14ac:dyDescent="0.25" r="49" customHeight="1" ht="17.25">
      <c r="A49" s="22"/>
      <c r="B49" s="23"/>
      <c r="C49" s="23"/>
      <c r="D49" s="5"/>
      <c r="E49" s="30"/>
      <c r="F49" s="93"/>
      <c r="G49" s="87"/>
      <c r="H49" s="3"/>
    </row>
    <row x14ac:dyDescent="0.25" r="50" customHeight="1" ht="17.25">
      <c r="A50" s="22"/>
      <c r="B50" s="23"/>
      <c r="C50" s="23"/>
      <c r="D50" s="5"/>
      <c r="E50" s="30"/>
      <c r="F50" s="93"/>
      <c r="G50" s="87"/>
      <c r="H50" s="3"/>
    </row>
    <row x14ac:dyDescent="0.25" r="51" customHeight="1" ht="17.25">
      <c r="A51" s="22"/>
      <c r="B51" s="23"/>
      <c r="C51" s="23"/>
      <c r="D51" s="5"/>
      <c r="E51" s="30"/>
      <c r="F51" s="93"/>
      <c r="G51" s="87"/>
      <c r="H51" s="3"/>
    </row>
    <row x14ac:dyDescent="0.25" r="52" customHeight="1" ht="17.25">
      <c r="A52" s="22"/>
      <c r="B52" s="23"/>
      <c r="C52" s="23"/>
      <c r="D52" s="5"/>
      <c r="E52" s="48"/>
      <c r="F52" s="93"/>
      <c r="G52" s="87"/>
      <c r="H52" s="3"/>
    </row>
    <row x14ac:dyDescent="0.25" r="53" customHeight="1" ht="17.25">
      <c r="A53" s="8" t="s">
        <v>1</v>
      </c>
      <c r="B53" s="9" t="s">
        <v>17</v>
      </c>
      <c r="C53" s="10"/>
      <c r="D53" s="11"/>
      <c r="E53" s="11"/>
      <c r="F53" s="94"/>
      <c r="G53" s="83"/>
      <c r="H53" s="14"/>
    </row>
    <row x14ac:dyDescent="0.25" r="54" customHeight="1" ht="30">
      <c r="A54" s="15"/>
      <c r="B54" s="15"/>
      <c r="C54" s="15"/>
      <c r="D54" s="16" t="s">
        <v>3</v>
      </c>
      <c r="E54" s="17"/>
      <c r="F54" s="18" t="s">
        <v>4</v>
      </c>
      <c r="G54" s="85"/>
      <c r="H54" s="3"/>
    </row>
    <row x14ac:dyDescent="0.25" r="55" customHeight="1" ht="30">
      <c r="A55" s="19"/>
      <c r="B55" s="19"/>
      <c r="C55" s="19"/>
      <c r="D55" s="20" t="s">
        <v>5</v>
      </c>
      <c r="E55" s="20" t="s">
        <v>6</v>
      </c>
      <c r="F55" s="21"/>
      <c r="G55" s="82"/>
      <c r="H55" s="3"/>
    </row>
    <row x14ac:dyDescent="0.25" r="56" customHeight="1" ht="17.25">
      <c r="A56" s="22"/>
      <c r="B56" s="23"/>
      <c r="C56" s="23"/>
      <c r="D56" s="7">
        <v>150</v>
      </c>
      <c r="E56" s="24">
        <v>59</v>
      </c>
      <c r="F56" s="25">
        <f>ROUNDUP((('UK-R-Lighting &amp; Accessories'!F56)*USD_per_GBP)*(1-UK_VAT),-1)</f>
      </c>
      <c r="G56" s="82"/>
      <c r="H56" s="3"/>
    </row>
    <row x14ac:dyDescent="0.25" r="57" customHeight="1" ht="17.25">
      <c r="A57" s="22"/>
      <c r="B57" s="23"/>
      <c r="C57" s="23"/>
      <c r="D57" s="26"/>
      <c r="E57" s="27"/>
      <c r="F57" s="24"/>
      <c r="G57" s="82"/>
      <c r="H57" s="3"/>
    </row>
    <row x14ac:dyDescent="0.25" r="58" customHeight="1" ht="17.25">
      <c r="A58" s="22"/>
      <c r="B58" s="23"/>
      <c r="C58" s="23"/>
      <c r="D58" s="29" t="s">
        <v>18</v>
      </c>
      <c r="E58" s="27"/>
      <c r="F58" s="24"/>
      <c r="G58" s="82"/>
      <c r="H58" s="3"/>
    </row>
    <row x14ac:dyDescent="0.25" r="59" customHeight="1" ht="17.25">
      <c r="A59" s="22"/>
      <c r="B59" s="23"/>
      <c r="C59" s="23"/>
      <c r="D59" s="30"/>
      <c r="E59" s="27"/>
      <c r="F59" s="24"/>
      <c r="G59" s="82"/>
      <c r="H59" s="3"/>
    </row>
    <row x14ac:dyDescent="0.25" r="60" customHeight="1" ht="17.25">
      <c r="A60" s="22"/>
      <c r="B60" s="23"/>
      <c r="C60" s="23"/>
      <c r="D60" s="44"/>
      <c r="E60" s="44"/>
      <c r="F60" s="92"/>
      <c r="G60" s="82"/>
      <c r="H60" s="3"/>
    </row>
    <row x14ac:dyDescent="0.25" r="61" customHeight="1" ht="17.25">
      <c r="A61" s="22"/>
      <c r="B61" s="23"/>
      <c r="C61" s="23"/>
      <c r="D61" s="35" t="s">
        <v>19</v>
      </c>
      <c r="E61" s="46"/>
      <c r="F61" s="37">
        <f>ROUNDUP((('UK-R-Lighting &amp; Accessories'!F61)*USD_per_GBP)*(1-UK_VAT),-1)</f>
      </c>
      <c r="G61" s="82"/>
      <c r="H61" s="3"/>
    </row>
    <row x14ac:dyDescent="0.25" r="62" customHeight="1" ht="17.25">
      <c r="A62" s="22"/>
      <c r="B62" s="23"/>
      <c r="C62" s="23"/>
      <c r="D62" s="5"/>
      <c r="E62" s="30"/>
      <c r="F62" s="93"/>
      <c r="G62" s="87"/>
      <c r="H62" s="38"/>
    </row>
    <row x14ac:dyDescent="0.25" r="63" customHeight="1" ht="17.25">
      <c r="A63" s="22"/>
      <c r="B63" s="23"/>
      <c r="C63" s="23"/>
      <c r="D63" s="5"/>
      <c r="E63" s="30"/>
      <c r="F63" s="93"/>
      <c r="G63" s="87"/>
      <c r="H63" s="38"/>
    </row>
    <row x14ac:dyDescent="0.25" r="64" customHeight="1" ht="17.25">
      <c r="A64" s="22"/>
      <c r="B64" s="23"/>
      <c r="C64" s="23"/>
      <c r="D64" s="5"/>
      <c r="E64" s="30"/>
      <c r="F64" s="93"/>
      <c r="G64" s="87"/>
      <c r="H64" s="38"/>
    </row>
    <row x14ac:dyDescent="0.25" r="65" customHeight="1" ht="17.25">
      <c r="A65" s="22"/>
      <c r="B65" s="23"/>
      <c r="C65" s="23"/>
      <c r="D65" s="5"/>
      <c r="E65" s="30"/>
      <c r="F65" s="93"/>
      <c r="G65" s="87"/>
      <c r="H65" s="38"/>
    </row>
    <row x14ac:dyDescent="0.25" r="66" customHeight="1" ht="17.25">
      <c r="A66" s="22"/>
      <c r="B66" s="23"/>
      <c r="C66" s="23"/>
      <c r="D66" s="5"/>
      <c r="E66" s="30"/>
      <c r="F66" s="93"/>
      <c r="G66" s="87"/>
      <c r="H66" s="38"/>
    </row>
    <row x14ac:dyDescent="0.25" r="67" customHeight="1" ht="17.25">
      <c r="A67" s="22"/>
      <c r="B67" s="23"/>
      <c r="C67" s="23"/>
      <c r="D67" s="5"/>
      <c r="E67" s="30"/>
      <c r="F67" s="93"/>
      <c r="G67" s="87"/>
      <c r="H67" s="38"/>
    </row>
    <row x14ac:dyDescent="0.25" r="68" customHeight="1" ht="17.25">
      <c r="A68" s="22"/>
      <c r="B68" s="23"/>
      <c r="C68" s="23"/>
      <c r="D68" s="5"/>
      <c r="E68" s="30"/>
      <c r="F68" s="93"/>
      <c r="G68" s="87"/>
      <c r="H68" s="38"/>
    </row>
    <row x14ac:dyDescent="0.25" r="69" customHeight="1" ht="17.25">
      <c r="A69" s="22"/>
      <c r="B69" s="23"/>
      <c r="C69" s="23"/>
      <c r="D69" s="5"/>
      <c r="E69" s="30"/>
      <c r="F69" s="93"/>
      <c r="G69" s="87"/>
      <c r="H69" s="38"/>
    </row>
    <row x14ac:dyDescent="0.25" r="70" customHeight="1" ht="17.25">
      <c r="A70" s="22"/>
      <c r="B70" s="23"/>
      <c r="C70" s="23"/>
      <c r="D70" s="5"/>
      <c r="E70" s="30"/>
      <c r="F70" s="93"/>
      <c r="G70" s="87"/>
      <c r="H70" s="38"/>
    </row>
    <row x14ac:dyDescent="0.25" r="71" customHeight="1" ht="17.25">
      <c r="A71" s="22"/>
      <c r="B71" s="23"/>
      <c r="C71" s="23"/>
      <c r="D71" s="5"/>
      <c r="E71" s="30"/>
      <c r="F71" s="93"/>
      <c r="G71" s="87"/>
      <c r="H71" s="38"/>
    </row>
    <row x14ac:dyDescent="0.25" r="72" customHeight="1" ht="17.25">
      <c r="A72" s="22"/>
      <c r="B72" s="23"/>
      <c r="C72" s="23"/>
      <c r="D72" s="5"/>
      <c r="E72" s="30"/>
      <c r="F72" s="93"/>
      <c r="G72" s="87"/>
      <c r="H72" s="38"/>
    </row>
    <row x14ac:dyDescent="0.25" r="73" customHeight="1" ht="17.25">
      <c r="A73" s="22"/>
      <c r="B73" s="23"/>
      <c r="C73" s="23"/>
      <c r="D73" s="5"/>
      <c r="E73" s="48"/>
      <c r="F73" s="93"/>
      <c r="G73" s="87"/>
      <c r="H73" s="38"/>
    </row>
    <row x14ac:dyDescent="0.25" r="74" customHeight="1" ht="17.25">
      <c r="A74" s="8"/>
      <c r="B74" s="9" t="s">
        <v>20</v>
      </c>
      <c r="C74" s="9"/>
      <c r="D74" s="49"/>
      <c r="E74" s="49"/>
      <c r="F74" s="102"/>
      <c r="G74" s="83"/>
      <c r="H74" s="3"/>
    </row>
    <row x14ac:dyDescent="0.25" r="75" customHeight="1" ht="24">
      <c r="A75" s="50"/>
      <c r="B75" s="51"/>
      <c r="C75" s="39" t="s">
        <v>10</v>
      </c>
      <c r="D75" s="16" t="s">
        <v>10</v>
      </c>
      <c r="E75" s="17"/>
      <c r="F75" s="52" t="s">
        <v>4</v>
      </c>
      <c r="G75" s="85"/>
      <c r="H75" s="3"/>
    </row>
    <row x14ac:dyDescent="0.25" r="76" customHeight="1" ht="30">
      <c r="A76" s="19"/>
      <c r="B76" s="19"/>
      <c r="C76" s="53"/>
      <c r="D76" s="20" t="s">
        <v>5</v>
      </c>
      <c r="E76" s="20" t="s">
        <v>6</v>
      </c>
      <c r="F76" s="21"/>
      <c r="G76" s="82"/>
      <c r="H76" s="3"/>
    </row>
    <row x14ac:dyDescent="0.25" r="77" customHeight="1" ht="24">
      <c r="A77" s="3"/>
      <c r="B77" s="54"/>
      <c r="C77" s="41"/>
      <c r="D77" s="24"/>
      <c r="E77" s="24"/>
      <c r="F77" s="25"/>
      <c r="G77" s="82"/>
      <c r="H77" s="3"/>
    </row>
    <row x14ac:dyDescent="0.25" r="78" customHeight="1" ht="24">
      <c r="A78" s="3"/>
      <c r="B78" s="54"/>
      <c r="C78" s="41" t="s">
        <v>13</v>
      </c>
      <c r="D78" s="24" t="s">
        <v>21</v>
      </c>
      <c r="E78" s="24" t="s">
        <v>22</v>
      </c>
      <c r="F78" s="25">
        <f>ROUNDUP((('UK-R-Lighting &amp; Accessories'!F72)*USD_per_GBP)*(1-UK_VAT),-1)</f>
      </c>
      <c r="G78" s="82"/>
      <c r="H78" s="3"/>
    </row>
    <row x14ac:dyDescent="0.25" r="79" customHeight="1" ht="24">
      <c r="A79" s="3"/>
      <c r="B79" s="54"/>
      <c r="C79" s="54"/>
      <c r="D79" s="5"/>
      <c r="E79" s="27"/>
      <c r="F79" s="91"/>
      <c r="G79" s="82"/>
      <c r="H79" s="3"/>
    </row>
    <row x14ac:dyDescent="0.25" r="80" customHeight="1" ht="21.75">
      <c r="A80" s="3"/>
      <c r="B80" s="54"/>
      <c r="C80" s="54"/>
      <c r="D80" s="5"/>
      <c r="E80" s="27"/>
      <c r="F80" s="91"/>
      <c r="G80" s="82"/>
      <c r="H80" s="3"/>
    </row>
    <row x14ac:dyDescent="0.25" r="81" customHeight="1" ht="21.75">
      <c r="A81" s="3"/>
      <c r="B81" s="54"/>
      <c r="C81" s="54"/>
      <c r="D81" s="29"/>
      <c r="E81" s="27"/>
      <c r="F81" s="91"/>
      <c r="G81" s="82"/>
      <c r="H81" s="3"/>
    </row>
    <row x14ac:dyDescent="0.25" r="82" customHeight="1" ht="21.75">
      <c r="A82" s="3"/>
      <c r="B82" s="54"/>
      <c r="C82" s="54"/>
      <c r="D82" s="30"/>
      <c r="E82" s="27"/>
      <c r="F82" s="91"/>
      <c r="G82" s="82"/>
      <c r="H82" s="3"/>
    </row>
    <row x14ac:dyDescent="0.25" r="83" customHeight="1" ht="21">
      <c r="A83" s="3"/>
      <c r="B83" s="54"/>
      <c r="C83" s="54"/>
      <c r="D83" s="5"/>
      <c r="E83" s="6"/>
      <c r="F83" s="103"/>
      <c r="G83" s="82"/>
      <c r="H83" s="3"/>
    </row>
    <row x14ac:dyDescent="0.25" r="84" customHeight="1" ht="21">
      <c r="A84" s="3"/>
      <c r="B84" s="54"/>
      <c r="C84" s="54"/>
      <c r="D84" s="35" t="s">
        <v>8</v>
      </c>
      <c r="E84" s="55"/>
      <c r="F84" s="37">
        <f>ROUNDUP((('UK-R-Lighting &amp; Accessories'!F79)*USD_per_GBP)*(1-UK_VAT),-1)</f>
      </c>
      <c r="G84" s="82"/>
      <c r="H84" s="3"/>
    </row>
    <row x14ac:dyDescent="0.25" r="85" customHeight="1" ht="21">
      <c r="A85" s="3"/>
      <c r="B85" s="54"/>
      <c r="C85" s="54"/>
      <c r="D85" s="5"/>
      <c r="E85" s="24"/>
      <c r="F85" s="91"/>
      <c r="G85" s="82"/>
      <c r="H85" s="3"/>
    </row>
    <row x14ac:dyDescent="0.25" r="86" customHeight="1" ht="21">
      <c r="A86" s="3"/>
      <c r="B86" s="54"/>
      <c r="C86" s="54"/>
      <c r="D86" s="5"/>
      <c r="E86" s="24"/>
      <c r="F86" s="91"/>
      <c r="G86" s="82"/>
      <c r="H86" s="3"/>
    </row>
    <row x14ac:dyDescent="0.25" r="87" customHeight="1" ht="47.25">
      <c r="A87" s="3"/>
      <c r="B87" s="54"/>
      <c r="C87" s="54"/>
      <c r="D87" s="5"/>
      <c r="E87" s="24"/>
      <c r="F87" s="91"/>
      <c r="G87" s="82"/>
      <c r="H87" s="3"/>
    </row>
    <row x14ac:dyDescent="0.25" r="88" customHeight="1" ht="22.5">
      <c r="A88" s="22"/>
      <c r="B88" s="23"/>
      <c r="C88" s="23"/>
      <c r="D88" s="5"/>
      <c r="E88" s="48"/>
      <c r="F88" s="93"/>
      <c r="G88" s="87"/>
      <c r="H88" s="38"/>
    </row>
    <row x14ac:dyDescent="0.25" r="89" customHeight="1" ht="17.25">
      <c r="A89" s="8"/>
      <c r="B89" s="9" t="s">
        <v>23</v>
      </c>
      <c r="C89" s="9"/>
      <c r="D89" s="49"/>
      <c r="E89" s="49"/>
      <c r="F89" s="102"/>
      <c r="G89" s="83"/>
      <c r="H89" s="3"/>
    </row>
    <row x14ac:dyDescent="0.25" r="90" customHeight="1" ht="24">
      <c r="A90" s="50"/>
      <c r="B90" s="51"/>
      <c r="C90" s="39" t="s">
        <v>10</v>
      </c>
      <c r="D90" s="16" t="s">
        <v>10</v>
      </c>
      <c r="E90" s="17"/>
      <c r="F90" s="52" t="s">
        <v>4</v>
      </c>
      <c r="G90" s="85"/>
      <c r="H90" s="3"/>
    </row>
    <row x14ac:dyDescent="0.25" r="91" customHeight="1" ht="30">
      <c r="A91" s="19"/>
      <c r="B91" s="19"/>
      <c r="C91" s="53"/>
      <c r="D91" s="20" t="s">
        <v>5</v>
      </c>
      <c r="E91" s="20" t="s">
        <v>6</v>
      </c>
      <c r="F91" s="21"/>
      <c r="G91" s="82"/>
      <c r="H91" s="3"/>
    </row>
    <row x14ac:dyDescent="0.25" r="92" customHeight="1" ht="24">
      <c r="A92" s="3"/>
      <c r="B92" s="54"/>
      <c r="C92" s="41" t="s">
        <v>11</v>
      </c>
      <c r="D92" s="24" t="s">
        <v>24</v>
      </c>
      <c r="E92" s="24" t="s">
        <v>25</v>
      </c>
      <c r="F92" s="25">
        <f>ROUNDUP((('UK-R-Lighting &amp; Accessories'!F87)*USD_per_GBP)*(1-UK_VAT),-1)</f>
      </c>
      <c r="G92" s="82"/>
      <c r="H92" s="3"/>
    </row>
    <row x14ac:dyDescent="0.25" r="93" customHeight="1" ht="24">
      <c r="A93" s="3"/>
      <c r="B93" s="54"/>
      <c r="C93" s="41" t="s">
        <v>13</v>
      </c>
      <c r="D93" s="24" t="s">
        <v>21</v>
      </c>
      <c r="E93" s="24" t="s">
        <v>22</v>
      </c>
      <c r="F93" s="25">
        <f>ROUNDUP((('UK-R-Lighting &amp; Accessories'!F88)*USD_per_GBP)*(1-UK_VAT),-1)</f>
      </c>
      <c r="G93" s="82"/>
      <c r="H93" s="3"/>
    </row>
    <row x14ac:dyDescent="0.25" r="94" customHeight="1" ht="24">
      <c r="A94" s="3"/>
      <c r="B94" s="54"/>
      <c r="C94" s="54"/>
      <c r="D94" s="5"/>
      <c r="E94" s="27"/>
      <c r="F94" s="91"/>
      <c r="G94" s="82"/>
      <c r="H94" s="3"/>
    </row>
    <row x14ac:dyDescent="0.25" r="95" customHeight="1" ht="21.75">
      <c r="A95" s="3"/>
      <c r="B95" s="54"/>
      <c r="C95" s="54"/>
      <c r="D95" s="5"/>
      <c r="E95" s="27"/>
      <c r="F95" s="91"/>
      <c r="G95" s="82"/>
      <c r="H95" s="3"/>
    </row>
    <row x14ac:dyDescent="0.25" r="96" customHeight="1" ht="21.75">
      <c r="A96" s="3"/>
      <c r="B96" s="54"/>
      <c r="C96" s="54"/>
      <c r="D96" s="35" t="s">
        <v>26</v>
      </c>
      <c r="E96" s="56"/>
      <c r="F96" s="37">
        <f>ROUNDUP((('UK-R-Lighting &amp; Accessories'!F91)*USD_per_GBP)*(1-UK_VAT),-1)</f>
      </c>
      <c r="G96" s="82"/>
      <c r="H96" s="3"/>
    </row>
    <row x14ac:dyDescent="0.25" r="97" customHeight="1" ht="21.75">
      <c r="A97" s="3"/>
      <c r="B97" s="54"/>
      <c r="C97" s="54"/>
      <c r="D97" s="30"/>
      <c r="E97" s="27"/>
      <c r="F97" s="91"/>
      <c r="G97" s="82"/>
      <c r="H97" s="3"/>
    </row>
    <row x14ac:dyDescent="0.25" r="98" customHeight="1" ht="21">
      <c r="A98" s="3"/>
      <c r="B98" s="54"/>
      <c r="C98" s="54"/>
      <c r="D98" s="5"/>
      <c r="E98" s="6"/>
      <c r="F98" s="103"/>
      <c r="G98" s="82"/>
      <c r="H98" s="3"/>
    </row>
    <row x14ac:dyDescent="0.25" r="99" customHeight="1" ht="21">
      <c r="A99" s="3"/>
      <c r="B99" s="54"/>
      <c r="C99" s="54"/>
      <c r="D99" s="5"/>
      <c r="E99" s="24"/>
      <c r="F99" s="91"/>
      <c r="G99" s="82"/>
      <c r="H99" s="3"/>
    </row>
    <row x14ac:dyDescent="0.25" r="100" customHeight="1" ht="21">
      <c r="A100" s="3"/>
      <c r="B100" s="54"/>
      <c r="C100" s="54"/>
      <c r="D100" s="5"/>
      <c r="E100" s="24"/>
      <c r="F100" s="91"/>
      <c r="G100" s="82"/>
      <c r="H100" s="3"/>
    </row>
    <row x14ac:dyDescent="0.25" r="101" customHeight="1" ht="21">
      <c r="A101" s="3"/>
      <c r="B101" s="54"/>
      <c r="C101" s="54"/>
      <c r="D101" s="5"/>
      <c r="E101" s="24"/>
      <c r="F101" s="91"/>
      <c r="G101" s="82"/>
      <c r="H101" s="3"/>
    </row>
    <row x14ac:dyDescent="0.25" r="102" customHeight="1" ht="47.25">
      <c r="A102" s="3"/>
      <c r="B102" s="54"/>
      <c r="C102" s="54"/>
      <c r="D102" s="5"/>
      <c r="E102" s="24"/>
      <c r="F102" s="91"/>
      <c r="G102" s="82"/>
      <c r="H102" s="3"/>
    </row>
    <row x14ac:dyDescent="0.25" r="103" customHeight="1" ht="17.25">
      <c r="A103" s="8" t="s">
        <v>1</v>
      </c>
      <c r="B103" s="9" t="s">
        <v>27</v>
      </c>
      <c r="C103" s="10"/>
      <c r="D103" s="11"/>
      <c r="E103" s="12"/>
      <c r="F103" s="94"/>
      <c r="G103" s="83"/>
      <c r="H103" s="3"/>
    </row>
    <row x14ac:dyDescent="0.25" r="104" customHeight="1" ht="21.75">
      <c r="A104" s="15"/>
      <c r="B104" s="15"/>
      <c r="C104" s="15"/>
      <c r="D104" s="57" t="s">
        <v>28</v>
      </c>
      <c r="E104" s="58"/>
      <c r="F104" s="18" t="s">
        <v>4</v>
      </c>
      <c r="G104" s="85"/>
      <c r="H104" s="3"/>
    </row>
    <row x14ac:dyDescent="0.25" r="105" customHeight="1" ht="17.25">
      <c r="A105" s="19"/>
      <c r="B105" s="19"/>
      <c r="C105" s="19"/>
      <c r="D105" s="20" t="s">
        <v>5</v>
      </c>
      <c r="E105" s="20" t="s">
        <v>6</v>
      </c>
      <c r="F105" s="21"/>
      <c r="G105" s="82"/>
      <c r="H105" s="3"/>
    </row>
    <row x14ac:dyDescent="0.25" r="106" customHeight="1" ht="17.25">
      <c r="A106" s="22"/>
      <c r="B106" s="23"/>
      <c r="C106" s="23"/>
      <c r="D106" s="7" t="s">
        <v>29</v>
      </c>
      <c r="E106" s="24" t="s">
        <v>30</v>
      </c>
      <c r="F106" s="25">
        <f>ROUNDUP((('UK-R-Lighting &amp; Accessories'!F101)*USD_per_GBP)*(1-UK_VAT),-1)</f>
      </c>
      <c r="G106" s="82"/>
      <c r="H106" s="3"/>
    </row>
    <row x14ac:dyDescent="0.25" r="107" customHeight="1" ht="21.75">
      <c r="A107" s="22"/>
      <c r="B107" s="23"/>
      <c r="C107" s="23"/>
      <c r="D107" s="5"/>
      <c r="E107" s="26"/>
      <c r="F107" s="86"/>
      <c r="G107" s="86"/>
      <c r="H107" s="3"/>
    </row>
    <row x14ac:dyDescent="0.25" r="108" customHeight="1" ht="17.25">
      <c r="A108" s="22"/>
      <c r="B108" s="23"/>
      <c r="C108" s="23"/>
      <c r="D108" s="29" t="s">
        <v>31</v>
      </c>
      <c r="E108" s="6"/>
      <c r="F108" s="86"/>
      <c r="G108" s="86"/>
      <c r="H108" s="3"/>
    </row>
    <row x14ac:dyDescent="0.25" r="109" customHeight="1" ht="21.75">
      <c r="A109" s="22"/>
      <c r="B109" s="23"/>
      <c r="C109" s="23"/>
      <c r="D109" s="29"/>
      <c r="E109" s="6"/>
      <c r="F109" s="86"/>
      <c r="G109" s="86"/>
      <c r="H109" s="3"/>
    </row>
    <row x14ac:dyDescent="0.25" r="110" customHeight="1" ht="17.25">
      <c r="A110" s="22"/>
      <c r="B110" s="23"/>
      <c r="C110" s="23"/>
      <c r="D110" s="35" t="s">
        <v>32</v>
      </c>
      <c r="E110" s="46"/>
      <c r="F110" s="37">
        <f>ROUNDUP((('UK-R-Lighting &amp; Accessories'!F105)*USD_per_GBP)*(1-UK_VAT),-1)</f>
      </c>
      <c r="G110" s="86"/>
      <c r="H110" s="3"/>
    </row>
    <row x14ac:dyDescent="0.25" r="111" customHeight="1" ht="45.75">
      <c r="A111" s="22"/>
      <c r="B111" s="59" t="s">
        <v>33</v>
      </c>
      <c r="C111" s="23"/>
      <c r="D111" s="5"/>
      <c r="E111" s="31"/>
      <c r="F111" s="87"/>
      <c r="G111" s="87"/>
      <c r="H111" s="3"/>
    </row>
    <row x14ac:dyDescent="0.25" r="112" customHeight="1" ht="21.75">
      <c r="A112" s="22"/>
      <c r="B112" s="59"/>
      <c r="C112" s="23"/>
      <c r="D112" s="5"/>
      <c r="E112" s="31"/>
      <c r="F112" s="87"/>
      <c r="G112" s="87"/>
      <c r="H112" s="3"/>
    </row>
    <row x14ac:dyDescent="0.25" r="113" customHeight="1" ht="21.75">
      <c r="A113" s="22"/>
      <c r="B113" s="23"/>
      <c r="C113" s="41"/>
      <c r="D113" s="5"/>
      <c r="E113" s="31"/>
      <c r="F113" s="87"/>
      <c r="G113" s="87"/>
      <c r="H113" s="3"/>
    </row>
    <row x14ac:dyDescent="0.25" r="114" customHeight="1" ht="21.75">
      <c r="A114" s="22"/>
      <c r="B114" s="23"/>
      <c r="C114" s="23"/>
      <c r="D114" s="5"/>
      <c r="E114" s="31"/>
      <c r="F114" s="87"/>
      <c r="G114" s="87"/>
      <c r="H114" s="3"/>
    </row>
    <row x14ac:dyDescent="0.25" r="115" customHeight="1" ht="21.75">
      <c r="A115" s="22"/>
      <c r="B115" s="23"/>
      <c r="C115" s="23"/>
      <c r="D115" s="5"/>
      <c r="E115" s="31"/>
      <c r="F115" s="87"/>
      <c r="G115" s="87"/>
      <c r="H115" s="3"/>
    </row>
    <row x14ac:dyDescent="0.25" r="116" customHeight="1" ht="21.75">
      <c r="A116" s="22"/>
      <c r="B116" s="23"/>
      <c r="C116" s="22" t="s">
        <v>34</v>
      </c>
      <c r="D116" s="5"/>
      <c r="E116" s="31"/>
      <c r="F116" s="87"/>
      <c r="G116" s="87"/>
      <c r="H116" s="3"/>
    </row>
    <row x14ac:dyDescent="0.25" r="117" customHeight="1" ht="21.75">
      <c r="A117" s="22"/>
      <c r="B117" s="23"/>
      <c r="C117" s="22"/>
      <c r="D117" s="5"/>
      <c r="E117" s="44"/>
      <c r="F117" s="87"/>
      <c r="G117" s="87"/>
      <c r="H117" s="3"/>
    </row>
    <row x14ac:dyDescent="0.25" r="118" customHeight="1" ht="17.25">
      <c r="A118" s="8"/>
      <c r="B118" s="9" t="s">
        <v>35</v>
      </c>
      <c r="C118" s="9"/>
      <c r="D118" s="49"/>
      <c r="E118" s="49"/>
      <c r="F118" s="102"/>
      <c r="G118" s="83"/>
      <c r="H118" s="3"/>
    </row>
    <row x14ac:dyDescent="0.25" r="119" customHeight="1" ht="21.75">
      <c r="A119" s="50"/>
      <c r="B119" s="51"/>
      <c r="C119" s="51"/>
      <c r="D119" s="60" t="s">
        <v>10</v>
      </c>
      <c r="E119" s="60" t="s">
        <v>36</v>
      </c>
      <c r="F119" s="52" t="s">
        <v>37</v>
      </c>
      <c r="G119" s="85"/>
      <c r="H119" s="3"/>
    </row>
    <row x14ac:dyDescent="0.25" r="120" customHeight="1" ht="30">
      <c r="A120" s="19"/>
      <c r="B120" s="19"/>
      <c r="C120" s="19"/>
      <c r="D120" s="61"/>
      <c r="E120" s="20" t="s">
        <v>5</v>
      </c>
      <c r="F120" s="21"/>
      <c r="G120" s="82"/>
      <c r="H120" s="3"/>
    </row>
    <row x14ac:dyDescent="0.25" r="121" customHeight="1" ht="21.75">
      <c r="A121" s="3"/>
      <c r="B121" s="54"/>
      <c r="C121" s="54"/>
      <c r="D121" s="7" t="s">
        <v>38</v>
      </c>
      <c r="E121" s="24" t="s">
        <v>39</v>
      </c>
      <c r="F121" s="62">
        <f>ROUNDUP((('UK-R-Lighting &amp; Accessories'!F129)*USD_per_GBP)*(1-UK_VAT),-1)</f>
      </c>
      <c r="G121" s="63"/>
      <c r="H121" s="3"/>
    </row>
    <row x14ac:dyDescent="0.25" r="122" customHeight="1" ht="21.75">
      <c r="A122" s="3"/>
      <c r="B122" s="54"/>
      <c r="C122" s="54"/>
      <c r="D122" s="7"/>
      <c r="E122" s="24"/>
      <c r="F122" s="34"/>
      <c r="G122" s="82"/>
      <c r="H122" s="3"/>
    </row>
    <row x14ac:dyDescent="0.25" r="123" customHeight="1" ht="21.75">
      <c r="A123" s="3"/>
      <c r="B123" s="54"/>
      <c r="C123" s="54"/>
      <c r="D123" s="64" t="s">
        <v>40</v>
      </c>
      <c r="E123" s="24"/>
      <c r="F123" s="24"/>
      <c r="G123" s="82"/>
      <c r="H123" s="3"/>
    </row>
    <row x14ac:dyDescent="0.25" r="124" customHeight="1" ht="21.75">
      <c r="A124" s="3"/>
      <c r="B124" s="54"/>
      <c r="C124" s="54"/>
      <c r="D124" s="29"/>
      <c r="E124" s="24"/>
      <c r="F124" s="91"/>
      <c r="G124" s="82"/>
      <c r="H124" s="3"/>
    </row>
    <row x14ac:dyDescent="0.25" r="125" customHeight="1" ht="21.75">
      <c r="A125" s="3"/>
      <c r="B125" s="54"/>
      <c r="C125" s="54"/>
      <c r="D125" s="65"/>
      <c r="E125" s="66"/>
      <c r="F125" s="34"/>
      <c r="G125" s="82"/>
      <c r="H125" s="3"/>
    </row>
    <row x14ac:dyDescent="0.25" r="126" customHeight="1" ht="21.75">
      <c r="A126" s="3"/>
      <c r="B126" s="54"/>
      <c r="C126" s="54"/>
      <c r="D126" s="5"/>
      <c r="E126" s="6"/>
      <c r="F126" s="103"/>
      <c r="G126" s="82"/>
      <c r="H126" s="3"/>
    </row>
    <row x14ac:dyDescent="0.25" r="127" customHeight="1" ht="21.75">
      <c r="A127" s="3"/>
      <c r="B127" s="54"/>
      <c r="C127" s="54"/>
      <c r="D127" s="5"/>
      <c r="E127" s="6"/>
      <c r="F127" s="103"/>
      <c r="G127" s="82"/>
      <c r="H127" s="3"/>
    </row>
    <row x14ac:dyDescent="0.25" r="128" customHeight="1" ht="21.75">
      <c r="A128" s="3"/>
      <c r="B128" s="54"/>
      <c r="C128" s="54"/>
      <c r="D128" s="5"/>
      <c r="E128" s="6"/>
      <c r="F128" s="103"/>
      <c r="G128" s="82"/>
      <c r="H128" s="3"/>
    </row>
    <row x14ac:dyDescent="0.25" r="129" customHeight="1" ht="21.75">
      <c r="A129" s="3"/>
      <c r="B129" s="54"/>
      <c r="C129" s="54"/>
      <c r="D129" s="5"/>
      <c r="E129" s="6"/>
      <c r="F129" s="103"/>
      <c r="G129" s="82"/>
      <c r="H129" s="3"/>
    </row>
    <row x14ac:dyDescent="0.25" r="130" customHeight="1" ht="21.75">
      <c r="A130" s="3"/>
      <c r="B130" s="54"/>
      <c r="C130" s="54"/>
      <c r="D130" s="5"/>
      <c r="E130" s="6"/>
      <c r="F130" s="103"/>
      <c r="G130" s="82"/>
      <c r="H130" s="3"/>
    </row>
    <row x14ac:dyDescent="0.25" r="131" customHeight="1" ht="21.75">
      <c r="A131" s="3"/>
      <c r="B131" s="54"/>
      <c r="C131" s="54"/>
      <c r="D131" s="30"/>
      <c r="E131" s="24"/>
      <c r="F131" s="34"/>
      <c r="G131" s="82"/>
      <c r="H131" s="3"/>
    </row>
    <row x14ac:dyDescent="0.25" r="132" customHeight="1" ht="21.75">
      <c r="A132" s="22"/>
      <c r="B132" s="23"/>
      <c r="C132" s="22"/>
      <c r="D132" s="5"/>
      <c r="E132" s="44"/>
      <c r="F132" s="87"/>
      <c r="G132" s="87"/>
      <c r="H132" s="3"/>
    </row>
    <row x14ac:dyDescent="0.25" r="133" customHeight="1" ht="17.25">
      <c r="A133" s="8" t="s">
        <v>1</v>
      </c>
      <c r="B133" s="9" t="s">
        <v>41</v>
      </c>
      <c r="C133" s="10"/>
      <c r="D133" s="11"/>
      <c r="E133" s="12"/>
      <c r="F133" s="94"/>
      <c r="G133" s="83"/>
      <c r="H133" s="3"/>
    </row>
    <row x14ac:dyDescent="0.25" r="134" customHeight="1" ht="21.75">
      <c r="A134" s="15"/>
      <c r="B134" s="15"/>
      <c r="C134" s="15"/>
      <c r="D134" s="57" t="s">
        <v>42</v>
      </c>
      <c r="E134" s="58"/>
      <c r="F134" s="18" t="s">
        <v>4</v>
      </c>
      <c r="G134" s="85"/>
      <c r="H134" s="3"/>
    </row>
    <row x14ac:dyDescent="0.25" r="135" customHeight="1" ht="17.25">
      <c r="A135" s="19"/>
      <c r="B135" s="19"/>
      <c r="C135" s="19"/>
      <c r="D135" s="20" t="s">
        <v>5</v>
      </c>
      <c r="E135" s="20" t="s">
        <v>6</v>
      </c>
      <c r="F135" s="21"/>
      <c r="G135" s="82"/>
      <c r="H135" s="3"/>
    </row>
    <row x14ac:dyDescent="0.25" r="136" customHeight="1" ht="21.75">
      <c r="A136" s="22"/>
      <c r="B136" s="23"/>
      <c r="C136" s="23"/>
      <c r="D136" s="7" t="s">
        <v>43</v>
      </c>
      <c r="E136" s="7" t="s">
        <v>44</v>
      </c>
      <c r="F136" s="25">
        <f>ROUNDUP((('UK-R-Lighting &amp; Accessories'!F143)*USD_per_GBP)*(1-UK_VAT),-1)</f>
      </c>
      <c r="G136" s="82"/>
      <c r="H136" s="3"/>
    </row>
    <row x14ac:dyDescent="0.25" r="137" customHeight="1" ht="21.75">
      <c r="A137" s="22"/>
      <c r="B137" s="23"/>
      <c r="C137" s="23"/>
      <c r="D137" s="5"/>
      <c r="E137" s="26"/>
      <c r="F137" s="86"/>
      <c r="G137" s="86"/>
      <c r="H137" s="3"/>
    </row>
    <row x14ac:dyDescent="0.25" r="138" customHeight="1" ht="17.25">
      <c r="A138" s="22"/>
      <c r="B138" s="23"/>
      <c r="C138" s="23"/>
      <c r="D138" s="29" t="s">
        <v>45</v>
      </c>
      <c r="E138" s="6"/>
      <c r="F138" s="86"/>
      <c r="G138" s="86"/>
      <c r="H138" s="3"/>
    </row>
    <row x14ac:dyDescent="0.25" r="139" customHeight="1" ht="21.75">
      <c r="A139" s="22"/>
      <c r="B139" s="23"/>
      <c r="C139" s="23"/>
      <c r="D139" s="29"/>
      <c r="E139" s="6"/>
      <c r="F139" s="86"/>
      <c r="G139" s="86"/>
      <c r="H139" s="3"/>
    </row>
    <row x14ac:dyDescent="0.25" r="140" customHeight="1" ht="21.75">
      <c r="A140" s="22"/>
      <c r="B140" s="23"/>
      <c r="C140" s="23"/>
      <c r="D140" s="31"/>
      <c r="E140" s="6"/>
      <c r="F140" s="87"/>
      <c r="G140" s="87"/>
      <c r="H140" s="3"/>
    </row>
    <row x14ac:dyDescent="0.25" r="141" customHeight="1" ht="21.75">
      <c r="A141" s="22"/>
      <c r="B141" s="23"/>
      <c r="C141" s="23"/>
      <c r="D141" s="26"/>
      <c r="E141" s="6"/>
      <c r="F141" s="34"/>
      <c r="G141" s="87"/>
      <c r="H141" s="3"/>
    </row>
    <row x14ac:dyDescent="0.25" r="142" customHeight="1" ht="21.75">
      <c r="A142" s="22"/>
      <c r="B142" s="23"/>
      <c r="C142" s="67"/>
      <c r="D142" s="5"/>
      <c r="E142" s="31"/>
      <c r="F142" s="87"/>
      <c r="G142" s="87"/>
      <c r="H142" s="3"/>
    </row>
    <row x14ac:dyDescent="0.25" r="143" customHeight="1" ht="17.25">
      <c r="A143" s="22" t="s">
        <v>33</v>
      </c>
      <c r="B143" s="23"/>
      <c r="C143" s="23"/>
      <c r="D143" s="5"/>
      <c r="E143" s="31"/>
      <c r="F143" s="87"/>
      <c r="G143" s="87"/>
      <c r="H143" s="3"/>
    </row>
    <row x14ac:dyDescent="0.25" r="144" customHeight="1" ht="45.75">
      <c r="A144" s="22"/>
      <c r="B144" s="23"/>
      <c r="C144" s="23"/>
      <c r="D144" s="5"/>
      <c r="E144" s="31"/>
      <c r="F144" s="87"/>
      <c r="G144" s="87"/>
      <c r="H144" s="3"/>
    </row>
    <row x14ac:dyDescent="0.25" r="145" customHeight="1" ht="21.75">
      <c r="A145" s="22"/>
      <c r="B145" s="23"/>
      <c r="C145" s="23"/>
      <c r="D145" s="5"/>
      <c r="E145" s="31"/>
      <c r="F145" s="87"/>
      <c r="G145" s="87"/>
      <c r="H145" s="3"/>
    </row>
    <row x14ac:dyDescent="0.25" r="146" customHeight="1" ht="21.75">
      <c r="A146" s="22"/>
      <c r="B146" s="23"/>
      <c r="C146" s="23"/>
      <c r="D146" s="5"/>
      <c r="E146" s="31"/>
      <c r="F146" s="87"/>
      <c r="G146" s="87"/>
      <c r="H146" s="3"/>
    </row>
    <row x14ac:dyDescent="0.25" r="147" customHeight="1" ht="21.75">
      <c r="A147" s="22"/>
      <c r="B147" s="23"/>
      <c r="C147" s="23"/>
      <c r="D147" s="5"/>
      <c r="E147" s="31"/>
      <c r="F147" s="87"/>
      <c r="G147" s="87"/>
      <c r="H147" s="3"/>
    </row>
    <row x14ac:dyDescent="0.25" r="148" customHeight="1" ht="21.75">
      <c r="A148" s="22"/>
      <c r="B148" s="23"/>
      <c r="C148" s="23"/>
      <c r="D148" s="5"/>
      <c r="E148" s="31"/>
      <c r="F148" s="87"/>
      <c r="G148" s="87"/>
      <c r="H148" s="3"/>
    </row>
    <row x14ac:dyDescent="0.25" r="149" customHeight="1" ht="21.75">
      <c r="A149" s="22"/>
      <c r="B149" s="23"/>
      <c r="C149" s="23"/>
      <c r="D149" s="5"/>
      <c r="E149" s="31"/>
      <c r="F149" s="87"/>
      <c r="G149" s="87"/>
      <c r="H149" s="3"/>
    </row>
    <row x14ac:dyDescent="0.25" r="150" customHeight="1" ht="21.75">
      <c r="A150" s="22"/>
      <c r="B150" s="23"/>
      <c r="C150" s="22" t="s">
        <v>46</v>
      </c>
      <c r="D150" s="5"/>
      <c r="E150" s="44"/>
      <c r="F150" s="87"/>
      <c r="G150" s="87"/>
      <c r="H150" s="3"/>
    </row>
    <row x14ac:dyDescent="0.25" r="151" customHeight="1" ht="21.75">
      <c r="A151" s="22"/>
      <c r="B151" s="23"/>
      <c r="C151" s="22"/>
      <c r="D151" s="5"/>
      <c r="E151" s="44"/>
      <c r="F151" s="87"/>
      <c r="G151" s="87"/>
      <c r="H151" s="3"/>
    </row>
    <row x14ac:dyDescent="0.25" r="152" customHeight="1" ht="21.75">
      <c r="A152" s="22"/>
      <c r="B152" s="23"/>
      <c r="C152" s="22"/>
      <c r="D152" s="5"/>
      <c r="E152" s="44"/>
      <c r="F152" s="87"/>
      <c r="G152" s="87"/>
      <c r="H152" s="3"/>
    </row>
    <row x14ac:dyDescent="0.25" r="153" customHeight="1" ht="48">
      <c r="A153" s="3"/>
      <c r="B153" s="54"/>
      <c r="C153" s="54"/>
      <c r="D153" s="5"/>
      <c r="E153" s="24"/>
      <c r="F153" s="91"/>
      <c r="G153" s="82"/>
      <c r="H153" s="3"/>
    </row>
    <row x14ac:dyDescent="0.25" r="154" customHeight="1" ht="17.25">
      <c r="A154" s="8" t="s">
        <v>1</v>
      </c>
      <c r="B154" s="9" t="s">
        <v>47</v>
      </c>
      <c r="C154" s="10"/>
      <c r="D154" s="11"/>
      <c r="E154" s="12"/>
      <c r="F154" s="94"/>
      <c r="G154" s="83"/>
      <c r="H154" s="3"/>
    </row>
    <row x14ac:dyDescent="0.25" r="155" customHeight="1" ht="21.75">
      <c r="A155" s="15"/>
      <c r="B155" s="15"/>
      <c r="C155" s="15"/>
      <c r="D155" s="57" t="s">
        <v>28</v>
      </c>
      <c r="E155" s="58"/>
      <c r="F155" s="18" t="s">
        <v>4</v>
      </c>
      <c r="G155" s="85"/>
      <c r="H155" s="3"/>
    </row>
    <row x14ac:dyDescent="0.25" r="156" customHeight="1" ht="17.25">
      <c r="A156" s="19"/>
      <c r="B156" s="19"/>
      <c r="C156" s="19"/>
      <c r="D156" s="20" t="s">
        <v>5</v>
      </c>
      <c r="E156" s="20" t="s">
        <v>6</v>
      </c>
      <c r="F156" s="21"/>
      <c r="G156" s="82"/>
      <c r="H156" s="3"/>
    </row>
    <row x14ac:dyDescent="0.25" r="157" customHeight="1" ht="21.75">
      <c r="A157" s="22"/>
      <c r="B157" s="23"/>
      <c r="C157" s="23"/>
      <c r="D157" s="7" t="s">
        <v>48</v>
      </c>
      <c r="E157" s="7" t="s">
        <v>49</v>
      </c>
      <c r="F157" s="25">
        <f>ROUNDUP((('UK-R-Lighting &amp; Accessories'!F159)*USD_per_GBP)*(1-UK_VAT),-1)</f>
      </c>
      <c r="G157" s="82"/>
      <c r="H157" s="3"/>
    </row>
    <row x14ac:dyDescent="0.25" r="158" customHeight="1" ht="21.75">
      <c r="A158" s="22"/>
      <c r="B158" s="23"/>
      <c r="C158" s="23"/>
      <c r="D158" s="5"/>
      <c r="E158" s="26"/>
      <c r="F158" s="86"/>
      <c r="G158" s="86"/>
      <c r="H158" s="3"/>
    </row>
    <row x14ac:dyDescent="0.25" r="159" customHeight="1" ht="17.25">
      <c r="A159" s="22"/>
      <c r="B159" s="23"/>
      <c r="C159" s="23"/>
      <c r="D159" s="29" t="s">
        <v>31</v>
      </c>
      <c r="E159" s="6"/>
      <c r="F159" s="86"/>
      <c r="G159" s="86"/>
      <c r="H159" s="3"/>
    </row>
    <row x14ac:dyDescent="0.25" r="160" customHeight="1" ht="17.25">
      <c r="A160" s="22"/>
      <c r="B160" s="23"/>
      <c r="C160" s="23"/>
      <c r="D160" s="29"/>
      <c r="E160" s="6"/>
      <c r="F160" s="86"/>
      <c r="G160" s="86"/>
      <c r="H160" s="3"/>
    </row>
    <row x14ac:dyDescent="0.25" r="161" customHeight="1" ht="21.75">
      <c r="A161" s="22"/>
      <c r="B161" s="23"/>
      <c r="C161" s="23"/>
      <c r="D161" s="29"/>
      <c r="E161" s="6"/>
      <c r="F161" s="86"/>
      <c r="G161" s="86"/>
      <c r="H161" s="3"/>
    </row>
    <row x14ac:dyDescent="0.25" r="162" customHeight="1" ht="21.75">
      <c r="A162" s="22"/>
      <c r="B162" s="23"/>
      <c r="C162" s="23"/>
      <c r="D162" s="35" t="s">
        <v>50</v>
      </c>
      <c r="E162" s="55"/>
      <c r="F162" s="37">
        <f>ROUNDUP((('UK-R-Lighting &amp; Accessories'!F164)*USD_per_GBP)*(1-UK_VAT),-1)</f>
      </c>
      <c r="G162" s="87"/>
      <c r="H162" s="3"/>
    </row>
    <row x14ac:dyDescent="0.25" r="163" customHeight="1" ht="21.75">
      <c r="A163" s="22"/>
      <c r="B163" s="59" t="s">
        <v>33</v>
      </c>
      <c r="C163" s="23"/>
      <c r="D163" s="26"/>
      <c r="E163" s="6"/>
      <c r="F163" s="34"/>
      <c r="G163" s="87"/>
      <c r="H163" s="3"/>
    </row>
    <row x14ac:dyDescent="0.25" r="164" customHeight="1" ht="21.75">
      <c r="A164" s="22"/>
      <c r="B164" s="23"/>
      <c r="C164" s="41"/>
      <c r="D164" s="5"/>
      <c r="E164" s="31"/>
      <c r="F164" s="87"/>
      <c r="G164" s="87"/>
      <c r="H164" s="3"/>
    </row>
    <row x14ac:dyDescent="0.25" r="165" customHeight="1" ht="17.25">
      <c r="A165" s="22"/>
      <c r="B165" s="23"/>
      <c r="C165" s="23"/>
      <c r="D165" s="5"/>
      <c r="E165" s="31"/>
      <c r="F165" s="87"/>
      <c r="G165" s="87"/>
      <c r="H165" s="3"/>
    </row>
    <row x14ac:dyDescent="0.25" r="166" customHeight="1" ht="45.75">
      <c r="A166" s="22"/>
      <c r="B166" s="23"/>
      <c r="C166" s="23"/>
      <c r="D166" s="5"/>
      <c r="E166" s="31"/>
      <c r="F166" s="87"/>
      <c r="G166" s="87"/>
      <c r="H166" s="3"/>
    </row>
    <row x14ac:dyDescent="0.25" r="167" customHeight="1" ht="21.75">
      <c r="A167" s="22"/>
      <c r="B167" s="23"/>
      <c r="C167" s="23"/>
      <c r="D167" s="5"/>
      <c r="E167" s="31"/>
      <c r="F167" s="87"/>
      <c r="G167" s="87"/>
      <c r="H167" s="3"/>
    </row>
    <row x14ac:dyDescent="0.25" r="168" customHeight="1" ht="21.75">
      <c r="A168" s="22"/>
      <c r="B168" s="23"/>
      <c r="C168" s="22" t="s">
        <v>51</v>
      </c>
      <c r="D168" s="5"/>
      <c r="E168" s="44"/>
      <c r="F168" s="87"/>
      <c r="G168" s="87"/>
      <c r="H168" s="3"/>
    </row>
    <row x14ac:dyDescent="0.25" r="169" customHeight="1" ht="57.75">
      <c r="A169" s="22"/>
      <c r="B169" s="23"/>
      <c r="C169" s="22"/>
      <c r="D169" s="5"/>
      <c r="E169" s="44"/>
      <c r="F169" s="87"/>
      <c r="G169" s="87"/>
      <c r="H169" s="3"/>
    </row>
    <row x14ac:dyDescent="0.25" r="170" customHeight="1" ht="17.25">
      <c r="A170" s="8" t="s">
        <v>1</v>
      </c>
      <c r="B170" s="9" t="s">
        <v>52</v>
      </c>
      <c r="C170" s="10"/>
      <c r="D170" s="11"/>
      <c r="E170" s="12"/>
      <c r="F170" s="94"/>
      <c r="G170" s="83"/>
      <c r="H170" s="3"/>
    </row>
    <row x14ac:dyDescent="0.25" r="171" customHeight="1" ht="17.25">
      <c r="A171" s="15"/>
      <c r="B171" s="15"/>
      <c r="C171" s="15"/>
      <c r="D171" s="57" t="s">
        <v>53</v>
      </c>
      <c r="E171" s="58"/>
      <c r="F171" s="18" t="s">
        <v>4</v>
      </c>
      <c r="G171" s="85"/>
      <c r="H171" s="3"/>
    </row>
    <row x14ac:dyDescent="0.25" r="172" customHeight="1" ht="17.25">
      <c r="A172" s="19"/>
      <c r="B172" s="19"/>
      <c r="C172" s="19"/>
      <c r="D172" s="20" t="s">
        <v>5</v>
      </c>
      <c r="E172" s="20" t="s">
        <v>6</v>
      </c>
      <c r="F172" s="21"/>
      <c r="G172" s="82"/>
      <c r="H172" s="3"/>
    </row>
    <row x14ac:dyDescent="0.25" r="173" customHeight="1" ht="21.75">
      <c r="A173" s="22"/>
      <c r="B173" s="23"/>
      <c r="C173" s="23"/>
      <c r="D173" s="7" t="s">
        <v>54</v>
      </c>
      <c r="E173" s="7" t="s">
        <v>55</v>
      </c>
      <c r="F173" s="25">
        <f>ROUNDUP((('UK-R-Lighting &amp; Accessories'!F174)*USD_per_GBP)*(1-UK_VAT),-1)</f>
      </c>
      <c r="G173" s="82"/>
      <c r="H173" s="3"/>
    </row>
    <row x14ac:dyDescent="0.25" r="174" customHeight="1" ht="21.75">
      <c r="A174" s="22"/>
      <c r="B174" s="23"/>
      <c r="C174" s="23"/>
      <c r="D174" s="5"/>
      <c r="E174" s="26"/>
      <c r="F174" s="86"/>
      <c r="G174" s="86"/>
      <c r="H174" s="3"/>
    </row>
    <row x14ac:dyDescent="0.25" r="175" customHeight="1" ht="17.25">
      <c r="A175" s="22"/>
      <c r="B175" s="23"/>
      <c r="C175" s="23"/>
      <c r="D175" s="29" t="s">
        <v>31</v>
      </c>
      <c r="E175" s="6"/>
      <c r="F175" s="86"/>
      <c r="G175" s="86"/>
      <c r="H175" s="3"/>
    </row>
    <row x14ac:dyDescent="0.25" r="176" customHeight="1" ht="21.75">
      <c r="A176" s="22"/>
      <c r="B176" s="23"/>
      <c r="C176" s="23"/>
      <c r="D176" s="29"/>
      <c r="E176" s="6"/>
      <c r="F176" s="86"/>
      <c r="G176" s="86"/>
      <c r="H176" s="3"/>
    </row>
    <row x14ac:dyDescent="0.25" r="177" customHeight="1" ht="21.75">
      <c r="A177" s="22"/>
      <c r="B177" s="23"/>
      <c r="C177" s="23"/>
      <c r="D177" s="29"/>
      <c r="E177" s="6"/>
      <c r="F177" s="86"/>
      <c r="G177" s="86"/>
      <c r="H177" s="3"/>
    </row>
    <row x14ac:dyDescent="0.25" r="178" customHeight="1" ht="17.25">
      <c r="A178" s="22"/>
      <c r="B178" s="22"/>
      <c r="C178" s="23"/>
      <c r="D178" s="35" t="s">
        <v>50</v>
      </c>
      <c r="E178" s="55"/>
      <c r="F178" s="37">
        <f>ROUNDUP((('UK-R-Lighting &amp; Accessories'!F179)*USD_per_GBP)*(1-UK_VAT),-1)</f>
      </c>
      <c r="G178" s="87"/>
      <c r="H178" s="3"/>
    </row>
    <row x14ac:dyDescent="0.25" r="179" customHeight="1" ht="45.75">
      <c r="A179" s="22"/>
      <c r="B179" s="22" t="s">
        <v>33</v>
      </c>
      <c r="C179" s="23"/>
      <c r="D179" s="26"/>
      <c r="E179" s="6"/>
      <c r="F179" s="34"/>
      <c r="G179" s="87"/>
      <c r="H179" s="3"/>
    </row>
    <row x14ac:dyDescent="0.25" r="180" customHeight="1" ht="21.75">
      <c r="A180" s="22"/>
      <c r="B180" s="23"/>
      <c r="C180" s="41"/>
      <c r="D180" s="5"/>
      <c r="E180" s="31"/>
      <c r="F180" s="87"/>
      <c r="G180" s="87"/>
      <c r="H180" s="3"/>
    </row>
    <row x14ac:dyDescent="0.25" r="181" customHeight="1" ht="21.75">
      <c r="A181" s="22"/>
      <c r="B181" s="23"/>
      <c r="C181" s="23"/>
      <c r="D181" s="5"/>
      <c r="E181" s="31"/>
      <c r="F181" s="87"/>
      <c r="G181" s="87"/>
      <c r="H181" s="3"/>
    </row>
    <row x14ac:dyDescent="0.25" r="182" customHeight="1" ht="21.75">
      <c r="A182" s="22"/>
      <c r="B182" s="23"/>
      <c r="C182" s="23"/>
      <c r="D182" s="5"/>
      <c r="E182" s="31"/>
      <c r="F182" s="87"/>
      <c r="G182" s="87"/>
      <c r="H182" s="3"/>
    </row>
    <row x14ac:dyDescent="0.25" r="183" customHeight="1" ht="21.75">
      <c r="A183" s="22"/>
      <c r="B183" s="23"/>
      <c r="C183" s="23"/>
      <c r="D183" s="5"/>
      <c r="E183" s="31"/>
      <c r="F183" s="87"/>
      <c r="G183" s="87"/>
      <c r="H183" s="3"/>
    </row>
    <row x14ac:dyDescent="0.25" r="184" customHeight="1" ht="21.75">
      <c r="A184" s="22"/>
      <c r="B184" s="23"/>
      <c r="C184" s="22"/>
      <c r="D184" s="5"/>
      <c r="E184" s="44"/>
      <c r="F184" s="87"/>
      <c r="G184" s="87"/>
      <c r="H184" s="3"/>
    </row>
    <row x14ac:dyDescent="0.25" r="185" customHeight="1" ht="21.75">
      <c r="A185" s="3"/>
      <c r="B185" s="54"/>
      <c r="C185" s="22" t="s">
        <v>56</v>
      </c>
      <c r="D185" s="5"/>
      <c r="E185" s="24"/>
      <c r="F185" s="91"/>
      <c r="G185" s="82"/>
      <c r="H185" s="3"/>
    </row>
    <row x14ac:dyDescent="0.25" r="186" customHeight="1" ht="21.75">
      <c r="A186" s="3"/>
      <c r="B186" s="54"/>
      <c r="C186" s="54"/>
      <c r="D186" s="5"/>
      <c r="E186" s="27"/>
      <c r="F186" s="91"/>
      <c r="G186" s="82"/>
      <c r="H186" s="3"/>
    </row>
    <row x14ac:dyDescent="0.25" r="187" customHeight="1" ht="17.25">
      <c r="A187" s="8" t="s">
        <v>1</v>
      </c>
      <c r="B187" s="9" t="s">
        <v>57</v>
      </c>
      <c r="C187" s="10"/>
      <c r="D187" s="11"/>
      <c r="E187" s="12"/>
      <c r="F187" s="94"/>
      <c r="G187" s="94"/>
      <c r="H187" s="3"/>
    </row>
    <row x14ac:dyDescent="0.25" r="188" customHeight="1" ht="17.25">
      <c r="A188" s="15"/>
      <c r="B188" s="15"/>
      <c r="C188" s="15"/>
      <c r="D188" s="72" t="s">
        <v>58</v>
      </c>
      <c r="E188" s="72" t="s">
        <v>33</v>
      </c>
      <c r="F188" s="73" t="s">
        <v>59</v>
      </c>
      <c r="G188" s="18"/>
      <c r="H188" s="3"/>
    </row>
    <row x14ac:dyDescent="0.25" r="189" customHeight="1" ht="21.75">
      <c r="A189" s="54"/>
      <c r="B189" s="22"/>
      <c r="C189" s="23"/>
      <c r="D189" s="5"/>
      <c r="E189" s="24"/>
      <c r="F189" s="91"/>
      <c r="G189" s="82"/>
      <c r="H189" s="3"/>
    </row>
    <row x14ac:dyDescent="0.25" r="190" customHeight="1" ht="21.75">
      <c r="A190" s="54"/>
      <c r="B190" s="22"/>
      <c r="C190" s="23"/>
      <c r="D190" s="7" t="s">
        <v>11</v>
      </c>
      <c r="E190" s="7" t="s">
        <v>60</v>
      </c>
      <c r="F190" s="25">
        <f>ROUNDUP((('UK-R-Lighting &amp; Accessories'!F192)*USD_per_GBP)*(1-UK_VAT),-1)</f>
      </c>
      <c r="G190" s="82"/>
      <c r="H190" s="3"/>
    </row>
    <row x14ac:dyDescent="0.25" r="191" customHeight="1" ht="21.75">
      <c r="A191" s="54"/>
      <c r="B191" s="22"/>
      <c r="C191" s="23"/>
      <c r="D191" s="7" t="s">
        <v>13</v>
      </c>
      <c r="E191" s="24" t="s">
        <v>61</v>
      </c>
      <c r="F191" s="25">
        <f>ROUNDUP((('UK-R-Lighting &amp; Accessories'!F193)*USD_per_GBP)*(1-UK_VAT),-1)</f>
      </c>
      <c r="G191" s="82"/>
      <c r="H191" s="3"/>
    </row>
    <row x14ac:dyDescent="0.25" r="192" customHeight="1" ht="21.75">
      <c r="A192" s="54"/>
      <c r="B192" s="54"/>
      <c r="C192" s="23"/>
      <c r="D192" s="5"/>
      <c r="E192" s="24"/>
      <c r="F192" s="91"/>
      <c r="G192" s="82"/>
      <c r="H192" s="3"/>
    </row>
    <row x14ac:dyDescent="0.25" r="193" customHeight="1" ht="21.75">
      <c r="A193" s="68"/>
      <c r="B193" s="68"/>
      <c r="C193" s="74"/>
      <c r="D193" s="24"/>
      <c r="E193" s="24"/>
      <c r="F193" s="103"/>
      <c r="G193" s="82"/>
      <c r="H193" s="3"/>
    </row>
    <row x14ac:dyDescent="0.25" r="194" customHeight="1" ht="21.75">
      <c r="A194" s="54"/>
      <c r="B194" s="54"/>
      <c r="C194" s="75" t="s">
        <v>62</v>
      </c>
      <c r="D194" s="45"/>
      <c r="E194" s="45"/>
      <c r="F194" s="92"/>
      <c r="G194" s="82"/>
      <c r="H194" s="3"/>
    </row>
    <row x14ac:dyDescent="0.25" r="195" customHeight="1" ht="21.75">
      <c r="A195" s="54"/>
      <c r="B195" s="54"/>
      <c r="C195" s="4"/>
      <c r="D195" s="24"/>
      <c r="E195" s="24"/>
      <c r="F195" s="103"/>
      <c r="G195" s="82"/>
      <c r="H195" s="3"/>
    </row>
    <row x14ac:dyDescent="0.25" r="196" customHeight="1" ht="21.75">
      <c r="A196" s="54"/>
      <c r="B196" s="54"/>
      <c r="C196" s="4"/>
      <c r="D196" s="24"/>
      <c r="E196" s="24"/>
      <c r="F196" s="103"/>
      <c r="G196" s="82"/>
      <c r="H196" s="3"/>
    </row>
    <row x14ac:dyDescent="0.25" r="197" customHeight="1" ht="21.75">
      <c r="A197" s="54"/>
      <c r="B197" s="54"/>
      <c r="C197" s="4"/>
      <c r="D197" s="27"/>
      <c r="E197" s="24"/>
      <c r="F197" s="103"/>
      <c r="G197" s="82"/>
      <c r="H197" s="3"/>
    </row>
    <row x14ac:dyDescent="0.25" r="198" customHeight="1" ht="21.75">
      <c r="A198" s="54"/>
      <c r="B198" s="54"/>
      <c r="C198" s="4"/>
      <c r="D198" s="27"/>
      <c r="E198" s="24"/>
      <c r="F198" s="103"/>
      <c r="G198" s="82"/>
      <c r="H198" s="3"/>
    </row>
    <row x14ac:dyDescent="0.25" r="199" customHeight="1" ht="21.75">
      <c r="A199" s="54"/>
      <c r="B199" s="54"/>
      <c r="C199" s="4"/>
      <c r="D199" s="24"/>
      <c r="E199" s="24"/>
      <c r="F199" s="103"/>
      <c r="G199" s="82"/>
      <c r="H199" s="3"/>
    </row>
    <row x14ac:dyDescent="0.25" r="200" customHeight="1" ht="21.75">
      <c r="A200" s="54"/>
      <c r="B200" s="54"/>
      <c r="C200" s="4"/>
      <c r="D200" s="24"/>
      <c r="E200" s="24"/>
      <c r="F200" s="103"/>
      <c r="G200" s="82"/>
      <c r="H200" s="3"/>
    </row>
    <row x14ac:dyDescent="0.25" r="201" customHeight="1" ht="21.75">
      <c r="A201" s="54"/>
      <c r="B201" s="54"/>
      <c r="C201" s="4"/>
      <c r="D201" s="24"/>
      <c r="E201" s="24"/>
      <c r="F201" s="103"/>
      <c r="G201" s="82"/>
      <c r="H201" s="3"/>
    </row>
    <row x14ac:dyDescent="0.25" r="202" customHeight="1" ht="21.75">
      <c r="A202" s="54"/>
      <c r="B202" s="54"/>
      <c r="C202" s="4"/>
      <c r="D202" s="24"/>
      <c r="E202" s="24"/>
      <c r="F202" s="103"/>
      <c r="G202" s="82"/>
      <c r="H202" s="3"/>
    </row>
    <row x14ac:dyDescent="0.25" r="203" customHeight="1" ht="17.25">
      <c r="A203" s="54"/>
      <c r="B203" s="54"/>
      <c r="C203" s="4"/>
      <c r="D203" s="24"/>
      <c r="E203" s="24"/>
      <c r="F203" s="103"/>
      <c r="G203" s="82"/>
      <c r="H203" s="3"/>
    </row>
    <row x14ac:dyDescent="0.25" r="204" customHeight="1" ht="45.75">
      <c r="A204" s="3"/>
      <c r="B204" s="54"/>
      <c r="C204" s="54"/>
      <c r="D204" s="5"/>
      <c r="E204" s="24"/>
      <c r="F204" s="91"/>
      <c r="G204" s="82"/>
      <c r="H204" s="3"/>
    </row>
    <row x14ac:dyDescent="0.25" r="205" customHeight="1" ht="17.25">
      <c r="A205" s="8"/>
      <c r="B205" s="96" t="s">
        <v>67</v>
      </c>
      <c r="C205" s="8"/>
      <c r="D205" s="11"/>
      <c r="E205" s="11"/>
      <c r="F205" s="104"/>
      <c r="G205" s="94"/>
      <c r="H205" s="3"/>
    </row>
    <row x14ac:dyDescent="0.25" r="206" customHeight="1" ht="21.75">
      <c r="A206" s="15"/>
      <c r="B206" s="15"/>
      <c r="C206" s="15"/>
      <c r="D206" s="72" t="s">
        <v>33</v>
      </c>
      <c r="E206" s="97"/>
      <c r="F206" s="73" t="s">
        <v>59</v>
      </c>
      <c r="G206" s="18"/>
      <c r="H206" s="3"/>
    </row>
    <row x14ac:dyDescent="0.25" r="207" customHeight="1" ht="21.75">
      <c r="A207" s="3"/>
      <c r="B207" s="54"/>
      <c r="C207" s="22"/>
      <c r="D207" s="20" t="s">
        <v>5</v>
      </c>
      <c r="E207" s="20" t="s">
        <v>6</v>
      </c>
      <c r="F207" s="91"/>
      <c r="G207" s="82"/>
      <c r="H207" s="3"/>
    </row>
    <row x14ac:dyDescent="0.25" r="208" customHeight="1" ht="17.25">
      <c r="A208" s="3"/>
      <c r="B208" s="54"/>
      <c r="C208" s="54"/>
      <c r="D208" s="5"/>
      <c r="E208" s="6"/>
      <c r="F208" s="91"/>
      <c r="G208" s="82"/>
      <c r="H208" s="3"/>
    </row>
    <row x14ac:dyDescent="0.25" r="209" customHeight="1" ht="17.25">
      <c r="A209" s="3"/>
      <c r="B209" s="68"/>
      <c r="C209" s="68"/>
      <c r="D209" s="7" t="s">
        <v>68</v>
      </c>
      <c r="E209" s="24" t="s">
        <v>69</v>
      </c>
      <c r="F209" s="95">
        <f>ROUNDUP((('UK-R-Lighting &amp; Accessories'!F219)*USD_per_GBP)*(1-UK_VAT),-1)</f>
      </c>
      <c r="G209" s="82"/>
      <c r="H209" s="3"/>
    </row>
    <row x14ac:dyDescent="0.25" r="210" customHeight="1" ht="21.75">
      <c r="A210" s="3"/>
      <c r="B210" s="54"/>
      <c r="C210" s="54"/>
      <c r="D210" s="69"/>
      <c r="E210" s="70"/>
      <c r="F210" s="105"/>
      <c r="G210" s="82"/>
      <c r="H210" s="3"/>
    </row>
    <row x14ac:dyDescent="0.25" r="211" customHeight="1" ht="21.75">
      <c r="A211" s="3"/>
      <c r="B211" s="54"/>
      <c r="C211" s="54"/>
      <c r="D211" s="5"/>
      <c r="E211" s="24"/>
      <c r="F211" s="91"/>
      <c r="G211" s="82"/>
      <c r="H211" s="3"/>
    </row>
    <row x14ac:dyDescent="0.25" r="212" customHeight="1" ht="21.75">
      <c r="A212" s="3"/>
      <c r="B212" s="54"/>
      <c r="C212" s="54"/>
      <c r="D212" s="99" t="s">
        <v>70</v>
      </c>
      <c r="E212" s="55"/>
      <c r="F212" s="106"/>
      <c r="G212" s="82"/>
      <c r="H212" s="3"/>
    </row>
    <row x14ac:dyDescent="0.25" r="213" customHeight="1" ht="21.75">
      <c r="A213" s="3"/>
      <c r="B213" s="54"/>
      <c r="C213" s="54"/>
      <c r="D213" s="5"/>
      <c r="E213" s="27"/>
      <c r="F213" s="91"/>
      <c r="G213" s="82"/>
      <c r="H213" s="3"/>
    </row>
    <row x14ac:dyDescent="0.25" r="214" customHeight="1" ht="21.75">
      <c r="A214" s="3"/>
      <c r="B214" s="54"/>
      <c r="C214" s="54"/>
      <c r="D214" s="5"/>
      <c r="E214" s="27"/>
      <c r="F214" s="91"/>
      <c r="G214" s="82"/>
      <c r="H214" s="3"/>
    </row>
    <row x14ac:dyDescent="0.25" r="215" customHeight="1" ht="17.25">
      <c r="A215" s="3"/>
      <c r="B215" s="54"/>
      <c r="C215" s="54"/>
      <c r="D215" s="5"/>
      <c r="E215" s="24"/>
      <c r="F215" s="91"/>
      <c r="G215" s="82"/>
      <c r="H215" s="3"/>
    </row>
    <row x14ac:dyDescent="0.25" r="216" customHeight="1" ht="45.75">
      <c r="A216" s="3"/>
      <c r="B216" s="54"/>
      <c r="C216" s="54"/>
      <c r="D216" s="5"/>
      <c r="E216" s="24"/>
      <c r="F216" s="91"/>
      <c r="G216" s="82"/>
      <c r="H216" s="3"/>
    </row>
    <row x14ac:dyDescent="0.25" r="217" customHeight="1" ht="21.75">
      <c r="A217" s="3"/>
      <c r="B217" s="54"/>
      <c r="C217" s="54"/>
      <c r="D217" s="5"/>
      <c r="E217" s="24"/>
      <c r="F217" s="91"/>
      <c r="G217" s="82"/>
      <c r="H217" s="3"/>
    </row>
    <row x14ac:dyDescent="0.25" r="218" customHeight="1" ht="21.75">
      <c r="A218" s="3"/>
      <c r="B218" s="54"/>
      <c r="C218" s="54"/>
      <c r="D218" s="5"/>
      <c r="E218" s="24"/>
      <c r="F218" s="91"/>
      <c r="G218" s="82"/>
      <c r="H218" s="3"/>
    </row>
    <row x14ac:dyDescent="0.25" r="219" customHeight="1" ht="21.75">
      <c r="A219" s="3"/>
      <c r="B219" s="54"/>
      <c r="C219" s="54"/>
      <c r="D219" s="5"/>
      <c r="E219" s="24"/>
      <c r="F219" s="91"/>
      <c r="G219" s="82"/>
      <c r="H219" s="3"/>
    </row>
    <row x14ac:dyDescent="0.25" r="220" customHeight="1" ht="21.75">
      <c r="A220" s="3"/>
      <c r="B220" s="68"/>
      <c r="C220" s="68"/>
      <c r="D220" s="24"/>
      <c r="E220" s="24"/>
      <c r="F220" s="91"/>
      <c r="G220" s="82"/>
      <c r="H220" s="3"/>
    </row>
    <row x14ac:dyDescent="0.25" r="221" customHeight="1" ht="21.75">
      <c r="A221" s="3"/>
      <c r="B221" s="54"/>
      <c r="C221" s="54"/>
      <c r="D221" s="5"/>
      <c r="E221" s="24"/>
      <c r="F221" s="91"/>
      <c r="G221" s="82"/>
      <c r="H221" s="3"/>
    </row>
    <row x14ac:dyDescent="0.25" r="222" customHeight="1" ht="21.75">
      <c r="A222" s="3"/>
      <c r="B222" s="54"/>
      <c r="C222" s="54"/>
      <c r="D222" s="5"/>
      <c r="E222" s="24"/>
      <c r="F222" s="91"/>
      <c r="G222" s="82"/>
      <c r="H222" s="3"/>
    </row>
    <row x14ac:dyDescent="0.25" r="223" customHeight="1" ht="21.75">
      <c r="A223" s="3"/>
      <c r="B223" s="54"/>
      <c r="C223" s="54"/>
      <c r="D223" s="5"/>
      <c r="E223" s="24"/>
      <c r="F223" s="91"/>
      <c r="G223" s="82"/>
      <c r="H223" s="3"/>
    </row>
    <row x14ac:dyDescent="0.25" r="224" customHeight="1" ht="21.75">
      <c r="A224" s="3"/>
      <c r="B224" s="54"/>
      <c r="C224" s="54"/>
      <c r="D224" s="5"/>
      <c r="E224" s="24"/>
      <c r="F224" s="91"/>
      <c r="G224" s="82"/>
      <c r="H224" s="3"/>
    </row>
    <row x14ac:dyDescent="0.25" r="225" customHeight="1" ht="21.75">
      <c r="A225" s="3"/>
      <c r="B225" s="54"/>
      <c r="C225" s="54"/>
      <c r="D225" s="5"/>
      <c r="E225" s="24"/>
      <c r="F225" s="91"/>
      <c r="G225" s="82"/>
      <c r="H225" s="3"/>
    </row>
    <row x14ac:dyDescent="0.25" r="226" customHeight="1" ht="21.75">
      <c r="A226" s="3"/>
      <c r="B226" s="54"/>
      <c r="C226" s="54"/>
      <c r="D226" s="5"/>
      <c r="E226" s="24"/>
      <c r="F226" s="91"/>
      <c r="G226" s="82"/>
      <c r="H226" s="3"/>
    </row>
    <row x14ac:dyDescent="0.25" r="227" customHeight="1" ht="21.75">
      <c r="A227" s="3"/>
      <c r="B227" s="54"/>
      <c r="C227" s="54"/>
      <c r="D227" s="5"/>
      <c r="E227" s="24"/>
      <c r="F227" s="91"/>
      <c r="G227" s="82"/>
      <c r="H227" s="3"/>
    </row>
    <row x14ac:dyDescent="0.25" r="228" customHeight="1" ht="21.75">
      <c r="A228" s="3"/>
      <c r="B228" s="54"/>
      <c r="C228" s="54"/>
      <c r="D228" s="5"/>
      <c r="E228" s="24"/>
      <c r="F228" s="91"/>
      <c r="G228" s="82"/>
      <c r="H228" s="3"/>
    </row>
    <row x14ac:dyDescent="0.25" r="229" customHeight="1" ht="21.75">
      <c r="A229" s="3"/>
      <c r="B229" s="54"/>
      <c r="C229" s="54"/>
      <c r="D229" s="5"/>
      <c r="E229" s="24"/>
      <c r="F229" s="91"/>
      <c r="G229" s="82"/>
      <c r="H229" s="3"/>
    </row>
    <row x14ac:dyDescent="0.25" r="230" customHeight="1" ht="21.75">
      <c r="A230" s="3"/>
      <c r="B230" s="54"/>
      <c r="C230" s="54"/>
      <c r="D230" s="5"/>
      <c r="E230" s="24"/>
      <c r="F230" s="91"/>
      <c r="G230" s="82"/>
      <c r="H230" s="3"/>
    </row>
    <row x14ac:dyDescent="0.25" r="231" customHeight="1" ht="21.75">
      <c r="A231" s="3"/>
      <c r="B231" s="68"/>
      <c r="C231" s="68"/>
      <c r="D231" s="24"/>
      <c r="E231" s="24"/>
      <c r="F231" s="91"/>
      <c r="G231" s="82"/>
      <c r="H231" s="3"/>
    </row>
    <row x14ac:dyDescent="0.25" r="232" customHeight="1" ht="21.75">
      <c r="A232" s="3"/>
      <c r="B232" s="54"/>
      <c r="C232" s="54"/>
      <c r="D232" s="69"/>
      <c r="E232" s="70"/>
      <c r="F232" s="105"/>
      <c r="G232" s="82"/>
      <c r="H232" s="3"/>
    </row>
    <row x14ac:dyDescent="0.25" r="233" customHeight="1" ht="21.75">
      <c r="A233" s="3"/>
      <c r="B233" s="54"/>
      <c r="C233" s="54"/>
      <c r="D233" s="5"/>
      <c r="E233" s="24"/>
      <c r="F233" s="91"/>
      <c r="G233" s="82"/>
      <c r="H233" s="3"/>
    </row>
    <row x14ac:dyDescent="0.25" r="234" customHeight="1" ht="17.25">
      <c r="A234" s="3"/>
      <c r="B234" s="54"/>
      <c r="C234" s="54"/>
      <c r="D234" s="5"/>
      <c r="E234" s="24"/>
      <c r="F234" s="91"/>
      <c r="G234" s="82"/>
      <c r="H234" s="3"/>
    </row>
    <row x14ac:dyDescent="0.25" r="235" customHeight="1" ht="45.75">
      <c r="A235" s="3"/>
      <c r="B235" s="54"/>
      <c r="C235" s="54"/>
      <c r="D235" s="5"/>
      <c r="E235" s="27"/>
      <c r="F235" s="91"/>
      <c r="G235" s="82"/>
      <c r="H235" s="3"/>
    </row>
    <row x14ac:dyDescent="0.25" r="236" customHeight="1" ht="21.75">
      <c r="A236" s="3"/>
      <c r="B236" s="54"/>
      <c r="C236" s="54"/>
      <c r="D236" s="5"/>
      <c r="E236" s="27"/>
      <c r="F236" s="91"/>
      <c r="G236" s="82"/>
      <c r="H236" s="3"/>
    </row>
    <row x14ac:dyDescent="0.25" r="237" customHeight="1" ht="21.75">
      <c r="A237" s="3"/>
      <c r="B237" s="54"/>
      <c r="C237" s="54"/>
      <c r="D237" s="5"/>
      <c r="E237" s="24"/>
      <c r="F237" s="91"/>
      <c r="G237" s="82"/>
      <c r="H237" s="3"/>
    </row>
    <row x14ac:dyDescent="0.25" r="238" customHeight="1" ht="21.75">
      <c r="A238" s="3"/>
      <c r="B238" s="54"/>
      <c r="C238" s="54"/>
      <c r="D238" s="5"/>
      <c r="E238" s="24"/>
      <c r="F238" s="91"/>
      <c r="G238" s="82"/>
      <c r="H238" s="3"/>
    </row>
    <row x14ac:dyDescent="0.25" r="239" customHeight="1" ht="21.75">
      <c r="A239" s="3"/>
      <c r="B239" s="54"/>
      <c r="C239" s="54"/>
      <c r="D239" s="5"/>
      <c r="E239" s="24"/>
      <c r="F239" s="91"/>
      <c r="G239" s="82"/>
      <c r="H239" s="3"/>
    </row>
    <row x14ac:dyDescent="0.25" r="240" customHeight="1" ht="21.75">
      <c r="A240" s="3"/>
      <c r="B240" s="54"/>
      <c r="C240" s="54"/>
      <c r="D240" s="5"/>
      <c r="E240" s="24"/>
      <c r="F240" s="91"/>
      <c r="G240" s="82"/>
      <c r="H240" s="3"/>
    </row>
    <row x14ac:dyDescent="0.25" r="241" customHeight="1" ht="21.75">
      <c r="A241" s="3"/>
      <c r="B241" s="54"/>
      <c r="C241" s="54"/>
      <c r="D241" s="5"/>
      <c r="E241" s="24"/>
      <c r="F241" s="91"/>
      <c r="G241" s="82"/>
      <c r="H241" s="3"/>
    </row>
    <row x14ac:dyDescent="0.25" r="242" customHeight="1" ht="21.75">
      <c r="A242" s="3"/>
      <c r="B242" s="54"/>
      <c r="C242" s="54"/>
      <c r="D242" s="5"/>
      <c r="E242" s="24"/>
      <c r="F242" s="91"/>
      <c r="G242" s="82"/>
      <c r="H242" s="3"/>
    </row>
    <row x14ac:dyDescent="0.25" r="243" customHeight="1" ht="21.75">
      <c r="A243" s="3"/>
      <c r="B243" s="54"/>
      <c r="C243" s="54"/>
      <c r="D243" s="5"/>
      <c r="E243" s="24"/>
      <c r="F243" s="91"/>
      <c r="G243" s="82"/>
      <c r="H243" s="3"/>
    </row>
    <row x14ac:dyDescent="0.25" r="244" customHeight="1" ht="21.75">
      <c r="A244" s="3"/>
      <c r="B244" s="54"/>
      <c r="C244" s="54"/>
      <c r="D244" s="5"/>
      <c r="E244" s="24"/>
      <c r="F244" s="91"/>
      <c r="G244" s="82"/>
      <c r="H244" s="3"/>
    </row>
    <row x14ac:dyDescent="0.25" r="245" customHeight="1" ht="21.75">
      <c r="A245" s="3"/>
      <c r="B245" s="54"/>
      <c r="C245" s="54"/>
      <c r="D245" s="5"/>
      <c r="E245" s="24"/>
      <c r="F245" s="91"/>
      <c r="G245" s="82"/>
      <c r="H245" s="3"/>
    </row>
    <row x14ac:dyDescent="0.25" r="246" customHeight="1" ht="21.75">
      <c r="A246" s="3"/>
      <c r="B246" s="68"/>
      <c r="C246" s="68"/>
      <c r="D246" s="24"/>
      <c r="E246" s="24"/>
      <c r="F246" s="91"/>
      <c r="G246" s="82"/>
      <c r="H246" s="3"/>
    </row>
    <row x14ac:dyDescent="0.25" r="247" customHeight="1" ht="21.75">
      <c r="A247" s="3"/>
      <c r="B247" s="54"/>
      <c r="C247" s="54"/>
      <c r="D247" s="69"/>
      <c r="E247" s="70"/>
      <c r="F247" s="105"/>
      <c r="G247" s="82"/>
      <c r="H247" s="3"/>
    </row>
    <row x14ac:dyDescent="0.25" r="248" customHeight="1" ht="17.25">
      <c r="A248" s="3"/>
      <c r="B248" s="54"/>
      <c r="C248" s="54"/>
      <c r="D248" s="5"/>
      <c r="E248" s="24"/>
      <c r="F248" s="91"/>
      <c r="G248" s="82"/>
      <c r="H248" s="3"/>
    </row>
    <row x14ac:dyDescent="0.25" r="249" customHeight="1" ht="17.25">
      <c r="A249" s="3"/>
      <c r="B249" s="54"/>
      <c r="C249" s="54"/>
      <c r="D249" s="5"/>
      <c r="E249" s="24"/>
      <c r="F249" s="91"/>
      <c r="G249" s="82"/>
      <c r="H249" s="3"/>
    </row>
    <row x14ac:dyDescent="0.25" r="250" customHeight="1" ht="17.25">
      <c r="A250" s="3"/>
      <c r="B250" s="54"/>
      <c r="C250" s="54"/>
      <c r="D250" s="5"/>
      <c r="E250" s="27"/>
      <c r="F250" s="91"/>
      <c r="G250" s="82"/>
      <c r="H250" s="3"/>
    </row>
    <row x14ac:dyDescent="0.25" r="251" customHeight="1" ht="17.25">
      <c r="A251" s="3"/>
      <c r="B251" s="54"/>
      <c r="C251" s="54"/>
      <c r="D251" s="5"/>
      <c r="E251" s="27"/>
      <c r="F251" s="91"/>
      <c r="G251" s="82"/>
      <c r="H251" s="3"/>
    </row>
    <row x14ac:dyDescent="0.25" r="252" customHeight="1" ht="17.25">
      <c r="A252" s="3"/>
      <c r="B252" s="54"/>
      <c r="C252" s="54"/>
      <c r="D252" s="5"/>
      <c r="E252" s="27"/>
      <c r="F252" s="91"/>
      <c r="G252" s="82"/>
      <c r="H252" s="3"/>
    </row>
    <row x14ac:dyDescent="0.25" r="253" customHeight="1" ht="17.25">
      <c r="A253" s="3"/>
      <c r="B253" s="54"/>
      <c r="C253" s="54"/>
      <c r="D253" s="5"/>
      <c r="E253" s="24"/>
      <c r="F253" s="91"/>
      <c r="G253" s="82"/>
      <c r="H253" s="3"/>
    </row>
    <row x14ac:dyDescent="0.25" r="254" customHeight="1" ht="17.25">
      <c r="A254" s="3"/>
      <c r="B254" s="54"/>
      <c r="C254" s="54"/>
      <c r="D254" s="5"/>
      <c r="E254" s="24"/>
      <c r="F254" s="91"/>
      <c r="G254" s="82"/>
      <c r="H254" s="3"/>
    </row>
    <row x14ac:dyDescent="0.25" r="255" customHeight="1" ht="17.25">
      <c r="A255" s="3"/>
      <c r="B255" s="54"/>
      <c r="C255" s="54"/>
      <c r="D255" s="5"/>
      <c r="E255" s="24"/>
      <c r="F255" s="91"/>
      <c r="G255" s="82"/>
      <c r="H255" s="3"/>
    </row>
    <row x14ac:dyDescent="0.25" r="256" customHeight="1" ht="17.25">
      <c r="A256" s="3"/>
      <c r="B256" s="54"/>
      <c r="C256" s="54"/>
      <c r="D256" s="5"/>
      <c r="E256" s="24"/>
      <c r="F256" s="91"/>
      <c r="G256" s="82"/>
      <c r="H256" s="3"/>
    </row>
    <row x14ac:dyDescent="0.25" r="257" customHeight="1" ht="17.25">
      <c r="A257" s="3"/>
      <c r="B257" s="54"/>
      <c r="C257" s="54"/>
      <c r="D257" s="5"/>
      <c r="E257" s="24"/>
      <c r="F257" s="91"/>
      <c r="G257" s="82"/>
      <c r="H257" s="3"/>
    </row>
    <row x14ac:dyDescent="0.25" r="258" customHeight="1" ht="17.25">
      <c r="A258" s="3"/>
      <c r="B258" s="54"/>
      <c r="C258" s="54"/>
      <c r="D258" s="5"/>
      <c r="E258" s="24"/>
      <c r="F258" s="91"/>
      <c r="G258" s="82"/>
      <c r="H258" s="3"/>
    </row>
    <row x14ac:dyDescent="0.25" r="259" customHeight="1" ht="17.25">
      <c r="A259" s="3"/>
      <c r="B259" s="54"/>
      <c r="C259" s="54"/>
      <c r="D259" s="5"/>
      <c r="E259" s="24"/>
      <c r="F259" s="91"/>
      <c r="G259" s="82"/>
      <c r="H259" s="3"/>
    </row>
    <row x14ac:dyDescent="0.25" r="260" customHeight="1" ht="17.25">
      <c r="A260" s="3"/>
      <c r="B260" s="54"/>
      <c r="C260" s="54"/>
      <c r="D260" s="5"/>
      <c r="E260" s="24"/>
      <c r="F260" s="91"/>
      <c r="G260" s="82"/>
      <c r="H260" s="3"/>
    </row>
    <row x14ac:dyDescent="0.25" r="261" customHeight="1" ht="17.25">
      <c r="A261" s="3"/>
      <c r="B261" s="54"/>
      <c r="C261" s="54"/>
      <c r="D261" s="5"/>
      <c r="E261" s="24"/>
      <c r="F261" s="91"/>
      <c r="G261" s="82"/>
      <c r="H261" s="3"/>
    </row>
    <row x14ac:dyDescent="0.25" r="262" customHeight="1" ht="17.25">
      <c r="A262" s="3"/>
      <c r="B262" s="68"/>
      <c r="C262" s="68"/>
      <c r="D262" s="24"/>
      <c r="E262" s="24"/>
      <c r="F262" s="91"/>
      <c r="G262" s="82"/>
      <c r="H262" s="3"/>
    </row>
    <row x14ac:dyDescent="0.25" r="263" customHeight="1" ht="17.25">
      <c r="A263" s="3"/>
      <c r="B263" s="54"/>
      <c r="C263" s="54"/>
      <c r="D263" s="69"/>
      <c r="E263" s="70"/>
      <c r="F263" s="105"/>
      <c r="G263" s="82"/>
      <c r="H263" s="3"/>
    </row>
    <row x14ac:dyDescent="0.25" r="264" customHeight="1" ht="17.25">
      <c r="A264" s="3"/>
      <c r="B264" s="54"/>
      <c r="C264" s="54"/>
      <c r="D264" s="5"/>
      <c r="E264" s="24"/>
      <c r="F264" s="91"/>
      <c r="G264" s="82"/>
      <c r="H264" s="3"/>
    </row>
    <row x14ac:dyDescent="0.25" r="265" customHeight="1" ht="17.25">
      <c r="A265" s="3"/>
      <c r="B265" s="54"/>
      <c r="C265" s="54"/>
      <c r="D265" s="5"/>
      <c r="E265" s="24"/>
      <c r="F265" s="91"/>
      <c r="G265" s="82"/>
      <c r="H265" s="3"/>
    </row>
    <row x14ac:dyDescent="0.25" r="266" customHeight="1" ht="17.25">
      <c r="A266" s="3"/>
      <c r="B266" s="54"/>
      <c r="C266" s="54"/>
      <c r="D266" s="5"/>
      <c r="E266" s="27"/>
      <c r="F266" s="91"/>
      <c r="G266" s="82"/>
      <c r="H266" s="3"/>
    </row>
    <row x14ac:dyDescent="0.25" r="267" customHeight="1" ht="17.25">
      <c r="A267" s="3"/>
      <c r="B267" s="54"/>
      <c r="C267" s="54"/>
      <c r="D267" s="5"/>
      <c r="E267" s="27"/>
      <c r="F267" s="91"/>
      <c r="G267" s="82"/>
      <c r="H267" s="3"/>
    </row>
    <row x14ac:dyDescent="0.25" r="268" customHeight="1" ht="17.25">
      <c r="A268" s="3"/>
      <c r="B268" s="54"/>
      <c r="C268" s="54"/>
      <c r="D268" s="5"/>
      <c r="E268" s="24"/>
      <c r="F268" s="91"/>
      <c r="G268" s="82"/>
      <c r="H268" s="3"/>
    </row>
    <row x14ac:dyDescent="0.25" r="269" customHeight="1" ht="17.25">
      <c r="A269" s="3"/>
      <c r="B269" s="54"/>
      <c r="C269" s="54"/>
      <c r="D269" s="5"/>
      <c r="E269" s="24"/>
      <c r="F269" s="91"/>
      <c r="G269" s="82"/>
      <c r="H269" s="3"/>
    </row>
    <row x14ac:dyDescent="0.25" r="270" customHeight="1" ht="17.25">
      <c r="A270" s="3"/>
      <c r="B270" s="54"/>
      <c r="C270" s="54"/>
      <c r="D270" s="5"/>
      <c r="E270" s="24"/>
      <c r="F270" s="91"/>
      <c r="G270" s="82"/>
      <c r="H270" s="3"/>
    </row>
    <row x14ac:dyDescent="0.25" r="271" customHeight="1" ht="17.25">
      <c r="A271" s="3"/>
      <c r="B271" s="54"/>
      <c r="C271" s="54"/>
      <c r="D271" s="5"/>
      <c r="E271" s="24"/>
      <c r="F271" s="91"/>
      <c r="G271" s="82"/>
      <c r="H271" s="3"/>
    </row>
    <row x14ac:dyDescent="0.25" r="272" customHeight="1" ht="17.25">
      <c r="A272" s="3"/>
      <c r="B272" s="54"/>
      <c r="C272" s="54"/>
      <c r="D272" s="5"/>
      <c r="E272" s="24"/>
      <c r="F272" s="91"/>
      <c r="G272" s="82"/>
      <c r="H272" s="3"/>
    </row>
    <row x14ac:dyDescent="0.25" r="273" customHeight="1" ht="17.25">
      <c r="A273" s="3"/>
      <c r="B273" s="54"/>
      <c r="C273" s="54"/>
      <c r="D273" s="5"/>
      <c r="E273" s="24"/>
      <c r="F273" s="91"/>
      <c r="G273" s="82"/>
      <c r="H273" s="3"/>
    </row>
    <row x14ac:dyDescent="0.25" r="274" customHeight="1" ht="17.25">
      <c r="A274" s="3"/>
      <c r="B274" s="54"/>
      <c r="C274" s="54"/>
      <c r="D274" s="5"/>
      <c r="E274" s="24"/>
      <c r="F274" s="91"/>
      <c r="G274" s="82"/>
      <c r="H274" s="3"/>
    </row>
    <row x14ac:dyDescent="0.25" r="275" customHeight="1" ht="17.25">
      <c r="A275" s="3"/>
      <c r="B275" s="54"/>
      <c r="C275" s="54"/>
      <c r="D275" s="5"/>
      <c r="E275" s="24"/>
      <c r="F275" s="91"/>
      <c r="G275" s="82"/>
      <c r="H275" s="3"/>
    </row>
    <row x14ac:dyDescent="0.25" r="276" customHeight="1" ht="17.25">
      <c r="A276" s="3"/>
      <c r="B276" s="54"/>
      <c r="C276" s="54"/>
      <c r="D276" s="5"/>
      <c r="E276" s="24"/>
      <c r="F276" s="91"/>
      <c r="G276" s="82"/>
      <c r="H276" s="3"/>
    </row>
    <row x14ac:dyDescent="0.25" r="277" customHeight="1" ht="17.25">
      <c r="A277" s="3"/>
      <c r="B277" s="68"/>
      <c r="C277" s="68"/>
      <c r="D277" s="24"/>
      <c r="E277" s="24"/>
      <c r="F277" s="91"/>
      <c r="G277" s="82"/>
      <c r="H277" s="3"/>
    </row>
    <row x14ac:dyDescent="0.25" r="278" customHeight="1" ht="17.25">
      <c r="A278" s="3"/>
      <c r="B278" s="54"/>
      <c r="C278" s="54"/>
      <c r="D278" s="69"/>
      <c r="E278" s="70"/>
      <c r="F278" s="105"/>
      <c r="G278" s="82"/>
      <c r="H278" s="3"/>
    </row>
    <row x14ac:dyDescent="0.25" r="279" customHeight="1" ht="17.25">
      <c r="A279" s="3"/>
      <c r="B279" s="54"/>
      <c r="C279" s="54"/>
      <c r="D279" s="7"/>
      <c r="E279" s="24"/>
      <c r="F279" s="91"/>
      <c r="G279" s="82"/>
      <c r="H279" s="3"/>
    </row>
    <row x14ac:dyDescent="0.25" r="280" customHeight="1" ht="17.25">
      <c r="A280" s="3"/>
      <c r="B280" s="54"/>
      <c r="C280" s="54"/>
      <c r="D280" s="5"/>
      <c r="E280" s="24"/>
      <c r="F280" s="91"/>
      <c r="G280" s="82"/>
      <c r="H280" s="3"/>
    </row>
    <row x14ac:dyDescent="0.25" r="281" customHeight="1" ht="17.25">
      <c r="A281" s="3"/>
      <c r="B281" s="54"/>
      <c r="C281" s="54"/>
      <c r="D281" s="5"/>
      <c r="E281" s="27"/>
      <c r="F281" s="91"/>
      <c r="G281" s="82"/>
      <c r="H281" s="3"/>
    </row>
    <row x14ac:dyDescent="0.25" r="282" customHeight="1" ht="17.25">
      <c r="A282" s="3"/>
      <c r="B282" s="54"/>
      <c r="C282" s="54"/>
      <c r="D282" s="5"/>
      <c r="E282" s="27"/>
      <c r="F282" s="91"/>
      <c r="G282" s="82"/>
      <c r="H282" s="3"/>
    </row>
    <row x14ac:dyDescent="0.25" r="283" customHeight="1" ht="17.25">
      <c r="A283" s="3"/>
      <c r="B283" s="54"/>
      <c r="C283" s="54"/>
      <c r="D283" s="5"/>
      <c r="E283" s="24"/>
      <c r="F283" s="91"/>
      <c r="G283" s="82"/>
      <c r="H283" s="3"/>
    </row>
    <row x14ac:dyDescent="0.25" r="284" customHeight="1" ht="17.25">
      <c r="A284" s="3"/>
      <c r="B284" s="54"/>
      <c r="C284" s="54"/>
      <c r="D284" s="5"/>
      <c r="E284" s="24"/>
      <c r="F284" s="91"/>
      <c r="G284" s="82"/>
      <c r="H284" s="3"/>
    </row>
    <row x14ac:dyDescent="0.25" r="285" customHeight="1" ht="17.25">
      <c r="A285" s="3"/>
      <c r="B285" s="54"/>
      <c r="C285" s="54"/>
      <c r="D285" s="5"/>
      <c r="E285" s="24"/>
      <c r="F285" s="91"/>
      <c r="G285" s="82"/>
      <c r="H285" s="3"/>
    </row>
    <row x14ac:dyDescent="0.25" r="286" customHeight="1" ht="17.25">
      <c r="A286" s="3"/>
      <c r="B286" s="54"/>
      <c r="C286" s="54"/>
      <c r="D286" s="5"/>
      <c r="E286" s="24"/>
      <c r="F286" s="91"/>
      <c r="G286" s="82"/>
      <c r="H286" s="3"/>
    </row>
    <row x14ac:dyDescent="0.25" r="287" customHeight="1" ht="17.25">
      <c r="A287" s="3"/>
      <c r="B287" s="54"/>
      <c r="C287" s="54"/>
      <c r="D287" s="5"/>
      <c r="E287" s="24"/>
      <c r="F287" s="91"/>
      <c r="G287" s="82"/>
      <c r="H287" s="3"/>
    </row>
    <row x14ac:dyDescent="0.25" r="288" customHeight="1" ht="17.25">
      <c r="A288" s="3"/>
      <c r="B288" s="54"/>
      <c r="C288" s="54"/>
      <c r="D288" s="5"/>
      <c r="E288" s="24"/>
      <c r="F288" s="91"/>
      <c r="G288" s="82"/>
      <c r="H288" s="3"/>
    </row>
    <row x14ac:dyDescent="0.25" r="289" customHeight="1" ht="17.25">
      <c r="A289" s="3"/>
      <c r="B289" s="54"/>
      <c r="C289" s="54"/>
      <c r="D289" s="5"/>
      <c r="E289" s="24"/>
      <c r="F289" s="91"/>
      <c r="G289" s="82"/>
      <c r="H289" s="3"/>
    </row>
    <row x14ac:dyDescent="0.25" r="290" customHeight="1" ht="17.25">
      <c r="A290" s="3"/>
      <c r="B290" s="54"/>
      <c r="C290" s="54"/>
      <c r="D290" s="5"/>
      <c r="E290" s="24"/>
      <c r="F290" s="91"/>
      <c r="G290" s="82"/>
      <c r="H290" s="3"/>
    </row>
  </sheetData>
  <mergeCells count="12">
    <mergeCell ref="A1:G1"/>
    <mergeCell ref="D16:E16"/>
    <mergeCell ref="D28:E28"/>
    <mergeCell ref="D54:E54"/>
    <mergeCell ref="D75:E75"/>
    <mergeCell ref="D90:E90"/>
    <mergeCell ref="D104:E104"/>
    <mergeCell ref="D134:E134"/>
    <mergeCell ref="D155:E155"/>
    <mergeCell ref="D171:E171"/>
    <mergeCell ref="C194:F194"/>
    <mergeCell ref="D206:E20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2"/>
  <sheetViews>
    <sheetView workbookViewId="0"/>
  </sheetViews>
  <sheetFormatPr defaultRowHeight="15" x14ac:dyDescent="0.25"/>
  <cols>
    <col min="1" max="1" style="76" width="5.576428571428571" customWidth="1" bestFit="1"/>
    <col min="2" max="2" style="77" width="18.576428571428572" customWidth="1" bestFit="1"/>
    <col min="3" max="3" style="77" width="47.14785714285715" customWidth="1" bestFit="1"/>
    <col min="4" max="4" style="78" width="34.57642857142857" customWidth="1" bestFit="1"/>
    <col min="5" max="5" style="79" width="24.005" customWidth="1" bestFit="1"/>
    <col min="6" max="6" style="79" width="46.57642857142857" customWidth="1" bestFit="1"/>
    <col min="7" max="7" style="100" width="37.14785714285715" customWidth="1" bestFit="1"/>
    <col min="8" max="8" style="76" width="12.43357142857143" customWidth="1" bestFit="1"/>
  </cols>
  <sheetData>
    <row x14ac:dyDescent="0.25" r="1" customHeight="1" ht="29.100000000000005">
      <c r="A1" s="1" t="s">
        <v>0</v>
      </c>
      <c r="B1" s="1"/>
      <c r="C1" s="1"/>
      <c r="D1" s="2"/>
      <c r="E1" s="2"/>
      <c r="F1" s="2"/>
      <c r="G1" s="81"/>
      <c r="H1" s="3"/>
    </row>
    <row x14ac:dyDescent="0.25" r="2" customHeight="1" ht="29.100000000000005">
      <c r="A2" s="4"/>
      <c r="B2" s="4"/>
      <c r="C2" s="4"/>
      <c r="D2" s="5"/>
      <c r="E2" s="6"/>
      <c r="F2" s="7"/>
      <c r="G2" s="82"/>
      <c r="H2" s="3"/>
    </row>
    <row x14ac:dyDescent="0.25" r="3" customHeight="1" ht="17.25">
      <c r="A3" s="8" t="s">
        <v>1</v>
      </c>
      <c r="B3" s="9" t="s">
        <v>63</v>
      </c>
      <c r="C3" s="10"/>
      <c r="D3" s="11"/>
      <c r="E3" s="12"/>
      <c r="F3" s="13"/>
      <c r="G3" s="83"/>
      <c r="H3" s="3"/>
    </row>
    <row x14ac:dyDescent="0.25" r="4" customHeight="1" ht="30">
      <c r="A4" s="15"/>
      <c r="B4" s="15"/>
      <c r="C4" s="15"/>
      <c r="D4" s="84"/>
      <c r="E4" s="60" t="s">
        <v>33</v>
      </c>
      <c r="F4" s="16" t="s">
        <v>64</v>
      </c>
      <c r="G4" s="85" t="s">
        <v>65</v>
      </c>
      <c r="H4" s="3"/>
    </row>
    <row x14ac:dyDescent="0.25" r="5" customHeight="1" ht="30">
      <c r="A5" s="19"/>
      <c r="B5" s="19"/>
      <c r="C5" s="19"/>
      <c r="D5" s="61"/>
      <c r="E5" s="20" t="s">
        <v>5</v>
      </c>
      <c r="F5" s="21"/>
      <c r="G5" s="82"/>
      <c r="H5" s="3"/>
    </row>
    <row x14ac:dyDescent="0.25" r="6" customHeight="1" ht="17.25">
      <c r="A6" s="22"/>
      <c r="B6" s="23"/>
      <c r="C6" s="23"/>
      <c r="D6" s="5"/>
      <c r="E6" s="24">
        <v>30</v>
      </c>
      <c r="F6" s="25">
        <f>ROUNDUP((('UK-T-Lighting &amp; Accessories '!F6)*USD_per_GBP),-1)</f>
      </c>
      <c r="G6" s="25">
        <f>ROUNDUP((('UK-T-Lighting &amp; Accessories '!G6)*USD_per_GBP),-1)</f>
      </c>
      <c r="H6" s="3"/>
    </row>
    <row x14ac:dyDescent="0.25" r="7" customHeight="1" ht="17.25">
      <c r="A7" s="22"/>
      <c r="B7" s="23"/>
      <c r="C7" s="23"/>
      <c r="D7" s="5"/>
      <c r="E7" s="26"/>
      <c r="F7" s="86"/>
      <c r="G7" s="86"/>
      <c r="H7" s="3"/>
    </row>
    <row x14ac:dyDescent="0.25" r="8" customHeight="1" ht="17.25">
      <c r="A8" s="22"/>
      <c r="B8" s="23"/>
      <c r="C8" s="23"/>
      <c r="D8" s="29"/>
      <c r="E8" s="6"/>
      <c r="F8" s="86"/>
      <c r="G8" s="86"/>
      <c r="H8" s="3"/>
    </row>
    <row x14ac:dyDescent="0.25" r="9" customHeight="1" ht="17.25">
      <c r="A9" s="22"/>
      <c r="B9" s="23"/>
      <c r="C9" s="23"/>
      <c r="D9" s="30"/>
      <c r="E9" s="6"/>
      <c r="F9" s="86"/>
      <c r="G9" s="86"/>
      <c r="H9" s="3"/>
    </row>
    <row x14ac:dyDescent="0.25" r="10" customHeight="1" ht="17.25">
      <c r="A10" s="22"/>
      <c r="B10" s="23"/>
      <c r="C10" s="23"/>
      <c r="D10" s="31"/>
      <c r="E10" s="6"/>
      <c r="F10" s="87"/>
      <c r="G10" s="87"/>
      <c r="H10" s="3"/>
    </row>
    <row x14ac:dyDescent="0.25" r="11" customHeight="1" ht="17.25">
      <c r="A11" s="22"/>
      <c r="B11" s="23"/>
      <c r="C11" s="23"/>
      <c r="D11" s="35" t="s">
        <v>8</v>
      </c>
      <c r="E11" s="36"/>
      <c r="F11" s="88">
        <f>ROUNDUP((('UK-T-Lighting &amp; Accessories '!F11)*USD_per_GBP),-1)</f>
      </c>
      <c r="G11" s="87"/>
      <c r="H11" s="3"/>
    </row>
    <row x14ac:dyDescent="0.25" r="12" customHeight="1" ht="17.25">
      <c r="A12" s="22"/>
      <c r="B12" s="23"/>
      <c r="C12" s="23"/>
      <c r="D12" s="5"/>
      <c r="E12" s="31"/>
      <c r="F12" s="32"/>
      <c r="G12" s="87"/>
      <c r="H12" s="3"/>
    </row>
    <row x14ac:dyDescent="0.25" r="13" customHeight="1" ht="17.25">
      <c r="A13" s="22"/>
      <c r="B13" s="23"/>
      <c r="C13" s="23"/>
      <c r="D13" s="5"/>
      <c r="E13" s="31"/>
      <c r="F13" s="32"/>
      <c r="G13" s="87"/>
      <c r="H13" s="3"/>
    </row>
    <row x14ac:dyDescent="0.25" r="14" customHeight="1" ht="17.25">
      <c r="A14" s="22"/>
      <c r="B14" s="23"/>
      <c r="C14" s="23"/>
      <c r="D14" s="5"/>
      <c r="E14" s="31"/>
      <c r="F14" s="32"/>
      <c r="G14" s="87"/>
      <c r="H14" s="3"/>
    </row>
    <row x14ac:dyDescent="0.25" r="15" customHeight="1" ht="17.25">
      <c r="A15" s="8" t="s">
        <v>1</v>
      </c>
      <c r="B15" s="9" t="s">
        <v>2</v>
      </c>
      <c r="C15" s="10"/>
      <c r="D15" s="11"/>
      <c r="E15" s="12"/>
      <c r="F15" s="13"/>
      <c r="G15" s="83"/>
      <c r="H15" s="14"/>
    </row>
    <row x14ac:dyDescent="0.25" r="16" customHeight="1" ht="30">
      <c r="A16" s="15"/>
      <c r="B16" s="15"/>
      <c r="C16" s="15"/>
      <c r="D16" s="16" t="s">
        <v>3</v>
      </c>
      <c r="E16" s="17"/>
      <c r="F16" s="16" t="s">
        <v>4</v>
      </c>
      <c r="G16" s="85"/>
      <c r="H16" s="3"/>
    </row>
    <row x14ac:dyDescent="0.25" r="17" customHeight="1" ht="30">
      <c r="A17" s="19"/>
      <c r="B17" s="19"/>
      <c r="C17" s="19"/>
      <c r="D17" s="20" t="s">
        <v>5</v>
      </c>
      <c r="E17" s="20" t="s">
        <v>6</v>
      </c>
      <c r="F17" s="21"/>
      <c r="G17" s="82"/>
      <c r="H17" s="3"/>
    </row>
    <row x14ac:dyDescent="0.25" r="18" customHeight="1" ht="17.25">
      <c r="A18" s="22"/>
      <c r="B18" s="23"/>
      <c r="C18" s="23"/>
      <c r="D18" s="7">
        <v>150</v>
      </c>
      <c r="E18" s="24">
        <v>59</v>
      </c>
      <c r="F18" s="25">
        <f>ROUNDUP((('UK-T-Lighting &amp; Accessories '!F18)*USD_per_GBP),-1)</f>
      </c>
      <c r="G18" s="82"/>
      <c r="H18" s="3"/>
    </row>
    <row x14ac:dyDescent="0.25" r="19" customHeight="1" ht="17.25">
      <c r="A19" s="22"/>
      <c r="B19" s="23"/>
      <c r="C19" s="23"/>
      <c r="D19" s="5"/>
      <c r="E19" s="26"/>
      <c r="F19" s="27"/>
      <c r="G19" s="86"/>
      <c r="H19" s="24"/>
    </row>
    <row x14ac:dyDescent="0.25" r="20" customHeight="1" ht="17.25">
      <c r="A20" s="22"/>
      <c r="B20" s="23"/>
      <c r="C20" s="23"/>
      <c r="D20" s="29" t="s">
        <v>7</v>
      </c>
      <c r="E20" s="6"/>
      <c r="F20" s="27"/>
      <c r="G20" s="86"/>
      <c r="H20" s="24"/>
    </row>
    <row x14ac:dyDescent="0.25" r="21" customHeight="1" ht="17.25">
      <c r="A21" s="22"/>
      <c r="B21" s="23"/>
      <c r="C21" s="23"/>
      <c r="D21" s="30"/>
      <c r="E21" s="6"/>
      <c r="F21" s="27"/>
      <c r="G21" s="86"/>
      <c r="H21" s="24"/>
    </row>
    <row x14ac:dyDescent="0.25" r="22" customHeight="1" ht="17.25">
      <c r="A22" s="22"/>
      <c r="B22" s="23"/>
      <c r="C22" s="23"/>
      <c r="D22" s="31"/>
      <c r="E22" s="6"/>
      <c r="F22" s="32"/>
      <c r="G22" s="87"/>
      <c r="H22" s="34"/>
    </row>
    <row x14ac:dyDescent="0.25" r="23" customHeight="1" ht="17.25">
      <c r="A23" s="22"/>
      <c r="B23" s="23"/>
      <c r="C23" s="23"/>
      <c r="D23" s="35" t="s">
        <v>8</v>
      </c>
      <c r="E23" s="36"/>
      <c r="F23" s="37">
        <f>ROUNDUP((('UK-T-Lighting &amp; Accessories '!F23)*USD_per_GBP),-1)</f>
      </c>
      <c r="G23" s="87"/>
      <c r="H23" s="3"/>
    </row>
    <row x14ac:dyDescent="0.25" r="24" customHeight="1" ht="17.25">
      <c r="A24" s="22"/>
      <c r="B24" s="23"/>
      <c r="C24" s="23"/>
      <c r="D24" s="5"/>
      <c r="E24" s="31"/>
      <c r="F24" s="32"/>
      <c r="G24" s="87"/>
      <c r="H24" s="38"/>
    </row>
    <row x14ac:dyDescent="0.25" r="25" customHeight="1" ht="17.25">
      <c r="A25" s="22"/>
      <c r="B25" s="23"/>
      <c r="C25" s="23"/>
      <c r="D25" s="5"/>
      <c r="E25" s="31"/>
      <c r="F25" s="32"/>
      <c r="G25" s="87"/>
      <c r="H25" s="38"/>
    </row>
    <row x14ac:dyDescent="0.25" r="26" customHeight="1" ht="17.25">
      <c r="A26" s="22"/>
      <c r="B26" s="23"/>
      <c r="C26" s="23"/>
      <c r="D26" s="5"/>
      <c r="E26" s="31"/>
      <c r="F26" s="32"/>
      <c r="G26" s="87"/>
      <c r="H26" s="38"/>
    </row>
    <row x14ac:dyDescent="0.25" r="27" customHeight="1" ht="17.25">
      <c r="A27" s="8" t="s">
        <v>1</v>
      </c>
      <c r="B27" s="9" t="s">
        <v>9</v>
      </c>
      <c r="C27" s="10"/>
      <c r="D27" s="11"/>
      <c r="E27" s="11"/>
      <c r="F27" s="13"/>
      <c r="G27" s="83"/>
      <c r="H27" s="14"/>
    </row>
    <row x14ac:dyDescent="0.25" r="28" customHeight="1" ht="30">
      <c r="A28" s="15"/>
      <c r="B28" s="15"/>
      <c r="C28" s="39"/>
      <c r="D28" s="16" t="s">
        <v>10</v>
      </c>
      <c r="E28" s="17"/>
      <c r="F28" s="16" t="s">
        <v>4</v>
      </c>
      <c r="G28" s="85"/>
      <c r="H28" s="3"/>
    </row>
    <row x14ac:dyDescent="0.25" r="29" customHeight="1" ht="30">
      <c r="A29" s="19"/>
      <c r="B29" s="19"/>
      <c r="C29" s="40"/>
      <c r="D29" s="20" t="s">
        <v>5</v>
      </c>
      <c r="E29" s="20" t="s">
        <v>6</v>
      </c>
      <c r="F29" s="21"/>
      <c r="G29" s="82"/>
      <c r="H29" s="3"/>
    </row>
    <row x14ac:dyDescent="0.25" r="30" customHeight="1" ht="17.25">
      <c r="A30" s="22"/>
      <c r="B30" s="23"/>
      <c r="C30" s="41" t="s">
        <v>11</v>
      </c>
      <c r="D30" s="7">
        <v>40</v>
      </c>
      <c r="E30" s="24" t="s">
        <v>12</v>
      </c>
      <c r="F30" s="25">
        <f>ROUNDUP((('UK-T-Lighting &amp; Accessories '!F30)*USD_per_GBP),-1)</f>
      </c>
      <c r="G30" s="82"/>
      <c r="H30" s="3"/>
    </row>
    <row x14ac:dyDescent="0.25" r="31" customHeight="1" ht="17.25">
      <c r="A31" s="22"/>
      <c r="B31" s="23"/>
      <c r="C31" s="41" t="s">
        <v>13</v>
      </c>
      <c r="D31" s="7">
        <v>50</v>
      </c>
      <c r="E31" s="24" t="s">
        <v>14</v>
      </c>
      <c r="F31" s="25">
        <f>ROUNDUP((('UK-T-Lighting &amp; Accessories '!F31)*USD_per_GBP),-1)</f>
      </c>
      <c r="G31" s="82"/>
      <c r="H31" s="3"/>
    </row>
    <row x14ac:dyDescent="0.25" r="32" customHeight="1" ht="17.25">
      <c r="A32" s="22"/>
      <c r="B32" s="23"/>
      <c r="C32" s="41" t="s">
        <v>15</v>
      </c>
      <c r="D32" s="7">
        <v>60</v>
      </c>
      <c r="E32" s="24" t="s">
        <v>16</v>
      </c>
      <c r="F32" s="25">
        <f>ROUNDUP((('UK-T-Lighting &amp; Accessories '!F32)*USD_per_GBP),-1)</f>
      </c>
      <c r="G32" s="82"/>
      <c r="H32" s="3"/>
    </row>
    <row x14ac:dyDescent="0.25" r="33" customHeight="1" ht="17.25">
      <c r="A33" s="22"/>
      <c r="B33" s="23"/>
      <c r="C33" s="23"/>
      <c r="D33" s="27"/>
      <c r="E33" s="27"/>
      <c r="F33" s="24"/>
      <c r="G33" s="82"/>
      <c r="H33" s="3"/>
    </row>
    <row x14ac:dyDescent="0.25" r="34" customHeight="1" ht="17.25">
      <c r="A34" s="22"/>
      <c r="B34" s="23"/>
      <c r="C34" s="23"/>
      <c r="D34" s="29" t="s">
        <v>7</v>
      </c>
      <c r="E34" s="27"/>
      <c r="F34" s="27"/>
      <c r="G34" s="24"/>
      <c r="H34" s="3"/>
    </row>
    <row x14ac:dyDescent="0.25" r="35" customHeight="1" ht="17.25">
      <c r="A35" s="22"/>
      <c r="B35" s="23"/>
      <c r="C35" s="23"/>
      <c r="D35" s="30"/>
      <c r="E35" s="27"/>
      <c r="F35" s="27"/>
      <c r="G35" s="24"/>
      <c r="H35" s="3"/>
    </row>
    <row x14ac:dyDescent="0.25" r="36" customHeight="1" ht="17.25">
      <c r="A36" s="22"/>
      <c r="B36" s="23"/>
      <c r="C36" s="23"/>
      <c r="D36" s="31"/>
      <c r="E36" s="32"/>
      <c r="F36" s="32"/>
      <c r="G36" s="34"/>
      <c r="H36" s="3"/>
    </row>
    <row x14ac:dyDescent="0.25" r="37" customHeight="1" ht="17.25">
      <c r="A37" s="22"/>
      <c r="B37" s="23"/>
      <c r="C37" s="23"/>
      <c r="D37" s="35" t="s">
        <v>8</v>
      </c>
      <c r="E37" s="42"/>
      <c r="F37" s="37">
        <f>ROUNDUP((('UK-T-Lighting &amp; Accessories '!F37)*USD_per_GBP),-1)</f>
      </c>
      <c r="G37" s="82"/>
      <c r="H37" s="3"/>
    </row>
    <row x14ac:dyDescent="0.25" r="38" customHeight="1" ht="17.25">
      <c r="A38" s="22"/>
      <c r="B38" s="23"/>
      <c r="C38" s="23"/>
      <c r="D38" s="5"/>
      <c r="E38" s="31"/>
      <c r="F38" s="32"/>
      <c r="G38" s="87"/>
      <c r="H38" s="38"/>
    </row>
    <row x14ac:dyDescent="0.25" r="39" customHeight="1" ht="40.5">
      <c r="A39" s="22"/>
      <c r="B39" s="23"/>
      <c r="C39" s="23"/>
      <c r="D39" s="5"/>
      <c r="E39" s="43"/>
      <c r="F39" s="32"/>
      <c r="G39" s="87"/>
      <c r="H39" s="38"/>
    </row>
    <row x14ac:dyDescent="0.25" r="40" customHeight="1" ht="17.25">
      <c r="A40" s="8" t="s">
        <v>1</v>
      </c>
      <c r="B40" s="9" t="s">
        <v>66</v>
      </c>
      <c r="C40" s="10"/>
      <c r="D40" s="11"/>
      <c r="E40" s="11"/>
      <c r="F40" s="13"/>
      <c r="G40" s="83"/>
      <c r="H40" s="3"/>
    </row>
    <row x14ac:dyDescent="0.25" r="41" customHeight="1" ht="30">
      <c r="A41" s="15"/>
      <c r="B41" s="15"/>
      <c r="C41" s="15"/>
      <c r="D41" s="72"/>
      <c r="E41" s="60" t="s">
        <v>33</v>
      </c>
      <c r="F41" s="16" t="s">
        <v>64</v>
      </c>
      <c r="G41" s="85" t="s">
        <v>65</v>
      </c>
      <c r="H41" s="3"/>
    </row>
    <row x14ac:dyDescent="0.25" r="42" customHeight="1" ht="30">
      <c r="A42" s="19"/>
      <c r="B42" s="19"/>
      <c r="C42" s="19"/>
      <c r="D42" s="61"/>
      <c r="E42" s="20" t="s">
        <v>5</v>
      </c>
      <c r="F42" s="21"/>
      <c r="G42" s="82"/>
      <c r="H42" s="3"/>
    </row>
    <row x14ac:dyDescent="0.25" r="43" customHeight="1" ht="17.25">
      <c r="A43" s="22"/>
      <c r="B43" s="23"/>
      <c r="C43" s="23"/>
      <c r="D43" s="26"/>
      <c r="E43" s="24">
        <v>30</v>
      </c>
      <c r="F43" s="25">
        <f>ROUNDUP((('UK-T-Lighting &amp; Accessories '!F43)*USD_per_GBP),-1)</f>
      </c>
      <c r="G43" s="25">
        <f>ROUNDUP((('UK-T-Lighting &amp; Accessories '!G43)*USD_per_GBP),-1)</f>
      </c>
      <c r="H43" s="3"/>
    </row>
    <row x14ac:dyDescent="0.25" r="44" customHeight="1" ht="17.25">
      <c r="A44" s="22"/>
      <c r="B44" s="23"/>
      <c r="C44" s="23"/>
      <c r="D44" s="26"/>
      <c r="E44" s="27"/>
      <c r="F44" s="89" t="s">
        <v>1</v>
      </c>
      <c r="G44" s="90"/>
      <c r="H44" s="3"/>
    </row>
    <row x14ac:dyDescent="0.25" r="45" customHeight="1" ht="17.25">
      <c r="A45" s="22"/>
      <c r="B45" s="23"/>
      <c r="C45" s="23"/>
      <c r="D45" s="29"/>
      <c r="E45" s="27"/>
      <c r="F45" s="91"/>
      <c r="G45" s="90"/>
      <c r="H45" s="3"/>
    </row>
    <row x14ac:dyDescent="0.25" r="46" customHeight="1" ht="17.25">
      <c r="A46" s="22"/>
      <c r="B46" s="23"/>
      <c r="C46" s="23"/>
      <c r="D46" s="30"/>
      <c r="E46" s="27"/>
      <c r="F46" s="91"/>
      <c r="G46" s="90"/>
      <c r="H46" s="3"/>
    </row>
    <row x14ac:dyDescent="0.25" r="47" customHeight="1" ht="17.25">
      <c r="A47" s="22"/>
      <c r="B47" s="23"/>
      <c r="C47" s="23"/>
      <c r="D47" s="44"/>
      <c r="E47" s="44"/>
      <c r="F47" s="92"/>
      <c r="G47" s="90"/>
      <c r="H47" s="3"/>
    </row>
    <row x14ac:dyDescent="0.25" r="48" customHeight="1" ht="17.25">
      <c r="A48" s="22"/>
      <c r="B48" s="23"/>
      <c r="C48" s="23"/>
      <c r="D48" s="35" t="s">
        <v>19</v>
      </c>
      <c r="E48" s="46"/>
      <c r="F48" s="88">
        <f>ROUNDUP((('UK-T-Lighting &amp; Accessories '!F48)*USD_per_GBP),-1)</f>
      </c>
      <c r="G48" s="90"/>
      <c r="H48" s="3"/>
    </row>
    <row x14ac:dyDescent="0.25" r="49" customHeight="1" ht="17.25">
      <c r="A49" s="22"/>
      <c r="B49" s="23"/>
      <c r="C49" s="23"/>
      <c r="D49" s="5"/>
      <c r="E49" s="30"/>
      <c r="F49" s="93"/>
      <c r="G49" s="87"/>
      <c r="H49" s="3"/>
    </row>
    <row x14ac:dyDescent="0.25" r="50" customHeight="1" ht="17.25">
      <c r="A50" s="22"/>
      <c r="B50" s="23"/>
      <c r="C50" s="23"/>
      <c r="D50" s="5"/>
      <c r="E50" s="30"/>
      <c r="F50" s="93"/>
      <c r="G50" s="87"/>
      <c r="H50" s="3"/>
    </row>
    <row x14ac:dyDescent="0.25" r="51" customHeight="1" ht="17.25">
      <c r="A51" s="22"/>
      <c r="B51" s="23"/>
      <c r="C51" s="23"/>
      <c r="D51" s="5"/>
      <c r="E51" s="30"/>
      <c r="F51" s="47"/>
      <c r="G51" s="87"/>
      <c r="H51" s="3"/>
    </row>
    <row x14ac:dyDescent="0.25" r="52" customHeight="1" ht="17.25">
      <c r="A52" s="22"/>
      <c r="B52" s="23"/>
      <c r="C52" s="23"/>
      <c r="D52" s="5"/>
      <c r="E52" s="48"/>
      <c r="F52" s="47"/>
      <c r="G52" s="87"/>
      <c r="H52" s="3"/>
    </row>
    <row x14ac:dyDescent="0.25" r="53" customHeight="1" ht="17.25">
      <c r="A53" s="8" t="s">
        <v>1</v>
      </c>
      <c r="B53" s="9" t="s">
        <v>17</v>
      </c>
      <c r="C53" s="10"/>
      <c r="D53" s="11"/>
      <c r="E53" s="11"/>
      <c r="F53" s="13"/>
      <c r="G53" s="83"/>
      <c r="H53" s="14"/>
    </row>
    <row x14ac:dyDescent="0.25" r="54" customHeight="1" ht="30">
      <c r="A54" s="15"/>
      <c r="B54" s="15"/>
      <c r="C54" s="15"/>
      <c r="D54" s="16" t="s">
        <v>3</v>
      </c>
      <c r="E54" s="17"/>
      <c r="F54" s="16" t="s">
        <v>4</v>
      </c>
      <c r="G54" s="85"/>
      <c r="H54" s="3"/>
    </row>
    <row x14ac:dyDescent="0.25" r="55" customHeight="1" ht="30">
      <c r="A55" s="19"/>
      <c r="B55" s="19"/>
      <c r="C55" s="19"/>
      <c r="D55" s="20" t="s">
        <v>5</v>
      </c>
      <c r="E55" s="20" t="s">
        <v>6</v>
      </c>
      <c r="F55" s="21"/>
      <c r="G55" s="82"/>
      <c r="H55" s="3"/>
    </row>
    <row x14ac:dyDescent="0.25" r="56" customHeight="1" ht="17.25">
      <c r="A56" s="22"/>
      <c r="B56" s="23"/>
      <c r="C56" s="23"/>
      <c r="D56" s="7">
        <v>150</v>
      </c>
      <c r="E56" s="24">
        <v>59</v>
      </c>
      <c r="F56" s="25">
        <f>ROUNDUP((('UK-T-Lighting &amp; Accessories '!F56)*USD_per_GBP),-1)</f>
      </c>
      <c r="G56" s="82"/>
      <c r="H56" s="3"/>
    </row>
    <row x14ac:dyDescent="0.25" r="57" customHeight="1" ht="17.25">
      <c r="A57" s="22"/>
      <c r="B57" s="23"/>
      <c r="C57" s="23"/>
      <c r="D57" s="26"/>
      <c r="E57" s="27"/>
      <c r="F57" s="24"/>
      <c r="G57" s="82"/>
      <c r="H57" s="3"/>
    </row>
    <row x14ac:dyDescent="0.25" r="58" customHeight="1" ht="17.25">
      <c r="A58" s="22"/>
      <c r="B58" s="23"/>
      <c r="C58" s="23"/>
      <c r="D58" s="29" t="s">
        <v>18</v>
      </c>
      <c r="E58" s="27"/>
      <c r="F58" s="24"/>
      <c r="G58" s="82"/>
      <c r="H58" s="3"/>
    </row>
    <row x14ac:dyDescent="0.25" r="59" customHeight="1" ht="17.25">
      <c r="A59" s="22"/>
      <c r="B59" s="23"/>
      <c r="C59" s="23"/>
      <c r="D59" s="30"/>
      <c r="E59" s="27"/>
      <c r="F59" s="24"/>
      <c r="G59" s="82"/>
      <c r="H59" s="3"/>
    </row>
    <row x14ac:dyDescent="0.25" r="60" customHeight="1" ht="17.25">
      <c r="A60" s="22"/>
      <c r="B60" s="23"/>
      <c r="C60" s="23"/>
      <c r="D60" s="44"/>
      <c r="E60" s="44"/>
      <c r="F60" s="45"/>
      <c r="G60" s="82"/>
      <c r="H60" s="3"/>
    </row>
    <row x14ac:dyDescent="0.25" r="61" customHeight="1" ht="17.25">
      <c r="A61" s="22"/>
      <c r="B61" s="23"/>
      <c r="C61" s="23"/>
      <c r="D61" s="35" t="s">
        <v>19</v>
      </c>
      <c r="E61" s="46"/>
      <c r="F61" s="37">
        <f>ROUNDUP((('UK-T-Lighting &amp; Accessories '!F61)*USD_per_GBP),-1)</f>
      </c>
      <c r="G61" s="82"/>
      <c r="H61" s="3"/>
    </row>
    <row x14ac:dyDescent="0.25" r="62" customHeight="1" ht="17.25">
      <c r="A62" s="22"/>
      <c r="B62" s="23"/>
      <c r="C62" s="23"/>
      <c r="D62" s="5"/>
      <c r="E62" s="30"/>
      <c r="F62" s="47"/>
      <c r="G62" s="87"/>
      <c r="H62" s="38"/>
    </row>
    <row x14ac:dyDescent="0.25" r="63" customHeight="1" ht="17.25">
      <c r="A63" s="22"/>
      <c r="B63" s="23"/>
      <c r="C63" s="23"/>
      <c r="D63" s="5"/>
      <c r="E63" s="30"/>
      <c r="F63" s="47"/>
      <c r="G63" s="87"/>
      <c r="H63" s="38"/>
    </row>
    <row x14ac:dyDescent="0.25" r="64" customHeight="1" ht="17.25">
      <c r="A64" s="22"/>
      <c r="B64" s="23"/>
      <c r="C64" s="23"/>
      <c r="D64" s="5"/>
      <c r="E64" s="30"/>
      <c r="F64" s="47"/>
      <c r="G64" s="87"/>
      <c r="H64" s="38"/>
    </row>
    <row x14ac:dyDescent="0.25" r="65" customHeight="1" ht="17.25">
      <c r="A65" s="22"/>
      <c r="B65" s="23"/>
      <c r="C65" s="23"/>
      <c r="D65" s="5"/>
      <c r="E65" s="30"/>
      <c r="F65" s="47"/>
      <c r="G65" s="87"/>
      <c r="H65" s="38"/>
    </row>
    <row x14ac:dyDescent="0.25" r="66" customHeight="1" ht="17.25">
      <c r="A66" s="22"/>
      <c r="B66" s="23"/>
      <c r="C66" s="23"/>
      <c r="D66" s="5"/>
      <c r="E66" s="30"/>
      <c r="F66" s="47"/>
      <c r="G66" s="87"/>
      <c r="H66" s="38"/>
    </row>
    <row x14ac:dyDescent="0.25" r="67" customHeight="1" ht="17.25">
      <c r="A67" s="22"/>
      <c r="B67" s="23"/>
      <c r="C67" s="23"/>
      <c r="D67" s="5"/>
      <c r="E67" s="30"/>
      <c r="F67" s="47"/>
      <c r="G67" s="87"/>
      <c r="H67" s="38"/>
    </row>
    <row x14ac:dyDescent="0.25" r="68" customHeight="1" ht="17.25">
      <c r="A68" s="22"/>
      <c r="B68" s="23"/>
      <c r="C68" s="23"/>
      <c r="D68" s="5"/>
      <c r="E68" s="30"/>
      <c r="F68" s="47"/>
      <c r="G68" s="87"/>
      <c r="H68" s="38"/>
    </row>
    <row x14ac:dyDescent="0.25" r="69" customHeight="1" ht="17.25">
      <c r="A69" s="8"/>
      <c r="B69" s="9" t="s">
        <v>20</v>
      </c>
      <c r="C69" s="9"/>
      <c r="D69" s="49"/>
      <c r="E69" s="49"/>
      <c r="F69" s="49"/>
      <c r="G69" s="83"/>
      <c r="H69" s="3"/>
    </row>
    <row x14ac:dyDescent="0.25" r="70" customHeight="1" ht="24">
      <c r="A70" s="50"/>
      <c r="B70" s="51"/>
      <c r="C70" s="39" t="s">
        <v>10</v>
      </c>
      <c r="D70" s="16" t="s">
        <v>10</v>
      </c>
      <c r="E70" s="17"/>
      <c r="F70" s="57" t="s">
        <v>4</v>
      </c>
      <c r="G70" s="85"/>
      <c r="H70" s="3"/>
    </row>
    <row x14ac:dyDescent="0.25" r="71" customHeight="1" ht="30">
      <c r="A71" s="19"/>
      <c r="B71" s="19"/>
      <c r="C71" s="53"/>
      <c r="D71" s="20" t="s">
        <v>5</v>
      </c>
      <c r="E71" s="20" t="s">
        <v>6</v>
      </c>
      <c r="F71" s="21"/>
      <c r="G71" s="82"/>
      <c r="H71" s="3"/>
    </row>
    <row x14ac:dyDescent="0.25" r="72" customHeight="1" ht="24">
      <c r="A72" s="3"/>
      <c r="B72" s="54"/>
      <c r="C72" s="41"/>
      <c r="D72" s="24"/>
      <c r="E72" s="24"/>
      <c r="F72" s="25"/>
      <c r="G72" s="82"/>
      <c r="H72" s="3"/>
    </row>
    <row x14ac:dyDescent="0.25" r="73" customHeight="1" ht="24">
      <c r="A73" s="3"/>
      <c r="B73" s="54"/>
      <c r="C73" s="41" t="s">
        <v>13</v>
      </c>
      <c r="D73" s="24" t="s">
        <v>21</v>
      </c>
      <c r="E73" s="24" t="s">
        <v>22</v>
      </c>
      <c r="F73" s="25">
        <f>ROUNDUP((('UK-T-Lighting &amp; Accessories '!F77)*USD_per_GBP),-1)</f>
      </c>
      <c r="G73" s="82"/>
      <c r="H73" s="3"/>
    </row>
    <row x14ac:dyDescent="0.25" r="74" customHeight="1" ht="24">
      <c r="A74" s="3"/>
      <c r="B74" s="54"/>
      <c r="C74" s="54"/>
      <c r="D74" s="5"/>
      <c r="E74" s="27"/>
      <c r="F74" s="24"/>
      <c r="G74" s="82"/>
      <c r="H74" s="3"/>
    </row>
    <row x14ac:dyDescent="0.25" r="75" customHeight="1" ht="21.75">
      <c r="A75" s="3"/>
      <c r="B75" s="54"/>
      <c r="C75" s="54"/>
      <c r="D75" s="5"/>
      <c r="E75" s="27"/>
      <c r="F75" s="24"/>
      <c r="G75" s="82"/>
      <c r="H75" s="3"/>
    </row>
    <row x14ac:dyDescent="0.25" r="76" customHeight="1" ht="21.75">
      <c r="A76" s="3"/>
      <c r="B76" s="54"/>
      <c r="C76" s="54"/>
      <c r="D76" s="29"/>
      <c r="E76" s="27"/>
      <c r="F76" s="24"/>
      <c r="G76" s="82"/>
      <c r="H76" s="3"/>
    </row>
    <row x14ac:dyDescent="0.25" r="77" customHeight="1" ht="21.75">
      <c r="A77" s="3"/>
      <c r="B77" s="54"/>
      <c r="C77" s="54"/>
      <c r="D77" s="30"/>
      <c r="E77" s="27"/>
      <c r="F77" s="24"/>
      <c r="G77" s="82"/>
      <c r="H77" s="3"/>
    </row>
    <row x14ac:dyDescent="0.25" r="78" customHeight="1" ht="21">
      <c r="A78" s="3"/>
      <c r="B78" s="54"/>
      <c r="C78" s="54"/>
      <c r="D78" s="5"/>
      <c r="E78" s="6"/>
      <c r="F78" s="6"/>
      <c r="G78" s="82"/>
      <c r="H78" s="3"/>
    </row>
    <row x14ac:dyDescent="0.25" r="79" customHeight="1" ht="21">
      <c r="A79" s="3"/>
      <c r="B79" s="54"/>
      <c r="C79" s="54"/>
      <c r="D79" s="35" t="s">
        <v>8</v>
      </c>
      <c r="E79" s="55"/>
      <c r="F79" s="37">
        <f>ROUNDUP((('UK-T-Lighting &amp; Accessories '!F84)*USD_per_GBP),-1)</f>
      </c>
      <c r="G79" s="82"/>
      <c r="H79" s="3"/>
    </row>
    <row x14ac:dyDescent="0.25" r="80" customHeight="1" ht="21">
      <c r="A80" s="3"/>
      <c r="B80" s="54"/>
      <c r="C80" s="54"/>
      <c r="D80" s="5"/>
      <c r="E80" s="24"/>
      <c r="F80" s="24"/>
      <c r="G80" s="82"/>
      <c r="H80" s="3"/>
    </row>
    <row x14ac:dyDescent="0.25" r="81" customHeight="1" ht="21">
      <c r="A81" s="3"/>
      <c r="B81" s="54"/>
      <c r="C81" s="54"/>
      <c r="D81" s="5"/>
      <c r="E81" s="24"/>
      <c r="F81" s="24"/>
      <c r="G81" s="82"/>
      <c r="H81" s="3"/>
    </row>
    <row x14ac:dyDescent="0.25" r="82" customHeight="1" ht="47.25">
      <c r="A82" s="3"/>
      <c r="B82" s="54"/>
      <c r="C82" s="54"/>
      <c r="D82" s="5"/>
      <c r="E82" s="24"/>
      <c r="F82" s="24"/>
      <c r="G82" s="82"/>
      <c r="H82" s="3"/>
    </row>
    <row x14ac:dyDescent="0.25" r="83" customHeight="1" ht="17.25">
      <c r="A83" s="8"/>
      <c r="B83" s="9" t="s">
        <v>23</v>
      </c>
      <c r="C83" s="9"/>
      <c r="D83" s="49"/>
      <c r="E83" s="49"/>
      <c r="F83" s="49"/>
      <c r="G83" s="83"/>
      <c r="H83" s="3"/>
    </row>
    <row x14ac:dyDescent="0.25" r="84" customHeight="1" ht="24">
      <c r="A84" s="50"/>
      <c r="B84" s="51"/>
      <c r="C84" s="39" t="s">
        <v>10</v>
      </c>
      <c r="D84" s="16" t="s">
        <v>10</v>
      </c>
      <c r="E84" s="17"/>
      <c r="F84" s="57" t="s">
        <v>4</v>
      </c>
      <c r="G84" s="85"/>
      <c r="H84" s="3"/>
    </row>
    <row x14ac:dyDescent="0.25" r="85" customHeight="1" ht="30">
      <c r="A85" s="19"/>
      <c r="B85" s="19"/>
      <c r="C85" s="53"/>
      <c r="D85" s="20" t="s">
        <v>5</v>
      </c>
      <c r="E85" s="20" t="s">
        <v>6</v>
      </c>
      <c r="F85" s="21"/>
      <c r="G85" s="82"/>
      <c r="H85" s="3"/>
    </row>
    <row x14ac:dyDescent="0.25" r="86" customHeight="1" ht="24">
      <c r="A86" s="3"/>
      <c r="B86" s="54"/>
      <c r="C86" s="41" t="s">
        <v>11</v>
      </c>
      <c r="D86" s="24" t="s">
        <v>24</v>
      </c>
      <c r="E86" s="24" t="s">
        <v>25</v>
      </c>
      <c r="F86" s="25">
        <f>ROUNDUP((('UK-T-Lighting &amp; Accessories '!F92)*USD_per_GBP),-1)</f>
      </c>
      <c r="G86" s="82"/>
      <c r="H86" s="3"/>
    </row>
    <row x14ac:dyDescent="0.25" r="87" customHeight="1" ht="24">
      <c r="A87" s="3"/>
      <c r="B87" s="54"/>
      <c r="C87" s="41" t="s">
        <v>13</v>
      </c>
      <c r="D87" s="24" t="s">
        <v>21</v>
      </c>
      <c r="E87" s="24" t="s">
        <v>22</v>
      </c>
      <c r="F87" s="25">
        <f>ROUNDUP((('UK-T-Lighting &amp; Accessories '!F93)*USD_per_GBP),-1)</f>
      </c>
      <c r="G87" s="82"/>
      <c r="H87" s="3"/>
    </row>
    <row x14ac:dyDescent="0.25" r="88" customHeight="1" ht="24">
      <c r="A88" s="3"/>
      <c r="B88" s="54"/>
      <c r="C88" s="54"/>
      <c r="D88" s="5"/>
      <c r="E88" s="27"/>
      <c r="F88" s="24"/>
      <c r="G88" s="82"/>
      <c r="H88" s="3"/>
    </row>
    <row x14ac:dyDescent="0.25" r="89" customHeight="1" ht="21.75">
      <c r="A89" s="3"/>
      <c r="B89" s="54"/>
      <c r="C89" s="54"/>
      <c r="D89" s="5"/>
      <c r="E89" s="27"/>
      <c r="F89" s="24"/>
      <c r="G89" s="82"/>
      <c r="H89" s="3"/>
    </row>
    <row x14ac:dyDescent="0.25" r="90" customHeight="1" ht="21.75">
      <c r="A90" s="3"/>
      <c r="B90" s="54"/>
      <c r="C90" s="54"/>
      <c r="D90" s="35" t="s">
        <v>26</v>
      </c>
      <c r="E90" s="56"/>
      <c r="F90" s="37">
        <f>ROUNDUP((('UK-T-Lighting &amp; Accessories '!F96)*USD_per_GBP),-1)</f>
      </c>
      <c r="G90" s="82"/>
      <c r="H90" s="3"/>
    </row>
    <row x14ac:dyDescent="0.25" r="91" customHeight="1" ht="21.75">
      <c r="A91" s="3"/>
      <c r="B91" s="54"/>
      <c r="C91" s="54"/>
      <c r="D91" s="30"/>
      <c r="E91" s="27"/>
      <c r="F91" s="24"/>
      <c r="G91" s="82"/>
      <c r="H91" s="3"/>
    </row>
    <row x14ac:dyDescent="0.25" r="92" customHeight="1" ht="21">
      <c r="A92" s="3"/>
      <c r="B92" s="54"/>
      <c r="C92" s="54"/>
      <c r="D92" s="5"/>
      <c r="E92" s="6"/>
      <c r="F92" s="6"/>
      <c r="G92" s="82"/>
      <c r="H92" s="3"/>
    </row>
    <row x14ac:dyDescent="0.25" r="93" customHeight="1" ht="21">
      <c r="A93" s="3"/>
      <c r="B93" s="54"/>
      <c r="C93" s="54"/>
      <c r="D93" s="5"/>
      <c r="E93" s="24"/>
      <c r="F93" s="24"/>
      <c r="G93" s="82"/>
      <c r="H93" s="3"/>
    </row>
    <row x14ac:dyDescent="0.25" r="94" customHeight="1" ht="21">
      <c r="A94" s="3"/>
      <c r="B94" s="54"/>
      <c r="C94" s="54"/>
      <c r="D94" s="5"/>
      <c r="E94" s="24"/>
      <c r="F94" s="24"/>
      <c r="G94" s="82"/>
      <c r="H94" s="3"/>
    </row>
    <row x14ac:dyDescent="0.25" r="95" customHeight="1" ht="17.25">
      <c r="A95" s="8" t="s">
        <v>1</v>
      </c>
      <c r="B95" s="9" t="s">
        <v>27</v>
      </c>
      <c r="C95" s="10"/>
      <c r="D95" s="11"/>
      <c r="E95" s="12"/>
      <c r="F95" s="13"/>
      <c r="G95" s="83"/>
      <c r="H95" s="3"/>
    </row>
    <row x14ac:dyDescent="0.25" r="96" customHeight="1" ht="21.75">
      <c r="A96" s="15"/>
      <c r="B96" s="15"/>
      <c r="C96" s="15"/>
      <c r="D96" s="57" t="s">
        <v>28</v>
      </c>
      <c r="E96" s="58"/>
      <c r="F96" s="16" t="s">
        <v>4</v>
      </c>
      <c r="G96" s="85"/>
      <c r="H96" s="3"/>
    </row>
    <row x14ac:dyDescent="0.25" r="97" customHeight="1" ht="17.25">
      <c r="A97" s="19"/>
      <c r="B97" s="19"/>
      <c r="C97" s="19"/>
      <c r="D97" s="20" t="s">
        <v>5</v>
      </c>
      <c r="E97" s="20" t="s">
        <v>6</v>
      </c>
      <c r="F97" s="21"/>
      <c r="G97" s="82"/>
      <c r="H97" s="3"/>
    </row>
    <row x14ac:dyDescent="0.25" r="98" customHeight="1" ht="17.25">
      <c r="A98" s="22"/>
      <c r="B98" s="23"/>
      <c r="C98" s="23"/>
      <c r="D98" s="7" t="s">
        <v>29</v>
      </c>
      <c r="E98" s="24" t="s">
        <v>30</v>
      </c>
      <c r="F98" s="25">
        <f>ROUNDUP((('UK-T-Lighting &amp; Accessories '!F105)*USD_per_GBP),-1)</f>
      </c>
      <c r="G98" s="82"/>
      <c r="H98" s="3"/>
    </row>
    <row x14ac:dyDescent="0.25" r="99" customHeight="1" ht="21.75">
      <c r="A99" s="22"/>
      <c r="B99" s="23"/>
      <c r="C99" s="23"/>
      <c r="D99" s="5"/>
      <c r="E99" s="26"/>
      <c r="F99" s="27"/>
      <c r="G99" s="86"/>
      <c r="H99" s="3"/>
    </row>
    <row x14ac:dyDescent="0.25" r="100" customHeight="1" ht="17.25">
      <c r="A100" s="22"/>
      <c r="B100" s="23"/>
      <c r="C100" s="23"/>
      <c r="D100" s="29" t="s">
        <v>31</v>
      </c>
      <c r="E100" s="6"/>
      <c r="F100" s="27"/>
      <c r="G100" s="86"/>
      <c r="H100" s="3"/>
    </row>
    <row x14ac:dyDescent="0.25" r="101" customHeight="1" ht="21.75">
      <c r="A101" s="22"/>
      <c r="B101" s="23"/>
      <c r="C101" s="23"/>
      <c r="D101" s="29"/>
      <c r="E101" s="6"/>
      <c r="F101" s="27"/>
      <c r="G101" s="86"/>
      <c r="H101" s="3"/>
    </row>
    <row x14ac:dyDescent="0.25" r="102" customHeight="1" ht="17.25">
      <c r="A102" s="22"/>
      <c r="B102" s="23"/>
      <c r="C102" s="23"/>
      <c r="D102" s="35" t="s">
        <v>32</v>
      </c>
      <c r="E102" s="46"/>
      <c r="F102" s="37">
        <f>ROUNDUP((('UK-T-Lighting &amp; Accessories '!F109)*USD_per_GBP),-1)</f>
      </c>
      <c r="G102" s="86"/>
      <c r="H102" s="3"/>
    </row>
    <row x14ac:dyDescent="0.25" r="103" customHeight="1" ht="45.75">
      <c r="A103" s="22"/>
      <c r="B103" s="59" t="s">
        <v>33</v>
      </c>
      <c r="C103" s="23"/>
      <c r="D103" s="5"/>
      <c r="E103" s="31"/>
      <c r="F103" s="32"/>
      <c r="G103" s="87"/>
      <c r="H103" s="3"/>
    </row>
    <row x14ac:dyDescent="0.25" r="104" customHeight="1" ht="21.75">
      <c r="A104" s="22"/>
      <c r="B104" s="59"/>
      <c r="C104" s="23"/>
      <c r="D104" s="5"/>
      <c r="E104" s="31"/>
      <c r="F104" s="32"/>
      <c r="G104" s="87"/>
      <c r="H104" s="3"/>
    </row>
    <row x14ac:dyDescent="0.25" r="105" customHeight="1" ht="21.75">
      <c r="A105" s="22"/>
      <c r="B105" s="23"/>
      <c r="C105" s="41"/>
      <c r="D105" s="5"/>
      <c r="E105" s="31"/>
      <c r="F105" s="32"/>
      <c r="G105" s="87"/>
      <c r="H105" s="3"/>
    </row>
    <row x14ac:dyDescent="0.25" r="106" customHeight="1" ht="21.75">
      <c r="A106" s="22"/>
      <c r="B106" s="23"/>
      <c r="C106" s="23"/>
      <c r="D106" s="5"/>
      <c r="E106" s="31"/>
      <c r="F106" s="32"/>
      <c r="G106" s="87"/>
      <c r="H106" s="3"/>
    </row>
    <row x14ac:dyDescent="0.25" r="107" customHeight="1" ht="21.75">
      <c r="A107" s="22"/>
      <c r="B107" s="23"/>
      <c r="C107" s="23"/>
      <c r="D107" s="5"/>
      <c r="E107" s="31"/>
      <c r="F107" s="32"/>
      <c r="G107" s="87"/>
      <c r="H107" s="3"/>
    </row>
    <row x14ac:dyDescent="0.25" r="108" customHeight="1" ht="21.75">
      <c r="A108" s="22"/>
      <c r="B108" s="23"/>
      <c r="C108" s="22" t="s">
        <v>34</v>
      </c>
      <c r="D108" s="5"/>
      <c r="E108" s="31"/>
      <c r="F108" s="32"/>
      <c r="G108" s="87"/>
      <c r="H108" s="3"/>
    </row>
    <row x14ac:dyDescent="0.25" r="109" customHeight="1" ht="21.75">
      <c r="A109" s="22"/>
      <c r="B109" s="23"/>
      <c r="C109" s="22"/>
      <c r="D109" s="5"/>
      <c r="E109" s="31"/>
      <c r="F109" s="32"/>
      <c r="G109" s="87"/>
      <c r="H109" s="3"/>
    </row>
    <row x14ac:dyDescent="0.25" r="110" customHeight="1" ht="21.75">
      <c r="A110" s="22"/>
      <c r="B110" s="23"/>
      <c r="C110" s="22"/>
      <c r="D110" s="5"/>
      <c r="E110" s="44"/>
      <c r="F110" s="32"/>
      <c r="G110" s="87"/>
      <c r="H110" s="3"/>
    </row>
    <row x14ac:dyDescent="0.25" r="111" customHeight="1" ht="17.25">
      <c r="A111" s="8"/>
      <c r="B111" s="9" t="s">
        <v>35</v>
      </c>
      <c r="C111" s="9"/>
      <c r="D111" s="49"/>
      <c r="E111" s="49"/>
      <c r="F111" s="49"/>
      <c r="G111" s="83"/>
      <c r="H111" s="3"/>
    </row>
    <row x14ac:dyDescent="0.25" r="112" customHeight="1" ht="21.75">
      <c r="A112" s="50"/>
      <c r="B112" s="51"/>
      <c r="C112" s="51"/>
      <c r="D112" s="60" t="s">
        <v>10</v>
      </c>
      <c r="E112" s="60" t="s">
        <v>36</v>
      </c>
      <c r="F112" s="57" t="s">
        <v>37</v>
      </c>
      <c r="G112" s="85"/>
      <c r="H112" s="3"/>
    </row>
    <row x14ac:dyDescent="0.25" r="113" customHeight="1" ht="30">
      <c r="A113" s="19"/>
      <c r="B113" s="19"/>
      <c r="C113" s="19"/>
      <c r="D113" s="61"/>
      <c r="E113" s="20" t="s">
        <v>5</v>
      </c>
      <c r="F113" s="21"/>
      <c r="G113" s="82"/>
      <c r="H113" s="3"/>
    </row>
    <row x14ac:dyDescent="0.25" r="114" customHeight="1" ht="21.75">
      <c r="A114" s="3"/>
      <c r="B114" s="54"/>
      <c r="C114" s="54"/>
      <c r="D114" s="7" t="s">
        <v>38</v>
      </c>
      <c r="E114" s="24" t="s">
        <v>39</v>
      </c>
      <c r="F114" s="62">
        <f>ROUNDUP((('UK-T-Lighting &amp; Accessories '!F120)*USD_per_GBP),-1)</f>
      </c>
      <c r="G114" s="63"/>
      <c r="H114" s="3"/>
    </row>
    <row x14ac:dyDescent="0.25" r="115" customHeight="1" ht="21.75">
      <c r="A115" s="3"/>
      <c r="B115" s="54"/>
      <c r="C115" s="54"/>
      <c r="D115" s="7"/>
      <c r="E115" s="24"/>
      <c r="F115" s="34"/>
      <c r="G115" s="82"/>
      <c r="H115" s="3"/>
    </row>
    <row x14ac:dyDescent="0.25" r="116" customHeight="1" ht="21.75">
      <c r="A116" s="3"/>
      <c r="B116" s="54"/>
      <c r="C116" s="54"/>
      <c r="D116" s="64" t="s">
        <v>40</v>
      </c>
      <c r="E116" s="24"/>
      <c r="F116" s="24"/>
      <c r="G116" s="82"/>
      <c r="H116" s="3"/>
    </row>
    <row x14ac:dyDescent="0.25" r="117" customHeight="1" ht="21.75">
      <c r="A117" s="3"/>
      <c r="B117" s="54"/>
      <c r="C117" s="54"/>
      <c r="D117" s="29"/>
      <c r="E117" s="24"/>
      <c r="F117" s="24"/>
      <c r="G117" s="82"/>
      <c r="H117" s="3"/>
    </row>
    <row x14ac:dyDescent="0.25" r="118" customHeight="1" ht="21.75">
      <c r="A118" s="3"/>
      <c r="B118" s="54"/>
      <c r="C118" s="54"/>
      <c r="D118" s="65"/>
      <c r="E118" s="66"/>
      <c r="F118" s="34"/>
      <c r="G118" s="82"/>
      <c r="H118" s="3"/>
    </row>
    <row x14ac:dyDescent="0.25" r="119" customHeight="1" ht="21.75">
      <c r="A119" s="3"/>
      <c r="B119" s="54"/>
      <c r="C119" s="54"/>
      <c r="D119" s="65"/>
      <c r="E119" s="66"/>
      <c r="F119" s="34"/>
      <c r="G119" s="82"/>
      <c r="H119" s="3"/>
    </row>
    <row x14ac:dyDescent="0.25" r="120" customHeight="1" ht="21.75">
      <c r="A120" s="3"/>
      <c r="B120" s="54"/>
      <c r="C120" s="54"/>
      <c r="D120" s="65"/>
      <c r="E120" s="66"/>
      <c r="F120" s="34"/>
      <c r="G120" s="82"/>
      <c r="H120" s="3"/>
    </row>
    <row x14ac:dyDescent="0.25" r="121" customHeight="1" ht="21.75">
      <c r="A121" s="3"/>
      <c r="B121" s="54"/>
      <c r="C121" s="54"/>
      <c r="D121" s="5"/>
      <c r="E121" s="6"/>
      <c r="F121" s="6"/>
      <c r="G121" s="82"/>
      <c r="H121" s="3"/>
    </row>
    <row x14ac:dyDescent="0.25" r="122" customHeight="1" ht="21.75">
      <c r="A122" s="3"/>
      <c r="B122" s="54"/>
      <c r="C122" s="54"/>
      <c r="D122" s="30"/>
      <c r="E122" s="24"/>
      <c r="F122" s="34"/>
      <c r="G122" s="82"/>
      <c r="H122" s="3"/>
    </row>
    <row x14ac:dyDescent="0.25" r="123" customHeight="1" ht="21.75">
      <c r="A123" s="22"/>
      <c r="B123" s="23"/>
      <c r="C123" s="22"/>
      <c r="D123" s="5"/>
      <c r="E123" s="44"/>
      <c r="F123" s="32"/>
      <c r="G123" s="87"/>
      <c r="H123" s="3"/>
    </row>
    <row x14ac:dyDescent="0.25" r="124" customHeight="1" ht="17.25">
      <c r="A124" s="8" t="s">
        <v>1</v>
      </c>
      <c r="B124" s="9" t="s">
        <v>41</v>
      </c>
      <c r="C124" s="10"/>
      <c r="D124" s="11"/>
      <c r="E124" s="12"/>
      <c r="F124" s="13"/>
      <c r="G124" s="83"/>
      <c r="H124" s="3"/>
    </row>
    <row x14ac:dyDescent="0.25" r="125" customHeight="1" ht="21.75">
      <c r="A125" s="15"/>
      <c r="B125" s="15"/>
      <c r="C125" s="15"/>
      <c r="D125" s="57" t="s">
        <v>42</v>
      </c>
      <c r="E125" s="58"/>
      <c r="F125" s="16" t="s">
        <v>4</v>
      </c>
      <c r="G125" s="85"/>
      <c r="H125" s="3"/>
    </row>
    <row x14ac:dyDescent="0.25" r="126" customHeight="1" ht="17.25">
      <c r="A126" s="19"/>
      <c r="B126" s="19"/>
      <c r="C126" s="19"/>
      <c r="D126" s="20" t="s">
        <v>5</v>
      </c>
      <c r="E126" s="20" t="s">
        <v>6</v>
      </c>
      <c r="F126" s="21"/>
      <c r="G126" s="82"/>
      <c r="H126" s="3"/>
    </row>
    <row x14ac:dyDescent="0.25" r="127" customHeight="1" ht="21.75">
      <c r="A127" s="22"/>
      <c r="B127" s="23"/>
      <c r="C127" s="23"/>
      <c r="D127" s="7" t="s">
        <v>43</v>
      </c>
      <c r="E127" s="7" t="s">
        <v>44</v>
      </c>
      <c r="F127" s="25">
        <f>ROUNDUP((('UK-T-Lighting &amp; Accessories '!F133)*USD_per_GBP),-1)</f>
      </c>
      <c r="G127" s="82"/>
      <c r="H127" s="3"/>
    </row>
    <row x14ac:dyDescent="0.25" r="128" customHeight="1" ht="21.75">
      <c r="A128" s="22"/>
      <c r="B128" s="23"/>
      <c r="C128" s="23"/>
      <c r="D128" s="5"/>
      <c r="E128" s="26"/>
      <c r="F128" s="27"/>
      <c r="G128" s="86"/>
      <c r="H128" s="3"/>
    </row>
    <row x14ac:dyDescent="0.25" r="129" customHeight="1" ht="17.25">
      <c r="A129" s="22"/>
      <c r="B129" s="23"/>
      <c r="C129" s="23"/>
      <c r="D129" s="29" t="s">
        <v>45</v>
      </c>
      <c r="E129" s="6"/>
      <c r="F129" s="27"/>
      <c r="G129" s="86"/>
      <c r="H129" s="3"/>
    </row>
    <row x14ac:dyDescent="0.25" r="130" customHeight="1" ht="21.75">
      <c r="A130" s="22"/>
      <c r="B130" s="23"/>
      <c r="C130" s="23"/>
      <c r="D130" s="29"/>
      <c r="E130" s="6"/>
      <c r="F130" s="27"/>
      <c r="G130" s="86"/>
      <c r="H130" s="3"/>
    </row>
    <row x14ac:dyDescent="0.25" r="131" customHeight="1" ht="21.75">
      <c r="A131" s="22"/>
      <c r="B131" s="23"/>
      <c r="C131" s="23"/>
      <c r="D131" s="31"/>
      <c r="E131" s="6"/>
      <c r="F131" s="32"/>
      <c r="G131" s="87"/>
      <c r="H131" s="3"/>
    </row>
    <row x14ac:dyDescent="0.25" r="132" customHeight="1" ht="21.75">
      <c r="A132" s="22"/>
      <c r="B132" s="23"/>
      <c r="C132" s="23"/>
      <c r="D132" s="26"/>
      <c r="E132" s="6"/>
      <c r="F132" s="34"/>
      <c r="G132" s="87"/>
      <c r="H132" s="3"/>
    </row>
    <row x14ac:dyDescent="0.25" r="133" customHeight="1" ht="21.75">
      <c r="A133" s="22"/>
      <c r="B133" s="23"/>
      <c r="C133" s="67"/>
      <c r="D133" s="5"/>
      <c r="E133" s="31"/>
      <c r="F133" s="32"/>
      <c r="G133" s="87"/>
      <c r="H133" s="3"/>
    </row>
    <row x14ac:dyDescent="0.25" r="134" customHeight="1" ht="17.25">
      <c r="A134" s="22" t="s">
        <v>33</v>
      </c>
      <c r="B134" s="23"/>
      <c r="C134" s="23"/>
      <c r="D134" s="5"/>
      <c r="E134" s="31"/>
      <c r="F134" s="32"/>
      <c r="G134" s="87"/>
      <c r="H134" s="3"/>
    </row>
    <row x14ac:dyDescent="0.25" r="135" customHeight="1" ht="45.75">
      <c r="A135" s="22"/>
      <c r="B135" s="23"/>
      <c r="C135" s="23"/>
      <c r="D135" s="5"/>
      <c r="E135" s="31"/>
      <c r="F135" s="32"/>
      <c r="G135" s="87"/>
      <c r="H135" s="3"/>
    </row>
    <row x14ac:dyDescent="0.25" r="136" customHeight="1" ht="21.75">
      <c r="A136" s="22"/>
      <c r="B136" s="23"/>
      <c r="C136" s="23"/>
      <c r="D136" s="5"/>
      <c r="E136" s="31"/>
      <c r="F136" s="32"/>
      <c r="G136" s="87"/>
      <c r="H136" s="3"/>
    </row>
    <row x14ac:dyDescent="0.25" r="137" customHeight="1" ht="21.75">
      <c r="A137" s="22"/>
      <c r="B137" s="23"/>
      <c r="C137" s="22" t="s">
        <v>46</v>
      </c>
      <c r="D137" s="5"/>
      <c r="E137" s="44"/>
      <c r="F137" s="32"/>
      <c r="G137" s="87"/>
      <c r="H137" s="3"/>
    </row>
    <row x14ac:dyDescent="0.25" r="138" customHeight="1" ht="21.75">
      <c r="A138" s="22"/>
      <c r="B138" s="23"/>
      <c r="C138" s="22"/>
      <c r="D138" s="5"/>
      <c r="E138" s="44"/>
      <c r="F138" s="32"/>
      <c r="G138" s="87"/>
      <c r="H138" s="3"/>
    </row>
    <row x14ac:dyDescent="0.25" r="139" customHeight="1" ht="21.75">
      <c r="A139" s="22"/>
      <c r="B139" s="23"/>
      <c r="C139" s="22"/>
      <c r="D139" s="5"/>
      <c r="E139" s="44"/>
      <c r="F139" s="32"/>
      <c r="G139" s="87"/>
      <c r="H139" s="3"/>
    </row>
    <row x14ac:dyDescent="0.25" r="140" customHeight="1" ht="21.75">
      <c r="A140" s="22"/>
      <c r="B140" s="23"/>
      <c r="C140" s="22"/>
      <c r="D140" s="5"/>
      <c r="E140" s="44"/>
      <c r="F140" s="32"/>
      <c r="G140" s="87"/>
      <c r="H140" s="3"/>
    </row>
    <row x14ac:dyDescent="0.25" r="141" customHeight="1" ht="21.75">
      <c r="A141" s="22"/>
      <c r="B141" s="23"/>
      <c r="C141" s="22"/>
      <c r="D141" s="5"/>
      <c r="E141" s="44"/>
      <c r="F141" s="32"/>
      <c r="G141" s="87"/>
      <c r="H141" s="3"/>
    </row>
    <row x14ac:dyDescent="0.25" r="142" customHeight="1" ht="21.75">
      <c r="A142" s="22"/>
      <c r="B142" s="23"/>
      <c r="C142" s="22"/>
      <c r="D142" s="5"/>
      <c r="E142" s="44"/>
      <c r="F142" s="32"/>
      <c r="G142" s="87"/>
      <c r="H142" s="3"/>
    </row>
    <row x14ac:dyDescent="0.25" r="143" customHeight="1" ht="21.75">
      <c r="A143" s="22"/>
      <c r="B143" s="23"/>
      <c r="C143" s="22"/>
      <c r="D143" s="5"/>
      <c r="E143" s="44"/>
      <c r="F143" s="32"/>
      <c r="G143" s="87"/>
      <c r="H143" s="3"/>
    </row>
    <row x14ac:dyDescent="0.25" r="144" customHeight="1" ht="17.25">
      <c r="A144" s="8" t="s">
        <v>1</v>
      </c>
      <c r="B144" s="9" t="s">
        <v>47</v>
      </c>
      <c r="C144" s="10"/>
      <c r="D144" s="11"/>
      <c r="E144" s="12"/>
      <c r="F144" s="13"/>
      <c r="G144" s="83"/>
      <c r="H144" s="3"/>
    </row>
    <row x14ac:dyDescent="0.25" r="145" customHeight="1" ht="21.75">
      <c r="A145" s="15"/>
      <c r="B145" s="15"/>
      <c r="C145" s="15"/>
      <c r="D145" s="57" t="s">
        <v>28</v>
      </c>
      <c r="E145" s="58"/>
      <c r="F145" s="16" t="s">
        <v>4</v>
      </c>
      <c r="G145" s="85"/>
      <c r="H145" s="3"/>
    </row>
    <row x14ac:dyDescent="0.25" r="146" customHeight="1" ht="17.25">
      <c r="A146" s="19"/>
      <c r="B146" s="19"/>
      <c r="C146" s="19"/>
      <c r="D146" s="20" t="s">
        <v>5</v>
      </c>
      <c r="E146" s="20" t="s">
        <v>6</v>
      </c>
      <c r="F146" s="21"/>
      <c r="G146" s="82"/>
      <c r="H146" s="3"/>
    </row>
    <row x14ac:dyDescent="0.25" r="147" customHeight="1" ht="21.75">
      <c r="A147" s="22"/>
      <c r="B147" s="23"/>
      <c r="C147" s="23"/>
      <c r="D147" s="7" t="s">
        <v>48</v>
      </c>
      <c r="E147" s="7" t="s">
        <v>49</v>
      </c>
      <c r="F147" s="25">
        <f>ROUNDUP((('UK-T-Lighting &amp; Accessories '!F153)*USD_per_GBP),-1)</f>
      </c>
      <c r="G147" s="82"/>
      <c r="H147" s="3"/>
    </row>
    <row x14ac:dyDescent="0.25" r="148" customHeight="1" ht="21.75">
      <c r="A148" s="22"/>
      <c r="B148" s="23"/>
      <c r="C148" s="23"/>
      <c r="D148" s="5"/>
      <c r="E148" s="26"/>
      <c r="F148" s="27"/>
      <c r="G148" s="86"/>
      <c r="H148" s="3"/>
    </row>
    <row x14ac:dyDescent="0.25" r="149" customHeight="1" ht="17.25">
      <c r="A149" s="22"/>
      <c r="B149" s="23"/>
      <c r="C149" s="23"/>
      <c r="D149" s="29" t="s">
        <v>31</v>
      </c>
      <c r="E149" s="6"/>
      <c r="F149" s="27"/>
      <c r="G149" s="86"/>
      <c r="H149" s="3"/>
    </row>
    <row x14ac:dyDescent="0.25" r="150" customHeight="1" ht="17.25">
      <c r="A150" s="22"/>
      <c r="B150" s="23"/>
      <c r="C150" s="23"/>
      <c r="D150" s="29"/>
      <c r="E150" s="6"/>
      <c r="F150" s="27"/>
      <c r="G150" s="86"/>
      <c r="H150" s="3"/>
    </row>
    <row x14ac:dyDescent="0.25" r="151" customHeight="1" ht="21.75">
      <c r="A151" s="22"/>
      <c r="B151" s="23"/>
      <c r="C151" s="23"/>
      <c r="D151" s="29"/>
      <c r="E151" s="6"/>
      <c r="F151" s="27"/>
      <c r="G151" s="86"/>
      <c r="H151" s="3"/>
    </row>
    <row x14ac:dyDescent="0.25" r="152" customHeight="1" ht="21.75">
      <c r="A152" s="22"/>
      <c r="B152" s="23"/>
      <c r="C152" s="23"/>
      <c r="D152" s="35" t="s">
        <v>50</v>
      </c>
      <c r="E152" s="55"/>
      <c r="F152" s="37">
        <f>ROUNDUP((('UK-T-Lighting &amp; Accessories '!F158)*USD_per_GBP),-1)</f>
      </c>
      <c r="G152" s="87"/>
      <c r="H152" s="3"/>
    </row>
    <row x14ac:dyDescent="0.25" r="153" customHeight="1" ht="21.75">
      <c r="A153" s="22"/>
      <c r="B153" s="59" t="s">
        <v>33</v>
      </c>
      <c r="C153" s="23"/>
      <c r="D153" s="26"/>
      <c r="E153" s="6"/>
      <c r="F153" s="34"/>
      <c r="G153" s="87"/>
      <c r="H153" s="3"/>
    </row>
    <row x14ac:dyDescent="0.25" r="154" customHeight="1" ht="21.75">
      <c r="A154" s="22"/>
      <c r="B154" s="23"/>
      <c r="C154" s="41"/>
      <c r="D154" s="5"/>
      <c r="E154" s="31"/>
      <c r="F154" s="32"/>
      <c r="G154" s="87"/>
      <c r="H154" s="3"/>
    </row>
    <row x14ac:dyDescent="0.25" r="155" customHeight="1" ht="17.25">
      <c r="A155" s="22"/>
      <c r="B155" s="23"/>
      <c r="C155" s="23"/>
      <c r="D155" s="5"/>
      <c r="E155" s="31"/>
      <c r="F155" s="32"/>
      <c r="G155" s="87"/>
      <c r="H155" s="3"/>
    </row>
    <row x14ac:dyDescent="0.25" r="156" customHeight="1" ht="45.75">
      <c r="A156" s="22"/>
      <c r="B156" s="23"/>
      <c r="C156" s="23"/>
      <c r="D156" s="5"/>
      <c r="E156" s="31"/>
      <c r="F156" s="32"/>
      <c r="G156" s="87"/>
      <c r="H156" s="3"/>
    </row>
    <row x14ac:dyDescent="0.25" r="157" customHeight="1" ht="21.75">
      <c r="A157" s="22"/>
      <c r="B157" s="23"/>
      <c r="C157" s="23"/>
      <c r="D157" s="5"/>
      <c r="E157" s="31"/>
      <c r="F157" s="32"/>
      <c r="G157" s="87"/>
      <c r="H157" s="3"/>
    </row>
    <row x14ac:dyDescent="0.25" r="158" customHeight="1" ht="21.75">
      <c r="A158" s="22"/>
      <c r="B158" s="23"/>
      <c r="C158" s="22" t="s">
        <v>51</v>
      </c>
      <c r="D158" s="5"/>
      <c r="E158" s="44"/>
      <c r="F158" s="32"/>
      <c r="G158" s="87"/>
      <c r="H158" s="3"/>
    </row>
    <row x14ac:dyDescent="0.25" r="159" customHeight="1" ht="57.75">
      <c r="A159" s="22"/>
      <c r="B159" s="23"/>
      <c r="C159" s="22"/>
      <c r="D159" s="5"/>
      <c r="E159" s="44"/>
      <c r="F159" s="32"/>
      <c r="G159" s="87"/>
      <c r="H159" s="3"/>
    </row>
    <row x14ac:dyDescent="0.25" r="160" customHeight="1" ht="17.25">
      <c r="A160" s="8" t="s">
        <v>1</v>
      </c>
      <c r="B160" s="9" t="s">
        <v>52</v>
      </c>
      <c r="C160" s="10"/>
      <c r="D160" s="11"/>
      <c r="E160" s="12"/>
      <c r="F160" s="13"/>
      <c r="G160" s="83"/>
      <c r="H160" s="3"/>
    </row>
    <row x14ac:dyDescent="0.25" r="161" customHeight="1" ht="17.25">
      <c r="A161" s="15"/>
      <c r="B161" s="15"/>
      <c r="C161" s="15"/>
      <c r="D161" s="57" t="s">
        <v>53</v>
      </c>
      <c r="E161" s="58"/>
      <c r="F161" s="16" t="s">
        <v>4</v>
      </c>
      <c r="G161" s="85"/>
      <c r="H161" s="3"/>
    </row>
    <row x14ac:dyDescent="0.25" r="162" customHeight="1" ht="17.25">
      <c r="A162" s="19"/>
      <c r="B162" s="19"/>
      <c r="C162" s="19"/>
      <c r="D162" s="20" t="s">
        <v>5</v>
      </c>
      <c r="E162" s="20" t="s">
        <v>6</v>
      </c>
      <c r="F162" s="21"/>
      <c r="G162" s="82"/>
      <c r="H162" s="3"/>
    </row>
    <row x14ac:dyDescent="0.25" r="163" customHeight="1" ht="21.75">
      <c r="A163" s="22"/>
      <c r="B163" s="23"/>
      <c r="C163" s="23"/>
      <c r="D163" s="7" t="s">
        <v>54</v>
      </c>
      <c r="E163" s="7" t="s">
        <v>55</v>
      </c>
      <c r="F163" s="25">
        <f>ROUNDUP((('UK-T-Lighting &amp; Accessories '!F168)*USD_per_GBP),-1)</f>
      </c>
      <c r="G163" s="82"/>
      <c r="H163" s="3"/>
    </row>
    <row x14ac:dyDescent="0.25" r="164" customHeight="1" ht="21.75">
      <c r="A164" s="22"/>
      <c r="B164" s="23"/>
      <c r="C164" s="23"/>
      <c r="D164" s="5"/>
      <c r="E164" s="26"/>
      <c r="F164" s="27"/>
      <c r="G164" s="86"/>
      <c r="H164" s="3"/>
    </row>
    <row x14ac:dyDescent="0.25" r="165" customHeight="1" ht="17.25">
      <c r="A165" s="22"/>
      <c r="B165" s="23"/>
      <c r="C165" s="23"/>
      <c r="D165" s="29" t="s">
        <v>31</v>
      </c>
      <c r="E165" s="6"/>
      <c r="F165" s="27"/>
      <c r="G165" s="86"/>
      <c r="H165" s="3"/>
    </row>
    <row x14ac:dyDescent="0.25" r="166" customHeight="1" ht="21.75">
      <c r="A166" s="22"/>
      <c r="B166" s="23"/>
      <c r="C166" s="23"/>
      <c r="D166" s="29"/>
      <c r="E166" s="6"/>
      <c r="F166" s="27"/>
      <c r="G166" s="86"/>
      <c r="H166" s="3"/>
    </row>
    <row x14ac:dyDescent="0.25" r="167" customHeight="1" ht="21.75">
      <c r="A167" s="22"/>
      <c r="B167" s="23"/>
      <c r="C167" s="23"/>
      <c r="D167" s="29"/>
      <c r="E167" s="6"/>
      <c r="F167" s="27"/>
      <c r="G167" s="86"/>
      <c r="H167" s="3"/>
    </row>
    <row x14ac:dyDescent="0.25" r="168" customHeight="1" ht="17.25">
      <c r="A168" s="22"/>
      <c r="B168" s="22"/>
      <c r="C168" s="23"/>
      <c r="D168" s="35" t="s">
        <v>50</v>
      </c>
      <c r="E168" s="55"/>
      <c r="F168" s="37">
        <f>ROUNDUP((('UK-T-Lighting &amp; Accessories '!F173)*USD_per_GBP),-1)</f>
      </c>
      <c r="G168" s="87"/>
      <c r="H168" s="3"/>
    </row>
    <row x14ac:dyDescent="0.25" r="169" customHeight="1" ht="45.75">
      <c r="A169" s="22"/>
      <c r="B169" s="22" t="s">
        <v>33</v>
      </c>
      <c r="C169" s="23"/>
      <c r="D169" s="26"/>
      <c r="E169" s="6"/>
      <c r="F169" s="34"/>
      <c r="G169" s="87"/>
      <c r="H169" s="3"/>
    </row>
    <row x14ac:dyDescent="0.25" r="170" customHeight="1" ht="21.75">
      <c r="A170" s="22"/>
      <c r="B170" s="23"/>
      <c r="C170" s="41"/>
      <c r="D170" s="5"/>
      <c r="E170" s="31"/>
      <c r="F170" s="32"/>
      <c r="G170" s="87"/>
      <c r="H170" s="3"/>
    </row>
    <row x14ac:dyDescent="0.25" r="171" customHeight="1" ht="21.75">
      <c r="A171" s="22"/>
      <c r="B171" s="23"/>
      <c r="C171" s="23"/>
      <c r="D171" s="5"/>
      <c r="E171" s="31"/>
      <c r="F171" s="32"/>
      <c r="G171" s="87"/>
      <c r="H171" s="3"/>
    </row>
    <row x14ac:dyDescent="0.25" r="172" customHeight="1" ht="21.75">
      <c r="A172" s="22"/>
      <c r="B172" s="23"/>
      <c r="C172" s="23"/>
      <c r="D172" s="5"/>
      <c r="E172" s="31"/>
      <c r="F172" s="32"/>
      <c r="G172" s="87"/>
      <c r="H172" s="3"/>
    </row>
    <row x14ac:dyDescent="0.25" r="173" customHeight="1" ht="21.75">
      <c r="A173" s="22"/>
      <c r="B173" s="23"/>
      <c r="C173" s="23"/>
      <c r="D173" s="5"/>
      <c r="E173" s="31"/>
      <c r="F173" s="32"/>
      <c r="G173" s="87"/>
      <c r="H173" s="3"/>
    </row>
    <row x14ac:dyDescent="0.25" r="174" customHeight="1" ht="21.75">
      <c r="A174" s="22"/>
      <c r="B174" s="23"/>
      <c r="C174" s="22"/>
      <c r="D174" s="5"/>
      <c r="E174" s="44"/>
      <c r="F174" s="32"/>
      <c r="G174" s="87"/>
      <c r="H174" s="3"/>
    </row>
    <row x14ac:dyDescent="0.25" r="175" customHeight="1" ht="21.75">
      <c r="A175" s="3"/>
      <c r="B175" s="54"/>
      <c r="C175" s="22" t="s">
        <v>56</v>
      </c>
      <c r="D175" s="5"/>
      <c r="E175" s="24"/>
      <c r="F175" s="24"/>
      <c r="G175" s="82"/>
      <c r="H175" s="3"/>
    </row>
    <row x14ac:dyDescent="0.25" r="176" customHeight="1" ht="31.5">
      <c r="A176" s="3"/>
      <c r="B176" s="54"/>
      <c r="C176" s="22"/>
      <c r="D176" s="5"/>
      <c r="E176" s="24"/>
      <c r="F176" s="24"/>
      <c r="G176" s="82"/>
      <c r="H176" s="3"/>
    </row>
    <row x14ac:dyDescent="0.25" r="177" customHeight="1" ht="17.25">
      <c r="A177" s="8" t="s">
        <v>1</v>
      </c>
      <c r="B177" s="9" t="s">
        <v>57</v>
      </c>
      <c r="C177" s="10"/>
      <c r="D177" s="11"/>
      <c r="E177" s="12"/>
      <c r="F177" s="13"/>
      <c r="G177" s="94"/>
      <c r="H177" s="3"/>
    </row>
    <row x14ac:dyDescent="0.25" r="178" customHeight="1" ht="17.25">
      <c r="A178" s="15"/>
      <c r="B178" s="15"/>
      <c r="C178" s="15"/>
      <c r="D178" s="72" t="s">
        <v>58</v>
      </c>
      <c r="E178" s="72" t="s">
        <v>33</v>
      </c>
      <c r="F178" s="60" t="s">
        <v>59</v>
      </c>
      <c r="G178" s="18"/>
      <c r="H178" s="3"/>
    </row>
    <row x14ac:dyDescent="0.25" r="179" customHeight="1" ht="21.75">
      <c r="A179" s="54"/>
      <c r="B179" s="22"/>
      <c r="C179" s="23"/>
      <c r="D179" s="5"/>
      <c r="E179" s="24"/>
      <c r="F179" s="24"/>
      <c r="G179" s="82"/>
      <c r="H179" s="3"/>
    </row>
    <row x14ac:dyDescent="0.25" r="180" customHeight="1" ht="21.75">
      <c r="A180" s="54"/>
      <c r="B180" s="22"/>
      <c r="C180" s="23"/>
      <c r="D180" s="7" t="s">
        <v>11</v>
      </c>
      <c r="E180" s="7" t="s">
        <v>60</v>
      </c>
      <c r="F180" s="95">
        <f>ROUNDUP((('UK-T-Lighting &amp; Accessories '!F186)*USD_per_GBP),-1)</f>
      </c>
      <c r="G180" s="82"/>
      <c r="H180" s="3"/>
    </row>
    <row x14ac:dyDescent="0.25" r="181" customHeight="1" ht="21.75">
      <c r="A181" s="54"/>
      <c r="B181" s="22"/>
      <c r="C181" s="23"/>
      <c r="D181" s="7" t="s">
        <v>13</v>
      </c>
      <c r="E181" s="24" t="s">
        <v>61</v>
      </c>
      <c r="F181" s="95">
        <f>ROUNDUP((('UK-T-Lighting &amp; Accessories '!F187)*USD_per_GBP),-1)</f>
      </c>
      <c r="G181" s="82"/>
      <c r="H181" s="3"/>
    </row>
    <row x14ac:dyDescent="0.25" r="182" customHeight="1" ht="21.75">
      <c r="A182" s="54"/>
      <c r="B182" s="54"/>
      <c r="C182" s="4"/>
      <c r="D182" s="24"/>
      <c r="E182" s="24"/>
      <c r="F182" s="6"/>
      <c r="G182" s="82"/>
      <c r="H182" s="3"/>
    </row>
    <row x14ac:dyDescent="0.25" r="183" customHeight="1" ht="21.75">
      <c r="A183" s="68"/>
      <c r="B183" s="68"/>
      <c r="C183" s="74"/>
      <c r="D183" s="24"/>
      <c r="E183" s="24"/>
      <c r="F183" s="6"/>
      <c r="G183" s="82"/>
      <c r="H183" s="3"/>
    </row>
    <row x14ac:dyDescent="0.25" r="184" customHeight="1" ht="21.75">
      <c r="A184" s="54"/>
      <c r="B184" s="54"/>
      <c r="C184" s="75" t="s">
        <v>62</v>
      </c>
      <c r="D184" s="45"/>
      <c r="E184" s="45"/>
      <c r="F184" s="45"/>
      <c r="G184" s="82"/>
      <c r="H184" s="3"/>
    </row>
    <row x14ac:dyDescent="0.25" r="185" customHeight="1" ht="21.75">
      <c r="A185" s="54"/>
      <c r="B185" s="54"/>
      <c r="C185" s="4"/>
      <c r="D185" s="24"/>
      <c r="E185" s="24"/>
      <c r="F185" s="6"/>
      <c r="G185" s="82"/>
      <c r="H185" s="3"/>
    </row>
    <row x14ac:dyDescent="0.25" r="186" customHeight="1" ht="21.75">
      <c r="A186" s="54"/>
      <c r="B186" s="54"/>
      <c r="C186" s="4"/>
      <c r="D186" s="24"/>
      <c r="E186" s="24"/>
      <c r="F186" s="6"/>
      <c r="G186" s="82"/>
      <c r="H186" s="3"/>
    </row>
    <row x14ac:dyDescent="0.25" r="187" customHeight="1" ht="21.75">
      <c r="A187" s="54"/>
      <c r="B187" s="54"/>
      <c r="C187" s="4"/>
      <c r="D187" s="27"/>
      <c r="E187" s="24"/>
      <c r="F187" s="6"/>
      <c r="G187" s="82"/>
      <c r="H187" s="3"/>
    </row>
    <row x14ac:dyDescent="0.25" r="188" customHeight="1" ht="21.75">
      <c r="A188" s="54"/>
      <c r="B188" s="54"/>
      <c r="C188" s="4"/>
      <c r="D188" s="27"/>
      <c r="E188" s="24"/>
      <c r="F188" s="6"/>
      <c r="G188" s="82"/>
      <c r="H188" s="3"/>
    </row>
    <row x14ac:dyDescent="0.25" r="189" customHeight="1" ht="21.75">
      <c r="A189" s="54"/>
      <c r="B189" s="54"/>
      <c r="C189" s="4"/>
      <c r="D189" s="24"/>
      <c r="E189" s="24"/>
      <c r="F189" s="6"/>
      <c r="G189" s="82"/>
      <c r="H189" s="3"/>
    </row>
    <row x14ac:dyDescent="0.25" r="190" customHeight="1" ht="21.75">
      <c r="A190" s="54"/>
      <c r="B190" s="54"/>
      <c r="C190" s="4"/>
      <c r="D190" s="24"/>
      <c r="E190" s="24"/>
      <c r="F190" s="6"/>
      <c r="G190" s="82"/>
      <c r="H190" s="3"/>
    </row>
    <row x14ac:dyDescent="0.25" r="191" customHeight="1" ht="21.75">
      <c r="A191" s="54"/>
      <c r="B191" s="54"/>
      <c r="C191" s="4"/>
      <c r="D191" s="24"/>
      <c r="E191" s="24"/>
      <c r="F191" s="6"/>
      <c r="G191" s="82"/>
      <c r="H191" s="3"/>
    </row>
    <row x14ac:dyDescent="0.25" r="192" customHeight="1" ht="21.75">
      <c r="A192" s="54"/>
      <c r="B192" s="54"/>
      <c r="C192" s="4"/>
      <c r="D192" s="24"/>
      <c r="E192" s="24"/>
      <c r="F192" s="6"/>
      <c r="G192" s="82"/>
      <c r="H192" s="3"/>
    </row>
    <row x14ac:dyDescent="0.25" r="193" customHeight="1" ht="17.25">
      <c r="A193" s="54"/>
      <c r="B193" s="54"/>
      <c r="C193" s="4"/>
      <c r="D193" s="24"/>
      <c r="E193" s="24"/>
      <c r="F193" s="6"/>
      <c r="G193" s="82"/>
      <c r="H193" s="3"/>
    </row>
    <row x14ac:dyDescent="0.25" r="194" customHeight="1" ht="45.75">
      <c r="A194" s="3"/>
      <c r="B194" s="54"/>
      <c r="C194" s="54"/>
      <c r="D194" s="5"/>
      <c r="E194" s="24"/>
      <c r="F194" s="24"/>
      <c r="G194" s="82"/>
      <c r="H194" s="3"/>
    </row>
    <row x14ac:dyDescent="0.25" r="195" customHeight="1" ht="17.25">
      <c r="A195" s="8"/>
      <c r="B195" s="96" t="s">
        <v>67</v>
      </c>
      <c r="C195" s="8"/>
      <c r="D195" s="11"/>
      <c r="E195" s="11"/>
      <c r="F195" s="12"/>
      <c r="G195" s="94"/>
      <c r="H195" s="3"/>
    </row>
    <row x14ac:dyDescent="0.25" r="196" customHeight="1" ht="21.75">
      <c r="A196" s="15"/>
      <c r="B196" s="15"/>
      <c r="C196" s="15"/>
      <c r="D196" s="72" t="s">
        <v>3</v>
      </c>
      <c r="E196" s="97"/>
      <c r="F196" s="60" t="s">
        <v>59</v>
      </c>
      <c r="G196" s="18"/>
      <c r="H196" s="3"/>
    </row>
    <row x14ac:dyDescent="0.25" r="197" customHeight="1" ht="21.75">
      <c r="A197" s="3"/>
      <c r="B197" s="54"/>
      <c r="C197" s="22"/>
      <c r="D197" s="20" t="s">
        <v>5</v>
      </c>
      <c r="E197" s="20" t="s">
        <v>6</v>
      </c>
      <c r="F197" s="24"/>
      <c r="G197" s="82"/>
      <c r="H197" s="3"/>
    </row>
    <row x14ac:dyDescent="0.25" r="198" customHeight="1" ht="20.1">
      <c r="A198" s="3"/>
      <c r="B198" s="54"/>
      <c r="C198" s="54"/>
      <c r="D198" s="5"/>
      <c r="E198" s="6"/>
      <c r="F198" s="24"/>
      <c r="G198" s="82"/>
      <c r="H198" s="3"/>
    </row>
    <row x14ac:dyDescent="0.25" r="199" customHeight="1" ht="25.350000000000005">
      <c r="A199" s="3"/>
      <c r="B199" s="68"/>
      <c r="C199" s="68"/>
      <c r="D199" s="7" t="s">
        <v>68</v>
      </c>
      <c r="E199" s="24" t="s">
        <v>69</v>
      </c>
      <c r="F199" s="98">
        <f>ROUNDUP((('UK-T-Lighting &amp; Accessories '!F205)*USD_per_GBP),-1)</f>
      </c>
      <c r="G199" s="82"/>
      <c r="H199" s="3"/>
    </row>
    <row x14ac:dyDescent="0.25" r="200" customHeight="1" ht="21.75">
      <c r="A200" s="3"/>
      <c r="B200" s="54"/>
      <c r="C200" s="54"/>
      <c r="D200" s="69"/>
      <c r="E200" s="70"/>
      <c r="F200" s="70"/>
      <c r="G200" s="82"/>
      <c r="H200" s="3"/>
    </row>
    <row x14ac:dyDescent="0.25" r="201" customHeight="1" ht="21.75">
      <c r="A201" s="3"/>
      <c r="B201" s="54"/>
      <c r="C201" s="54"/>
      <c r="D201" s="5"/>
      <c r="E201" s="24"/>
      <c r="F201" s="24"/>
      <c r="G201" s="82"/>
      <c r="H201" s="3"/>
    </row>
    <row x14ac:dyDescent="0.25" r="202" customHeight="1" ht="21.75">
      <c r="A202" s="3"/>
      <c r="B202" s="54"/>
      <c r="C202" s="54"/>
      <c r="D202" s="99" t="s">
        <v>70</v>
      </c>
      <c r="E202" s="55"/>
      <c r="F202" s="55"/>
      <c r="G202" s="82"/>
      <c r="H202" s="3"/>
    </row>
    <row x14ac:dyDescent="0.25" r="203" customHeight="1" ht="21.75">
      <c r="A203" s="3"/>
      <c r="B203" s="54"/>
      <c r="C203" s="54"/>
      <c r="D203" s="5"/>
      <c r="E203" s="27"/>
      <c r="F203" s="24"/>
      <c r="G203" s="82"/>
      <c r="H203" s="3"/>
    </row>
    <row x14ac:dyDescent="0.25" r="204" customHeight="1" ht="21.75">
      <c r="A204" s="3"/>
      <c r="B204" s="54"/>
      <c r="C204" s="54"/>
      <c r="D204" s="5"/>
      <c r="E204" s="27"/>
      <c r="F204" s="24"/>
      <c r="G204" s="82"/>
      <c r="H204" s="3"/>
    </row>
    <row x14ac:dyDescent="0.25" r="205" customHeight="1" ht="17.25">
      <c r="A205" s="3"/>
      <c r="B205" s="54"/>
      <c r="C205" s="54"/>
      <c r="D205" s="5"/>
      <c r="E205" s="24"/>
      <c r="F205" s="24"/>
      <c r="G205" s="82"/>
      <c r="H205" s="3"/>
    </row>
    <row x14ac:dyDescent="0.25" r="206" customHeight="1" ht="45.75">
      <c r="A206" s="3"/>
      <c r="B206" s="54"/>
      <c r="C206" s="54"/>
      <c r="D206" s="5"/>
      <c r="E206" s="24"/>
      <c r="F206" s="24"/>
      <c r="G206" s="82"/>
      <c r="H206" s="3"/>
    </row>
    <row x14ac:dyDescent="0.25" r="207" customHeight="1" ht="21.75">
      <c r="A207" s="3"/>
      <c r="B207" s="54"/>
      <c r="C207" s="54"/>
      <c r="D207" s="5"/>
      <c r="E207" s="24"/>
      <c r="F207" s="24"/>
      <c r="G207" s="82"/>
      <c r="H207" s="3"/>
    </row>
    <row x14ac:dyDescent="0.25" r="208" customHeight="1" ht="21.75">
      <c r="A208" s="3"/>
      <c r="B208" s="54"/>
      <c r="C208" s="54"/>
      <c r="D208" s="5"/>
      <c r="E208" s="24"/>
      <c r="F208" s="24"/>
      <c r="G208" s="82"/>
      <c r="H208" s="3"/>
    </row>
    <row x14ac:dyDescent="0.25" r="209" customHeight="1" ht="21.75">
      <c r="A209" s="3"/>
      <c r="B209" s="54"/>
      <c r="C209" s="54"/>
      <c r="D209" s="5"/>
      <c r="E209" s="24"/>
      <c r="F209" s="24"/>
      <c r="G209" s="82"/>
      <c r="H209" s="3"/>
    </row>
    <row x14ac:dyDescent="0.25" r="210" customHeight="1" ht="21.75">
      <c r="A210" s="3"/>
      <c r="B210" s="68"/>
      <c r="C210" s="68"/>
      <c r="D210" s="24"/>
      <c r="E210" s="24"/>
      <c r="F210" s="24"/>
      <c r="G210" s="82"/>
      <c r="H210" s="3"/>
    </row>
    <row x14ac:dyDescent="0.25" r="211" customHeight="1" ht="21.75">
      <c r="A211" s="3"/>
      <c r="B211" s="54"/>
      <c r="C211" s="54"/>
      <c r="D211" s="5"/>
      <c r="E211" s="24"/>
      <c r="F211" s="24"/>
      <c r="G211" s="82"/>
      <c r="H211" s="3"/>
    </row>
    <row x14ac:dyDescent="0.25" r="212" customHeight="1" ht="21.75">
      <c r="A212" s="3"/>
      <c r="B212" s="54"/>
      <c r="C212" s="54"/>
      <c r="D212" s="5"/>
      <c r="E212" s="24"/>
      <c r="F212" s="24"/>
      <c r="G212" s="82"/>
      <c r="H212" s="3"/>
    </row>
    <row x14ac:dyDescent="0.25" r="213" customHeight="1" ht="21.75">
      <c r="A213" s="3"/>
      <c r="B213" s="54"/>
      <c r="C213" s="54"/>
      <c r="D213" s="5"/>
      <c r="E213" s="24"/>
      <c r="F213" s="24"/>
      <c r="G213" s="82"/>
      <c r="H213" s="3"/>
    </row>
    <row x14ac:dyDescent="0.25" r="214" customHeight="1" ht="21.75">
      <c r="A214" s="3"/>
      <c r="B214" s="54"/>
      <c r="C214" s="54"/>
      <c r="D214" s="5"/>
      <c r="E214" s="24"/>
      <c r="F214" s="24"/>
      <c r="G214" s="82"/>
      <c r="H214" s="3"/>
    </row>
    <row x14ac:dyDescent="0.25" r="215" customHeight="1" ht="21.75">
      <c r="A215" s="3"/>
      <c r="B215" s="54"/>
      <c r="C215" s="54"/>
      <c r="D215" s="5"/>
      <c r="E215" s="24"/>
      <c r="F215" s="24"/>
      <c r="G215" s="82"/>
      <c r="H215" s="3"/>
    </row>
    <row x14ac:dyDescent="0.25" r="216" customHeight="1" ht="21.75">
      <c r="A216" s="3"/>
      <c r="B216" s="54"/>
      <c r="C216" s="54"/>
      <c r="D216" s="5"/>
      <c r="E216" s="24"/>
      <c r="F216" s="24"/>
      <c r="G216" s="82"/>
      <c r="H216" s="3"/>
    </row>
    <row x14ac:dyDescent="0.25" r="217" customHeight="1" ht="21.75">
      <c r="A217" s="3"/>
      <c r="B217" s="54"/>
      <c r="C217" s="54"/>
      <c r="D217" s="5"/>
      <c r="E217" s="24"/>
      <c r="F217" s="24"/>
      <c r="G217" s="82"/>
      <c r="H217" s="3"/>
    </row>
    <row x14ac:dyDescent="0.25" r="218" customHeight="1" ht="21.75">
      <c r="A218" s="3"/>
      <c r="B218" s="68"/>
      <c r="C218" s="68"/>
      <c r="D218" s="24"/>
      <c r="E218" s="24"/>
      <c r="F218" s="24"/>
      <c r="G218" s="82"/>
      <c r="H218" s="3"/>
    </row>
    <row x14ac:dyDescent="0.25" r="219" customHeight="1" ht="21.75">
      <c r="A219" s="3"/>
      <c r="B219" s="54"/>
      <c r="C219" s="54"/>
      <c r="D219" s="69"/>
      <c r="E219" s="70"/>
      <c r="F219" s="70"/>
      <c r="G219" s="82"/>
      <c r="H219" s="3"/>
    </row>
    <row x14ac:dyDescent="0.25" r="220" customHeight="1" ht="21.75">
      <c r="A220" s="3"/>
      <c r="B220" s="54"/>
      <c r="C220" s="54"/>
      <c r="D220" s="5"/>
      <c r="E220" s="24"/>
      <c r="F220" s="24"/>
      <c r="G220" s="82"/>
      <c r="H220" s="3"/>
    </row>
    <row x14ac:dyDescent="0.25" r="221" customHeight="1" ht="21.75">
      <c r="A221" s="3"/>
      <c r="B221" s="54"/>
      <c r="C221" s="54"/>
      <c r="D221" s="5"/>
      <c r="E221" s="24"/>
      <c r="F221" s="24"/>
      <c r="G221" s="82"/>
      <c r="H221" s="3"/>
    </row>
    <row x14ac:dyDescent="0.25" r="222" customHeight="1" ht="21.75">
      <c r="A222" s="3"/>
      <c r="B222" s="54"/>
      <c r="C222" s="54"/>
      <c r="D222" s="5"/>
      <c r="E222" s="27"/>
      <c r="F222" s="24"/>
      <c r="G222" s="82"/>
      <c r="H222" s="3"/>
    </row>
    <row x14ac:dyDescent="0.25" r="223" customHeight="1" ht="21.75">
      <c r="A223" s="3"/>
      <c r="B223" s="54"/>
      <c r="C223" s="54"/>
      <c r="D223" s="5"/>
      <c r="E223" s="27"/>
      <c r="F223" s="24"/>
      <c r="G223" s="82"/>
      <c r="H223" s="3"/>
    </row>
    <row x14ac:dyDescent="0.25" r="224" customHeight="1" ht="17.25">
      <c r="A224" s="3"/>
      <c r="B224" s="54"/>
      <c r="C224" s="54"/>
      <c r="D224" s="5"/>
      <c r="E224" s="27"/>
      <c r="F224" s="24"/>
      <c r="G224" s="82"/>
      <c r="H224" s="3"/>
    </row>
    <row x14ac:dyDescent="0.25" r="225" customHeight="1" ht="45.75">
      <c r="A225" s="3"/>
      <c r="B225" s="54"/>
      <c r="C225" s="54"/>
      <c r="D225" s="5"/>
      <c r="E225" s="24"/>
      <c r="F225" s="24"/>
      <c r="G225" s="82"/>
      <c r="H225" s="3"/>
    </row>
    <row x14ac:dyDescent="0.25" r="226" customHeight="1" ht="21.75">
      <c r="A226" s="3"/>
      <c r="B226" s="54"/>
      <c r="C226" s="54"/>
      <c r="D226" s="5"/>
      <c r="E226" s="24"/>
      <c r="F226" s="24"/>
      <c r="G226" s="82"/>
      <c r="H226" s="3"/>
    </row>
    <row x14ac:dyDescent="0.25" r="227" customHeight="1" ht="21.75">
      <c r="A227" s="3"/>
      <c r="B227" s="54"/>
      <c r="C227" s="54"/>
      <c r="D227" s="5"/>
      <c r="E227" s="24"/>
      <c r="F227" s="24"/>
      <c r="G227" s="82"/>
      <c r="H227" s="3"/>
    </row>
    <row x14ac:dyDescent="0.25" r="228" customHeight="1" ht="21.75">
      <c r="A228" s="3"/>
      <c r="B228" s="54"/>
      <c r="C228" s="54"/>
      <c r="D228" s="5"/>
      <c r="E228" s="24"/>
      <c r="F228" s="24"/>
      <c r="G228" s="82"/>
      <c r="H228" s="3"/>
    </row>
    <row x14ac:dyDescent="0.25" r="229" customHeight="1" ht="21.75">
      <c r="A229" s="3"/>
      <c r="B229" s="54"/>
      <c r="C229" s="54"/>
      <c r="D229" s="5"/>
      <c r="E229" s="24"/>
      <c r="F229" s="24"/>
      <c r="G229" s="82"/>
      <c r="H229" s="3"/>
    </row>
    <row x14ac:dyDescent="0.25" r="230" customHeight="1" ht="21.75">
      <c r="A230" s="3"/>
      <c r="B230" s="54"/>
      <c r="C230" s="54"/>
      <c r="D230" s="5"/>
      <c r="E230" s="24"/>
      <c r="F230" s="24"/>
      <c r="G230" s="82"/>
      <c r="H230" s="3"/>
    </row>
    <row x14ac:dyDescent="0.25" r="231" customHeight="1" ht="21.75">
      <c r="A231" s="3"/>
      <c r="B231" s="54"/>
      <c r="C231" s="54"/>
      <c r="D231" s="5"/>
      <c r="E231" s="24"/>
      <c r="F231" s="24"/>
      <c r="G231" s="82"/>
      <c r="H231" s="3"/>
    </row>
    <row x14ac:dyDescent="0.25" r="232" customHeight="1" ht="21.75">
      <c r="A232" s="3"/>
      <c r="B232" s="54"/>
      <c r="C232" s="54"/>
      <c r="D232" s="5"/>
      <c r="E232" s="24"/>
      <c r="F232" s="24"/>
      <c r="G232" s="82"/>
      <c r="H232" s="3"/>
    </row>
    <row x14ac:dyDescent="0.25" r="233" customHeight="1" ht="21.75">
      <c r="A233" s="3"/>
      <c r="B233" s="54"/>
      <c r="C233" s="54"/>
      <c r="D233" s="5"/>
      <c r="E233" s="24"/>
      <c r="F233" s="24"/>
      <c r="G233" s="82"/>
      <c r="H233" s="3"/>
    </row>
    <row x14ac:dyDescent="0.25" r="234" customHeight="1" ht="21.75">
      <c r="A234" s="3"/>
      <c r="B234" s="68"/>
      <c r="C234" s="68"/>
      <c r="D234" s="24"/>
      <c r="E234" s="24"/>
      <c r="F234" s="24"/>
      <c r="G234" s="82"/>
      <c r="H234" s="3"/>
    </row>
    <row x14ac:dyDescent="0.25" r="235" customHeight="1" ht="21.75">
      <c r="A235" s="3"/>
      <c r="B235" s="54"/>
      <c r="C235" s="54"/>
      <c r="D235" s="69"/>
      <c r="E235" s="70"/>
      <c r="F235" s="70"/>
      <c r="G235" s="82"/>
      <c r="H235" s="3"/>
    </row>
    <row x14ac:dyDescent="0.25" r="236" customHeight="1" ht="21.75">
      <c r="A236" s="3"/>
      <c r="B236" s="54"/>
      <c r="C236" s="54"/>
      <c r="D236" s="5"/>
      <c r="E236" s="24"/>
      <c r="F236" s="24"/>
      <c r="G236" s="82"/>
      <c r="H236" s="3"/>
    </row>
    <row x14ac:dyDescent="0.25" r="237" customHeight="1" ht="21.75">
      <c r="A237" s="3"/>
      <c r="B237" s="54"/>
      <c r="C237" s="54"/>
      <c r="D237" s="5"/>
      <c r="E237" s="24"/>
      <c r="F237" s="24"/>
      <c r="G237" s="82"/>
      <c r="H237" s="3"/>
    </row>
    <row x14ac:dyDescent="0.25" r="238" customHeight="1" ht="17.25">
      <c r="A238" s="3"/>
      <c r="B238" s="54"/>
      <c r="C238" s="54"/>
      <c r="D238" s="5"/>
      <c r="E238" s="27"/>
      <c r="F238" s="24"/>
      <c r="G238" s="82"/>
      <c r="H238" s="3"/>
    </row>
    <row x14ac:dyDescent="0.25" r="239" customHeight="1" ht="17.25">
      <c r="A239" s="3"/>
      <c r="B239" s="54"/>
      <c r="C239" s="54"/>
      <c r="D239" s="5"/>
      <c r="E239" s="27"/>
      <c r="F239" s="24"/>
      <c r="G239" s="82"/>
      <c r="H239" s="3"/>
    </row>
    <row x14ac:dyDescent="0.25" r="240" customHeight="1" ht="17.25">
      <c r="A240" s="3"/>
      <c r="B240" s="54"/>
      <c r="C240" s="54"/>
      <c r="D240" s="5"/>
      <c r="E240" s="24"/>
      <c r="F240" s="24"/>
      <c r="G240" s="82"/>
      <c r="H240" s="3"/>
    </row>
    <row x14ac:dyDescent="0.25" r="241" customHeight="1" ht="17.25">
      <c r="A241" s="3"/>
      <c r="B241" s="54"/>
      <c r="C241" s="54"/>
      <c r="D241" s="5"/>
      <c r="E241" s="24"/>
      <c r="F241" s="24"/>
      <c r="G241" s="82"/>
      <c r="H241" s="3"/>
    </row>
    <row x14ac:dyDescent="0.25" r="242" customHeight="1" ht="17.25">
      <c r="A242" s="3"/>
      <c r="B242" s="54"/>
      <c r="C242" s="54"/>
      <c r="D242" s="5"/>
      <c r="E242" s="24"/>
      <c r="F242" s="24"/>
      <c r="G242" s="82"/>
      <c r="H242" s="3"/>
    </row>
    <row x14ac:dyDescent="0.25" r="243" customHeight="1" ht="17.25">
      <c r="A243" s="3"/>
      <c r="B243" s="54"/>
      <c r="C243" s="54"/>
      <c r="D243" s="5"/>
      <c r="E243" s="24"/>
      <c r="F243" s="24"/>
      <c r="G243" s="82"/>
      <c r="H243" s="3"/>
    </row>
    <row x14ac:dyDescent="0.25" r="244" customHeight="1" ht="17.25">
      <c r="A244" s="3"/>
      <c r="B244" s="54"/>
      <c r="C244" s="54"/>
      <c r="D244" s="5"/>
      <c r="E244" s="24"/>
      <c r="F244" s="24"/>
      <c r="G244" s="82"/>
      <c r="H244" s="3"/>
    </row>
    <row x14ac:dyDescent="0.25" r="245" customHeight="1" ht="17.25">
      <c r="A245" s="3"/>
      <c r="B245" s="54"/>
      <c r="C245" s="54"/>
      <c r="D245" s="5"/>
      <c r="E245" s="24"/>
      <c r="F245" s="24"/>
      <c r="G245" s="82"/>
      <c r="H245" s="3"/>
    </row>
    <row x14ac:dyDescent="0.25" r="246" customHeight="1" ht="17.25">
      <c r="A246" s="3"/>
      <c r="B246" s="54"/>
      <c r="C246" s="54"/>
      <c r="D246" s="5"/>
      <c r="E246" s="24"/>
      <c r="F246" s="24"/>
      <c r="G246" s="82"/>
      <c r="H246" s="3"/>
    </row>
    <row x14ac:dyDescent="0.25" r="247" customHeight="1" ht="17.25">
      <c r="A247" s="3"/>
      <c r="B247" s="54"/>
      <c r="C247" s="54"/>
      <c r="D247" s="5"/>
      <c r="E247" s="24"/>
      <c r="F247" s="24"/>
      <c r="G247" s="82"/>
      <c r="H247" s="3"/>
    </row>
    <row x14ac:dyDescent="0.25" r="248" customHeight="1" ht="17.25">
      <c r="A248" s="3"/>
      <c r="B248" s="54"/>
      <c r="C248" s="54"/>
      <c r="D248" s="5"/>
      <c r="E248" s="24"/>
      <c r="F248" s="24"/>
      <c r="G248" s="82"/>
      <c r="H248" s="3"/>
    </row>
    <row x14ac:dyDescent="0.25" r="249" customHeight="1" ht="17.25">
      <c r="A249" s="3"/>
      <c r="B249" s="68"/>
      <c r="C249" s="68"/>
      <c r="D249" s="24"/>
      <c r="E249" s="24"/>
      <c r="F249" s="24"/>
      <c r="G249" s="82"/>
      <c r="H249" s="3"/>
    </row>
    <row x14ac:dyDescent="0.25" r="250" customHeight="1" ht="17.25">
      <c r="A250" s="3"/>
      <c r="B250" s="54"/>
      <c r="C250" s="54"/>
      <c r="D250" s="69"/>
      <c r="E250" s="70"/>
      <c r="F250" s="70"/>
      <c r="G250" s="82"/>
      <c r="H250" s="3"/>
    </row>
    <row x14ac:dyDescent="0.25" r="251" customHeight="1" ht="17.25">
      <c r="A251" s="3"/>
      <c r="B251" s="54"/>
      <c r="C251" s="54"/>
      <c r="D251" s="7"/>
      <c r="E251" s="24"/>
      <c r="F251" s="24"/>
      <c r="G251" s="82"/>
      <c r="H251" s="3"/>
    </row>
    <row x14ac:dyDescent="0.25" r="252" customHeight="1" ht="17.25">
      <c r="A252" s="3"/>
      <c r="B252" s="54"/>
      <c r="C252" s="54"/>
      <c r="D252" s="5"/>
      <c r="E252" s="24"/>
      <c r="F252" s="24"/>
      <c r="G252" s="82"/>
      <c r="H252" s="3"/>
    </row>
    <row x14ac:dyDescent="0.25" r="253" customHeight="1" ht="17.25">
      <c r="A253" s="3"/>
      <c r="B253" s="54"/>
      <c r="C253" s="54"/>
      <c r="D253" s="5"/>
      <c r="E253" s="27"/>
      <c r="F253" s="24"/>
      <c r="G253" s="82"/>
      <c r="H253" s="3"/>
    </row>
    <row x14ac:dyDescent="0.25" r="254" customHeight="1" ht="17.25">
      <c r="A254" s="3"/>
      <c r="B254" s="54"/>
      <c r="C254" s="54"/>
      <c r="D254" s="5"/>
      <c r="E254" s="27"/>
      <c r="F254" s="24"/>
      <c r="G254" s="82"/>
      <c r="H254" s="3"/>
    </row>
    <row x14ac:dyDescent="0.25" r="255" customHeight="1" ht="17.25">
      <c r="A255" s="3"/>
      <c r="B255" s="54"/>
      <c r="C255" s="54"/>
      <c r="D255" s="5"/>
      <c r="E255" s="24"/>
      <c r="F255" s="24"/>
      <c r="G255" s="82"/>
      <c r="H255" s="3"/>
    </row>
    <row x14ac:dyDescent="0.25" r="256" customHeight="1" ht="17.25">
      <c r="A256" s="3"/>
      <c r="B256" s="54"/>
      <c r="C256" s="54"/>
      <c r="D256" s="5"/>
      <c r="E256" s="24"/>
      <c r="F256" s="24"/>
      <c r="G256" s="82"/>
      <c r="H256" s="3"/>
    </row>
    <row x14ac:dyDescent="0.25" r="257" customHeight="1" ht="17.25">
      <c r="A257" s="3"/>
      <c r="B257" s="54"/>
      <c r="C257" s="54"/>
      <c r="D257" s="5"/>
      <c r="E257" s="24"/>
      <c r="F257" s="24"/>
      <c r="G257" s="82"/>
      <c r="H257" s="3"/>
    </row>
    <row x14ac:dyDescent="0.25" r="258" customHeight="1" ht="17.25">
      <c r="A258" s="3"/>
      <c r="B258" s="54"/>
      <c r="C258" s="54"/>
      <c r="D258" s="5"/>
      <c r="E258" s="24"/>
      <c r="F258" s="24"/>
      <c r="G258" s="82"/>
      <c r="H258" s="3"/>
    </row>
    <row x14ac:dyDescent="0.25" r="259" customHeight="1" ht="17.25">
      <c r="A259" s="3"/>
      <c r="B259" s="54"/>
      <c r="C259" s="54"/>
      <c r="D259" s="5"/>
      <c r="E259" s="24"/>
      <c r="F259" s="24"/>
      <c r="G259" s="82"/>
      <c r="H259" s="3"/>
    </row>
    <row x14ac:dyDescent="0.25" r="260" customHeight="1" ht="17.25">
      <c r="A260" s="3"/>
      <c r="B260" s="54"/>
      <c r="C260" s="54"/>
      <c r="D260" s="5"/>
      <c r="E260" s="24"/>
      <c r="F260" s="24"/>
      <c r="G260" s="82"/>
      <c r="H260" s="3"/>
    </row>
    <row x14ac:dyDescent="0.25" r="261" customHeight="1" ht="17.25">
      <c r="A261" s="3"/>
      <c r="B261" s="54"/>
      <c r="C261" s="54"/>
      <c r="D261" s="5"/>
      <c r="E261" s="24"/>
      <c r="F261" s="24"/>
      <c r="G261" s="82"/>
      <c r="H261" s="3"/>
    </row>
    <row x14ac:dyDescent="0.25" r="262" customHeight="1" ht="17.25">
      <c r="A262" s="3"/>
      <c r="B262" s="54"/>
      <c r="C262" s="54"/>
      <c r="D262" s="5"/>
      <c r="E262" s="24"/>
      <c r="F262" s="24"/>
      <c r="G262" s="82"/>
      <c r="H262" s="3"/>
    </row>
  </sheetData>
  <mergeCells count="12">
    <mergeCell ref="A1:G1"/>
    <mergeCell ref="D16:E16"/>
    <mergeCell ref="D28:E28"/>
    <mergeCell ref="D54:E54"/>
    <mergeCell ref="D70:E70"/>
    <mergeCell ref="D84:E84"/>
    <mergeCell ref="D96:E96"/>
    <mergeCell ref="D125:E125"/>
    <mergeCell ref="D145:E145"/>
    <mergeCell ref="D161:E161"/>
    <mergeCell ref="C184:F184"/>
    <mergeCell ref="D196:E19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2"/>
  <sheetViews>
    <sheetView workbookViewId="0"/>
  </sheetViews>
  <sheetFormatPr defaultRowHeight="15" x14ac:dyDescent="0.25"/>
  <cols>
    <col min="1" max="1" style="76" width="5.576428571428571" customWidth="1" bestFit="1"/>
    <col min="2" max="2" style="77" width="18.576428571428572" customWidth="1" bestFit="1"/>
    <col min="3" max="3" style="77" width="47.14785714285715" customWidth="1" bestFit="1"/>
    <col min="4" max="4" style="78" width="34.57642857142857" customWidth="1" bestFit="1"/>
    <col min="5" max="5" style="79" width="24.005" customWidth="1" bestFit="1"/>
    <col min="6" max="6" style="80" width="46.57642857142857" customWidth="1" bestFit="1"/>
    <col min="7" max="7" style="76" width="37.14785714285715" customWidth="1" bestFit="1"/>
    <col min="8" max="8" style="76" width="12.43357142857143" customWidth="1" bestFit="1"/>
  </cols>
  <sheetData>
    <row x14ac:dyDescent="0.25" r="1" customHeight="1" ht="29.100000000000005">
      <c r="A1" s="1" t="s">
        <v>0</v>
      </c>
      <c r="B1" s="1"/>
      <c r="C1" s="1"/>
      <c r="D1" s="2"/>
      <c r="E1" s="2"/>
      <c r="F1" s="2"/>
      <c r="G1" s="1"/>
      <c r="H1" s="3"/>
    </row>
    <row x14ac:dyDescent="0.25" r="2" customHeight="1" ht="29.100000000000005">
      <c r="A2" s="4"/>
      <c r="B2" s="4"/>
      <c r="C2" s="4"/>
      <c r="D2" s="5"/>
      <c r="E2" s="6"/>
      <c r="F2" s="7"/>
      <c r="G2" s="3"/>
      <c r="H2" s="3"/>
    </row>
    <row x14ac:dyDescent="0.25" r="3" customHeight="1" ht="17.25">
      <c r="A3" s="8" t="s">
        <v>1</v>
      </c>
      <c r="B3" s="9" t="s">
        <v>2</v>
      </c>
      <c r="C3" s="10"/>
      <c r="D3" s="11"/>
      <c r="E3" s="12"/>
      <c r="F3" s="13"/>
      <c r="G3" s="10"/>
      <c r="H3" s="14"/>
    </row>
    <row x14ac:dyDescent="0.25" r="4" customHeight="1" ht="30">
      <c r="A4" s="15"/>
      <c r="B4" s="15"/>
      <c r="C4" s="15"/>
      <c r="D4" s="16" t="s">
        <v>3</v>
      </c>
      <c r="E4" s="17"/>
      <c r="F4" s="18" t="s">
        <v>4</v>
      </c>
      <c r="G4" s="15"/>
      <c r="H4" s="3"/>
    </row>
    <row x14ac:dyDescent="0.25" r="5" customHeight="1" ht="30">
      <c r="A5" s="19"/>
      <c r="B5" s="19"/>
      <c r="C5" s="19"/>
      <c r="D5" s="20" t="s">
        <v>5</v>
      </c>
      <c r="E5" s="20" t="s">
        <v>6</v>
      </c>
      <c r="F5" s="21"/>
      <c r="G5" s="3"/>
      <c r="H5" s="3"/>
    </row>
    <row x14ac:dyDescent="0.25" r="6" customHeight="1" ht="17.25">
      <c r="A6" s="22"/>
      <c r="B6" s="23"/>
      <c r="C6" s="23"/>
      <c r="D6" s="7">
        <v>150</v>
      </c>
      <c r="E6" s="24">
        <v>59</v>
      </c>
      <c r="F6" s="25">
        <v>2110</v>
      </c>
      <c r="G6" s="3"/>
      <c r="H6" s="3"/>
    </row>
    <row x14ac:dyDescent="0.25" r="7" customHeight="1" ht="17.25">
      <c r="A7" s="22"/>
      <c r="B7" s="23"/>
      <c r="C7" s="23"/>
      <c r="D7" s="5"/>
      <c r="E7" s="26"/>
      <c r="F7" s="27"/>
      <c r="G7" s="28"/>
      <c r="H7" s="24"/>
    </row>
    <row x14ac:dyDescent="0.25" r="8" customHeight="1" ht="17.25">
      <c r="A8" s="22"/>
      <c r="B8" s="23"/>
      <c r="C8" s="23"/>
      <c r="D8" s="29" t="s">
        <v>7</v>
      </c>
      <c r="E8" s="6"/>
      <c r="F8" s="27"/>
      <c r="G8" s="28"/>
      <c r="H8" s="24"/>
    </row>
    <row x14ac:dyDescent="0.25" r="9" customHeight="1" ht="17.25">
      <c r="A9" s="22"/>
      <c r="B9" s="23"/>
      <c r="C9" s="23"/>
      <c r="D9" s="30"/>
      <c r="E9" s="6"/>
      <c r="F9" s="27"/>
      <c r="G9" s="28"/>
      <c r="H9" s="24"/>
    </row>
    <row x14ac:dyDescent="0.25" r="10" customHeight="1" ht="17.25">
      <c r="A10" s="22"/>
      <c r="B10" s="23"/>
      <c r="C10" s="23"/>
      <c r="D10" s="31"/>
      <c r="E10" s="6"/>
      <c r="F10" s="32"/>
      <c r="G10" s="33"/>
      <c r="H10" s="34"/>
    </row>
    <row x14ac:dyDescent="0.25" r="11" customHeight="1" ht="17.25">
      <c r="A11" s="22"/>
      <c r="B11" s="23"/>
      <c r="C11" s="23"/>
      <c r="D11" s="35" t="s">
        <v>8</v>
      </c>
      <c r="E11" s="36"/>
      <c r="F11" s="37">
        <v>500</v>
      </c>
      <c r="G11" s="33"/>
      <c r="H11" s="3"/>
    </row>
    <row x14ac:dyDescent="0.25" r="12" customHeight="1" ht="17.25">
      <c r="A12" s="22"/>
      <c r="B12" s="23"/>
      <c r="C12" s="23"/>
      <c r="D12" s="5"/>
      <c r="E12" s="31"/>
      <c r="F12" s="32"/>
      <c r="G12" s="33"/>
      <c r="H12" s="38"/>
    </row>
    <row x14ac:dyDescent="0.25" r="13" customHeight="1" ht="17.25">
      <c r="A13" s="22"/>
      <c r="B13" s="23"/>
      <c r="C13" s="23"/>
      <c r="D13" s="5"/>
      <c r="E13" s="31"/>
      <c r="F13" s="32"/>
      <c r="G13" s="33"/>
      <c r="H13" s="38"/>
    </row>
    <row x14ac:dyDescent="0.25" r="14" customHeight="1" ht="17.25">
      <c r="A14" s="22"/>
      <c r="B14" s="23"/>
      <c r="C14" s="23"/>
      <c r="D14" s="5"/>
      <c r="E14" s="31"/>
      <c r="F14" s="32"/>
      <c r="G14" s="33"/>
      <c r="H14" s="38"/>
    </row>
    <row x14ac:dyDescent="0.25" r="15" customHeight="1" ht="17.25">
      <c r="A15" s="8" t="s">
        <v>1</v>
      </c>
      <c r="B15" s="9" t="s">
        <v>9</v>
      </c>
      <c r="C15" s="10"/>
      <c r="D15" s="11"/>
      <c r="E15" s="11"/>
      <c r="F15" s="13"/>
      <c r="G15" s="10"/>
      <c r="H15" s="14"/>
    </row>
    <row x14ac:dyDescent="0.25" r="16" customHeight="1" ht="30">
      <c r="A16" s="15"/>
      <c r="B16" s="15"/>
      <c r="C16" s="39"/>
      <c r="D16" s="16" t="s">
        <v>10</v>
      </c>
      <c r="E16" s="17"/>
      <c r="F16" s="18" t="s">
        <v>4</v>
      </c>
      <c r="G16" s="15"/>
      <c r="H16" s="3"/>
    </row>
    <row x14ac:dyDescent="0.25" r="17" customHeight="1" ht="30">
      <c r="A17" s="19"/>
      <c r="B17" s="19"/>
      <c r="C17" s="40"/>
      <c r="D17" s="20" t="s">
        <v>5</v>
      </c>
      <c r="E17" s="20" t="s">
        <v>6</v>
      </c>
      <c r="F17" s="21"/>
      <c r="G17" s="3"/>
      <c r="H17" s="3"/>
    </row>
    <row x14ac:dyDescent="0.25" r="18" customHeight="1" ht="17.25">
      <c r="A18" s="22"/>
      <c r="B18" s="23"/>
      <c r="C18" s="41" t="s">
        <v>11</v>
      </c>
      <c r="D18" s="7">
        <v>40</v>
      </c>
      <c r="E18" s="24" t="s">
        <v>12</v>
      </c>
      <c r="F18" s="25">
        <v>1030</v>
      </c>
      <c r="G18" s="3"/>
      <c r="H18" s="3"/>
    </row>
    <row x14ac:dyDescent="0.25" r="19" customHeight="1" ht="17.25">
      <c r="A19" s="22"/>
      <c r="B19" s="23"/>
      <c r="C19" s="41" t="s">
        <v>13</v>
      </c>
      <c r="D19" s="7">
        <v>50</v>
      </c>
      <c r="E19" s="24" t="s">
        <v>14</v>
      </c>
      <c r="F19" s="25">
        <v>1050</v>
      </c>
      <c r="G19" s="3"/>
      <c r="H19" s="3"/>
    </row>
    <row x14ac:dyDescent="0.25" r="20" customHeight="1" ht="17.25">
      <c r="A20" s="22"/>
      <c r="B20" s="23"/>
      <c r="C20" s="41" t="s">
        <v>15</v>
      </c>
      <c r="D20" s="7">
        <v>60</v>
      </c>
      <c r="E20" s="24" t="s">
        <v>16</v>
      </c>
      <c r="F20" s="25">
        <v>1090</v>
      </c>
      <c r="G20" s="3"/>
      <c r="H20" s="3"/>
    </row>
    <row x14ac:dyDescent="0.25" r="21" customHeight="1" ht="17.25">
      <c r="A21" s="22"/>
      <c r="B21" s="23"/>
      <c r="C21" s="23"/>
      <c r="D21" s="27"/>
      <c r="E21" s="27"/>
      <c r="F21" s="24"/>
      <c r="G21" s="3"/>
      <c r="H21" s="3"/>
    </row>
    <row x14ac:dyDescent="0.25" r="22" customHeight="1" ht="17.25">
      <c r="A22" s="22"/>
      <c r="B22" s="23"/>
      <c r="C22" s="23"/>
      <c r="D22" s="29" t="s">
        <v>7</v>
      </c>
      <c r="E22" s="27"/>
      <c r="F22" s="27"/>
      <c r="G22" s="24"/>
      <c r="H22" s="3"/>
    </row>
    <row x14ac:dyDescent="0.25" r="23" customHeight="1" ht="17.25">
      <c r="A23" s="22"/>
      <c r="B23" s="23"/>
      <c r="C23" s="23"/>
      <c r="D23" s="30"/>
      <c r="E23" s="27"/>
      <c r="F23" s="27"/>
      <c r="G23" s="24"/>
      <c r="H23" s="3"/>
    </row>
    <row x14ac:dyDescent="0.25" r="24" customHeight="1" ht="17.25">
      <c r="A24" s="22"/>
      <c r="B24" s="23"/>
      <c r="C24" s="23"/>
      <c r="D24" s="31"/>
      <c r="E24" s="32"/>
      <c r="F24" s="32"/>
      <c r="G24" s="34"/>
      <c r="H24" s="3"/>
    </row>
    <row x14ac:dyDescent="0.25" r="25" customHeight="1" ht="17.25">
      <c r="A25" s="22"/>
      <c r="B25" s="23"/>
      <c r="C25" s="23"/>
      <c r="D25" s="35" t="s">
        <v>8</v>
      </c>
      <c r="E25" s="42"/>
      <c r="F25" s="37">
        <v>250</v>
      </c>
      <c r="G25" s="3"/>
      <c r="H25" s="3"/>
    </row>
    <row x14ac:dyDescent="0.25" r="26" customHeight="1" ht="17.25">
      <c r="A26" s="22"/>
      <c r="B26" s="23"/>
      <c r="C26" s="23"/>
      <c r="D26" s="5"/>
      <c r="E26" s="31"/>
      <c r="F26" s="32"/>
      <c r="G26" s="33"/>
      <c r="H26" s="38"/>
    </row>
    <row x14ac:dyDescent="0.25" r="27" customHeight="1" ht="40.5">
      <c r="A27" s="22"/>
      <c r="B27" s="23"/>
      <c r="C27" s="23"/>
      <c r="D27" s="5"/>
      <c r="E27" s="43"/>
      <c r="F27" s="32"/>
      <c r="G27" s="33"/>
      <c r="H27" s="38"/>
    </row>
    <row x14ac:dyDescent="0.25" r="28" customHeight="1" ht="17.25">
      <c r="A28" s="8" t="s">
        <v>1</v>
      </c>
      <c r="B28" s="9" t="s">
        <v>17</v>
      </c>
      <c r="C28" s="10"/>
      <c r="D28" s="11"/>
      <c r="E28" s="11"/>
      <c r="F28" s="13"/>
      <c r="G28" s="10"/>
      <c r="H28" s="14"/>
    </row>
    <row x14ac:dyDescent="0.25" r="29" customHeight="1" ht="30">
      <c r="A29" s="15"/>
      <c r="B29" s="15"/>
      <c r="C29" s="15"/>
      <c r="D29" s="16" t="s">
        <v>3</v>
      </c>
      <c r="E29" s="17"/>
      <c r="F29" s="18" t="s">
        <v>4</v>
      </c>
      <c r="G29" s="15"/>
      <c r="H29" s="3"/>
    </row>
    <row x14ac:dyDescent="0.25" r="30" customHeight="1" ht="30">
      <c r="A30" s="19"/>
      <c r="B30" s="19"/>
      <c r="C30" s="19"/>
      <c r="D30" s="20" t="s">
        <v>5</v>
      </c>
      <c r="E30" s="20" t="s">
        <v>6</v>
      </c>
      <c r="F30" s="21"/>
      <c r="G30" s="3"/>
      <c r="H30" s="3"/>
    </row>
    <row x14ac:dyDescent="0.25" r="31" customHeight="1" ht="17.25">
      <c r="A31" s="22"/>
      <c r="B31" s="23"/>
      <c r="C31" s="23"/>
      <c r="D31" s="7">
        <v>150</v>
      </c>
      <c r="E31" s="24">
        <v>59</v>
      </c>
      <c r="F31" s="25">
        <v>3110</v>
      </c>
      <c r="G31" s="3"/>
      <c r="H31" s="3"/>
    </row>
    <row x14ac:dyDescent="0.25" r="32" customHeight="1" ht="17.25">
      <c r="A32" s="22"/>
      <c r="B32" s="23"/>
      <c r="C32" s="23"/>
      <c r="D32" s="26"/>
      <c r="E32" s="27"/>
      <c r="F32" s="24"/>
      <c r="G32" s="3"/>
      <c r="H32" s="3"/>
    </row>
    <row x14ac:dyDescent="0.25" r="33" customHeight="1" ht="17.25">
      <c r="A33" s="22"/>
      <c r="B33" s="23"/>
      <c r="C33" s="23"/>
      <c r="D33" s="29" t="s">
        <v>18</v>
      </c>
      <c r="E33" s="27"/>
      <c r="F33" s="24"/>
      <c r="G33" s="3"/>
      <c r="H33" s="3"/>
    </row>
    <row x14ac:dyDescent="0.25" r="34" customHeight="1" ht="17.25">
      <c r="A34" s="22"/>
      <c r="B34" s="23"/>
      <c r="C34" s="23"/>
      <c r="D34" s="30"/>
      <c r="E34" s="27"/>
      <c r="F34" s="24"/>
      <c r="G34" s="3"/>
      <c r="H34" s="3"/>
    </row>
    <row x14ac:dyDescent="0.25" r="35" customHeight="1" ht="17.25">
      <c r="A35" s="22"/>
      <c r="B35" s="23"/>
      <c r="C35" s="23"/>
      <c r="D35" s="44"/>
      <c r="E35" s="44"/>
      <c r="F35" s="45"/>
      <c r="G35" s="3"/>
      <c r="H35" s="3"/>
    </row>
    <row x14ac:dyDescent="0.25" r="36" customHeight="1" ht="17.25">
      <c r="A36" s="22"/>
      <c r="B36" s="23"/>
      <c r="C36" s="23"/>
      <c r="D36" s="35" t="s">
        <v>19</v>
      </c>
      <c r="E36" s="46"/>
      <c r="F36" s="37">
        <v>500</v>
      </c>
      <c r="G36" s="3"/>
      <c r="H36" s="3"/>
    </row>
    <row x14ac:dyDescent="0.25" r="37" customHeight="1" ht="17.25">
      <c r="A37" s="22"/>
      <c r="B37" s="23"/>
      <c r="C37" s="23"/>
      <c r="D37" s="5"/>
      <c r="E37" s="30"/>
      <c r="F37" s="47"/>
      <c r="G37" s="33"/>
      <c r="H37" s="38"/>
    </row>
    <row x14ac:dyDescent="0.25" r="38" customHeight="1" ht="17.25">
      <c r="A38" s="22"/>
      <c r="B38" s="23"/>
      <c r="C38" s="23"/>
      <c r="D38" s="5"/>
      <c r="E38" s="30"/>
      <c r="F38" s="47"/>
      <c r="G38" s="33"/>
      <c r="H38" s="38"/>
    </row>
    <row x14ac:dyDescent="0.25" r="39" customHeight="1" ht="17.25">
      <c r="A39" s="22"/>
      <c r="B39" s="23"/>
      <c r="C39" s="23"/>
      <c r="D39" s="5"/>
      <c r="E39" s="30"/>
      <c r="F39" s="47"/>
      <c r="G39" s="33"/>
      <c r="H39" s="38"/>
    </row>
    <row x14ac:dyDescent="0.25" r="40" customHeight="1" ht="17.25">
      <c r="A40" s="22"/>
      <c r="B40" s="23"/>
      <c r="C40" s="23"/>
      <c r="D40" s="5"/>
      <c r="E40" s="48"/>
      <c r="F40" s="47"/>
      <c r="G40" s="33"/>
      <c r="H40" s="38"/>
    </row>
    <row x14ac:dyDescent="0.25" r="41" customHeight="1" ht="17.25">
      <c r="A41" s="8"/>
      <c r="B41" s="9" t="s">
        <v>20</v>
      </c>
      <c r="C41" s="9"/>
      <c r="D41" s="49"/>
      <c r="E41" s="49"/>
      <c r="F41" s="49"/>
      <c r="G41" s="10"/>
      <c r="H41" s="3"/>
    </row>
    <row x14ac:dyDescent="0.25" r="42" customHeight="1" ht="24">
      <c r="A42" s="50"/>
      <c r="B42" s="51"/>
      <c r="C42" s="39" t="s">
        <v>10</v>
      </c>
      <c r="D42" s="16" t="s">
        <v>10</v>
      </c>
      <c r="E42" s="17"/>
      <c r="F42" s="52" t="s">
        <v>4</v>
      </c>
      <c r="G42" s="15"/>
      <c r="H42" s="3"/>
    </row>
    <row x14ac:dyDescent="0.25" r="43" customHeight="1" ht="30">
      <c r="A43" s="19"/>
      <c r="B43" s="19"/>
      <c r="C43" s="53"/>
      <c r="D43" s="20" t="s">
        <v>5</v>
      </c>
      <c r="E43" s="20" t="s">
        <v>6</v>
      </c>
      <c r="F43" s="21"/>
      <c r="G43" s="3"/>
      <c r="H43" s="3"/>
    </row>
    <row x14ac:dyDescent="0.25" r="44" customHeight="1" ht="24">
      <c r="A44" s="3"/>
      <c r="B44" s="54"/>
      <c r="C44" s="41"/>
      <c r="D44" s="24"/>
      <c r="E44" s="24"/>
      <c r="F44" s="25"/>
      <c r="G44" s="3"/>
      <c r="H44" s="3"/>
    </row>
    <row x14ac:dyDescent="0.25" r="45" customHeight="1" ht="24">
      <c r="A45" s="3"/>
      <c r="B45" s="54"/>
      <c r="C45" s="41" t="s">
        <v>13</v>
      </c>
      <c r="D45" s="24" t="s">
        <v>21</v>
      </c>
      <c r="E45" s="24" t="s">
        <v>22</v>
      </c>
      <c r="F45" s="25">
        <v>1670</v>
      </c>
      <c r="G45" s="3"/>
      <c r="H45" s="3"/>
    </row>
    <row x14ac:dyDescent="0.25" r="46" customHeight="1" ht="24">
      <c r="A46" s="3"/>
      <c r="B46" s="54"/>
      <c r="C46" s="54"/>
      <c r="D46" s="5"/>
      <c r="E46" s="27"/>
      <c r="F46" s="24"/>
      <c r="G46" s="3"/>
      <c r="H46" s="3"/>
    </row>
    <row x14ac:dyDescent="0.25" r="47" customHeight="1" ht="21.75">
      <c r="A47" s="3"/>
      <c r="B47" s="54"/>
      <c r="C47" s="54"/>
      <c r="D47" s="5"/>
      <c r="E47" s="27"/>
      <c r="F47" s="24"/>
      <c r="G47" s="3"/>
      <c r="H47" s="3"/>
    </row>
    <row x14ac:dyDescent="0.25" r="48" customHeight="1" ht="21.75">
      <c r="A48" s="3"/>
      <c r="B48" s="54"/>
      <c r="C48" s="54"/>
      <c r="D48" s="29"/>
      <c r="E48" s="27"/>
      <c r="F48" s="24"/>
      <c r="G48" s="3"/>
      <c r="H48" s="3"/>
    </row>
    <row x14ac:dyDescent="0.25" r="49" customHeight="1" ht="21.75">
      <c r="A49" s="3"/>
      <c r="B49" s="54"/>
      <c r="C49" s="54"/>
      <c r="D49" s="30"/>
      <c r="E49" s="27"/>
      <c r="F49" s="24"/>
      <c r="G49" s="3"/>
      <c r="H49" s="3"/>
    </row>
    <row x14ac:dyDescent="0.25" r="50" customHeight="1" ht="21">
      <c r="A50" s="3"/>
      <c r="B50" s="54"/>
      <c r="C50" s="54"/>
      <c r="D50" s="5"/>
      <c r="E50" s="6"/>
      <c r="F50" s="6"/>
      <c r="G50" s="3"/>
      <c r="H50" s="3"/>
    </row>
    <row x14ac:dyDescent="0.25" r="51" customHeight="1" ht="21">
      <c r="A51" s="3"/>
      <c r="B51" s="54"/>
      <c r="C51" s="54"/>
      <c r="D51" s="35" t="s">
        <v>8</v>
      </c>
      <c r="E51" s="55"/>
      <c r="F51" s="37">
        <v>370</v>
      </c>
      <c r="G51" s="3"/>
      <c r="H51" s="3"/>
    </row>
    <row x14ac:dyDescent="0.25" r="52" customHeight="1" ht="21">
      <c r="A52" s="3"/>
      <c r="B52" s="54"/>
      <c r="C52" s="54"/>
      <c r="D52" s="5"/>
      <c r="E52" s="24"/>
      <c r="F52" s="24"/>
      <c r="G52" s="3"/>
      <c r="H52" s="3"/>
    </row>
    <row x14ac:dyDescent="0.25" r="53" customHeight="1" ht="21">
      <c r="A53" s="3"/>
      <c r="B53" s="54"/>
      <c r="C53" s="54"/>
      <c r="D53" s="5"/>
      <c r="E53" s="24"/>
      <c r="F53" s="24"/>
      <c r="G53" s="3"/>
      <c r="H53" s="3"/>
    </row>
    <row x14ac:dyDescent="0.25" r="54" customHeight="1" ht="47.25">
      <c r="A54" s="3"/>
      <c r="B54" s="54"/>
      <c r="C54" s="54"/>
      <c r="D54" s="5"/>
      <c r="E54" s="24"/>
      <c r="F54" s="24"/>
      <c r="G54" s="3"/>
      <c r="H54" s="3"/>
    </row>
    <row x14ac:dyDescent="0.25" r="55" customHeight="1" ht="22.5">
      <c r="A55" s="22"/>
      <c r="B55" s="23"/>
      <c r="C55" s="23"/>
      <c r="D55" s="5"/>
      <c r="E55" s="48"/>
      <c r="F55" s="47"/>
      <c r="G55" s="33"/>
      <c r="H55" s="38"/>
    </row>
    <row x14ac:dyDescent="0.25" r="56" customHeight="1" ht="22.5">
      <c r="A56" s="22"/>
      <c r="B56" s="23"/>
      <c r="C56" s="23"/>
      <c r="D56" s="5"/>
      <c r="E56" s="48"/>
      <c r="F56" s="47"/>
      <c r="G56" s="33"/>
      <c r="H56" s="38"/>
    </row>
    <row x14ac:dyDescent="0.25" r="57" customHeight="1" ht="22.5">
      <c r="A57" s="22"/>
      <c r="B57" s="23"/>
      <c r="C57" s="23"/>
      <c r="D57" s="5"/>
      <c r="E57" s="48"/>
      <c r="F57" s="47"/>
      <c r="G57" s="33"/>
      <c r="H57" s="38"/>
    </row>
    <row x14ac:dyDescent="0.25" r="58" customHeight="1" ht="22.5">
      <c r="A58" s="22"/>
      <c r="B58" s="23"/>
      <c r="C58" s="23"/>
      <c r="D58" s="5"/>
      <c r="E58" s="48"/>
      <c r="F58" s="47"/>
      <c r="G58" s="33"/>
      <c r="H58" s="38"/>
    </row>
    <row x14ac:dyDescent="0.25" r="59" customHeight="1" ht="17.25">
      <c r="A59" s="8"/>
      <c r="B59" s="9" t="s">
        <v>23</v>
      </c>
      <c r="C59" s="9"/>
      <c r="D59" s="49"/>
      <c r="E59" s="49"/>
      <c r="F59" s="49"/>
      <c r="G59" s="10"/>
      <c r="H59" s="3"/>
    </row>
    <row x14ac:dyDescent="0.25" r="60" customHeight="1" ht="24">
      <c r="A60" s="50"/>
      <c r="B60" s="51"/>
      <c r="C60" s="39" t="s">
        <v>10</v>
      </c>
      <c r="D60" s="16" t="s">
        <v>10</v>
      </c>
      <c r="E60" s="17"/>
      <c r="F60" s="52" t="s">
        <v>4</v>
      </c>
      <c r="G60" s="15"/>
      <c r="H60" s="3"/>
    </row>
    <row x14ac:dyDescent="0.25" r="61" customHeight="1" ht="30">
      <c r="A61" s="19"/>
      <c r="B61" s="19"/>
      <c r="C61" s="53"/>
      <c r="D61" s="20" t="s">
        <v>5</v>
      </c>
      <c r="E61" s="20" t="s">
        <v>6</v>
      </c>
      <c r="F61" s="21"/>
      <c r="G61" s="3"/>
      <c r="H61" s="3"/>
    </row>
    <row x14ac:dyDescent="0.25" r="62" customHeight="1" ht="24">
      <c r="A62" s="3"/>
      <c r="B62" s="54"/>
      <c r="C62" s="41" t="s">
        <v>11</v>
      </c>
      <c r="D62" s="24" t="s">
        <v>24</v>
      </c>
      <c r="E62" s="24" t="s">
        <v>25</v>
      </c>
      <c r="F62" s="25">
        <v>970</v>
      </c>
      <c r="G62" s="3"/>
      <c r="H62" s="3"/>
    </row>
    <row x14ac:dyDescent="0.25" r="63" customHeight="1" ht="24">
      <c r="A63" s="3"/>
      <c r="B63" s="54"/>
      <c r="C63" s="41" t="s">
        <v>13</v>
      </c>
      <c r="D63" s="24" t="s">
        <v>21</v>
      </c>
      <c r="E63" s="24" t="s">
        <v>22</v>
      </c>
      <c r="F63" s="25">
        <v>1010</v>
      </c>
      <c r="G63" s="3"/>
      <c r="H63" s="3"/>
    </row>
    <row x14ac:dyDescent="0.25" r="64" customHeight="1" ht="24">
      <c r="A64" s="3"/>
      <c r="B64" s="54"/>
      <c r="C64" s="54"/>
      <c r="D64" s="5"/>
      <c r="E64" s="27"/>
      <c r="F64" s="24"/>
      <c r="G64" s="3"/>
      <c r="H64" s="3"/>
    </row>
    <row x14ac:dyDescent="0.25" r="65" customHeight="1" ht="21.75">
      <c r="A65" s="3"/>
      <c r="B65" s="54"/>
      <c r="C65" s="54"/>
      <c r="D65" s="5"/>
      <c r="E65" s="27"/>
      <c r="F65" s="24"/>
      <c r="G65" s="3"/>
      <c r="H65" s="3"/>
    </row>
    <row x14ac:dyDescent="0.25" r="66" customHeight="1" ht="21.75">
      <c r="A66" s="3"/>
      <c r="B66" s="54"/>
      <c r="C66" s="54"/>
      <c r="D66" s="35" t="s">
        <v>26</v>
      </c>
      <c r="E66" s="56"/>
      <c r="F66" s="37">
        <v>250</v>
      </c>
      <c r="G66" s="3"/>
      <c r="H66" s="3"/>
    </row>
    <row x14ac:dyDescent="0.25" r="67" customHeight="1" ht="21.75">
      <c r="A67" s="3"/>
      <c r="B67" s="54"/>
      <c r="C67" s="54"/>
      <c r="D67" s="30"/>
      <c r="E67" s="27"/>
      <c r="F67" s="24"/>
      <c r="G67" s="3"/>
      <c r="H67" s="3"/>
    </row>
    <row x14ac:dyDescent="0.25" r="68" customHeight="1" ht="21">
      <c r="A68" s="3"/>
      <c r="B68" s="54"/>
      <c r="C68" s="54"/>
      <c r="D68" s="5"/>
      <c r="E68" s="6"/>
      <c r="F68" s="6"/>
      <c r="G68" s="3"/>
      <c r="H68" s="3"/>
    </row>
    <row x14ac:dyDescent="0.25" r="69" customHeight="1" ht="21">
      <c r="A69" s="3"/>
      <c r="B69" s="54"/>
      <c r="C69" s="54"/>
      <c r="D69" s="5"/>
      <c r="E69" s="24"/>
      <c r="F69" s="24"/>
      <c r="G69" s="3"/>
      <c r="H69" s="3"/>
    </row>
    <row x14ac:dyDescent="0.25" r="70" customHeight="1" ht="21">
      <c r="A70" s="3"/>
      <c r="B70" s="54"/>
      <c r="C70" s="54"/>
      <c r="D70" s="5"/>
      <c r="E70" s="24"/>
      <c r="F70" s="24"/>
      <c r="G70" s="3"/>
      <c r="H70" s="3"/>
    </row>
    <row x14ac:dyDescent="0.25" r="71" customHeight="1" ht="17.25">
      <c r="A71" s="8" t="s">
        <v>1</v>
      </c>
      <c r="B71" s="9" t="s">
        <v>27</v>
      </c>
      <c r="C71" s="10"/>
      <c r="D71" s="11"/>
      <c r="E71" s="12"/>
      <c r="F71" s="13"/>
      <c r="G71" s="10"/>
      <c r="H71" s="3"/>
    </row>
    <row x14ac:dyDescent="0.25" r="72" customHeight="1" ht="21.75">
      <c r="A72" s="15"/>
      <c r="B72" s="15"/>
      <c r="C72" s="15"/>
      <c r="D72" s="57" t="s">
        <v>28</v>
      </c>
      <c r="E72" s="58"/>
      <c r="F72" s="18" t="s">
        <v>4</v>
      </c>
      <c r="G72" s="15"/>
      <c r="H72" s="3"/>
    </row>
    <row x14ac:dyDescent="0.25" r="73" customHeight="1" ht="17.25">
      <c r="A73" s="19"/>
      <c r="B73" s="19"/>
      <c r="C73" s="19"/>
      <c r="D73" s="20" t="s">
        <v>5</v>
      </c>
      <c r="E73" s="20" t="s">
        <v>6</v>
      </c>
      <c r="F73" s="21"/>
      <c r="G73" s="3"/>
      <c r="H73" s="3"/>
    </row>
    <row x14ac:dyDescent="0.25" r="74" customHeight="1" ht="17.25">
      <c r="A74" s="22"/>
      <c r="B74" s="23"/>
      <c r="C74" s="23"/>
      <c r="D74" s="7" t="s">
        <v>29</v>
      </c>
      <c r="E74" s="24" t="s">
        <v>30</v>
      </c>
      <c r="F74" s="25">
        <v>490</v>
      </c>
      <c r="G74" s="3"/>
      <c r="H74" s="3"/>
    </row>
    <row x14ac:dyDescent="0.25" r="75" customHeight="1" ht="21.75">
      <c r="A75" s="22"/>
      <c r="B75" s="23"/>
      <c r="C75" s="23"/>
      <c r="D75" s="5"/>
      <c r="E75" s="26"/>
      <c r="F75" s="27"/>
      <c r="G75" s="28"/>
      <c r="H75" s="3"/>
    </row>
    <row x14ac:dyDescent="0.25" r="76" customHeight="1" ht="17.25">
      <c r="A76" s="22"/>
      <c r="B76" s="23"/>
      <c r="C76" s="23"/>
      <c r="D76" s="29" t="s">
        <v>31</v>
      </c>
      <c r="E76" s="6"/>
      <c r="F76" s="27"/>
      <c r="G76" s="28"/>
      <c r="H76" s="3"/>
    </row>
    <row x14ac:dyDescent="0.25" r="77" customHeight="1" ht="21.75">
      <c r="A77" s="22"/>
      <c r="B77" s="23"/>
      <c r="C77" s="23"/>
      <c r="D77" s="29"/>
      <c r="E77" s="6"/>
      <c r="F77" s="27"/>
      <c r="G77" s="28"/>
      <c r="H77" s="3"/>
    </row>
    <row x14ac:dyDescent="0.25" r="78" customHeight="1" ht="17.25">
      <c r="A78" s="22"/>
      <c r="B78" s="23"/>
      <c r="C78" s="23"/>
      <c r="D78" s="35" t="s">
        <v>32</v>
      </c>
      <c r="E78" s="46"/>
      <c r="F78" s="37">
        <v>120</v>
      </c>
      <c r="G78" s="28"/>
      <c r="H78" s="3"/>
    </row>
    <row x14ac:dyDescent="0.25" r="79" customHeight="1" ht="45.75">
      <c r="A79" s="22"/>
      <c r="B79" s="59" t="s">
        <v>33</v>
      </c>
      <c r="C79" s="23"/>
      <c r="D79" s="5"/>
      <c r="E79" s="31"/>
      <c r="F79" s="32"/>
      <c r="G79" s="33"/>
      <c r="H79" s="3"/>
    </row>
    <row x14ac:dyDescent="0.25" r="80" customHeight="1" ht="21.75">
      <c r="A80" s="22"/>
      <c r="B80" s="59"/>
      <c r="C80" s="23"/>
      <c r="D80" s="5"/>
      <c r="E80" s="31"/>
      <c r="F80" s="32"/>
      <c r="G80" s="33"/>
      <c r="H80" s="3"/>
    </row>
    <row x14ac:dyDescent="0.25" r="81" customHeight="1" ht="21.75">
      <c r="A81" s="22"/>
      <c r="B81" s="23"/>
      <c r="C81" s="41"/>
      <c r="D81" s="5"/>
      <c r="E81" s="31"/>
      <c r="F81" s="32"/>
      <c r="G81" s="33"/>
      <c r="H81" s="3"/>
    </row>
    <row x14ac:dyDescent="0.25" r="82" customHeight="1" ht="21.75">
      <c r="A82" s="22"/>
      <c r="B82" s="23"/>
      <c r="C82" s="23"/>
      <c r="D82" s="5"/>
      <c r="E82" s="31"/>
      <c r="F82" s="32"/>
      <c r="G82" s="33"/>
      <c r="H82" s="3"/>
    </row>
    <row x14ac:dyDescent="0.25" r="83" customHeight="1" ht="21.75">
      <c r="A83" s="22"/>
      <c r="B83" s="23"/>
      <c r="C83" s="23"/>
      <c r="D83" s="5"/>
      <c r="E83" s="31"/>
      <c r="F83" s="32"/>
      <c r="G83" s="33"/>
      <c r="H83" s="3"/>
    </row>
    <row x14ac:dyDescent="0.25" r="84" customHeight="1" ht="21.75">
      <c r="A84" s="22"/>
      <c r="B84" s="23"/>
      <c r="C84" s="22" t="s">
        <v>34</v>
      </c>
      <c r="D84" s="5"/>
      <c r="E84" s="31"/>
      <c r="F84" s="32"/>
      <c r="G84" s="33"/>
      <c r="H84" s="3"/>
    </row>
    <row x14ac:dyDescent="0.25" r="85" customHeight="1" ht="17.25">
      <c r="A85" s="8"/>
      <c r="B85" s="9" t="s">
        <v>35</v>
      </c>
      <c r="C85" s="9"/>
      <c r="D85" s="49"/>
      <c r="E85" s="49"/>
      <c r="F85" s="49"/>
      <c r="G85" s="10"/>
      <c r="H85" s="3"/>
    </row>
    <row x14ac:dyDescent="0.25" r="86" customHeight="1" ht="21.75">
      <c r="A86" s="50"/>
      <c r="B86" s="51"/>
      <c r="C86" s="51"/>
      <c r="D86" s="60" t="s">
        <v>10</v>
      </c>
      <c r="E86" s="60" t="s">
        <v>36</v>
      </c>
      <c r="F86" s="52" t="s">
        <v>37</v>
      </c>
      <c r="G86" s="15"/>
      <c r="H86" s="3"/>
    </row>
    <row x14ac:dyDescent="0.25" r="87" customHeight="1" ht="30">
      <c r="A87" s="19"/>
      <c r="B87" s="19"/>
      <c r="C87" s="19"/>
      <c r="D87" s="61"/>
      <c r="E87" s="20" t="s">
        <v>5</v>
      </c>
      <c r="F87" s="21"/>
      <c r="G87" s="3"/>
      <c r="H87" s="3"/>
    </row>
    <row x14ac:dyDescent="0.25" r="88" customHeight="1" ht="21.75">
      <c r="A88" s="3"/>
      <c r="B88" s="54"/>
      <c r="C88" s="54"/>
      <c r="D88" s="7" t="s">
        <v>38</v>
      </c>
      <c r="E88" s="24" t="s">
        <v>39</v>
      </c>
      <c r="F88" s="62">
        <v>140</v>
      </c>
      <c r="G88" s="63"/>
      <c r="H88" s="3"/>
    </row>
    <row x14ac:dyDescent="0.25" r="89" customHeight="1" ht="21.75">
      <c r="A89" s="3"/>
      <c r="B89" s="54"/>
      <c r="C89" s="54"/>
      <c r="D89" s="7"/>
      <c r="E89" s="24"/>
      <c r="F89" s="34"/>
      <c r="G89" s="3"/>
      <c r="H89" s="3"/>
    </row>
    <row x14ac:dyDescent="0.25" r="90" customHeight="1" ht="21.75">
      <c r="A90" s="3"/>
      <c r="B90" s="54"/>
      <c r="C90" s="54"/>
      <c r="D90" s="64" t="s">
        <v>40</v>
      </c>
      <c r="E90" s="24"/>
      <c r="F90" s="24"/>
      <c r="G90" s="3"/>
      <c r="H90" s="3"/>
    </row>
    <row x14ac:dyDescent="0.25" r="91" customHeight="1" ht="21.75">
      <c r="A91" s="3"/>
      <c r="B91" s="54"/>
      <c r="C91" s="54"/>
      <c r="D91" s="29"/>
      <c r="E91" s="24"/>
      <c r="F91" s="24"/>
      <c r="G91" s="3"/>
      <c r="H91" s="3"/>
    </row>
    <row x14ac:dyDescent="0.25" r="92" customHeight="1" ht="21.75">
      <c r="A92" s="3"/>
      <c r="B92" s="54"/>
      <c r="C92" s="54"/>
      <c r="D92" s="65"/>
      <c r="E92" s="66"/>
      <c r="F92" s="34"/>
      <c r="G92" s="3"/>
      <c r="H92" s="3"/>
    </row>
    <row x14ac:dyDescent="0.25" r="93" customHeight="1" ht="21.75">
      <c r="A93" s="3"/>
      <c r="B93" s="54"/>
      <c r="C93" s="54"/>
      <c r="D93" s="5"/>
      <c r="E93" s="6"/>
      <c r="F93" s="6"/>
      <c r="G93" s="3"/>
      <c r="H93" s="3"/>
    </row>
    <row x14ac:dyDescent="0.25" r="94" customHeight="1" ht="21.75">
      <c r="A94" s="3"/>
      <c r="B94" s="54"/>
      <c r="C94" s="54"/>
      <c r="D94" s="30"/>
      <c r="E94" s="24"/>
      <c r="F94" s="34"/>
      <c r="G94" s="3"/>
      <c r="H94" s="3"/>
    </row>
    <row x14ac:dyDescent="0.25" r="95" customHeight="1" ht="21.75">
      <c r="A95" s="22"/>
      <c r="B95" s="23"/>
      <c r="C95" s="22"/>
      <c r="D95" s="5"/>
      <c r="E95" s="44"/>
      <c r="F95" s="32"/>
      <c r="G95" s="33"/>
      <c r="H95" s="3"/>
    </row>
    <row x14ac:dyDescent="0.25" r="96" customHeight="1" ht="21.75">
      <c r="A96" s="22"/>
      <c r="B96" s="23"/>
      <c r="C96" s="22"/>
      <c r="D96" s="5"/>
      <c r="E96" s="44"/>
      <c r="F96" s="32"/>
      <c r="G96" s="33"/>
      <c r="H96" s="3"/>
    </row>
    <row x14ac:dyDescent="0.25" r="97" customHeight="1" ht="17.25">
      <c r="A97" s="8" t="s">
        <v>1</v>
      </c>
      <c r="B97" s="9" t="s">
        <v>41</v>
      </c>
      <c r="C97" s="10"/>
      <c r="D97" s="11"/>
      <c r="E97" s="12"/>
      <c r="F97" s="13"/>
      <c r="G97" s="10"/>
      <c r="H97" s="3"/>
    </row>
    <row x14ac:dyDescent="0.25" r="98" customHeight="1" ht="21.75">
      <c r="A98" s="15"/>
      <c r="B98" s="15"/>
      <c r="C98" s="15"/>
      <c r="D98" s="57" t="s">
        <v>42</v>
      </c>
      <c r="E98" s="58"/>
      <c r="F98" s="18" t="s">
        <v>4</v>
      </c>
      <c r="G98" s="15"/>
      <c r="H98" s="3"/>
    </row>
    <row x14ac:dyDescent="0.25" r="99" customHeight="1" ht="17.25">
      <c r="A99" s="19"/>
      <c r="B99" s="19"/>
      <c r="C99" s="19"/>
      <c r="D99" s="20" t="s">
        <v>5</v>
      </c>
      <c r="E99" s="20" t="s">
        <v>6</v>
      </c>
      <c r="F99" s="21"/>
      <c r="G99" s="3"/>
      <c r="H99" s="3"/>
    </row>
    <row x14ac:dyDescent="0.25" r="100" customHeight="1" ht="21.75">
      <c r="A100" s="22"/>
      <c r="B100" s="23"/>
      <c r="C100" s="23"/>
      <c r="D100" s="7" t="s">
        <v>43</v>
      </c>
      <c r="E100" s="7" t="s">
        <v>44</v>
      </c>
      <c r="F100" s="25">
        <v>7090</v>
      </c>
      <c r="G100" s="3"/>
      <c r="H100" s="3"/>
    </row>
    <row x14ac:dyDescent="0.25" r="101" customHeight="1" ht="21.75">
      <c r="A101" s="22"/>
      <c r="B101" s="23"/>
      <c r="C101" s="23"/>
      <c r="D101" s="5"/>
      <c r="E101" s="26"/>
      <c r="F101" s="27"/>
      <c r="G101" s="28"/>
      <c r="H101" s="3"/>
    </row>
    <row x14ac:dyDescent="0.25" r="102" customHeight="1" ht="17.25">
      <c r="A102" s="22"/>
      <c r="B102" s="23"/>
      <c r="C102" s="23"/>
      <c r="D102" s="29" t="s">
        <v>45</v>
      </c>
      <c r="E102" s="6"/>
      <c r="F102" s="27"/>
      <c r="G102" s="28"/>
      <c r="H102" s="3"/>
    </row>
    <row x14ac:dyDescent="0.25" r="103" customHeight="1" ht="21.75">
      <c r="A103" s="22"/>
      <c r="B103" s="23"/>
      <c r="C103" s="23"/>
      <c r="D103" s="29"/>
      <c r="E103" s="6"/>
      <c r="F103" s="27"/>
      <c r="G103" s="28"/>
      <c r="H103" s="3"/>
    </row>
    <row x14ac:dyDescent="0.25" r="104" customHeight="1" ht="21.75">
      <c r="A104" s="22"/>
      <c r="B104" s="23"/>
      <c r="C104" s="23"/>
      <c r="D104" s="31"/>
      <c r="E104" s="6"/>
      <c r="F104" s="32"/>
      <c r="G104" s="33"/>
      <c r="H104" s="3"/>
    </row>
    <row x14ac:dyDescent="0.25" r="105" customHeight="1" ht="21.75">
      <c r="A105" s="22"/>
      <c r="B105" s="23"/>
      <c r="C105" s="23"/>
      <c r="D105" s="26"/>
      <c r="E105" s="6"/>
      <c r="F105" s="34"/>
      <c r="G105" s="33"/>
      <c r="H105" s="3"/>
    </row>
    <row x14ac:dyDescent="0.25" r="106" customHeight="1" ht="21.75">
      <c r="A106" s="22"/>
      <c r="B106" s="23"/>
      <c r="C106" s="67"/>
      <c r="D106" s="5"/>
      <c r="E106" s="31"/>
      <c r="F106" s="32"/>
      <c r="G106" s="33"/>
      <c r="H106" s="3"/>
    </row>
    <row x14ac:dyDescent="0.25" r="107" customHeight="1" ht="17.25">
      <c r="A107" s="22" t="s">
        <v>33</v>
      </c>
      <c r="B107" s="23"/>
      <c r="C107" s="23"/>
      <c r="D107" s="5"/>
      <c r="E107" s="31"/>
      <c r="F107" s="32"/>
      <c r="G107" s="33"/>
      <c r="H107" s="3"/>
    </row>
    <row x14ac:dyDescent="0.25" r="108" customHeight="1" ht="45.75">
      <c r="A108" s="22"/>
      <c r="B108" s="23"/>
      <c r="C108" s="23"/>
      <c r="D108" s="5"/>
      <c r="E108" s="31"/>
      <c r="F108" s="32"/>
      <c r="G108" s="33"/>
      <c r="H108" s="3"/>
    </row>
    <row x14ac:dyDescent="0.25" r="109" customHeight="1" ht="21.75">
      <c r="A109" s="22"/>
      <c r="B109" s="23"/>
      <c r="C109" s="23"/>
      <c r="D109" s="5"/>
      <c r="E109" s="31"/>
      <c r="F109" s="32"/>
      <c r="G109" s="33"/>
      <c r="H109" s="3"/>
    </row>
    <row x14ac:dyDescent="0.25" r="110" customHeight="1" ht="21.75">
      <c r="A110" s="22"/>
      <c r="B110" s="23"/>
      <c r="C110" s="22" t="s">
        <v>46</v>
      </c>
      <c r="D110" s="5"/>
      <c r="E110" s="44"/>
      <c r="F110" s="32"/>
      <c r="G110" s="33"/>
      <c r="H110" s="3"/>
    </row>
    <row x14ac:dyDescent="0.25" r="111" customHeight="1" ht="48">
      <c r="A111" s="3"/>
      <c r="B111" s="54"/>
      <c r="C111" s="54"/>
      <c r="D111" s="5"/>
      <c r="E111" s="24"/>
      <c r="F111" s="24"/>
      <c r="G111" s="3"/>
      <c r="H111" s="3"/>
    </row>
    <row x14ac:dyDescent="0.25" r="112" customHeight="1" ht="17.25">
      <c r="A112" s="8" t="s">
        <v>1</v>
      </c>
      <c r="B112" s="9" t="s">
        <v>47</v>
      </c>
      <c r="C112" s="10"/>
      <c r="D112" s="11"/>
      <c r="E112" s="12"/>
      <c r="F112" s="13"/>
      <c r="G112" s="10"/>
      <c r="H112" s="3"/>
    </row>
    <row x14ac:dyDescent="0.25" r="113" customHeight="1" ht="21.75">
      <c r="A113" s="15"/>
      <c r="B113" s="15"/>
      <c r="C113" s="15"/>
      <c r="D113" s="57" t="s">
        <v>28</v>
      </c>
      <c r="E113" s="58"/>
      <c r="F113" s="18" t="s">
        <v>4</v>
      </c>
      <c r="G113" s="15"/>
      <c r="H113" s="3"/>
    </row>
    <row x14ac:dyDescent="0.25" r="114" customHeight="1" ht="17.25">
      <c r="A114" s="19"/>
      <c r="B114" s="19"/>
      <c r="C114" s="19"/>
      <c r="D114" s="20" t="s">
        <v>5</v>
      </c>
      <c r="E114" s="20" t="s">
        <v>6</v>
      </c>
      <c r="F114" s="21"/>
      <c r="G114" s="3"/>
      <c r="H114" s="3"/>
    </row>
    <row x14ac:dyDescent="0.25" r="115" customHeight="1" ht="21.75">
      <c r="A115" s="22"/>
      <c r="B115" s="23"/>
      <c r="C115" s="23"/>
      <c r="D115" s="7" t="s">
        <v>48</v>
      </c>
      <c r="E115" s="7" t="s">
        <v>49</v>
      </c>
      <c r="F115" s="25">
        <v>540</v>
      </c>
      <c r="G115" s="3"/>
      <c r="H115" s="3"/>
    </row>
    <row x14ac:dyDescent="0.25" r="116" customHeight="1" ht="21.75">
      <c r="A116" s="22"/>
      <c r="B116" s="23"/>
      <c r="C116" s="23"/>
      <c r="D116" s="5"/>
      <c r="E116" s="26"/>
      <c r="F116" s="27"/>
      <c r="G116" s="28"/>
      <c r="H116" s="3"/>
    </row>
    <row x14ac:dyDescent="0.25" r="117" customHeight="1" ht="17.25">
      <c r="A117" s="22"/>
      <c r="B117" s="23"/>
      <c r="C117" s="23"/>
      <c r="D117" s="29" t="s">
        <v>31</v>
      </c>
      <c r="E117" s="6"/>
      <c r="F117" s="27"/>
      <c r="G117" s="28"/>
      <c r="H117" s="3"/>
    </row>
    <row x14ac:dyDescent="0.25" r="118" customHeight="1" ht="17.25">
      <c r="A118" s="22"/>
      <c r="B118" s="23"/>
      <c r="C118" s="23"/>
      <c r="D118" s="29"/>
      <c r="E118" s="6"/>
      <c r="F118" s="27"/>
      <c r="G118" s="28"/>
      <c r="H118" s="3"/>
    </row>
    <row x14ac:dyDescent="0.25" r="119" customHeight="1" ht="21.75">
      <c r="A119" s="22"/>
      <c r="B119" s="23"/>
      <c r="C119" s="23"/>
      <c r="D119" s="29"/>
      <c r="E119" s="6"/>
      <c r="F119" s="27"/>
      <c r="G119" s="28"/>
      <c r="H119" s="3"/>
    </row>
    <row x14ac:dyDescent="0.25" r="120" customHeight="1" ht="21.75">
      <c r="A120" s="22"/>
      <c r="B120" s="23"/>
      <c r="C120" s="23"/>
      <c r="D120" s="35" t="s">
        <v>50</v>
      </c>
      <c r="E120" s="55"/>
      <c r="F120" s="37">
        <v>120</v>
      </c>
      <c r="G120" s="33"/>
      <c r="H120" s="3"/>
    </row>
    <row x14ac:dyDescent="0.25" r="121" customHeight="1" ht="21.75">
      <c r="A121" s="22"/>
      <c r="B121" s="59" t="s">
        <v>33</v>
      </c>
      <c r="C121" s="23"/>
      <c r="D121" s="26"/>
      <c r="E121" s="6"/>
      <c r="F121" s="34"/>
      <c r="G121" s="33"/>
      <c r="H121" s="3"/>
    </row>
    <row x14ac:dyDescent="0.25" r="122" customHeight="1" ht="21.75">
      <c r="A122" s="22"/>
      <c r="B122" s="23"/>
      <c r="C122" s="41"/>
      <c r="D122" s="5"/>
      <c r="E122" s="31"/>
      <c r="F122" s="32"/>
      <c r="G122" s="33"/>
      <c r="H122" s="3"/>
    </row>
    <row x14ac:dyDescent="0.25" r="123" customHeight="1" ht="17.25">
      <c r="A123" s="22"/>
      <c r="B123" s="23"/>
      <c r="C123" s="23"/>
      <c r="D123" s="5"/>
      <c r="E123" s="31"/>
      <c r="F123" s="32"/>
      <c r="G123" s="33"/>
      <c r="H123" s="3"/>
    </row>
    <row x14ac:dyDescent="0.25" r="124" customHeight="1" ht="45.75">
      <c r="A124" s="22"/>
      <c r="B124" s="23"/>
      <c r="C124" s="23"/>
      <c r="D124" s="5"/>
      <c r="E124" s="31"/>
      <c r="F124" s="32"/>
      <c r="G124" s="33"/>
      <c r="H124" s="3"/>
    </row>
    <row x14ac:dyDescent="0.25" r="125" customHeight="1" ht="21.75">
      <c r="A125" s="22"/>
      <c r="B125" s="23"/>
      <c r="C125" s="23"/>
      <c r="D125" s="5"/>
      <c r="E125" s="31"/>
      <c r="F125" s="32"/>
      <c r="G125" s="33"/>
      <c r="H125" s="3"/>
    </row>
    <row x14ac:dyDescent="0.25" r="126" customHeight="1" ht="21.75">
      <c r="A126" s="22"/>
      <c r="B126" s="23"/>
      <c r="C126" s="22" t="s">
        <v>51</v>
      </c>
      <c r="D126" s="5"/>
      <c r="E126" s="44"/>
      <c r="F126" s="32"/>
      <c r="G126" s="33"/>
      <c r="H126" s="3"/>
    </row>
    <row x14ac:dyDescent="0.25" r="127" customHeight="1" ht="57.75">
      <c r="A127" s="22"/>
      <c r="B127" s="23"/>
      <c r="C127" s="22"/>
      <c r="D127" s="5"/>
      <c r="E127" s="44"/>
      <c r="F127" s="32"/>
      <c r="G127" s="33"/>
      <c r="H127" s="3"/>
    </row>
    <row x14ac:dyDescent="0.25" r="128" customHeight="1" ht="17.25">
      <c r="A128" s="8" t="s">
        <v>1</v>
      </c>
      <c r="B128" s="9" t="s">
        <v>52</v>
      </c>
      <c r="C128" s="10"/>
      <c r="D128" s="11"/>
      <c r="E128" s="12"/>
      <c r="F128" s="13"/>
      <c r="G128" s="10"/>
      <c r="H128" s="3"/>
    </row>
    <row x14ac:dyDescent="0.25" r="129" customHeight="1" ht="17.25">
      <c r="A129" s="15"/>
      <c r="B129" s="15"/>
      <c r="C129" s="15"/>
      <c r="D129" s="57" t="s">
        <v>53</v>
      </c>
      <c r="E129" s="58"/>
      <c r="F129" s="18" t="s">
        <v>4</v>
      </c>
      <c r="G129" s="15"/>
      <c r="H129" s="3"/>
    </row>
    <row x14ac:dyDescent="0.25" r="130" customHeight="1" ht="17.25">
      <c r="A130" s="19"/>
      <c r="B130" s="19"/>
      <c r="C130" s="19"/>
      <c r="D130" s="20" t="s">
        <v>5</v>
      </c>
      <c r="E130" s="20" t="s">
        <v>6</v>
      </c>
      <c r="F130" s="21"/>
      <c r="G130" s="3"/>
      <c r="H130" s="3"/>
    </row>
    <row x14ac:dyDescent="0.25" r="131" customHeight="1" ht="21.75">
      <c r="A131" s="22"/>
      <c r="B131" s="23"/>
      <c r="C131" s="23"/>
      <c r="D131" s="7" t="s">
        <v>54</v>
      </c>
      <c r="E131" s="7" t="s">
        <v>55</v>
      </c>
      <c r="F131" s="25">
        <v>1240</v>
      </c>
      <c r="G131" s="3"/>
      <c r="H131" s="3"/>
    </row>
    <row x14ac:dyDescent="0.25" r="132" customHeight="1" ht="21.75">
      <c r="A132" s="22"/>
      <c r="B132" s="23"/>
      <c r="C132" s="23"/>
      <c r="D132" s="5"/>
      <c r="E132" s="26"/>
      <c r="F132" s="27"/>
      <c r="G132" s="28"/>
      <c r="H132" s="3"/>
    </row>
    <row x14ac:dyDescent="0.25" r="133" customHeight="1" ht="17.25">
      <c r="A133" s="22"/>
      <c r="B133" s="23"/>
      <c r="C133" s="23"/>
      <c r="D133" s="29" t="s">
        <v>31</v>
      </c>
      <c r="E133" s="6"/>
      <c r="F133" s="27"/>
      <c r="G133" s="28"/>
      <c r="H133" s="3"/>
    </row>
    <row x14ac:dyDescent="0.25" r="134" customHeight="1" ht="21.75">
      <c r="A134" s="22"/>
      <c r="B134" s="23"/>
      <c r="C134" s="23"/>
      <c r="D134" s="29"/>
      <c r="E134" s="6"/>
      <c r="F134" s="27"/>
      <c r="G134" s="28"/>
      <c r="H134" s="3"/>
    </row>
    <row x14ac:dyDescent="0.25" r="135" customHeight="1" ht="21.75">
      <c r="A135" s="22"/>
      <c r="B135" s="23"/>
      <c r="C135" s="23"/>
      <c r="D135" s="29"/>
      <c r="E135" s="6"/>
      <c r="F135" s="27"/>
      <c r="G135" s="28"/>
      <c r="H135" s="3"/>
    </row>
    <row x14ac:dyDescent="0.25" r="136" customHeight="1" ht="17.25">
      <c r="A136" s="22"/>
      <c r="B136" s="22"/>
      <c r="C136" s="23"/>
      <c r="D136" s="35" t="s">
        <v>50</v>
      </c>
      <c r="E136" s="55"/>
      <c r="F136" s="37">
        <v>340</v>
      </c>
      <c r="G136" s="33"/>
      <c r="H136" s="3"/>
    </row>
    <row x14ac:dyDescent="0.25" r="137" customHeight="1" ht="45.75">
      <c r="A137" s="22"/>
      <c r="B137" s="22" t="s">
        <v>33</v>
      </c>
      <c r="C137" s="23"/>
      <c r="D137" s="26"/>
      <c r="E137" s="6"/>
      <c r="F137" s="34"/>
      <c r="G137" s="33"/>
      <c r="H137" s="3"/>
    </row>
    <row x14ac:dyDescent="0.25" r="138" customHeight="1" ht="21.75">
      <c r="A138" s="22"/>
      <c r="B138" s="23"/>
      <c r="C138" s="41"/>
      <c r="D138" s="5"/>
      <c r="E138" s="31"/>
      <c r="F138" s="32"/>
      <c r="G138" s="33"/>
      <c r="H138" s="3"/>
    </row>
    <row x14ac:dyDescent="0.25" r="139" customHeight="1" ht="21.75">
      <c r="A139" s="22"/>
      <c r="B139" s="23"/>
      <c r="C139" s="23"/>
      <c r="D139" s="5"/>
      <c r="E139" s="31"/>
      <c r="F139" s="32"/>
      <c r="G139" s="33"/>
      <c r="H139" s="3"/>
    </row>
    <row x14ac:dyDescent="0.25" r="140" customHeight="1" ht="21.75">
      <c r="A140" s="22"/>
      <c r="B140" s="23"/>
      <c r="C140" s="23"/>
      <c r="D140" s="5"/>
      <c r="E140" s="31"/>
      <c r="F140" s="32"/>
      <c r="G140" s="33"/>
      <c r="H140" s="3"/>
    </row>
    <row x14ac:dyDescent="0.25" r="141" customHeight="1" ht="21.75">
      <c r="A141" s="22"/>
      <c r="B141" s="23"/>
      <c r="C141" s="23"/>
      <c r="D141" s="5"/>
      <c r="E141" s="31"/>
      <c r="F141" s="32"/>
      <c r="G141" s="33"/>
      <c r="H141" s="3"/>
    </row>
    <row x14ac:dyDescent="0.25" r="142" customHeight="1" ht="21.75">
      <c r="A142" s="22"/>
      <c r="B142" s="23"/>
      <c r="C142" s="22"/>
      <c r="D142" s="5"/>
      <c r="E142" s="44"/>
      <c r="F142" s="32"/>
      <c r="G142" s="33"/>
      <c r="H142" s="3"/>
    </row>
    <row x14ac:dyDescent="0.25" r="143" customHeight="1" ht="21.75">
      <c r="A143" s="3"/>
      <c r="B143" s="54"/>
      <c r="C143" s="22" t="s">
        <v>56</v>
      </c>
      <c r="D143" s="5"/>
      <c r="E143" s="24"/>
      <c r="F143" s="24"/>
      <c r="G143" s="3"/>
      <c r="H143" s="3"/>
    </row>
    <row x14ac:dyDescent="0.25" r="144" customHeight="1" ht="31.5">
      <c r="A144" s="3"/>
      <c r="B144" s="54"/>
      <c r="C144" s="22"/>
      <c r="D144" s="5"/>
      <c r="E144" s="24"/>
      <c r="F144" s="24"/>
      <c r="G144" s="3"/>
      <c r="H144" s="3"/>
    </row>
    <row x14ac:dyDescent="0.25" r="145" customHeight="1" ht="21.75">
      <c r="A145" s="3"/>
      <c r="B145" s="54"/>
      <c r="C145" s="54"/>
      <c r="D145" s="5"/>
      <c r="E145" s="24"/>
      <c r="F145" s="24"/>
      <c r="G145" s="3"/>
      <c r="H145" s="3"/>
    </row>
    <row x14ac:dyDescent="0.25" r="146" customHeight="1" ht="21.75">
      <c r="A146" s="3"/>
      <c r="B146" s="68"/>
      <c r="C146" s="68"/>
      <c r="D146" s="24"/>
      <c r="E146" s="24"/>
      <c r="F146" s="24"/>
      <c r="G146" s="3"/>
      <c r="H146" s="3"/>
    </row>
    <row x14ac:dyDescent="0.25" r="147" customHeight="1" ht="21.75">
      <c r="A147" s="3"/>
      <c r="B147" s="54"/>
      <c r="C147" s="54"/>
      <c r="D147" s="69"/>
      <c r="E147" s="70"/>
      <c r="F147" s="70"/>
      <c r="G147" s="3"/>
      <c r="H147" s="3"/>
    </row>
    <row x14ac:dyDescent="0.25" r="148" customHeight="1" ht="21.75">
      <c r="A148" s="3"/>
      <c r="B148" s="54"/>
      <c r="C148" s="54"/>
      <c r="D148" s="5"/>
      <c r="E148" s="24"/>
      <c r="F148" s="24"/>
      <c r="G148" s="3"/>
      <c r="H148" s="3"/>
    </row>
    <row x14ac:dyDescent="0.25" r="149" customHeight="1" ht="21.75">
      <c r="A149" s="3"/>
      <c r="B149" s="54"/>
      <c r="C149" s="54"/>
      <c r="D149" s="5"/>
      <c r="E149" s="24"/>
      <c r="F149" s="24"/>
      <c r="G149" s="3"/>
      <c r="H149" s="3"/>
    </row>
    <row x14ac:dyDescent="0.25" r="150" customHeight="1" ht="21.75">
      <c r="A150" s="3"/>
      <c r="B150" s="54"/>
      <c r="C150" s="54"/>
      <c r="D150" s="5"/>
      <c r="E150" s="27"/>
      <c r="F150" s="24"/>
      <c r="G150" s="3"/>
      <c r="H150" s="3"/>
    </row>
    <row x14ac:dyDescent="0.25" r="151" customHeight="1" ht="21.75">
      <c r="A151" s="3"/>
      <c r="B151" s="54"/>
      <c r="C151" s="54"/>
      <c r="D151" s="5"/>
      <c r="E151" s="27"/>
      <c r="F151" s="24"/>
      <c r="G151" s="3"/>
      <c r="H151" s="3"/>
    </row>
    <row x14ac:dyDescent="0.25" r="152" customHeight="1" ht="21.75">
      <c r="A152" s="3"/>
      <c r="B152" s="54"/>
      <c r="C152" s="54"/>
      <c r="D152" s="5"/>
      <c r="E152" s="27"/>
      <c r="F152" s="24"/>
      <c r="G152" s="3"/>
      <c r="H152" s="3"/>
    </row>
    <row x14ac:dyDescent="0.25" r="153" customHeight="1" ht="17.25">
      <c r="A153" s="8" t="s">
        <v>1</v>
      </c>
      <c r="B153" s="9" t="s">
        <v>57</v>
      </c>
      <c r="C153" s="10"/>
      <c r="D153" s="11"/>
      <c r="E153" s="12"/>
      <c r="F153" s="13"/>
      <c r="G153" s="71"/>
      <c r="H153" s="3"/>
    </row>
    <row x14ac:dyDescent="0.25" r="154" customHeight="1" ht="45.75">
      <c r="A154" s="15"/>
      <c r="B154" s="15"/>
      <c r="C154" s="15"/>
      <c r="D154" s="72" t="s">
        <v>58</v>
      </c>
      <c r="E154" s="72" t="s">
        <v>33</v>
      </c>
      <c r="F154" s="73" t="s">
        <v>59</v>
      </c>
      <c r="G154" s="18"/>
      <c r="H154" s="3"/>
    </row>
    <row x14ac:dyDescent="0.25" r="155" customHeight="1" ht="21.75">
      <c r="A155" s="54"/>
      <c r="B155" s="22"/>
      <c r="C155" s="23"/>
      <c r="D155" s="5"/>
      <c r="E155" s="24"/>
      <c r="F155" s="24"/>
      <c r="G155" s="3"/>
      <c r="H155" s="3"/>
    </row>
    <row x14ac:dyDescent="0.25" r="156" customHeight="1" ht="21.75">
      <c r="A156" s="54"/>
      <c r="B156" s="22"/>
      <c r="C156" s="23"/>
      <c r="D156" s="7" t="s">
        <v>11</v>
      </c>
      <c r="E156" s="7" t="s">
        <v>60</v>
      </c>
      <c r="F156" s="34">
        <f>ROUNDUP(((USD_per_GBP*('UK-R-Lighting &amp; Accessories'!F192/(1+'Exchange rate'!UK_vat_rate)))+1)/10,0)*10</f>
      </c>
      <c r="G156" s="3"/>
      <c r="H156" s="3"/>
    </row>
    <row x14ac:dyDescent="0.25" r="157" customHeight="1" ht="21.75">
      <c r="A157" s="54"/>
      <c r="B157" s="22"/>
      <c r="C157" s="23"/>
      <c r="D157" s="7" t="s">
        <v>13</v>
      </c>
      <c r="E157" s="24" t="s">
        <v>61</v>
      </c>
      <c r="F157" s="34">
        <f>ROUNDUP(((USD_per_GBP*('UK-R-Lighting &amp; Accessories'!F193/(1+'Exchange rate'!UK_vat_rate)))+1)/10,0)*10</f>
      </c>
      <c r="G157" s="3"/>
      <c r="H157" s="3"/>
    </row>
    <row x14ac:dyDescent="0.25" r="158" customHeight="1" ht="21.75">
      <c r="A158" s="54"/>
      <c r="B158" s="54"/>
      <c r="C158" s="4"/>
      <c r="D158" s="24"/>
      <c r="E158" s="24"/>
      <c r="F158" s="6"/>
      <c r="G158" s="3"/>
      <c r="H158" s="3"/>
    </row>
    <row x14ac:dyDescent="0.25" r="159" customHeight="1" ht="21.75">
      <c r="A159" s="68"/>
      <c r="B159" s="68"/>
      <c r="C159" s="74"/>
      <c r="D159" s="24"/>
      <c r="E159" s="24"/>
      <c r="F159" s="6"/>
      <c r="G159" s="3"/>
      <c r="H159" s="3"/>
    </row>
    <row x14ac:dyDescent="0.25" r="160" customHeight="1" ht="21.75">
      <c r="A160" s="54"/>
      <c r="B160" s="54"/>
      <c r="C160" s="75" t="s">
        <v>62</v>
      </c>
      <c r="D160" s="45"/>
      <c r="E160" s="45"/>
      <c r="F160" s="45"/>
      <c r="G160" s="3"/>
      <c r="H160" s="3"/>
    </row>
    <row x14ac:dyDescent="0.25" r="161" customHeight="1" ht="21.75">
      <c r="A161" s="54"/>
      <c r="B161" s="54"/>
      <c r="C161" s="4"/>
      <c r="D161" s="24"/>
      <c r="E161" s="24"/>
      <c r="F161" s="6"/>
      <c r="G161" s="3"/>
      <c r="H161" s="3"/>
    </row>
    <row x14ac:dyDescent="0.25" r="162" customHeight="1" ht="21.75">
      <c r="A162" s="54"/>
      <c r="B162" s="54"/>
      <c r="C162" s="4"/>
      <c r="D162" s="24"/>
      <c r="E162" s="24"/>
      <c r="F162" s="6"/>
      <c r="G162" s="3"/>
      <c r="H162" s="3"/>
    </row>
    <row x14ac:dyDescent="0.25" r="163" customHeight="1" ht="21.75">
      <c r="A163" s="54"/>
      <c r="B163" s="54"/>
      <c r="C163" s="4"/>
      <c r="D163" s="27"/>
      <c r="E163" s="24"/>
      <c r="F163" s="6"/>
      <c r="G163" s="3"/>
      <c r="H163" s="3"/>
    </row>
    <row x14ac:dyDescent="0.25" r="164" customHeight="1" ht="21.75">
      <c r="A164" s="54"/>
      <c r="B164" s="54"/>
      <c r="C164" s="4"/>
      <c r="D164" s="27"/>
      <c r="E164" s="24"/>
      <c r="F164" s="6"/>
      <c r="G164" s="3"/>
      <c r="H164" s="3"/>
    </row>
    <row x14ac:dyDescent="0.25" r="165" customHeight="1" ht="21.75">
      <c r="A165" s="54"/>
      <c r="B165" s="54"/>
      <c r="C165" s="4"/>
      <c r="D165" s="24"/>
      <c r="E165" s="24"/>
      <c r="F165" s="6"/>
      <c r="G165" s="3"/>
      <c r="H165" s="3"/>
    </row>
    <row x14ac:dyDescent="0.25" r="166" customHeight="1" ht="21.75">
      <c r="A166" s="54"/>
      <c r="B166" s="54"/>
      <c r="C166" s="4"/>
      <c r="D166" s="24"/>
      <c r="E166" s="24"/>
      <c r="F166" s="6"/>
      <c r="G166" s="3"/>
      <c r="H166" s="3"/>
    </row>
    <row x14ac:dyDescent="0.25" r="167" customHeight="1" ht="21.75">
      <c r="A167" s="54"/>
      <c r="B167" s="54"/>
      <c r="C167" s="4"/>
      <c r="D167" s="24"/>
      <c r="E167" s="24"/>
      <c r="F167" s="6"/>
      <c r="G167" s="3"/>
      <c r="H167" s="3"/>
    </row>
    <row x14ac:dyDescent="0.25" r="168" customHeight="1" ht="21.75">
      <c r="A168" s="54"/>
      <c r="B168" s="54"/>
      <c r="C168" s="4"/>
      <c r="D168" s="24"/>
      <c r="E168" s="24"/>
      <c r="F168" s="6"/>
      <c r="G168" s="3"/>
      <c r="H168" s="3"/>
    </row>
    <row x14ac:dyDescent="0.25" r="169" customHeight="1" ht="17.25">
      <c r="A169" s="54"/>
      <c r="B169" s="54"/>
      <c r="C169" s="4"/>
      <c r="D169" s="24"/>
      <c r="E169" s="24"/>
      <c r="F169" s="6"/>
      <c r="G169" s="3"/>
      <c r="H169" s="3"/>
    </row>
    <row x14ac:dyDescent="0.25" r="170" customHeight="1" ht="45.75">
      <c r="A170" s="3"/>
      <c r="B170" s="54"/>
      <c r="C170" s="54"/>
      <c r="D170" s="5"/>
      <c r="E170" s="24"/>
      <c r="F170" s="24"/>
      <c r="G170" s="3"/>
      <c r="H170" s="3"/>
    </row>
    <row x14ac:dyDescent="0.25" r="171" customHeight="1" ht="21.75">
      <c r="A171" s="3"/>
      <c r="B171" s="54"/>
      <c r="C171" s="54"/>
      <c r="D171" s="5"/>
      <c r="E171" s="24"/>
      <c r="F171" s="24"/>
      <c r="G171" s="3"/>
      <c r="H171" s="3"/>
    </row>
    <row x14ac:dyDescent="0.25" r="172" customHeight="1" ht="21.75">
      <c r="A172" s="3"/>
      <c r="B172" s="54"/>
      <c r="C172" s="54"/>
      <c r="D172" s="5"/>
      <c r="E172" s="24"/>
      <c r="F172" s="24"/>
      <c r="G172" s="3"/>
      <c r="H172" s="3"/>
    </row>
    <row x14ac:dyDescent="0.25" r="173" customHeight="1" ht="21.75">
      <c r="A173" s="3"/>
      <c r="B173" s="54"/>
      <c r="C173" s="54"/>
      <c r="D173" s="5"/>
      <c r="E173" s="24"/>
      <c r="F173" s="24"/>
      <c r="G173" s="3"/>
      <c r="H173" s="3"/>
    </row>
    <row x14ac:dyDescent="0.25" r="174" customHeight="1" ht="21.75">
      <c r="A174" s="3"/>
      <c r="B174" s="54"/>
      <c r="C174" s="54"/>
      <c r="D174" s="5"/>
      <c r="E174" s="24"/>
      <c r="F174" s="24"/>
      <c r="G174" s="3"/>
      <c r="H174" s="3"/>
    </row>
    <row x14ac:dyDescent="0.25" r="175" customHeight="1" ht="21.75">
      <c r="A175" s="3"/>
      <c r="B175" s="54"/>
      <c r="C175" s="54"/>
      <c r="D175" s="5"/>
      <c r="E175" s="24"/>
      <c r="F175" s="24"/>
      <c r="G175" s="3"/>
      <c r="H175" s="3"/>
    </row>
    <row x14ac:dyDescent="0.25" r="176" customHeight="1" ht="21.75">
      <c r="A176" s="3"/>
      <c r="B176" s="54"/>
      <c r="C176" s="54"/>
      <c r="D176" s="5"/>
      <c r="E176" s="24"/>
      <c r="F176" s="24"/>
      <c r="G176" s="3"/>
      <c r="H176" s="3"/>
    </row>
    <row x14ac:dyDescent="0.25" r="177" customHeight="1" ht="21.75">
      <c r="A177" s="3"/>
      <c r="B177" s="54"/>
      <c r="C177" s="54"/>
      <c r="D177" s="5"/>
      <c r="E177" s="24"/>
      <c r="F177" s="24"/>
      <c r="G177" s="3"/>
      <c r="H177" s="3"/>
    </row>
    <row x14ac:dyDescent="0.25" r="178" customHeight="1" ht="21.75">
      <c r="A178" s="3"/>
      <c r="B178" s="68"/>
      <c r="C178" s="68"/>
      <c r="D178" s="24"/>
      <c r="E178" s="24"/>
      <c r="F178" s="24"/>
      <c r="G178" s="3"/>
      <c r="H178" s="3"/>
    </row>
    <row x14ac:dyDescent="0.25" r="179" customHeight="1" ht="21.75">
      <c r="A179" s="3"/>
      <c r="B179" s="54"/>
      <c r="C179" s="54"/>
      <c r="D179" s="69"/>
      <c r="E179" s="70"/>
      <c r="F179" s="70"/>
      <c r="G179" s="3"/>
      <c r="H179" s="3"/>
    </row>
    <row x14ac:dyDescent="0.25" r="180" customHeight="1" ht="21.75">
      <c r="A180" s="3"/>
      <c r="B180" s="54"/>
      <c r="C180" s="54"/>
      <c r="D180" s="5"/>
      <c r="E180" s="24"/>
      <c r="F180" s="24"/>
      <c r="G180" s="3"/>
      <c r="H180" s="3"/>
    </row>
    <row x14ac:dyDescent="0.25" r="181" customHeight="1" ht="21.75">
      <c r="A181" s="3"/>
      <c r="B181" s="54"/>
      <c r="C181" s="54"/>
      <c r="D181" s="5"/>
      <c r="E181" s="24"/>
      <c r="F181" s="24"/>
      <c r="G181" s="3"/>
      <c r="H181" s="3"/>
    </row>
    <row x14ac:dyDescent="0.25" r="182" customHeight="1" ht="21.75">
      <c r="A182" s="3"/>
      <c r="B182" s="54"/>
      <c r="C182" s="54"/>
      <c r="D182" s="5"/>
      <c r="E182" s="27"/>
      <c r="F182" s="24"/>
      <c r="G182" s="3"/>
      <c r="H182" s="3"/>
    </row>
    <row x14ac:dyDescent="0.25" r="183" customHeight="1" ht="21.75">
      <c r="A183" s="3"/>
      <c r="B183" s="54"/>
      <c r="C183" s="54"/>
      <c r="D183" s="5"/>
      <c r="E183" s="27"/>
      <c r="F183" s="24"/>
      <c r="G183" s="3"/>
      <c r="H183" s="3"/>
    </row>
    <row x14ac:dyDescent="0.25" r="184" customHeight="1" ht="17.25">
      <c r="A184" s="3"/>
      <c r="B184" s="54"/>
      <c r="C184" s="54"/>
      <c r="D184" s="5"/>
      <c r="E184" s="27"/>
      <c r="F184" s="24"/>
      <c r="G184" s="3"/>
      <c r="H184" s="3"/>
    </row>
    <row x14ac:dyDescent="0.25" r="185" customHeight="1" ht="45.75">
      <c r="A185" s="3"/>
      <c r="B185" s="54"/>
      <c r="C185" s="54"/>
      <c r="D185" s="5"/>
      <c r="E185" s="24"/>
      <c r="F185" s="24"/>
      <c r="G185" s="3"/>
      <c r="H185" s="3"/>
    </row>
    <row x14ac:dyDescent="0.25" r="186" customHeight="1" ht="21.75">
      <c r="A186" s="3"/>
      <c r="B186" s="54"/>
      <c r="C186" s="54"/>
      <c r="D186" s="5"/>
      <c r="E186" s="24"/>
      <c r="F186" s="24"/>
      <c r="G186" s="3"/>
      <c r="H186" s="3"/>
    </row>
    <row x14ac:dyDescent="0.25" r="187" customHeight="1" ht="21.75">
      <c r="A187" s="3"/>
      <c r="B187" s="54"/>
      <c r="C187" s="54"/>
      <c r="D187" s="5"/>
      <c r="E187" s="24"/>
      <c r="F187" s="24"/>
      <c r="G187" s="3"/>
      <c r="H187" s="3"/>
    </row>
    <row x14ac:dyDescent="0.25" r="188" customHeight="1" ht="21.75">
      <c r="A188" s="3"/>
      <c r="B188" s="54"/>
      <c r="C188" s="54"/>
      <c r="D188" s="5"/>
      <c r="E188" s="24"/>
      <c r="F188" s="24"/>
      <c r="G188" s="3"/>
      <c r="H188" s="3"/>
    </row>
    <row x14ac:dyDescent="0.25" r="189" customHeight="1" ht="21.75">
      <c r="A189" s="3"/>
      <c r="B189" s="54"/>
      <c r="C189" s="54"/>
      <c r="D189" s="5"/>
      <c r="E189" s="24"/>
      <c r="F189" s="24"/>
      <c r="G189" s="3"/>
      <c r="H189" s="3"/>
    </row>
    <row x14ac:dyDescent="0.25" r="190" customHeight="1" ht="21.75">
      <c r="A190" s="3"/>
      <c r="B190" s="54"/>
      <c r="C190" s="54"/>
      <c r="D190" s="5"/>
      <c r="E190" s="24"/>
      <c r="F190" s="24"/>
      <c r="G190" s="3"/>
      <c r="H190" s="3"/>
    </row>
    <row x14ac:dyDescent="0.25" r="191" customHeight="1" ht="21.75">
      <c r="A191" s="3"/>
      <c r="B191" s="54"/>
      <c r="C191" s="54"/>
      <c r="D191" s="5"/>
      <c r="E191" s="24"/>
      <c r="F191" s="24"/>
      <c r="G191" s="3"/>
      <c r="H191" s="3"/>
    </row>
    <row x14ac:dyDescent="0.25" r="192" customHeight="1" ht="21.75">
      <c r="A192" s="3"/>
      <c r="B192" s="54"/>
      <c r="C192" s="54"/>
      <c r="D192" s="5"/>
      <c r="E192" s="24"/>
      <c r="F192" s="24"/>
      <c r="G192" s="3"/>
      <c r="H192" s="3"/>
    </row>
    <row x14ac:dyDescent="0.25" r="193" customHeight="1" ht="21.75">
      <c r="A193" s="3"/>
      <c r="B193" s="54"/>
      <c r="C193" s="54"/>
      <c r="D193" s="5"/>
      <c r="E193" s="24"/>
      <c r="F193" s="24"/>
      <c r="G193" s="3"/>
      <c r="H193" s="3"/>
    </row>
    <row x14ac:dyDescent="0.25" r="194" customHeight="1" ht="21.75">
      <c r="A194" s="3"/>
      <c r="B194" s="68"/>
      <c r="C194" s="68"/>
      <c r="D194" s="24"/>
      <c r="E194" s="24"/>
      <c r="F194" s="24"/>
      <c r="G194" s="3"/>
      <c r="H194" s="3"/>
    </row>
    <row x14ac:dyDescent="0.25" r="195" customHeight="1" ht="21.75">
      <c r="A195" s="3"/>
      <c r="B195" s="54"/>
      <c r="C195" s="54"/>
      <c r="D195" s="69"/>
      <c r="E195" s="70"/>
      <c r="F195" s="70"/>
      <c r="G195" s="3"/>
      <c r="H195" s="3"/>
    </row>
    <row x14ac:dyDescent="0.25" r="196" customHeight="1" ht="21.75">
      <c r="A196" s="3"/>
      <c r="B196" s="54"/>
      <c r="C196" s="54"/>
      <c r="D196" s="5"/>
      <c r="E196" s="24"/>
      <c r="F196" s="24"/>
      <c r="G196" s="3"/>
      <c r="H196" s="3"/>
    </row>
    <row x14ac:dyDescent="0.25" r="197" customHeight="1" ht="21.75">
      <c r="A197" s="3"/>
      <c r="B197" s="54"/>
      <c r="C197" s="54"/>
      <c r="D197" s="5"/>
      <c r="E197" s="24"/>
      <c r="F197" s="24"/>
      <c r="G197" s="3"/>
      <c r="H197" s="3"/>
    </row>
    <row x14ac:dyDescent="0.25" r="198" customHeight="1" ht="17.25">
      <c r="A198" s="3"/>
      <c r="B198" s="54"/>
      <c r="C198" s="54"/>
      <c r="D198" s="5"/>
      <c r="E198" s="27"/>
      <c r="F198" s="24"/>
      <c r="G198" s="3"/>
      <c r="H198" s="3"/>
    </row>
    <row x14ac:dyDescent="0.25" r="199" customHeight="1" ht="17.25">
      <c r="A199" s="3"/>
      <c r="B199" s="54"/>
      <c r="C199" s="54"/>
      <c r="D199" s="5"/>
      <c r="E199" s="27"/>
      <c r="F199" s="24"/>
      <c r="G199" s="3"/>
      <c r="H199" s="3"/>
    </row>
    <row x14ac:dyDescent="0.25" r="200" customHeight="1" ht="17.25">
      <c r="A200" s="3"/>
      <c r="B200" s="54"/>
      <c r="C200" s="54"/>
      <c r="D200" s="5"/>
      <c r="E200" s="24"/>
      <c r="F200" s="24"/>
      <c r="G200" s="3"/>
      <c r="H200" s="3"/>
    </row>
    <row x14ac:dyDescent="0.25" r="201" customHeight="1" ht="17.25">
      <c r="A201" s="3"/>
      <c r="B201" s="54"/>
      <c r="C201" s="54"/>
      <c r="D201" s="5"/>
      <c r="E201" s="24"/>
      <c r="F201" s="24"/>
      <c r="G201" s="3"/>
      <c r="H201" s="3"/>
    </row>
    <row x14ac:dyDescent="0.25" r="202" customHeight="1" ht="17.25">
      <c r="A202" s="3"/>
      <c r="B202" s="54"/>
      <c r="C202" s="54"/>
      <c r="D202" s="5"/>
      <c r="E202" s="24"/>
      <c r="F202" s="24"/>
      <c r="G202" s="3"/>
      <c r="H202" s="3"/>
    </row>
    <row x14ac:dyDescent="0.25" r="203" customHeight="1" ht="17.25">
      <c r="A203" s="3"/>
      <c r="B203" s="54"/>
      <c r="C203" s="54"/>
      <c r="D203" s="5"/>
      <c r="E203" s="24"/>
      <c r="F203" s="24"/>
      <c r="G203" s="3"/>
      <c r="H203" s="3"/>
    </row>
    <row x14ac:dyDescent="0.25" r="204" customHeight="1" ht="17.25">
      <c r="A204" s="3"/>
      <c r="B204" s="54"/>
      <c r="C204" s="54"/>
      <c r="D204" s="5"/>
      <c r="E204" s="24"/>
      <c r="F204" s="24"/>
      <c r="G204" s="3"/>
      <c r="H204" s="3"/>
    </row>
    <row x14ac:dyDescent="0.25" r="205" customHeight="1" ht="17.25">
      <c r="A205" s="3"/>
      <c r="B205" s="54"/>
      <c r="C205" s="54"/>
      <c r="D205" s="5"/>
      <c r="E205" s="24"/>
      <c r="F205" s="24"/>
      <c r="G205" s="3"/>
      <c r="H205" s="3"/>
    </row>
    <row x14ac:dyDescent="0.25" r="206" customHeight="1" ht="17.25">
      <c r="A206" s="3"/>
      <c r="B206" s="54"/>
      <c r="C206" s="54"/>
      <c r="D206" s="5"/>
      <c r="E206" s="24"/>
      <c r="F206" s="24"/>
      <c r="G206" s="3"/>
      <c r="H206" s="3"/>
    </row>
    <row x14ac:dyDescent="0.25" r="207" customHeight="1" ht="17.25">
      <c r="A207" s="3"/>
      <c r="B207" s="54"/>
      <c r="C207" s="54"/>
      <c r="D207" s="5"/>
      <c r="E207" s="24"/>
      <c r="F207" s="24"/>
      <c r="G207" s="3"/>
      <c r="H207" s="3"/>
    </row>
    <row x14ac:dyDescent="0.25" r="208" customHeight="1" ht="17.25">
      <c r="A208" s="3"/>
      <c r="B208" s="54"/>
      <c r="C208" s="54"/>
      <c r="D208" s="5"/>
      <c r="E208" s="24"/>
      <c r="F208" s="24"/>
      <c r="G208" s="3"/>
      <c r="H208" s="3"/>
    </row>
    <row x14ac:dyDescent="0.25" r="209" customHeight="1" ht="17.25">
      <c r="A209" s="3"/>
      <c r="B209" s="68"/>
      <c r="C209" s="68"/>
      <c r="D209" s="24"/>
      <c r="E209" s="24"/>
      <c r="F209" s="24"/>
      <c r="G209" s="3"/>
      <c r="H209" s="3"/>
    </row>
    <row x14ac:dyDescent="0.25" r="210" customHeight="1" ht="17.25">
      <c r="A210" s="3"/>
      <c r="B210" s="54"/>
      <c r="C210" s="54"/>
      <c r="D210" s="69"/>
      <c r="E210" s="70"/>
      <c r="F210" s="70"/>
      <c r="G210" s="3"/>
      <c r="H210" s="3"/>
    </row>
    <row x14ac:dyDescent="0.25" r="211" customHeight="1" ht="17.25">
      <c r="A211" s="3"/>
      <c r="B211" s="54"/>
      <c r="C211" s="54"/>
      <c r="D211" s="7"/>
      <c r="E211" s="24"/>
      <c r="F211" s="24"/>
      <c r="G211" s="3"/>
      <c r="H211" s="3"/>
    </row>
    <row x14ac:dyDescent="0.25" r="212" customHeight="1" ht="17.25">
      <c r="A212" s="3"/>
      <c r="B212" s="54"/>
      <c r="C212" s="54"/>
      <c r="D212" s="5"/>
      <c r="E212" s="24"/>
      <c r="F212" s="24"/>
      <c r="G212" s="3"/>
      <c r="H212" s="3"/>
    </row>
    <row x14ac:dyDescent="0.25" r="213" customHeight="1" ht="17.25">
      <c r="A213" s="3"/>
      <c r="B213" s="54"/>
      <c r="C213" s="54"/>
      <c r="D213" s="5"/>
      <c r="E213" s="27"/>
      <c r="F213" s="24"/>
      <c r="G213" s="3"/>
      <c r="H213" s="3"/>
    </row>
    <row x14ac:dyDescent="0.25" r="214" customHeight="1" ht="17.25">
      <c r="A214" s="3"/>
      <c r="B214" s="54"/>
      <c r="C214" s="54"/>
      <c r="D214" s="5"/>
      <c r="E214" s="27"/>
      <c r="F214" s="24"/>
      <c r="G214" s="3"/>
      <c r="H214" s="3"/>
    </row>
    <row x14ac:dyDescent="0.25" r="215" customHeight="1" ht="17.25">
      <c r="A215" s="3"/>
      <c r="B215" s="54"/>
      <c r="C215" s="54"/>
      <c r="D215" s="5"/>
      <c r="E215" s="24"/>
      <c r="F215" s="24"/>
      <c r="G215" s="3"/>
      <c r="H215" s="3"/>
    </row>
    <row x14ac:dyDescent="0.25" r="216" customHeight="1" ht="17.25">
      <c r="A216" s="3"/>
      <c r="B216" s="54"/>
      <c r="C216" s="54"/>
      <c r="D216" s="5"/>
      <c r="E216" s="24"/>
      <c r="F216" s="24"/>
      <c r="G216" s="3"/>
      <c r="H216" s="3"/>
    </row>
    <row x14ac:dyDescent="0.25" r="217" customHeight="1" ht="17.25">
      <c r="A217" s="3"/>
      <c r="B217" s="54"/>
      <c r="C217" s="54"/>
      <c r="D217" s="5"/>
      <c r="E217" s="24"/>
      <c r="F217" s="24"/>
      <c r="G217" s="3"/>
      <c r="H217" s="3"/>
    </row>
    <row x14ac:dyDescent="0.25" r="218" customHeight="1" ht="17.25">
      <c r="A218" s="3"/>
      <c r="B218" s="54"/>
      <c r="C218" s="54"/>
      <c r="D218" s="5"/>
      <c r="E218" s="24"/>
      <c r="F218" s="24"/>
      <c r="G218" s="3"/>
      <c r="H218" s="3"/>
    </row>
    <row x14ac:dyDescent="0.25" r="219" customHeight="1" ht="17.25">
      <c r="A219" s="3"/>
      <c r="B219" s="54"/>
      <c r="C219" s="54"/>
      <c r="D219" s="5"/>
      <c r="E219" s="24"/>
      <c r="F219" s="24"/>
      <c r="G219" s="3"/>
      <c r="H219" s="3"/>
    </row>
    <row x14ac:dyDescent="0.25" r="220" customHeight="1" ht="17.25">
      <c r="A220" s="3"/>
      <c r="B220" s="54"/>
      <c r="C220" s="54"/>
      <c r="D220" s="5"/>
      <c r="E220" s="24"/>
      <c r="F220" s="24"/>
      <c r="G220" s="3"/>
      <c r="H220" s="3"/>
    </row>
    <row x14ac:dyDescent="0.25" r="221" customHeight="1" ht="17.25">
      <c r="A221" s="3"/>
      <c r="B221" s="54"/>
      <c r="C221" s="54"/>
      <c r="D221" s="5"/>
      <c r="E221" s="24"/>
      <c r="F221" s="24"/>
      <c r="G221" s="3"/>
      <c r="H221" s="3"/>
    </row>
    <row x14ac:dyDescent="0.25" r="222" customHeight="1" ht="17.25">
      <c r="A222" s="3"/>
      <c r="B222" s="54"/>
      <c r="C222" s="54"/>
      <c r="D222" s="5"/>
      <c r="E222" s="24"/>
      <c r="F222" s="24"/>
      <c r="G222" s="3"/>
      <c r="H222" s="3"/>
    </row>
  </sheetData>
  <mergeCells count="11">
    <mergeCell ref="A1:G1"/>
    <mergeCell ref="D4:E4"/>
    <mergeCell ref="D16:E16"/>
    <mergeCell ref="D29:E29"/>
    <mergeCell ref="D42:E42"/>
    <mergeCell ref="D60:E60"/>
    <mergeCell ref="D72:E72"/>
    <mergeCell ref="D98:E98"/>
    <mergeCell ref="D113:E113"/>
    <mergeCell ref="D129:E129"/>
    <mergeCell ref="C160:F1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85</vt:i4>
      </vt:variant>
    </vt:vector>
  </HeadingPairs>
  <TitlesOfParts>
    <vt:vector baseType="lpstr" size="85">
      <vt:lpstr>Exchange rate</vt:lpstr>
      <vt:lpstr>UK-R-Dining Tables</vt:lpstr>
      <vt:lpstr>UK-T-Dining Tables</vt:lpstr>
      <vt:lpstr>UK-R-Seating</vt:lpstr>
      <vt:lpstr>UK-T-Seating</vt:lpstr>
      <vt:lpstr>EU-R-Dining Tables</vt:lpstr>
      <vt:lpstr>EU-T-Dining Tables</vt:lpstr>
      <vt:lpstr>UK-R-Console Tables</vt:lpstr>
      <vt:lpstr>UK-R-Coffee Tables</vt:lpstr>
      <vt:lpstr>US-NetT-Dining Tables</vt:lpstr>
      <vt:lpstr>US-NetT-Console Tables</vt:lpstr>
      <vt:lpstr>CA-NetT-Dining Tables</vt:lpstr>
      <vt:lpstr>UAE-R-Dining Tables</vt:lpstr>
      <vt:lpstr>UAE-T-Dining Tables</vt:lpstr>
      <vt:lpstr>US</vt:lpstr>
      <vt:lpstr>UK-T-Coffee Tables</vt:lpstr>
      <vt:lpstr>EU-R-Coffee Tables</vt:lpstr>
      <vt:lpstr>EU-T-Coffee Tables</vt:lpstr>
      <vt:lpstr>US-NetT-Coffee Tables</vt:lpstr>
      <vt:lpstr>CA-NetT-Coffee Tables</vt:lpstr>
      <vt:lpstr>UAE-R-Coffee Tables</vt:lpstr>
      <vt:lpstr>UAE-T-Coffee Tables</vt:lpstr>
      <vt:lpstr>UK-T-Console Tables</vt:lpstr>
      <vt:lpstr>EU-R-Console Tables</vt:lpstr>
      <vt:lpstr>EU-T-Console Tables</vt:lpstr>
      <vt:lpstr>CA-NetT-Console Tables</vt:lpstr>
      <vt:lpstr>UAE-R-Console Tables</vt:lpstr>
      <vt:lpstr>UAE-T-Console Tables</vt:lpstr>
      <vt:lpstr>UK-R-Side Tables</vt:lpstr>
      <vt:lpstr>UK-T-Side Tables</vt:lpstr>
      <vt:lpstr>EU-R-Side Tables</vt:lpstr>
      <vt:lpstr>EU-T-Side Tables</vt:lpstr>
      <vt:lpstr>US-NetT-Side Tables</vt:lpstr>
      <vt:lpstr>CA-NetT-Side Tables</vt:lpstr>
      <vt:lpstr>UAE-R-Side Tables</vt:lpstr>
      <vt:lpstr>UAE-T-Side Tables</vt:lpstr>
      <vt:lpstr>UK-R-Plinths</vt:lpstr>
      <vt:lpstr>UK-T-Plinths</vt:lpstr>
      <vt:lpstr>EU-R-Plinths</vt:lpstr>
      <vt:lpstr>EU-T-Plinths</vt:lpstr>
      <vt:lpstr>US-NetT-Plinths</vt:lpstr>
      <vt:lpstr>UAE-R-Plinths</vt:lpstr>
      <vt:lpstr>UAE-T-Plinths</vt:lpstr>
      <vt:lpstr>CA-NetT-Plinths</vt:lpstr>
      <vt:lpstr>EU-R-Seating</vt:lpstr>
      <vt:lpstr>US-NetT-Seating</vt:lpstr>
      <vt:lpstr>EU-T-Seating</vt:lpstr>
      <vt:lpstr>UAE-R-Seating</vt:lpstr>
      <vt:lpstr>UAE-T-Seating</vt:lpstr>
      <vt:lpstr>CA-NetT-Seating</vt:lpstr>
      <vt:lpstr>UK-R-Desks, Cabinets &amp;amp;amp; Screens</vt:lpstr>
      <vt:lpstr>UK-T-Desks, Cabinets &amp;amp;amp; Screens </vt:lpstr>
      <vt:lpstr>EU-R-Desks, Cabinets &amp;amp;amp; Screens</vt:lpstr>
      <vt:lpstr>EU-T-Desks, Cabinets &amp;amp;amp; Screens</vt:lpstr>
      <vt:lpstr>US-Desks, Cabinets &amp;amp;amp; Screens</vt:lpstr>
      <vt:lpstr>UAE-R-Desks, Cabinets &amp;amp;amp; Screens</vt:lpstr>
      <vt:lpstr>UAE-T-Desks, Cabinets &amp;amp;amp; Screens</vt:lpstr>
      <vt:lpstr>CA-Desks, Cabinets &amp;amp;amp; Screens</vt:lpstr>
      <vt:lpstr>UK-R-Bookshelves</vt:lpstr>
      <vt:lpstr>UK-T-Bookshelves</vt:lpstr>
      <vt:lpstr>EU-R-Bookshelves</vt:lpstr>
      <vt:lpstr>EU-T-Bookshelves</vt:lpstr>
      <vt:lpstr>US-NetT-Bookshelves</vt:lpstr>
      <vt:lpstr>UAE-R-Bookshelves</vt:lpstr>
      <vt:lpstr>UAE-T-Bookshelves</vt:lpstr>
      <vt:lpstr>CA-NetT-Bookshelves</vt:lpstr>
      <vt:lpstr>UK-R-Mirrors</vt:lpstr>
      <vt:lpstr>UK-T-Mirrors</vt:lpstr>
      <vt:lpstr>EU-R-Mirrors</vt:lpstr>
      <vt:lpstr>EU-T-Mirrors</vt:lpstr>
      <vt:lpstr>US-NetT-Mirrors</vt:lpstr>
      <vt:lpstr>UAE-R-Mirrors</vt:lpstr>
      <vt:lpstr>UAE-T-Mirrors</vt:lpstr>
      <vt:lpstr>CA-NetT-Mirrors</vt:lpstr>
      <vt:lpstr>UK-R-Lighting &amp;amp;amp; Accessories</vt:lpstr>
      <vt:lpstr>Euro Trade</vt:lpstr>
      <vt:lpstr>UK-T-Lighting &amp;amp;amp; Accessories </vt:lpstr>
      <vt:lpstr>Euro Retail </vt:lpstr>
      <vt:lpstr>EU-R-Lighting &amp;amp;amp; Accessories</vt:lpstr>
      <vt:lpstr>EU-T-Lighting &amp;amp;amp; Accessories </vt:lpstr>
      <vt:lpstr>Sheet1</vt:lpstr>
      <vt:lpstr>US-NetT-Lighting &amp;amp;amp; Accessories</vt:lpstr>
      <vt:lpstr>UAE-R-Lighting &amp;amp;amp; Accessories</vt:lpstr>
      <vt:lpstr>UAE-T-Lighting &amp;amp;amp; Accessories</vt:lpstr>
      <vt:lpstr>CA-NetT-Lighting &amp;amp;amp; Accessories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2022-09-09T16:59:35.044Z</dcterms:created>
  <dcterms:modified xsi:type="dcterms:W3CDTF">2022-09-09T16:59:35.044Z</dcterms:modified>
</cp:coreProperties>
</file>