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yaka\Documents\GitHub\crmBack\api\users\"/>
    </mc:Choice>
  </mc:AlternateContent>
  <xr:revisionPtr revIDLastSave="0" documentId="13_ncr:1_{FBD12F72-37D0-4C65-8600-44F58C783B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Q164" i="1"/>
  <c r="R164" i="1" s="1"/>
  <c r="R165" i="1"/>
  <c r="R166" i="1"/>
  <c r="R167" i="1"/>
  <c r="R168" i="1"/>
  <c r="Q171" i="1"/>
  <c r="R171" i="1" s="1"/>
  <c r="Q172" i="1"/>
  <c r="R172" i="1" s="1"/>
  <c r="S172" i="1"/>
  <c r="Q173" i="1"/>
  <c r="R173" i="1"/>
  <c r="S173" i="1"/>
  <c r="Q174" i="1"/>
  <c r="S174" i="1"/>
  <c r="R174" i="1" s="1"/>
  <c r="R176" i="1"/>
  <c r="R222" i="1"/>
  <c r="R225" i="1"/>
  <c r="R229" i="1"/>
  <c r="R230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4" i="1"/>
  <c r="R275" i="1"/>
  <c r="R276" i="1"/>
  <c r="R277" i="1"/>
  <c r="R278" i="1"/>
  <c r="R279" i="1"/>
  <c r="P280" i="1"/>
  <c r="Q280" i="1"/>
  <c r="R280" i="1"/>
  <c r="S280" i="1"/>
  <c r="R281" i="1"/>
  <c r="R282" i="1"/>
  <c r="S283" i="1"/>
  <c r="R284" i="1"/>
  <c r="R285" i="1"/>
  <c r="R286" i="1"/>
  <c r="Q287" i="1"/>
  <c r="R287" i="1" s="1"/>
  <c r="S287" i="1"/>
  <c r="R288" i="1"/>
  <c r="R289" i="1"/>
  <c r="R290" i="1"/>
  <c r="R291" i="1"/>
  <c r="R292" i="1"/>
  <c r="R293" i="1"/>
  <c r="R327" i="1"/>
  <c r="R328" i="1"/>
  <c r="R329" i="1"/>
  <c r="R330" i="1"/>
  <c r="R331" i="1"/>
  <c r="R332" i="1"/>
  <c r="R334" i="1"/>
  <c r="R336" i="1"/>
  <c r="R337" i="1"/>
  <c r="R338" i="1"/>
  <c r="P349" i="1"/>
</calcChain>
</file>

<file path=xl/sharedStrings.xml><?xml version="1.0" encoding="utf-8"?>
<sst xmlns="http://schemas.openxmlformats.org/spreadsheetml/2006/main" count="3198" uniqueCount="1270">
  <si>
    <t>№</t>
  </si>
  <si>
    <t xml:space="preserve">Утас </t>
  </si>
  <si>
    <t>5352827</t>
  </si>
  <si>
    <t>Цагаан Өвөлжөө.</t>
  </si>
  <si>
    <t>Хүнд машин механизмын даатгал</t>
  </si>
  <si>
    <t>Б.Төвшинжаргал</t>
  </si>
  <si>
    <t>LegalEntityRegisterNo</t>
  </si>
  <si>
    <t>OpportunityType</t>
  </si>
  <si>
    <t>ChancesOfSuccess</t>
  </si>
  <si>
    <t>EstimatedStartDate</t>
  </si>
  <si>
    <t>EstimatedEndDate</t>
  </si>
  <si>
    <t>OpportunityDescription</t>
  </si>
  <si>
    <t>EmpFirstName</t>
  </si>
  <si>
    <t>InteractionDate</t>
  </si>
  <si>
    <t>Note</t>
  </si>
  <si>
    <t>employee_position</t>
  </si>
  <si>
    <t>EmployeeName</t>
  </si>
  <si>
    <t>EmployeePhone</t>
  </si>
  <si>
    <t>Email</t>
  </si>
  <si>
    <t>ProductName</t>
  </si>
  <si>
    <t>EstimatedValue</t>
  </si>
  <si>
    <t>EstimatedPercent</t>
  </si>
  <si>
    <t>TotalFeeAmount</t>
  </si>
  <si>
    <t>Phone</t>
  </si>
  <si>
    <t>Address</t>
  </si>
  <si>
    <t>URL</t>
  </si>
  <si>
    <t>CompanyIndustryID</t>
  </si>
  <si>
    <t>5275989</t>
  </si>
  <si>
    <t xml:space="preserve"> ШАНДЫН НУРУУ  ХХК.</t>
  </si>
  <si>
    <t>Гүйцэтгэх захирал</t>
  </si>
  <si>
    <t>Б.Баяртулга</t>
  </si>
  <si>
    <t>bat-yeruult.ts@petrovis.net</t>
  </si>
  <si>
    <t>Санал</t>
  </si>
  <si>
    <t>ЗЗбаБУХтөсөл.</t>
  </si>
  <si>
    <t>ПРЕМИУМ</t>
  </si>
  <si>
    <t>5000858</t>
  </si>
  <si>
    <t>МОНТАЙ ЭРДЭНЭ ХХК.</t>
  </si>
  <si>
    <t>Иргэдийн гэнэтийн ослын даатгал</t>
  </si>
  <si>
    <t>9094244</t>
  </si>
  <si>
    <t>Цахиур СӨХ.</t>
  </si>
  <si>
    <t>Орон сууц эзэмшигчийн хариуцлагын даатгал</t>
  </si>
  <si>
    <t>5411858</t>
  </si>
  <si>
    <t>МОНГОЛ ЗАМ ГРУПП ХХК.</t>
  </si>
  <si>
    <t>СТАНДАРТ +</t>
  </si>
  <si>
    <t>3553604</t>
  </si>
  <si>
    <t>Икс Эм Си.</t>
  </si>
  <si>
    <t>ЭКОНОМИК +</t>
  </si>
  <si>
    <t>2117568</t>
  </si>
  <si>
    <t>Ус сувгийн удирдах газар.</t>
  </si>
  <si>
    <t>6109713</t>
  </si>
  <si>
    <t>СИБИРЬ ТРЕЙВЭЛ ХХК.</t>
  </si>
  <si>
    <t>Тээвэрлэгчийн хариуцлагын даатгал</t>
  </si>
  <si>
    <t>СТАНДАРТ</t>
  </si>
  <si>
    <t>9141227</t>
  </si>
  <si>
    <t>Сонор СӨХ.</t>
  </si>
  <si>
    <t>5695635</t>
  </si>
  <si>
    <t>БЛҮФИН ХХК.</t>
  </si>
  <si>
    <t>9098801</t>
  </si>
  <si>
    <t>БУЛАГ СӨХ.</t>
  </si>
  <si>
    <t>2635283</t>
  </si>
  <si>
    <t>Таван Орд ХХК.</t>
  </si>
  <si>
    <t>Ажил олгогчийн хариуцлагын даатгал</t>
  </si>
  <si>
    <t>Жолоочийн хариуцлагын сайн дурын даатгал</t>
  </si>
  <si>
    <t>Бүх төрлийн мэргэжлийн хариуцлагын даатгал</t>
  </si>
  <si>
    <t>Ерөнхий хариуцлагын даатгал</t>
  </si>
  <si>
    <t>9895981</t>
  </si>
  <si>
    <t>Вива сити СӨХ.</t>
  </si>
  <si>
    <t>Гэр хашаа байшингийн даатгал</t>
  </si>
  <si>
    <t>5988829</t>
  </si>
  <si>
    <t>BEST TRANS LOGISTICS LLC.</t>
  </si>
  <si>
    <t>9093443</t>
  </si>
  <si>
    <t>Зэвсэгт хүчний 150-р анги.</t>
  </si>
  <si>
    <t>9113371</t>
  </si>
  <si>
    <t>Хөдөлмөр сөх.</t>
  </si>
  <si>
    <t>5892694</t>
  </si>
  <si>
    <t>БЬЮЛДИНГ МЭЙНТЭНЭНС СЕРВИСЭС ХХК.</t>
  </si>
  <si>
    <t>2082675</t>
  </si>
  <si>
    <t>ТУУШИН ХХК.</t>
  </si>
  <si>
    <t>Гадаад ачаа тээврийн даатгал</t>
  </si>
  <si>
    <t>6397956</t>
  </si>
  <si>
    <t>БЛҮФИН КАТЕРИНГ СЕРВИС ХХК.</t>
  </si>
  <si>
    <t>5430682</t>
  </si>
  <si>
    <t>Терра Энержи.</t>
  </si>
  <si>
    <t>Олон улсын эрүүл мэндийн даатгал</t>
  </si>
  <si>
    <t>9098895</t>
  </si>
  <si>
    <t>Баян-Уул СӨХ.</t>
  </si>
  <si>
    <t>5350883</t>
  </si>
  <si>
    <t>СПЭЙШЛАЙЗД КАРЬЕР КОНСАЛТИНГ.</t>
  </si>
  <si>
    <t>2546191</t>
  </si>
  <si>
    <t>ДУЛААНЫ 3Р ЦАХИЛГААН СТАН.</t>
  </si>
  <si>
    <t>6179657</t>
  </si>
  <si>
    <t>Эгийн гол усан цахилгаан станц ТӨХХК.</t>
  </si>
  <si>
    <t>1025678</t>
  </si>
  <si>
    <t>СУУЦ СӨХ.</t>
  </si>
  <si>
    <t>6004881</t>
  </si>
  <si>
    <t>Номадик офрөүд ххк.</t>
  </si>
  <si>
    <t>Бараа материалын даатгал</t>
  </si>
  <si>
    <t>Тоног төхөөрөмжийн даатгал</t>
  </si>
  <si>
    <t>5283868</t>
  </si>
  <si>
    <t>ГССТ ХХК.</t>
  </si>
  <si>
    <t>5459567</t>
  </si>
  <si>
    <t>АРД КРЕДИТ ББСБ.</t>
  </si>
  <si>
    <t>5227151</t>
  </si>
  <si>
    <t>Хаппи Веритас ХХК.</t>
  </si>
  <si>
    <t>Байшин барилгын даатгал</t>
  </si>
  <si>
    <t>5299802</t>
  </si>
  <si>
    <t>Буманложистикс ХХК.</t>
  </si>
  <si>
    <t>9910573</t>
  </si>
  <si>
    <t>Соёмбо СӨХ.</t>
  </si>
  <si>
    <t>9129146</t>
  </si>
  <si>
    <t>Онцгой байдлын ерөнхий газар.</t>
  </si>
  <si>
    <t>9134603</t>
  </si>
  <si>
    <t>Оргил-8 СӨХ.</t>
  </si>
  <si>
    <t>1027077</t>
  </si>
  <si>
    <t>ЭВ НЭГДЭЛ 51 СӨХ.</t>
  </si>
  <si>
    <t>6041949</t>
  </si>
  <si>
    <t>Прайм Саплай ХХК</t>
  </si>
  <si>
    <t>БГД, 1-р хороо</t>
  </si>
  <si>
    <t>Ачаа тээвэр</t>
  </si>
  <si>
    <t>У.Төмөр</t>
  </si>
  <si>
    <t>Sales@primesupply.mn</t>
  </si>
  <si>
    <t>Т.Мөнх-Оргил</t>
  </si>
  <si>
    <t>9900888</t>
  </si>
  <si>
    <t>Sumitomo mitsui banking corporation Ulaanbaatar repreentative office.</t>
  </si>
  <si>
    <t>СБД, Сэнтрал тауэр, 10 давхар</t>
  </si>
  <si>
    <t>www.smbc.co.jp</t>
  </si>
  <si>
    <t>Банкны төлөөлөгчийн газар</t>
  </si>
  <si>
    <t xml:space="preserve">Менежер </t>
  </si>
  <si>
    <t>Б.Баясгалан</t>
  </si>
  <si>
    <t>bayasgalan_batsuuri@mn.smbc.co.jp</t>
  </si>
  <si>
    <t>Түрээслэгчийн хариуцлагын даатгал</t>
  </si>
  <si>
    <t>5620597</t>
  </si>
  <si>
    <t>Алтайн торх.</t>
  </si>
  <si>
    <t>СБД, Петровис ХХК-ийн байр</t>
  </si>
  <si>
    <t>www.petrovis.mn</t>
  </si>
  <si>
    <t>Нефтийн бүтээгдэхүүний худалдаа</t>
  </si>
  <si>
    <t>ХА ахлах менежер</t>
  </si>
  <si>
    <t>Ц.Бат-Ерөөлт</t>
  </si>
  <si>
    <t>Тендер</t>
  </si>
  <si>
    <t>тээврийн хэрэгслийн даатгал, Эд хөрөнгийн даатгал</t>
  </si>
  <si>
    <t>5954789</t>
  </si>
  <si>
    <t>АЛЬФА ТРАНС ХХК.</t>
  </si>
  <si>
    <t>ЧД, 23-р сургуулийн урд</t>
  </si>
  <si>
    <t>Тээвэр зууч</t>
  </si>
  <si>
    <t>Эрдниева Байрта</t>
  </si>
  <si>
    <t xml:space="preserve">bairta@alphatrans.mn </t>
  </si>
  <si>
    <t>6123864</t>
  </si>
  <si>
    <t>БИ ТИ ТРЕЙД ХХК</t>
  </si>
  <si>
    <t>ХУД,</t>
  </si>
  <si>
    <t>Отгонжаргал</t>
  </si>
  <si>
    <t>otgoo105@gmail.com</t>
  </si>
  <si>
    <t>Тээврийн хэрэгслийн даатгал, Гэнэтийн ослын даатгал</t>
  </si>
  <si>
    <t>5611644</t>
  </si>
  <si>
    <t>бид монгол ххк.</t>
  </si>
  <si>
    <t>www.ebid.mn</t>
  </si>
  <si>
    <t>Захирал</t>
  </si>
  <si>
    <t>О.Насанбат</t>
  </si>
  <si>
    <t>accounting@ebid.mn</t>
  </si>
  <si>
    <t>5558301</t>
  </si>
  <si>
    <t>Билгүүн транс ХХК.</t>
  </si>
  <si>
    <t>Б.Наранбаатар</t>
  </si>
  <si>
    <t>bilguuntrans@gmail.com</t>
  </si>
  <si>
    <t>5382246</t>
  </si>
  <si>
    <t>Волппауэр ХХК.</t>
  </si>
  <si>
    <t xml:space="preserve">Сонгинохайрхан дүүрэг, 12-р хороо, Энхтайваны өргөн чөлөө, </t>
  </si>
  <si>
    <t>Тоног төхөөрөмжийн худалдаа</t>
  </si>
  <si>
    <t>Д.Амарсанаа</t>
  </si>
  <si>
    <t>Amarsanaa@volppower.mn</t>
  </si>
  <si>
    <t>5620627</t>
  </si>
  <si>
    <t>Говийн торх.</t>
  </si>
  <si>
    <t>2628546</t>
  </si>
  <si>
    <t>ИНҮТ</t>
  </si>
  <si>
    <t>71-285509</t>
  </si>
  <si>
    <t>ХУД, 10 хороо</t>
  </si>
  <si>
    <t>https://ncac.mcaa.gov.mn/</t>
  </si>
  <si>
    <t>засгийн газрын агентлагын харьяа байгууллага</t>
  </si>
  <si>
    <t>Хөрөнгө оруулалтын хэлтэс</t>
  </si>
  <si>
    <t>munkhbaatar.b@mcaa.gov.mn</t>
  </si>
  <si>
    <t>Хариуцлагын даатгал</t>
  </si>
  <si>
    <t>5647711</t>
  </si>
  <si>
    <t>Мон зам ХХК.</t>
  </si>
  <si>
    <t>Л.Цэнд-Аюуш</t>
  </si>
  <si>
    <t>info@monzam.mn</t>
  </si>
  <si>
    <t>5404215</t>
  </si>
  <si>
    <t>Монгол хьюндай автомотив ххк.</t>
  </si>
  <si>
    <t>ХУД</t>
  </si>
  <si>
    <t>Дистрибютер</t>
  </si>
  <si>
    <t>Р.Батмэнд</t>
  </si>
  <si>
    <t>coordinator@mongolhyundai.mn</t>
  </si>
  <si>
    <t>Тээврийн хэрэгслийн даатгал, Мэргэжлийн хариуцлага, Жолоочийн хариуцлагнын албан журмын даатгал</t>
  </si>
  <si>
    <t>8041466</t>
  </si>
  <si>
    <t>МОНГОЛЫН ХӨЛ БАМБӨГИЙН ХО.</t>
  </si>
  <si>
    <t>ТББ</t>
  </si>
  <si>
    <t>Б.Бадруул</t>
  </si>
  <si>
    <t>badruul8@gmail.com</t>
  </si>
  <si>
    <t>Гэнэтийн ослын даатгал</t>
  </si>
  <si>
    <t>6659195</t>
  </si>
  <si>
    <t>Найс Мүүв Ложистик ХХК.</t>
  </si>
  <si>
    <t>ЧД, Пийс тауэр</t>
  </si>
  <si>
    <t>cooperation@nicelogistics.mn</t>
  </si>
  <si>
    <t>5620538</t>
  </si>
  <si>
    <t>Нарны торх ХХК</t>
  </si>
  <si>
    <t>2075261</t>
  </si>
  <si>
    <t>НИК ХХК.</t>
  </si>
  <si>
    <t>6619169</t>
  </si>
  <si>
    <t>Омничейн ХХК.</t>
  </si>
  <si>
    <t>СБД</t>
  </si>
  <si>
    <t>5449188</t>
  </si>
  <si>
    <t>Петровис ойл ХХК</t>
  </si>
  <si>
    <t>2816458</t>
  </si>
  <si>
    <t>Петровис Тос ХХК.</t>
  </si>
  <si>
    <t>5241898</t>
  </si>
  <si>
    <t>ПЕТРОВИС ТРЕЙДИНГ ХХК.</t>
  </si>
  <si>
    <t>СХД</t>
  </si>
  <si>
    <t>2078454</t>
  </si>
  <si>
    <t>Петровис ХХК</t>
  </si>
  <si>
    <t>Авто тээврийн хэрэгслийн даатгал</t>
  </si>
  <si>
    <t>5767391</t>
  </si>
  <si>
    <t>Петротрак ХХК.</t>
  </si>
  <si>
    <t>5228697</t>
  </si>
  <si>
    <t>СКАЙ РЕЗОРТ ХХК</t>
  </si>
  <si>
    <t xml:space="preserve"> 7700 0909</t>
  </si>
  <si>
    <t>БЗД, Хүрхрээн ам</t>
  </si>
  <si>
    <t>https://skyresort.mn/</t>
  </si>
  <si>
    <t>Аялал зугаалга</t>
  </si>
  <si>
    <t>Санхүүгийн албаны дарга</t>
  </si>
  <si>
    <t>Д.Даваадорж</t>
  </si>
  <si>
    <t>davaadorj.d@arddaatgal.mn</t>
  </si>
  <si>
    <t>Хөрөнгийн даатгал</t>
  </si>
  <si>
    <t>5620813</t>
  </si>
  <si>
    <t>Смартторх ХХК.</t>
  </si>
  <si>
    <t>6210937</t>
  </si>
  <si>
    <t>Соя Артул ХХК</t>
  </si>
  <si>
    <t>ХУД, 15 р хороо, Рапид харш хотээврийн хэрэгслийн даатгалон 27-190</t>
  </si>
  <si>
    <t>Барилгын засвар үйлчилгээ</t>
  </si>
  <si>
    <t>Г.Тулга</t>
  </si>
  <si>
    <t>Барилга угсралтын хариуцлагын даатгал</t>
  </si>
  <si>
    <t>5320127</t>
  </si>
  <si>
    <t>Тус Хайдроликс ХХК.</t>
  </si>
  <si>
    <t>Гадаад худалдаа</t>
  </si>
  <si>
    <t>Энх-Амгалан</t>
  </si>
  <si>
    <t>enkhamgalan.e@parker.mn</t>
  </si>
  <si>
    <t>5357799</t>
  </si>
  <si>
    <t>УБТТС ХХК</t>
  </si>
  <si>
    <t>СБД, Баянбүрдийн тойрог</t>
  </si>
  <si>
    <t>Нийтийн тээврийн үйлчилгээ</t>
  </si>
  <si>
    <t>Нягтлан бодогч</t>
  </si>
  <si>
    <t>Г.Баярмаа</t>
  </si>
  <si>
    <t>bayarmaa@ubtaxi.mn</t>
  </si>
  <si>
    <t>9129022</t>
  </si>
  <si>
    <t>Улсын дээд шүүх.</t>
  </si>
  <si>
    <t>51-261544</t>
  </si>
  <si>
    <t>ЧД, Самбуугийн гудамж</t>
  </si>
  <si>
    <t>хяналтын шатны шүүх</t>
  </si>
  <si>
    <t>А.Эрдэнэцэцэг</t>
  </si>
  <si>
    <t>a_erka_a@yahoo.com</t>
  </si>
  <si>
    <t>6040187</t>
  </si>
  <si>
    <t>Уорлдвайд коннекшн ХХК</t>
  </si>
  <si>
    <t>СБД, 3-р хороо, 5-р хороолол, 8-74</t>
  </si>
  <si>
    <t>Б.Мөнх-Эрдэнэ</t>
  </si>
  <si>
    <t>munkherdene@wwc.mn</t>
  </si>
  <si>
    <t>2693321</t>
  </si>
  <si>
    <t>ХААН БАНК.</t>
  </si>
  <si>
    <t>ХУД, Хаан банк тауэр</t>
  </si>
  <si>
    <t>банк</t>
  </si>
  <si>
    <t>О.Ариунжаргал</t>
  </si>
  <si>
    <t>ariunjargal.od@khanbank.com</t>
  </si>
  <si>
    <t>3627373</t>
  </si>
  <si>
    <t>Ханбогд вэйстэ менежмент сэнтр ХХК</t>
  </si>
  <si>
    <t>Хог хаягдал боловсруулах</t>
  </si>
  <si>
    <t>И.Бямбаа</t>
  </si>
  <si>
    <t>9131825</t>
  </si>
  <si>
    <t>Цагдаагийн ерөнхий газар.</t>
  </si>
  <si>
    <t>засгийн газрын агентлаг</t>
  </si>
  <si>
    <t>санхүүгийн албаны ахлах мэргэжилтэн</t>
  </si>
  <si>
    <t>М.Ралдийжамц</t>
  </si>
  <si>
    <t>m_raldii@yahoo.com</t>
  </si>
  <si>
    <t>5620651</t>
  </si>
  <si>
    <t>Петровис Цамхаг ХХК</t>
  </si>
  <si>
    <t>2573652</t>
  </si>
  <si>
    <t>ШИНЭ БАРИЛГА ХХК.</t>
  </si>
  <si>
    <t>Барилга угсралт</t>
  </si>
  <si>
    <t>Дэд захирал</t>
  </si>
  <si>
    <t>Д.Доржпалам</t>
  </si>
  <si>
    <t>2100061</t>
  </si>
  <si>
    <t>Элемент ХХК</t>
  </si>
  <si>
    <t>Налайх дүүрэг</t>
  </si>
  <si>
    <t>Хог хаягдал боловсруулах, устгах</t>
  </si>
  <si>
    <t>З.Баярсайхан</t>
  </si>
  <si>
    <t>undarmaab@element.mn</t>
  </si>
  <si>
    <t>5554861</t>
  </si>
  <si>
    <t>ЭЛЕМЕНТМЕДИКАЛ  ХХК</t>
  </si>
  <si>
    <t>О.Дорж</t>
  </si>
  <si>
    <t>elementmedical44@gmail.com</t>
  </si>
  <si>
    <t>2887746</t>
  </si>
  <si>
    <t>Энержи ресурс ХХК</t>
  </si>
  <si>
    <t>СБД, Сэнтрал тауэр, 16 давхар</t>
  </si>
  <si>
    <t>Уул уурхай</t>
  </si>
  <si>
    <t>Б.Хулан</t>
  </si>
  <si>
    <t>khulan.b@mmc.mn</t>
  </si>
  <si>
    <t>Хүнд машин механизмын даатгал, операторын хариуцлагын даатгал</t>
  </si>
  <si>
    <t>2621169</t>
  </si>
  <si>
    <t>ЭС ЖИ ГРУПП ХХК</t>
  </si>
  <si>
    <t>Хан-Уул дүүрэг, Сөүл роял каунти, 301-202, Улаанбаатар хот, Монгол улс</t>
  </si>
  <si>
    <t>Үйлдвэрлэл</t>
  </si>
  <si>
    <t>b_davhraa@yahoo.com</t>
  </si>
  <si>
    <t>Авто тээврийн үндэсний төв ТӨҮГ.</t>
  </si>
  <si>
    <t>-</t>
  </si>
  <si>
    <t xml:space="preserve">СБД, 2-р хороо, Тээвэрчдийн гудамж, Өөрийн байр </t>
  </si>
  <si>
    <t>https://mrtd.gov.mn</t>
  </si>
  <si>
    <t>Авто тээвэр</t>
  </si>
  <si>
    <t>Л. Батбаяр</t>
  </si>
  <si>
    <t>Гэрээ хийгдсэн</t>
  </si>
  <si>
    <t>Ц.Билгүүн</t>
  </si>
  <si>
    <t>Агарын гол констракшн ХХК.</t>
  </si>
  <si>
    <t xml:space="preserve">Mонгол Улс, УБ хот, ХУД, 9-p xopoo
Буянт ухаа 5-208 </t>
  </si>
  <si>
    <t>Барилга</t>
  </si>
  <si>
    <t>Ерөнхий захирал</t>
  </si>
  <si>
    <t>Н. Цогтбаяр</t>
  </si>
  <si>
    <t>Гэнэтийн осол, эмчилгээний зардлын даатгал</t>
  </si>
  <si>
    <t>Ай ти зон.</t>
  </si>
  <si>
    <t>Монгол улс, Улаанбаатар хот, Сүхбаатар дүүрэг, 8-р хороо, Бага тойруу 14200, Их Эзэн Чингис Хааны нэрэмжит талбай 5, Сити Тауэр, 4 давхар</t>
  </si>
  <si>
    <t xml:space="preserve">https://www.itzone.mn
</t>
  </si>
  <si>
    <t>Интернэт сүлжээ</t>
  </si>
  <si>
    <t xml:space="preserve">У. Наранбаатар </t>
  </si>
  <si>
    <t>Анунгоо ХХК.</t>
  </si>
  <si>
    <t>ХУД, 3-р хороо, Чингисийн өргөн чөлөө, М-Си-Эс Анун төв, УБ-17060, Монгол Улс</t>
  </si>
  <si>
    <t>www.anungoo.mn</t>
  </si>
  <si>
    <t>Дистрьбютер</t>
  </si>
  <si>
    <t>ХА ложистикийн албаны дарга</t>
  </si>
  <si>
    <t>Э. Мандах-Эрдэнэ</t>
  </si>
  <si>
    <t>mandakherdene.e@anungoo.mn</t>
  </si>
  <si>
    <t>Ачааны даатгал</t>
  </si>
  <si>
    <t>Ашигт Малтмал Газрын Тосны Газар.</t>
  </si>
  <si>
    <t>51-263702</t>
  </si>
  <si>
    <t xml:space="preserve">УБ, Чингэлтэй, Барилгачдын талбай-3, ЗГ-ын 12-р байр, Баруун жигүүр, 3 давхар, 306 тоот </t>
  </si>
  <si>
    <t>https://mrpam.gov.mn</t>
  </si>
  <si>
    <t>Төрийн байгууллага</t>
  </si>
  <si>
    <t>ХЭЗХ-ийн мэргэжилтэн</t>
  </si>
  <si>
    <t>Ч. Эрхэмбаяр</t>
  </si>
  <si>
    <t>Багахангай ХХК.</t>
  </si>
  <si>
    <t>Улаанбаатар хот, Багануур дүүрэг 1-р хороо, Үйлдвэрийн хэсэг  хэсэг,  “Багануур” ХК</t>
  </si>
  <si>
    <t>www.baganuurmine.mn</t>
  </si>
  <si>
    <t xml:space="preserve">ГҮЙЦЭТГЭХ ЗАХИРАЛ </t>
  </si>
  <si>
    <t>Э. НОМИНЧУЛУУН</t>
  </si>
  <si>
    <t>Барилгын Хөгжлийн Төв.</t>
  </si>
  <si>
    <t>32-07-34</t>
  </si>
  <si>
    <t xml:space="preserve">УБ, Чингэлтэй, Их Тойруу 1, 15171, Баруун 4 зам, өөрийн байр </t>
  </si>
  <si>
    <t>http://barilga.gov.mn/</t>
  </si>
  <si>
    <t>ЗАХИРАЛ</t>
  </si>
  <si>
    <t>Ц. АМАРСАНАА</t>
  </si>
  <si>
    <t>Бласт ХХК.</t>
  </si>
  <si>
    <t>1132-5995</t>
  </si>
  <si>
    <t>Монгол Улс, Улаанбаатар хот – 14253, СБД, Чингисийн өргөн чөлөө – 13, Ландмарк оффис, 3-р давхар</t>
  </si>
  <si>
    <t>https://blastcompany.mn/</t>
  </si>
  <si>
    <t>Даатгал архивийн мэргэжилтэн</t>
  </si>
  <si>
    <t>Б. УРАНЧИМЭГ</t>
  </si>
  <si>
    <t>uranchimeg_b@blastcompany.mn</t>
  </si>
  <si>
    <t>Гацуурт ХХК.</t>
  </si>
  <si>
    <t xml:space="preserve">Монгол Улс, Улаанбаатар хот, БГД 20-р хороо, Гацуурт ХХК-ийн байр </t>
  </si>
  <si>
    <t>gatsuurt.mn</t>
  </si>
  <si>
    <t>Тооцооны нягтлан бодогч</t>
  </si>
  <si>
    <t>Ж.ОЮУНДАЛАЙ</t>
  </si>
  <si>
    <t>auto.acc@gatsuurt.mn</t>
  </si>
  <si>
    <t>ЗАМЫН ХӨДӨЛГӨӨНИЙ УДИРДАХ ТӨВ.</t>
  </si>
  <si>
    <t>7011-1642</t>
  </si>
  <si>
    <t>ЧИНГЭЛТЭЙ ДҮҮРЭГ 4-Р ХОРОО, БАГА ТОЙРУУ 15, УЛААНБААТАР ХОТ</t>
  </si>
  <si>
    <t>http://www.ubtraffic.mn/</t>
  </si>
  <si>
    <t xml:space="preserve">Замын хөдөлгөөн зохицуулалт, хяналт, удирдлага </t>
  </si>
  <si>
    <t>Санхүүгийн алба</t>
  </si>
  <si>
    <t>Батээврийн хэрэгслийн даатгалүү</t>
  </si>
  <si>
    <t>zhut0001@gmail.com</t>
  </si>
  <si>
    <t>Зорчигч тээврийн нэгтгэл ОНӨААТҮГ.</t>
  </si>
  <si>
    <t>Улаанбаатар хот, Хан-Уул дүүрэг, 3 дугаар хороо, Энгельсийн гудамж,“Зорчигч Тээврийн Нэгтгэл" ОНӨААТҮГ-ын өөрийн байр</t>
  </si>
  <si>
    <t>https://transport.ub.gov.mn/</t>
  </si>
  <si>
    <t>Зорчигч тээвэр</t>
  </si>
  <si>
    <t>Санхүүгийн дарга</t>
  </si>
  <si>
    <t>Даваасүрэн</t>
  </si>
  <si>
    <t>davaasuren11.21@gmail.com</t>
  </si>
  <si>
    <t>Ийствэст ресурс.</t>
  </si>
  <si>
    <t>Монгол улс, Улаанбаатар хот, Сүхбаатар дүүрэг, 8-р хороо, Ерөнхий сайд Амарын гудамж, Мигма төв 304 тоот</t>
  </si>
  <si>
    <t>Тээвэр зууч, агуулахын үйлчилгээ</t>
  </si>
  <si>
    <t>Саруул</t>
  </si>
  <si>
    <t>saruuljantsandorj@gmail.com</t>
  </si>
  <si>
    <t>Маркет Гейт ХХК.</t>
  </si>
  <si>
    <t>Хан уул дүүрэг, 3-р хороо, Чингисийн өргөн чөлөө, М-СИ-ЭС Анун2 төв, Улаанбаатар, Монгол Улс</t>
  </si>
  <si>
    <t xml:space="preserve">Гадаад худалдан авалт хариуцсан ажилтан           </t>
  </si>
  <si>
    <t>Т. БАЙГАЛЬМАА</t>
  </si>
  <si>
    <t>baigalimaa.t@anungoo.mn</t>
  </si>
  <si>
    <t>Монгол Экспресс ХХК.</t>
  </si>
  <si>
    <t>11-318329</t>
  </si>
  <si>
    <t>Виста оффис 6 давхар, Чингисийн өргөн чөлөө, СБД, 1-р хороо, Улаанбаатар, Монгол</t>
  </si>
  <si>
    <t>monex.mn</t>
  </si>
  <si>
    <t>Тээвэр зууч, терминал, агуулахын үйлчилгээ</t>
  </si>
  <si>
    <t>Давааням</t>
  </si>
  <si>
    <t>davaanyam@monex.mn</t>
  </si>
  <si>
    <t>Монгол Японы хамтарсан МЯК ХХК.</t>
  </si>
  <si>
    <t>Баянгол дүүрэг 2-р хороо Энхтайвны өргөн чөлөө Гранд Плаза 12-р давхар 1204 тоот</t>
  </si>
  <si>
    <t>Интерьер дизайн</t>
  </si>
  <si>
    <t>Менежер</t>
  </si>
  <si>
    <t>Ц. Отгонцэцэг</t>
  </si>
  <si>
    <t>myk.otgonWgmail.com</t>
  </si>
  <si>
    <t>Сий Эйр Ланд Форвард ХХК.</t>
  </si>
  <si>
    <t xml:space="preserve">Монгол улс Улаанбаатар хот Баянгол дүүрэг 4-р хороо Энх тайваны өргөн чөлөө “ЛУНА” плаза 704 тоот </t>
  </si>
  <si>
    <t xml:space="preserve">О. ОЮУНЦЭЦЭГ  </t>
  </si>
  <si>
    <t>Баясах Хульж ХХК</t>
  </si>
  <si>
    <t>8604-3534,</t>
  </si>
  <si>
    <t>Монгол улс, Улаанбаатар хот, Улаанбаатар хот, Баянзүрх дүүрэг, 14-р хороо, Намянжүгийн гудамж, Баясах Трейд ХХК-ний байр, 3 давхарт 301 тоот</t>
  </si>
  <si>
    <t>Худалдаа үйлчилгээ</t>
  </si>
  <si>
    <t>менежер</t>
  </si>
  <si>
    <t>Батцэцэг</t>
  </si>
  <si>
    <t>battsetseg@bayasakh.mn</t>
  </si>
  <si>
    <t>Ковид даатгал</t>
  </si>
  <si>
    <t>Б.Нандинцэцэг</t>
  </si>
  <si>
    <t>Хангай энержи ХХК</t>
  </si>
  <si>
    <t>9907-2812</t>
  </si>
  <si>
    <t>Монгол улс, Улаанбаатар хот, сүхбаатар дүүрэг 9-р хороо, 7-р хороолол, Алтайн гудамж-34, Контор үйлчилгээний зориулттай барилга 8-р давхар</t>
  </si>
  <si>
    <t>Цахилгаан эрчим хүч</t>
  </si>
  <si>
    <t>Сарангэрэл</t>
  </si>
  <si>
    <t>khangai89energy@gmail.com</t>
  </si>
  <si>
    <t>Тээвэр хөгжлийн банк</t>
  </si>
  <si>
    <t>7716 9999</t>
  </si>
  <si>
    <t>Шангри-Ла Худалдааны Төв</t>
  </si>
  <si>
    <t>Банк</t>
  </si>
  <si>
    <t>Дуламсүрэн</t>
  </si>
  <si>
    <t>Bsupervision &lt;gdulamsuren@mongolbank.mn&gt;</t>
  </si>
  <si>
    <t>Бэлэн мөнгөний даатгал</t>
  </si>
  <si>
    <t>Хас банк /хас лизинг /</t>
  </si>
  <si>
    <t> 7011 2061</t>
  </si>
  <si>
    <t>Чингисийн Өргөн Чөлөө 62, Улаанбаатар</t>
  </si>
  <si>
    <t>Нямсүрэн</t>
  </si>
  <si>
    <t>Ард лизинг ХХК</t>
  </si>
  <si>
    <t>Монгол Улс, Улаанбаатар хот, СБД 3-р хороо Нарны зам-63, Тээвэрчдийн гудамж, Монгол Эм Импэкс Концерн ХХК-ийн төв байр</t>
  </si>
  <si>
    <t>Эрдэм</t>
  </si>
  <si>
    <t>info@ardleasing.com</t>
  </si>
  <si>
    <t xml:space="preserve">УЛААНБААТАР · ХАН-УУЛ ДҮҮРЭГ · БАГАНУУР ДҮҮРЭГ </t>
  </si>
  <si>
    <t>Сүхбат</t>
  </si>
  <si>
    <t>5380103</t>
  </si>
  <si>
    <t>Хөх Монгол Говь Транс ХХК.</t>
  </si>
  <si>
    <t>эрдэнэ</t>
  </si>
  <si>
    <t>Барилга угсралтын даатгал</t>
  </si>
  <si>
    <t>4554477</t>
  </si>
  <si>
    <t>Корнпеарлс ХХК.</t>
  </si>
  <si>
    <t>Эм ханган нийлүүлэлт</t>
  </si>
  <si>
    <t>баатар</t>
  </si>
  <si>
    <t>6627137</t>
  </si>
  <si>
    <t>Сити фарм мэик ХХК.</t>
  </si>
  <si>
    <t>Энхтуяа</t>
  </si>
  <si>
    <t>information@meic.mn</t>
  </si>
  <si>
    <t>6349307</t>
  </si>
  <si>
    <t>КАПИТОТАЛ.</t>
  </si>
  <si>
    <t>Улаанбаатар, Сүхбаатар, 3, Гарьд төвийн, 507 тоот</t>
  </si>
  <si>
    <t>Банк бус</t>
  </si>
  <si>
    <t>Сүхбаатар</t>
  </si>
  <si>
    <t>5075491</t>
  </si>
  <si>
    <t>ЭНГИС ХХК.</t>
  </si>
  <si>
    <t>Ганзориг</t>
  </si>
  <si>
    <t>5622123</t>
  </si>
  <si>
    <t>АЛТАН ЭГ  ХХК.</t>
  </si>
  <si>
    <t>Улаанбаатар хот Сүхбаатар дүүрэг, 10-р хороо 7-р хороолол, 31-24 тоо, Улаанбаатар хот 14181</t>
  </si>
  <si>
    <t>Болор-Эрдэнэ</t>
  </si>
  <si>
    <t> http://altan-eg.mn</t>
  </si>
  <si>
    <t>5815916</t>
  </si>
  <si>
    <t>Эх булган хайрхан.</t>
  </si>
  <si>
    <t>Монгол, Орхон, Баян-Өндөр сум, 17-р баг</t>
  </si>
  <si>
    <t>Баатар</t>
  </si>
  <si>
    <t>5675758</t>
  </si>
  <si>
    <t>ЭМ СИ ДИ ЭС ЭФ ХХК.</t>
  </si>
  <si>
    <t>Энхмаа</t>
  </si>
  <si>
    <t>6057276</t>
  </si>
  <si>
    <t>Ди Эс Жи ХХК.</t>
  </si>
  <si>
    <t>5504082</t>
  </si>
  <si>
    <t>Хаан Даатгал ХХК.</t>
  </si>
  <si>
    <t>7000-0808</t>
  </si>
  <si>
    <t>Сүхбаатар дүүрэг 1-р хороо, Жамъян Гүний гудамж-5, Хаан Даатгал компанийн байр</t>
  </si>
  <si>
    <t>Нямбаяр</t>
  </si>
  <si>
    <t>info@khaandaatgal.mn</t>
  </si>
  <si>
    <t>ЭН ТИ БИ ХХК</t>
  </si>
  <si>
    <t xml:space="preserve">Улаанбаатар хот, Хан-Уул ,15-р хороо, Их Монгол улс , Стадион оргил-22, Моннис бьюлдинг 9 давхар </t>
  </si>
  <si>
    <t>Захиргааны ажилтан</t>
  </si>
  <si>
    <t>Б.Онон</t>
  </si>
  <si>
    <t>Монгол бичээч дамжуулан хийгддэг</t>
  </si>
  <si>
    <t>Халиунаа</t>
  </si>
  <si>
    <t>0002666</t>
  </si>
  <si>
    <t>ОЛОН УЛСЫН ВАЛЮТЫН САН</t>
  </si>
  <si>
    <t>Улаанбаатар хот, Сүхбаатар дүүрэг, ЭмСиЭс Плаза байр, 3-р давхарт</t>
  </si>
  <si>
    <t>Оффис менежер</t>
  </si>
  <si>
    <t>С.Сэлэнгэ</t>
  </si>
  <si>
    <t>Ачит Ундрага дамжуулан хийгддэг</t>
  </si>
  <si>
    <t>ОЮУ СТАР ЗУУЧ</t>
  </si>
  <si>
    <t xml:space="preserve">Улаанбаатар хот, Чингэлтэй дүүрэг, 2 хороо, Ренталон компанийн  байр  309 тоот </t>
  </si>
  <si>
    <t>З.Золзаяа</t>
  </si>
  <si>
    <t>Шинэ</t>
  </si>
  <si>
    <t>ЦАГААН ГЭРЭЛТ ЗУУЧ</t>
  </si>
  <si>
    <t>Уран Ган ХХК байр, Баянгол дүүрэг, 4-р хороо, Улаанбаатар хот, Монгол улс</t>
  </si>
  <si>
    <t>Ц.Эрдэнэцэцэг</t>
  </si>
  <si>
    <t>Сунгалт</t>
  </si>
  <si>
    <t>АЭРО МОНГОЛИА ХХК</t>
  </si>
  <si>
    <t>УБ, СБД, Чингисийн өргөн чөлөө, Моннис цамхаг 14 давхар</t>
  </si>
  <si>
    <t>Нягтлан</t>
  </si>
  <si>
    <t>Н.Маралмаа</t>
  </si>
  <si>
    <t>тээврийн хэрэгслийн даатгал, Жолоочийн хариуцлагын албан журмын даатгал</t>
  </si>
  <si>
    <t>АЧИТ УНДАРГА ХХК</t>
  </si>
  <si>
    <t>СБД 1-р хороо, 5-р хороолол, Бизгес Тауэр, 304 тоот</t>
  </si>
  <si>
    <t>Даатгалын менежер</t>
  </si>
  <si>
    <t>Ариунаа</t>
  </si>
  <si>
    <t>5540836</t>
  </si>
  <si>
    <t>ТЕРА-ЭКСПРЕСС</t>
  </si>
  <si>
    <t>ТЭЭВЭР БА АГУУЛАХЫН ҮЙЛ АЖИЛЛАГАА</t>
  </si>
  <si>
    <t>Тээврийн хэрэгслийн даатгал</t>
  </si>
  <si>
    <t>Б.Сэлэнгэ</t>
  </si>
  <si>
    <t>2708701</t>
  </si>
  <si>
    <t>БАЯН-АЙРАГ ЭКСПЛОРЭЙШН</t>
  </si>
  <si>
    <t>УУЛ УУРХАЙ, ОЛБОРЛОЛТ</t>
  </si>
  <si>
    <t>2888343</t>
  </si>
  <si>
    <t>МОНСПЭД</t>
  </si>
  <si>
    <t>6535984</t>
  </si>
  <si>
    <t xml:space="preserve">СЭРГЭЛТ ӨӨД </t>
  </si>
  <si>
    <t>ХҮНИЙ ЭРҮҮЛ МЭНД БА НИЙГМИЙН ХАЛАМЖИЙН ҮЙЛ АЖИЛЛАГАА</t>
  </si>
  <si>
    <t>Өөр даатгалын компани сонгосон</t>
  </si>
  <si>
    <t>5108853</t>
  </si>
  <si>
    <t>ЭСДЭ</t>
  </si>
  <si>
    <t>2806479</t>
  </si>
  <si>
    <t>ПИК -УРАЛ</t>
  </si>
  <si>
    <t>5015979</t>
  </si>
  <si>
    <t>ЛАКИЛАЙФ</t>
  </si>
  <si>
    <t>БАРИЛГА</t>
  </si>
  <si>
    <t>Эрүүл мэндийн даатгал (Гэр бүлээрээ)</t>
  </si>
  <si>
    <t>ЭМД-ын нөхцөл таараагүй, хаус баригдаж дуусмагц хөрөнгийн даатгал хийгдэнэ</t>
  </si>
  <si>
    <t>2841266</t>
  </si>
  <si>
    <t>МЕДМОНГОЛ</t>
  </si>
  <si>
    <t>эрүүл мэндийн даатгал</t>
  </si>
  <si>
    <t>хариу хүлээж байгаа</t>
  </si>
  <si>
    <t>6224202</t>
  </si>
  <si>
    <t>ФАУНТАЙН РЕСУРС</t>
  </si>
  <si>
    <t>Бүтээгдэхүүний нөхцөл гологдсон</t>
  </si>
  <si>
    <t>2077361</t>
  </si>
  <si>
    <t>ВАГНЕР АЗИ ТОНОГ ТӨХӨӨРӨМЖ</t>
  </si>
  <si>
    <t>Эрүүл мэндийн даатгал, олон улсын эрүү мэндийн даатгал</t>
  </si>
  <si>
    <t>Тендерийн хариу гараагүй байгаа</t>
  </si>
  <si>
    <t>ХААН БАНК</t>
  </si>
  <si>
    <t>САНХҮҮГИЙН БОЛОН ДААТГАЛЫН ҮЙЛ АЖИЛЛАГАА</t>
  </si>
  <si>
    <t>Худалдан авах ажиллагааны газар</t>
  </si>
  <si>
    <t>2-р шатанд шалгараагүй</t>
  </si>
  <si>
    <t>ПЕТРОВИС ОЙЛ</t>
  </si>
  <si>
    <t>5499593</t>
  </si>
  <si>
    <t>ТОД ОЙМС</t>
  </si>
  <si>
    <t>Монгол улс, Улаанбаатар хот, СБД, 13-р хороо, рашаан 4-230, үйлдвэрийн байр</t>
  </si>
  <si>
    <t>https://todsocks.mn/</t>
  </si>
  <si>
    <t>ҮЙЛЧИЛГЭЭНИЙ БУСАД ҮЙЛ АЖИЛЛАГАА</t>
  </si>
  <si>
    <t>өмнөх даатгалын хугацаа дуусаагүй, дуусах үедээ дахиж холбогдоно</t>
  </si>
  <si>
    <t>О.Энхмөнх</t>
  </si>
  <si>
    <t>2708442</t>
  </si>
  <si>
    <t>ХАТАНТ ИНТЕРНЭШНЛ</t>
  </si>
  <si>
    <t> СХД 32-р хороо хайрхан гудамж 1-124 тоот</t>
  </si>
  <si>
    <t>энэ жил даатгал хийгдэхгүй</t>
  </si>
  <si>
    <t>5602297</t>
  </si>
  <si>
    <t>ТЭГШ-АНАР</t>
  </si>
  <si>
    <t>Монгол улс, Улаанбаатар хот, Чингэлтэй дүүрэг 2-р хороо, Жуулчны гудамж 48Б байрны 401 тоот</t>
  </si>
  <si>
    <t>http://www.tegsh-anar.mn/</t>
  </si>
  <si>
    <t>Бадамгарав</t>
  </si>
  <si>
    <t>жхд хугацаа нь дууссан машинуудаа нэг нэгээр нь даатгуулж эхэлж байгаа</t>
  </si>
  <si>
    <t>2116847</t>
  </si>
  <si>
    <t>МОНГОЛ ЭМ ИМПЕКС КОНЦЕРН</t>
  </si>
  <si>
    <t>Улаанбаатар хот, Сүхбаатар дүүрэг, 3-р хороо, 5-р хороолол /14252/, Нарны зам-63</t>
  </si>
  <si>
    <t>https://meic.mn/</t>
  </si>
  <si>
    <t>info@meic.mn</t>
  </si>
  <si>
    <t>6222501</t>
  </si>
  <si>
    <t>ОШМИ ГРУПП</t>
  </si>
  <si>
    <t>#3, 1/29 байр, Зайсан тойруу, 17023, 11-р хороо, Хан-Уул дүүрэг, Улаанбаатар хот, Монгол Улс</t>
  </si>
  <si>
    <t>http://www.oshmi.mn/</t>
  </si>
  <si>
    <t>төсөл нь хэрэгжих үед даатгалд хамрагдана</t>
  </si>
  <si>
    <t>5262089</t>
  </si>
  <si>
    <t>ЛАНДБРИДЖ</t>
  </si>
  <si>
    <t>Монгол Улс, Улаанбаатар хот, Баянзүрх дүүрэг, Залуучуудын өргөн чөлөө, Сөүл Бизнес Төв, 6-р давхар</t>
  </si>
  <si>
    <t>https://www.landbridge.mn/</t>
  </si>
  <si>
    <t>Гадаадад зорчигч</t>
  </si>
  <si>
    <t>өөр даатгал сонгосон</t>
  </si>
  <si>
    <t>9134727</t>
  </si>
  <si>
    <t>ҮЙ-ЦАЙ СУРГУУЛЬ</t>
  </si>
  <si>
    <t>Сүхбаатар дүүрэг, 8-р хороо, Оюутны гудамж 14-3</t>
  </si>
  <si>
    <t>https://www.ui-tsai.mn/</t>
  </si>
  <si>
    <t>БОЛОВСРОЛ</t>
  </si>
  <si>
    <t>info@ui-tsai.mn</t>
  </si>
  <si>
    <t>Хүүхдийн Гэнэтийн ослын даатгал</t>
  </si>
  <si>
    <t>корона дуустал даатгал хийлгэхгүй</t>
  </si>
  <si>
    <t>2656329</t>
  </si>
  <si>
    <t>АЗИЙНЗАМ</t>
  </si>
  <si>
    <t>Монгол улс, Улаанбаатар хот, Баянгол дүүрэг, Энхтайвны өргөн чөлөө-92, 16052, ЮҮБИ Платинум барилга, 405тоот</t>
  </si>
  <si>
    <t>http://asianway.mn/root/index.php</t>
  </si>
  <si>
    <t>contact@asianway.mn</t>
  </si>
  <si>
    <t>Ачаа тээврийн даатгал</t>
  </si>
  <si>
    <t>2057123</t>
  </si>
  <si>
    <t>ХҮНСКОМПЛЕКС</t>
  </si>
  <si>
    <t>Монгол улс, Улаанбаатар хот, Баянзүрх дүүрэг, БЗД, 2-р хороо, Доржийн 22-3 тоот, /Дотоодын цэргийн 805-р ангийн ард/</t>
  </si>
  <si>
    <t>https://khunscomplex.mn</t>
  </si>
  <si>
    <t>sales@khunscomplex.mn</t>
  </si>
  <si>
    <t>даатгалд хамрагдсан</t>
  </si>
  <si>
    <t>5084555</t>
  </si>
  <si>
    <t>САУСГОБИ СЭНДС</t>
  </si>
  <si>
    <t>Моннис Бьюлдинг,8-рдавхар Их МонголУлсын гудамж, Оргил Стадион 22 Хан-Уул дүүрэг, 15-р хороо Улаанбаатар 17011 Монгол Улс</t>
  </si>
  <si>
    <t>https://www.southgobi.com/mn/index.php</t>
  </si>
  <si>
    <t>info@southgobi.com</t>
  </si>
  <si>
    <t>хуучин даатгалаа сунгуулсан</t>
  </si>
  <si>
    <t>5713498</t>
  </si>
  <si>
    <t>ТОДТАКС</t>
  </si>
  <si>
    <t>7 давхар, Центрум төв, Олимпийн гудамж 7/3, 1-р хороо, Сүхбаатар дүүрэг Улаанбаатар хот, Монгол улс</t>
  </si>
  <si>
    <t>https://todtax.mn/mn</t>
  </si>
  <si>
    <t>Ж.Уянга</t>
  </si>
  <si>
    <t>info@todtax.mn</t>
  </si>
  <si>
    <t>он гараад хүний тоо гаргаад холбогдож даатгал хийгдэнэ</t>
  </si>
  <si>
    <t>8172064</t>
  </si>
  <si>
    <t>ОЛОНЛОГ ТӨВ БҮРЭН ДУНДСУРГУУЛЬ</t>
  </si>
  <si>
    <t> Улаанбаатар хот, Чингэлтэй дүүрэг, 3-р хороо, Жуулчны гудамж, 53 тоот</t>
  </si>
  <si>
    <t>https://olonlog.mn/</t>
  </si>
  <si>
    <t>olonlogcenterschool@gmail.com</t>
  </si>
  <si>
    <t>2546442</t>
  </si>
  <si>
    <t>БДО АУДИТ</t>
  </si>
  <si>
    <t>Сүхбаатар дүүрэг, 1-р хороо, Нарны зам 62, Юнескогийн гудамж, Юнион Бюлдинг, Б блок, 15 давхар, 1502 тоот</t>
  </si>
  <si>
    <t>https://www.bdo.mn/mn-mn/home-page</t>
  </si>
  <si>
    <t>info@bdo.mn</t>
  </si>
  <si>
    <t>5460123</t>
  </si>
  <si>
    <t>БЛАСТ АВТОМОТИВ</t>
  </si>
  <si>
    <t>11-330116</t>
  </si>
  <si>
    <t>Улаанбаатар хот-14253, Сүхбаатар дүүрэг, 1-р хороо, Чингисийн өргөн чөлөө-13 Ландмарк барилга 3 давхарт</t>
  </si>
  <si>
    <t>info@blastcompany.mn</t>
  </si>
  <si>
    <t>5388082</t>
  </si>
  <si>
    <t>ЗЭС ЭРДЭНИЙ ХУВЬ</t>
  </si>
  <si>
    <t>Монгол Улс, Улаанбаатар, Баянгол дүүрэг, 2-р хороо Амарсанаагийн гудамж, МҮЭСТО 213 тоот</t>
  </si>
  <si>
    <t>http://zes-erdene.mn/</t>
  </si>
  <si>
    <t>БОЛОВСРУУЛАХ ҮЙЛДВЭРЛЭЛ</t>
  </si>
  <si>
    <t>info@zes-erdene.mn</t>
  </si>
  <si>
    <t>5283981</t>
  </si>
  <si>
    <t>МГБИ</t>
  </si>
  <si>
    <t>Монгол улс, Улаанбаатар хот, Чингэлтэй дүүрэг, 3-р хороо, 40 50 мянгат, /15172/ хороолол, Жуулчны гудамж, Капитал центр, 1304 тоот</t>
  </si>
  <si>
    <t>6461409</t>
  </si>
  <si>
    <t>ОБМ МАШИНЕРИ СЕРВИС</t>
  </si>
  <si>
    <t>Улаанбаатар, Хан-Уул, 15-р хороо, апартмент кн, 2/103 тоот</t>
  </si>
  <si>
    <t>Мөнхцэцэг</t>
  </si>
  <si>
    <t>3316947</t>
  </si>
  <si>
    <t>ДАНШИГ ТРАНС</t>
  </si>
  <si>
    <t>Дорноговь, Хатанбулаг, 2-р баг, Эргэл, 0</t>
  </si>
  <si>
    <t>хариу ирээгүй</t>
  </si>
  <si>
    <t>6265332</t>
  </si>
  <si>
    <t>БҮРЭН ТРАНС ЛОЖИСТИК</t>
  </si>
  <si>
    <t>Дорноговь, Замын-Үүд, 1-р баг, 132, 60</t>
  </si>
  <si>
    <t>6221653</t>
  </si>
  <si>
    <t>ЭРХЭМ ЭНД ӨНӨР</t>
  </si>
  <si>
    <t>Дорноговь, Замын-Үүд, 4-р баг, Сүлд, төмөр замчдын өргөн чөлөө, 139, 78 тоот</t>
  </si>
  <si>
    <t>2785447</t>
  </si>
  <si>
    <t>АШЛИ</t>
  </si>
  <si>
    <t>Улаанбаатар, Баянгол, 4-р хороо, 2 хороолол, жасрайн, 29, 1 давхарт</t>
  </si>
  <si>
    <t>http://www.ashleytrans.mn/</t>
  </si>
  <si>
    <t> import@ashleytrans.mn</t>
  </si>
  <si>
    <t>5578914</t>
  </si>
  <si>
    <t>МОСТ-АЗИ</t>
  </si>
  <si>
    <t>Улаанбаатар, Сонгинохайрхан, 32-р хороо, Эмээлт явах замд</t>
  </si>
  <si>
    <t>5803403</t>
  </si>
  <si>
    <t>ТАВАН БОГД ФҮҮДС ПИЦЦА</t>
  </si>
  <si>
    <t>Монгол улс, Улаанбаатар хот, Хан-Уул дүүрэг, 15-р хороо, Чингисийн өргөн чөлөө-33/2, Стадион Оргил 17011 тоот хаягт орших Режис Плэйс оффис</t>
  </si>
  <si>
    <t>Хариуцлагын даатгал, Хөрөнгийн даатгал</t>
  </si>
  <si>
    <t>5907489</t>
  </si>
  <si>
    <t>УЛААНБААТАР СМАРТ КАРТ</t>
  </si>
  <si>
    <t>Улаанбаатар, Чингэлтэй, 4-р хороо, Нийслэлийн төр захиргааны 4-р байр</t>
  </si>
  <si>
    <t>http://www.uscc.mn</t>
  </si>
  <si>
    <t>МЭРГЭЖЛИЙН, ШИНЖЛЭХ УХААН БОЛОН ТЕХНИКИЙН ҮЙЛ АЖИЛЛАГАА</t>
  </si>
  <si>
    <t>hr@uscc.mn</t>
  </si>
  <si>
    <t>2020173</t>
  </si>
  <si>
    <t>СЭРҮҮН</t>
  </si>
  <si>
    <t>7715 9999</t>
  </si>
  <si>
    <t>Улаанбаатар хот, Баянзүрх дүүрэг,25-р хороо,Манлайбаатар Дамдинсүрэнгийн гудамж,</t>
  </si>
  <si>
    <t>http://seruun.mn/</t>
  </si>
  <si>
    <t>2857286</t>
  </si>
  <si>
    <t>ЦОНХКОНСТРАКШН</t>
  </si>
  <si>
    <t>http://tsonkh.mn/</t>
  </si>
  <si>
    <t>CONTACT@TSONKH.MN</t>
  </si>
  <si>
    <t>2888025</t>
  </si>
  <si>
    <t>ТРИДУМ</t>
  </si>
  <si>
    <t>УБ тауэр, 16 давхар</t>
  </si>
  <si>
    <t>http://tridum.mn/</t>
  </si>
  <si>
    <t>МЭДЭЭЛЭЛ, ХОЛБОО</t>
  </si>
  <si>
    <t>Хатантуул</t>
  </si>
  <si>
    <t> info@tridum.mn</t>
  </si>
  <si>
    <t>8289042</t>
  </si>
  <si>
    <t>Монгол улс дахь Франц сургууль.</t>
  </si>
  <si>
    <t>https://mn.ambafrance.org/</t>
  </si>
  <si>
    <t>Э.Оюунсүрэн</t>
  </si>
  <si>
    <t>ecolefrancaiseiob@gmail.com</t>
  </si>
  <si>
    <t>Гэрээний сунгалт</t>
  </si>
  <si>
    <t>2656124</t>
  </si>
  <si>
    <t>ХАСУ МЕГАВАТТ ХХК.</t>
  </si>
  <si>
    <t>Сүхбаатар дүүрэг, 2-р хороо,</t>
  </si>
  <si>
    <t>https://www.hmw.mn/</t>
  </si>
  <si>
    <t>Хүний нөөцийн менежер</t>
  </si>
  <si>
    <t>Мөнхсайхан</t>
  </si>
  <si>
    <t>munkhsaikhan@hmw.mn</t>
  </si>
  <si>
    <t>1052756</t>
  </si>
  <si>
    <t>Монголын тэргэнцэртэй иргэдийн үндэсний холбоо.</t>
  </si>
  <si>
    <t>Улаанбаатар хот, ХУД 2-р хороо Гутал ХХК-ийн байр 03 тоот</t>
  </si>
  <si>
    <t>http://www.irgen-tur.mn/</t>
  </si>
  <si>
    <t>Болормаа</t>
  </si>
  <si>
    <t>ЭРДЭМТРАНС ХХК.</t>
  </si>
  <si>
    <t>7710-0601</t>
  </si>
  <si>
    <t>Улаанбаатар хот, Баянгол дүүрэг, Баянгол дүүргийн 20 хороо Эрчим Хүчний гудамж 82 тоот</t>
  </si>
  <si>
    <t>захирал</t>
  </si>
  <si>
    <t>Б.Очироо</t>
  </si>
  <si>
    <t>hr@erdemtrans.mn</t>
  </si>
  <si>
    <t>Б.Энхжин</t>
  </si>
  <si>
    <t>М АРМОР ХХК.</t>
  </si>
  <si>
    <t>7700-0880</t>
  </si>
  <si>
    <t>Монгол улс, Улаанбаатар хот, ХУД 3-р хороо Анун төв</t>
  </si>
  <si>
    <t>харуул хамгаалалт</t>
  </si>
  <si>
    <t>хуульч</t>
  </si>
  <si>
    <t>Д.Ганхүү</t>
  </si>
  <si>
    <t>Gankhuu.b@m-armor.mn</t>
  </si>
  <si>
    <t>Блү голд.</t>
  </si>
  <si>
    <t>1131-1109</t>
  </si>
  <si>
    <t>Монгол улс, Улаанбаатар хот, Хан-Уул дүүрэг, 15 дугаар хороо, Махатма Ганди гудамж,Жаргалан хотээврийн хэрэгслийн даатгалон 4-2/9</t>
  </si>
  <si>
    <t>нягтлан</t>
  </si>
  <si>
    <t>Буяа</t>
  </si>
  <si>
    <t>enkheeankhaa00@gmail.com</t>
  </si>
  <si>
    <t>Ард Лизинг ХХК.</t>
  </si>
  <si>
    <t xml:space="preserve">Ард санхүү нэгдлийн байр </t>
  </si>
  <si>
    <t>Санхүү</t>
  </si>
  <si>
    <t>Цэрэнсүрэн</t>
  </si>
  <si>
    <t>bebor5646@gmail.com</t>
  </si>
  <si>
    <t xml:space="preserve">Эрүүл мэндийн даатгал </t>
  </si>
  <si>
    <t>АДОР ИНТЕРНЭШНЛ</t>
  </si>
  <si>
    <t>худалдаа</t>
  </si>
  <si>
    <t>Э.Дуламсүрэн</t>
  </si>
  <si>
    <t>finance@bgi.mn</t>
  </si>
  <si>
    <t>Макс хүнс.</t>
  </si>
  <si>
    <t>7777 1212</t>
  </si>
  <si>
    <t>Монгол улс, Улаанбаатар хот, Чингэлтэй дүүрэг, Монгол улс, Улаанбаатар хот, Чингэлтэй дүүрэг, Барилгачдын талбайн зүүн талд MAX TOWER, 8-р давхар 802 тоот</t>
  </si>
  <si>
    <t>Солонго</t>
  </si>
  <si>
    <t>solongo.maxfood.mn</t>
  </si>
  <si>
    <t>хариуцлагын даатгал, хөрөнгийн даатгал</t>
  </si>
  <si>
    <t>Таван толгой түлш.</t>
  </si>
  <si>
    <t>7011 9400</t>
  </si>
  <si>
    <t>Монгол улс, Улаанбаатар хот, Чингэлтэй дүүрэг,
1-р хороо, Жигжиджавын гудамж-8, Финанс төв</t>
  </si>
  <si>
    <t>Сайжруулсан түлш</t>
  </si>
  <si>
    <t>Б.Ундармаа</t>
  </si>
  <si>
    <t>undarmaa1121@yahoo.com</t>
  </si>
  <si>
    <t>Хаарт конкрит.</t>
  </si>
  <si>
    <t>Батболд</t>
  </si>
  <si>
    <t>baagii1209@gmail.com</t>
  </si>
  <si>
    <t>Усны эрчим ХХК.</t>
  </si>
  <si>
    <t> 1135-4257</t>
  </si>
  <si>
    <t>Монгол улс, Улаанбаатар хот, Сүхбаатар дүүрэг, 9-р хороо, Алтайн гудамж 281 Хоймор Оффис 606 - 607 тоот</t>
  </si>
  <si>
    <t>Зураг төсөл</t>
  </si>
  <si>
    <t>Мөнхбат</t>
  </si>
  <si>
    <t>Профэшнл концепт коммуникэйшн ХХК.</t>
  </si>
  <si>
    <t>Улаанбаатар, Хан-Уул, 1-р хороо, 120 мянгат, 15, 28 тоот</t>
  </si>
  <si>
    <t>Золзаяа</t>
  </si>
  <si>
    <t>zoloo.m@hroad.mn</t>
  </si>
  <si>
    <t>НАОС ВОРЛД ИНТЕРНЭШН.</t>
  </si>
  <si>
    <t>МОНПОЛЕМИТ.</t>
  </si>
  <si>
    <t>1131-1633</t>
  </si>
  <si>
    <t>Монполимет Комплекс Автозамчдын гудамж 1 Сүхбаатар дүүрэг, 13-р хороолол Улаанбаатар хот, Монгол улс</t>
  </si>
  <si>
    <t>Мөнхсаруул</t>
  </si>
  <si>
    <t>Эн Эй Пи групп</t>
  </si>
  <si>
    <t>11-311802,</t>
  </si>
  <si>
    <t>СБД, Сүхбаатарын гудамж, Метро бизнес төв, 11-р давхар, 1107 тоот</t>
  </si>
  <si>
    <t>Энхчимэг</t>
  </si>
  <si>
    <t>info@nap-group.mn</t>
  </si>
  <si>
    <t>ТОП БҮЛЭГ ХХК.</t>
  </si>
  <si>
    <t>Төрийн банк.</t>
  </si>
  <si>
    <t>ЧИНГЭЛТЭЙ ДҮҮРЭГ, 1-Р ХОРОО, БАГА ТОЙРУУ 7/1</t>
  </si>
  <si>
    <t>Даатгалын хэлтэс мэргэжилтэн</t>
  </si>
  <si>
    <t>Отгонсүрэн</t>
  </si>
  <si>
    <t>otgonsuren@statebank.mn</t>
  </si>
  <si>
    <t>МХСүлжээ ТӨХХК</t>
  </si>
  <si>
    <t>7011 2519</t>
  </si>
  <si>
    <t>Төрийн өмчит</t>
  </si>
  <si>
    <t>Баасандорж</t>
  </si>
  <si>
    <t>baasandorj@netcom.mn</t>
  </si>
  <si>
    <t>БИГГОЛД</t>
  </si>
  <si>
    <t>7000 9818</t>
  </si>
  <si>
    <t xml:space="preserve">Худалдаа, үйлчилгээ  </t>
  </si>
  <si>
    <t>МЕНЕЖЕР</t>
  </si>
  <si>
    <t>Т.БАТ-ЭРДЭНЭ</t>
  </si>
  <si>
    <t>baterdene_2583@yahoo.com</t>
  </si>
  <si>
    <t xml:space="preserve">Хөрөнгийн даатгал, Ерөнхий хариуцлагын даатгал 
</t>
  </si>
  <si>
    <t>Амжилттай</t>
  </si>
  <si>
    <t>П.Эрхбаяр</t>
  </si>
  <si>
    <t xml:space="preserve">УЛААНБААТАР ЦАХИЛГААН ТҮГЭЭХ 
СҮЛЖЭЭ ТӨХК 
</t>
  </si>
  <si>
    <t>11- 342420</t>
  </si>
  <si>
    <t>Хяналт аюулгүй ажиллагааны хэлтсийн дарга</t>
  </si>
  <si>
    <t>А.Амаржаргал</t>
  </si>
  <si>
    <t>ХОТ ТОХИЖИЛТЫН ГАЗАР ОНӨААТҮГ</t>
  </si>
  <si>
    <t>11 453501</t>
  </si>
  <si>
    <t>Улаанбаатар хот, Баянзүрх дүүрэг, 1-р хороо, Сансарын тунель өөрийн байр.</t>
  </si>
  <si>
    <t xml:space="preserve">Орлогч дарга </t>
  </si>
  <si>
    <t xml:space="preserve">Д.Батболд </t>
  </si>
  <si>
    <t xml:space="preserve">ОРГИЛ КОНДИТЕР ХХК </t>
  </si>
  <si>
    <t>Баянгол дүүрэг, 20-р хороо, эрчим хүчний гудамж, 32б</t>
  </si>
  <si>
    <t xml:space="preserve">Борлуулалтын албаны захирал
</t>
  </si>
  <si>
    <t>Н.Гантулга</t>
  </si>
  <si>
    <t xml:space="preserve">Барааны үлдэгдлийн даатгал </t>
  </si>
  <si>
    <t>ВЕСТ СҮРВЭЙ ХХК</t>
  </si>
  <si>
    <t xml:space="preserve">Улаанбаатар хот, Баянгол дүүрэг, 6-р хороо, 10-р хороолол, 48а-13. </t>
  </si>
  <si>
    <t>Гадаад худалдаа, уул уурхайн туслан гүйцэтгэгч</t>
  </si>
  <si>
    <t xml:space="preserve">
С.Энхболд
</t>
  </si>
  <si>
    <t xml:space="preserve">Ерөнхий хариуцлагын даатгал, 
Ажил олгогчийн хариуцлагын даатгал </t>
  </si>
  <si>
    <t>ШИНЭ СЭГЭ МЕД ХХК</t>
  </si>
  <si>
    <t>Б.Жадамбаа</t>
  </si>
  <si>
    <t>5875544</t>
  </si>
  <si>
    <t>ВМЛ Уай Энд Ар Монголиа ХХК.</t>
  </si>
  <si>
    <t>СБД-1 р хороо Сити плаза 601 тоот</t>
  </si>
  <si>
    <t>Мөнх-Заяа</t>
  </si>
  <si>
    <t>Гэрээ</t>
  </si>
  <si>
    <t>Ч.Нарангэрэл</t>
  </si>
  <si>
    <t>2878593</t>
  </si>
  <si>
    <t>ЮНИСЕРВИС СОЛЮШН</t>
  </si>
  <si>
    <t>СБД-Централ тауэр 9 давар 910т</t>
  </si>
  <si>
    <t>Цэвэрлэгээ,кемп, катеринг</t>
  </si>
  <si>
    <t xml:space="preserve">Санхүү эрхэлсэн захирал </t>
  </si>
  <si>
    <t>Энхбаяр</t>
  </si>
  <si>
    <t>Тээврийн хэрэгслийн даатгал,Жолоочийн хариуцлагын албан журмын даатгал</t>
  </si>
  <si>
    <t>9139117</t>
  </si>
  <si>
    <t>ШВЕЙЦАРИЙН ЭСЯ-НЫ ХАМТЫН АЖИЛЛАГААНЫ ГАЗАР.</t>
  </si>
  <si>
    <t>СБД-Sky Plaza төв Олимпын гудамж12</t>
  </si>
  <si>
    <t>5681898</t>
  </si>
  <si>
    <t>БЛҮҮМ ХХК.</t>
  </si>
  <si>
    <t>ХУД-10-р хороо 64-1-9 тоот</t>
  </si>
  <si>
    <t xml:space="preserve">Цахилгаан холбоо,дохиолол </t>
  </si>
  <si>
    <t>Загдрагчаа</t>
  </si>
  <si>
    <t>5921562</t>
  </si>
  <si>
    <t>ХИЙМОРЬ БУЙЛДАНГ ХХК.</t>
  </si>
  <si>
    <t>БЗД-26-р хороо Их монгол хороолол 904-4тоот</t>
  </si>
  <si>
    <t>Эрхэмбаяр</t>
  </si>
  <si>
    <t>Гэнэтийн ослын даатгал,Жолоочийн хариуцлагын албан журмын даатгал</t>
  </si>
  <si>
    <t>5280699</t>
  </si>
  <si>
    <t>МОНСТА АУДИТ ХХК.</t>
  </si>
  <si>
    <t>БЗД-6-р хороо 13-р хороолол Гео төвийн байр 401 тоот</t>
  </si>
  <si>
    <t>Батбаатар</t>
  </si>
  <si>
    <t xml:space="preserve">Мэргэжлийн хариуцлагын даатгал </t>
  </si>
  <si>
    <t>6217559</t>
  </si>
  <si>
    <t>ҮҮЛЭН КОНСАЛТИНГ СЕРВИС ХХК.Ү</t>
  </si>
  <si>
    <t>2670119</t>
  </si>
  <si>
    <t>МОНГОЛ ПЛАЗА</t>
  </si>
  <si>
    <t>6161146</t>
  </si>
  <si>
    <t>МОНГОЛИАН ЭЙР ТРАНСПОРТ УЛААНБААТАР ХХК.</t>
  </si>
  <si>
    <t>БГД-2-р хороо</t>
  </si>
  <si>
    <t>9883703</t>
  </si>
  <si>
    <t>ПЛЕХОНОВЫН ЭЗИС.</t>
  </si>
  <si>
    <t>БЗД-4-р хороо Жуковын гудамж</t>
  </si>
  <si>
    <t>9908447</t>
  </si>
  <si>
    <t>КАНАДЫН МЭРГЭЖЛИЙН ҮЙЛЧИЛГЭЭНИЙ БАЙГУУЛЛАГА</t>
  </si>
  <si>
    <t>ЧД-</t>
  </si>
  <si>
    <t>Саран</t>
  </si>
  <si>
    <t>s.saran@merit.mn</t>
  </si>
  <si>
    <t>2600536</t>
  </si>
  <si>
    <t>ГУРВАН ГАЛ  ГРУПП ХХК.</t>
  </si>
  <si>
    <t>СБД-2-р хоррр</t>
  </si>
  <si>
    <t>Худалдаа үйлчилгээ,эмнэлэг</t>
  </si>
  <si>
    <t>Булган</t>
  </si>
  <si>
    <t>buka_1108@yahoo.com</t>
  </si>
  <si>
    <t>Жолоочийн хариуцлагын албан журмын даатгал</t>
  </si>
  <si>
    <t>УОРЛДВАЙД КОННЕКШН ХХК</t>
  </si>
  <si>
    <t>Даатгал хийгдээгүй</t>
  </si>
  <si>
    <t>6148875</t>
  </si>
  <si>
    <t>ТРАНЗИТ ЖЕМ ХХК.</t>
  </si>
  <si>
    <t xml:space="preserve">Хан-Уул дүүрэг, 15-р хороо, Чингисийн өргөн чөлөө 80-53 тоот </t>
  </si>
  <si>
    <t>Нарангарав</t>
  </si>
  <si>
    <t>transit.gem@gmail.com</t>
  </si>
  <si>
    <t>О.Майбаяр</t>
  </si>
  <si>
    <t>2075385</t>
  </si>
  <si>
    <t>Петро Чайна Дачин Тамсаг ХХК.</t>
  </si>
  <si>
    <t>Ж.Самбуугийн гудамж-32, Сүхбаатар дүүрэг 8-р хороо Улаанбаатар-14200</t>
  </si>
  <si>
    <t>газрын тос</t>
  </si>
  <si>
    <t>Хангамжийн менежер</t>
  </si>
  <si>
    <t>Уудам</t>
  </si>
  <si>
    <t>5320259</t>
  </si>
  <si>
    <t>ТЭГШТПЛАНТ ХХК.</t>
  </si>
  <si>
    <t>7010 5555</t>
  </si>
  <si>
    <t xml:space="preserve">Энхтайваны өргөн чөлөө Гурвалжин 2 төв 4 давхар Улаанбаатар Баянгол, Энхтайваны өргөн чөлөө, Гурвалжин 2 төв, 4 давхар </t>
  </si>
  <si>
    <t>0001228</t>
  </si>
  <si>
    <t>Дэлхийн Зөн Монгол Олон Улсын байгууллага.</t>
  </si>
  <si>
    <t>7015 5322</t>
  </si>
  <si>
    <t>Улаанбаатар, Баянзүрх дүүрэг, Соманг плаза, 4- р давхар</t>
  </si>
  <si>
    <t>олон улсын байгууллага</t>
  </si>
  <si>
    <t>Болор-Эрдэнэчимэг</t>
  </si>
  <si>
    <t>Bolorerdenechimeg_Chimeddorj@wvi.org</t>
  </si>
  <si>
    <t>6070787</t>
  </si>
  <si>
    <t>Шүүхийн ерөнхий зөвлөл.</t>
  </si>
  <si>
    <t>Шүүхийн ерөнхий зөвлөл, Тасганы овоо, Чингэлтэй дүүрэг, 5 дугаар хороо, Улаанбаатар хот, Монгол Улс</t>
  </si>
  <si>
    <t>шүүх</t>
  </si>
  <si>
    <t>репперент</t>
  </si>
  <si>
    <t>Энхбаатар</t>
  </si>
  <si>
    <t>enkhbaatar_a@judcouncil.mn</t>
  </si>
  <si>
    <t>Эрүүл мэндийн даатгал</t>
  </si>
  <si>
    <t>2826038</t>
  </si>
  <si>
    <t>Эрчим сүлжээ ХХК.</t>
  </si>
  <si>
    <t>Анун төв, Чингисийн өргөн чөлөө, Хан-Уул дүүрэг, Улаанбаатар хот</t>
  </si>
  <si>
    <t xml:space="preserve">цахилгаан түгээх, дамжуулах </t>
  </si>
  <si>
    <t>Хяналтын албаны ахлах инженер</t>
  </si>
  <si>
    <t>Б.Золбаяр</t>
  </si>
  <si>
    <t xml:space="preserve">zolbayar.b@erchimsuljee.mn </t>
  </si>
  <si>
    <t>СКАЙ РЕЗОРТ ХХК.</t>
  </si>
  <si>
    <t>Энхтүвшин</t>
  </si>
  <si>
    <t>2117576</t>
  </si>
  <si>
    <t>ГЭРЛЭХ ЁСЛОЛЫН ОРДОН.</t>
  </si>
  <si>
    <t xml:space="preserve">Cүхбаатар дүүрэг, 1-р хороо П.Гэндэнгийн гудамж, өөрийн байр </t>
  </si>
  <si>
    <t>гэрлэх ёслол</t>
  </si>
  <si>
    <t>ү.Уранбилэг</t>
  </si>
  <si>
    <t>uranch88@gmail.com</t>
  </si>
  <si>
    <t>2701413</t>
  </si>
  <si>
    <t>АТИБУС ХХК.</t>
  </si>
  <si>
    <t>Гантөмөр</t>
  </si>
  <si>
    <t>2575043</t>
  </si>
  <si>
    <t xml:space="preserve">Сүхбаатар дүүрэг, 1 хороо, Чингисийн Өргөн чөлөө - 17, Нью Сенчүри Плаза 401 тоот, Улаанбаатар 14253, Монгол Улс </t>
  </si>
  <si>
    <t>ачаа тээвэр</t>
  </si>
  <si>
    <t>Сэлэнгэ</t>
  </si>
  <si>
    <t>selenge@monex.mn</t>
  </si>
  <si>
    <t>6519083</t>
  </si>
  <si>
    <t>Фед Транс Ложистик ХХК.</t>
  </si>
  <si>
    <t>Улаанбаатар хот, ХУД, 15-р хороо, Моннис Бюлдинг, 4 давхарт</t>
  </si>
  <si>
    <t>Ү.Эрдэмбилэг</t>
  </si>
  <si>
    <t>erdembileg@ttct.mn</t>
  </si>
  <si>
    <t>6537995</t>
  </si>
  <si>
    <t>Ди Жи Кэй Ложистик.</t>
  </si>
  <si>
    <t>6537987</t>
  </si>
  <si>
    <t>Говь Круйзер Транс ХХК.</t>
  </si>
  <si>
    <t>9104208</t>
  </si>
  <si>
    <t>СОЁЛЫН ӨВИЙН ҮНДЭСНИЙ ТӨВ.</t>
  </si>
  <si>
    <t>Монгол улс, Улаанбаатар хот, Сүхбаатар дүүрэг,  Соёлын төв өргөө</t>
  </si>
  <si>
    <t>Соёлын биет өв болох түүх, соёлын хөдлөх дурсгалыг хамгаалах</t>
  </si>
  <si>
    <t>Нярав</t>
  </si>
  <si>
    <t>Сайнзолбоо</t>
  </si>
  <si>
    <t>2663503</t>
  </si>
  <si>
    <t>М-Си-Эс Кока Кола ХХК.</t>
  </si>
  <si>
    <t>7016 5555</t>
  </si>
  <si>
    <t xml:space="preserve">М-Си-Эс Кока Кола Үйлдвэр, Гачууртын зам – 104, Амгалан 13260, Баянзүрх дүүрэг 10- хороо, Улаанбаатар хот, Монгол Улс </t>
  </si>
  <si>
    <t>бүтээгдэхүүн үйлчилгээ</t>
  </si>
  <si>
    <t>Худалдан авах ажиллагааны ахлах мэргэжилтэн</t>
  </si>
  <si>
    <t>А.Хулан</t>
  </si>
  <si>
    <t>khulan.a@mcscocacola.mn</t>
  </si>
  <si>
    <t>2110377</t>
  </si>
  <si>
    <t>Нүхт тур ХХК.</t>
  </si>
  <si>
    <t>Эрдэнэ</t>
  </si>
  <si>
    <t>5137977</t>
  </si>
  <si>
    <t>ЭфВиЭсПи ХХК.</t>
  </si>
  <si>
    <t>Түшиг төв-3 давхар, Сүхбаатар дүүрэг, 4 дүгээр хороо, Улаанбаатар-14250,   Монгол улс</t>
  </si>
  <si>
    <t>уул уурхай</t>
  </si>
  <si>
    <t>Д.Мурат</t>
  </si>
  <si>
    <t>murat.da@mongolia-energy.com</t>
  </si>
  <si>
    <t>5198429</t>
  </si>
  <si>
    <t>Өү Жи Си Эйч Эл ХХК.</t>
  </si>
  <si>
    <t>Олборлолт, экспорт</t>
  </si>
  <si>
    <t>6128386</t>
  </si>
  <si>
    <t>ЭМ И СИ ТРАНС ХХК.</t>
  </si>
  <si>
    <t>9911 0192</t>
  </si>
  <si>
    <t>Монгол Улс, Улаанбаатар 15172, Энхтайваны өргөн чөлөө 54, Пийс тауэр, 1510 тоот</t>
  </si>
  <si>
    <t>Алтаа</t>
  </si>
  <si>
    <t>Бүрдэл майнинг ХХК</t>
  </si>
  <si>
    <t>Улаанбаатар, Сүхбаатар, 8-р хороо, Сүхбаатарын талбай 2, Сэнтрал Тауэр 1210-1213 тоот</t>
  </si>
  <si>
    <t xml:space="preserve">Золжаргал </t>
  </si>
  <si>
    <t>zoljargal.ts@burdelmining.mn</t>
  </si>
  <si>
    <t>хүлээгдэж байгаа</t>
  </si>
  <si>
    <t>Эжис Монголиа ХХК</t>
  </si>
  <si>
    <t>Бээжингийн гудамж, СБД 975 Улаанбаатар Монгол улс</t>
  </si>
  <si>
    <t> www.egis-group.com</t>
  </si>
  <si>
    <t>дэд бүтэц, бүтээн байгуулалт</t>
  </si>
  <si>
    <t>Зүүн Өмнөд Ази хариуцсан захирал</t>
  </si>
  <si>
    <t>Оливье Флури</t>
  </si>
  <si>
    <t>+66 9 52 46 42 05</t>
  </si>
  <si>
    <t>olivier.flury@egis.fr</t>
  </si>
  <si>
    <t>Д.Одмаа</t>
  </si>
  <si>
    <t xml:space="preserve">Мультивак </t>
  </si>
  <si>
    <t>Монгол улс, Улаанбаатар хот, СБД, Нарны зам НСКБ барилга</t>
  </si>
  <si>
    <t>www.multivac.com</t>
  </si>
  <si>
    <t>сав баглаа боодол</t>
  </si>
  <si>
    <t>Монгол улсыг хариуцсан админ</t>
  </si>
  <si>
    <t>Уранчимэг</t>
  </si>
  <si>
    <t>uranchimeg.myagmarsuren@mn.multivac.com</t>
  </si>
  <si>
    <t>манай хамгаалалтын нөхцөл хатуу байсан тул татгалзсан</t>
  </si>
  <si>
    <t>Камминс Монголиа Инвестментс</t>
  </si>
  <si>
    <t>Эрчим Хүчний Гудамж, БГД 20-р хороо, Улаанбаатар 18080, Монгол Улс</t>
  </si>
  <si>
    <t>https://www.cummins.com/</t>
  </si>
  <si>
    <t>уул уурхайн тоног төхөөрөмж нийлүүлэгч</t>
  </si>
  <si>
    <t>Санхүүгийн менежер</t>
  </si>
  <si>
    <t>Цэрэннадмид</t>
  </si>
  <si>
    <t>tserennadmid.ganbaatar@cummins.com</t>
  </si>
  <si>
    <t xml:space="preserve">Weir Minerals Mongolia </t>
  </si>
  <si>
    <t>БГД, 2-р хороо, Үндсэн хуулийн гуд, Рокмон бюлдинг, 6-р давхар, 607 тоот</t>
  </si>
  <si>
    <t>https://www.global.weir/mongolia/</t>
  </si>
  <si>
    <t>Оюунцацрал</t>
  </si>
  <si>
    <t>Oyuntsatsral.Altansukh@mail.weir</t>
  </si>
  <si>
    <t>толгой оффисоос шийд хүлээж байгаа гэсэн</t>
  </si>
  <si>
    <t>Ганвор ХХК</t>
  </si>
  <si>
    <t>Монгол улс, Улаанбаатар хот, СБД,  Шангри-Ла оффис</t>
  </si>
  <si>
    <t>https://gunvorgroup.com/en/</t>
  </si>
  <si>
    <t>газрын тос худалдаа</t>
  </si>
  <si>
    <t>Даваажаргал</t>
  </si>
  <si>
    <t>Davaa.GANKHUYAG@gunvorgroup.com</t>
  </si>
  <si>
    <t>Skyjet</t>
  </si>
  <si>
    <t>агаарын тээвэр</t>
  </si>
  <si>
    <t>Агаарын хөлгийн даатгал</t>
  </si>
  <si>
    <t>манай үнэ өндөр байсан тул өөр компани сонгосон</t>
  </si>
  <si>
    <t>Цахилгаан Дамжуулах Үндэсний Сүлжээ ХК</t>
  </si>
  <si>
    <t>7004 2939</t>
  </si>
  <si>
    <t>Чингисийн Өргөн Чөлөө 45, Улаанбаатар, Монгол улс</t>
  </si>
  <si>
    <t>https://www.transco.mn/</t>
  </si>
  <si>
    <t>цахилгаан дамжуулах</t>
  </si>
  <si>
    <t>Одбаяр</t>
  </si>
  <si>
    <t>chunag.odbayar@yahoo.com</t>
  </si>
  <si>
    <t>ОБЕГ</t>
  </si>
  <si>
    <t>51-263581</t>
  </si>
  <si>
    <t>Монгол Улс, Улаанбаатар хот, Сүхбаатар дүүрэг, 1 дүгээр хороо, Партизаны гудамж-6, Онцгой байдлын ерөнхий газар</t>
  </si>
  <si>
    <t>https://nema.gov.mn/</t>
  </si>
  <si>
    <t xml:space="preserve">онцгой нөхцөл байдалд аюулаас аврах </t>
  </si>
  <si>
    <t>Аэро Монголиа ХХК</t>
  </si>
  <si>
    <t>Монгол улс, Улаанбаатар хот, Сүхбаатар дүүрэг, 14240, 1-р хороо Чингисийн өргөн чөлөө, Моннис Цамхаг</t>
  </si>
  <si>
    <t>www.aeromongolia.mn</t>
  </si>
  <si>
    <t>дэд захирал</t>
  </si>
  <si>
    <t>Амарсанаа</t>
  </si>
  <si>
    <t>amarsanaa.d@aeromongolia.mn</t>
  </si>
  <si>
    <t>давхар даатгалын хураамжийг тэдний өмнөөс эхний байдлаар төлж байх хүсэлт тавьсан тул татгалзсан</t>
  </si>
  <si>
    <t>Туушин зочид буудал</t>
  </si>
  <si>
    <t>Монгол улс, Улаанбаатар хот, СБД -2 р хороо Ерөнхий сайд Амарын гудамж өөрийн байр.</t>
  </si>
  <si>
    <t>https://bestwesternmongolia.mn/</t>
  </si>
  <si>
    <t>зочид буудал</t>
  </si>
  <si>
    <t>Энхриймаа</t>
  </si>
  <si>
    <t>Шангри-Ла зочид буудал</t>
  </si>
  <si>
    <t>Монгол улс, Улаанбаатар хот, СБД,  Шангри-Ла зочид буудал</t>
  </si>
  <si>
    <t>https://www.shangri-la.com/en/ulaanbaatar/shangrila/</t>
  </si>
  <si>
    <t>Тэнүүн гэрэл констракшн</t>
  </si>
  <si>
    <t>Монгол улс, Улаанбаатар хот, Чингэлтэй дүүрэг, 5-р хороо, Ялалт Плаза 1405тоот.</t>
  </si>
  <si>
    <t>сэргээгдэх эрчим хүч</t>
  </si>
  <si>
    <t>Одбаатар</t>
  </si>
  <si>
    <t>odbaatar@gmail.com</t>
  </si>
  <si>
    <t xml:space="preserve">Мянганы сорилтын сан </t>
  </si>
  <si>
    <t>МПМ цогцолбор Юнеско гудамж СБД, Улаанбаатар хот</t>
  </si>
  <si>
    <t>https://mca-mongolia.gov.mn/mca-mongolia</t>
  </si>
  <si>
    <t>ус цэвэршүүлэх байгууламжийн төсөл</t>
  </si>
  <si>
    <t xml:space="preserve">KSRB даатгалын компанийн ажилтан </t>
  </si>
  <si>
    <t xml:space="preserve">Мерт </t>
  </si>
  <si>
    <t>mert.ozarutan@ksrb.com.tr</t>
  </si>
  <si>
    <t>Блюскай эйжиа  ХХК</t>
  </si>
  <si>
    <t>Энх Тайваны Өргөн Чөлөө 17, СБД, Улаанбаатар</t>
  </si>
  <si>
    <t>https://hotelbluesky.mn/</t>
  </si>
  <si>
    <t xml:space="preserve">захирал </t>
  </si>
  <si>
    <t>munkhbat@blueskytower.mn</t>
  </si>
  <si>
    <t>Бизнес тасалдлын даатгал</t>
  </si>
  <si>
    <t>ЛэндМН</t>
  </si>
  <si>
    <t>Монгол улс,Улаанбаатар хот, Чингэлтэй дүүрэг, 3-р хороо, Жуулчны гудамж-34, "Сувд төв" Оффис</t>
  </si>
  <si>
    <t>https://lend.mn/</t>
  </si>
  <si>
    <t>санхүү</t>
  </si>
  <si>
    <t xml:space="preserve">Тийс Монголиа </t>
  </si>
  <si>
    <t>https://www.thiess.com/mn-mn</t>
  </si>
  <si>
    <t>уул уурхай, ашигт малтмал олборлолт</t>
  </si>
  <si>
    <t>Enkhbayar.Davaajav@thiessmongolia.com</t>
  </si>
  <si>
    <t>Тийс Хишиг арвин</t>
  </si>
  <si>
    <t>Ланоувэлфэйшн ХХК</t>
  </si>
  <si>
    <t>Шангрила малл Марелла, Каректер</t>
  </si>
  <si>
    <t>Худалдаа</t>
  </si>
  <si>
    <t>Б.Амар</t>
  </si>
  <si>
    <t>Ерөнхий хариуцлага, бараа материал</t>
  </si>
  <si>
    <t>Шангри-Ла маллд байрлах Марелла, Каректер 2 дэлгүүр даатгуулсан.</t>
  </si>
  <si>
    <t>Б.Амарцогт</t>
  </si>
  <si>
    <t>2808676</t>
  </si>
  <si>
    <t>БҮТИ</t>
  </si>
  <si>
    <t>Энэ жил даатгал хийлгэхээргүй болсон</t>
  </si>
  <si>
    <t>Б.Төгөлдөр</t>
  </si>
  <si>
    <t>5526981</t>
  </si>
  <si>
    <t>НАМИР</t>
  </si>
  <si>
    <t>Монгол улс, Улаанбаатар хот, Баруун 4 зам, Гранд плаза, 801 тоот</t>
  </si>
  <si>
    <t>ҮЛ ХӨДЛӨХ ХӨРӨНГИЙН ҮЙЛ АЖИЛЛАГАА</t>
  </si>
  <si>
    <t>Б.Энхзаяа</t>
  </si>
  <si>
    <t>'Enkhzaya B' &lt;enkhzaya@namir.mn&gt;</t>
  </si>
  <si>
    <t>6316158</t>
  </si>
  <si>
    <t>ДЭНЦҮ ДАТА АРТИСТ МОНГОЛ</t>
  </si>
  <si>
    <t>Сэнтрал тауэр, 13-р давхар, СБД, 8-р хороо, Сүхбаатарын талбай-2, УБ, Монгол улс</t>
  </si>
  <si>
    <t>Үйл ажиллагааны менежер</t>
  </si>
  <si>
    <t xml:space="preserve">Д.Мөнхчимэг </t>
  </si>
  <si>
    <t>チメグ &lt;d.munkhchimeg@mn.data-artist.com&gt;</t>
  </si>
  <si>
    <t>2708558</t>
  </si>
  <si>
    <t>МОНОС-УЛААНБААТАР</t>
  </si>
  <si>
    <t>МУ, Улаанбаатар хот Баянгол дүүрэг, Чингүнжавын гудамж 2-р хороо 71/3</t>
  </si>
  <si>
    <t>www.monos.mn</t>
  </si>
  <si>
    <t>5568927</t>
  </si>
  <si>
    <t>МОНОСХҮНС</t>
  </si>
  <si>
    <t>МУ, Улаанбаатар хот, Хан-Уул дүүрэг, 2-р хороо, 17043 Чингисийн өргөн чөлөө</t>
  </si>
  <si>
    <t>www.monosfoods.mn</t>
  </si>
  <si>
    <t>5922364</t>
  </si>
  <si>
    <t>ДАЯНСОФТ</t>
  </si>
  <si>
    <t>Урт цагаан, Матрёшкагийн баруун талд, Pearl tower, B хаалгаар #803</t>
  </si>
  <si>
    <t xml:space="preserve">М. Дөлгөөн </t>
  </si>
  <si>
    <t>info@dayansotf.mn</t>
  </si>
  <si>
    <t>Хариу хүлээгдэж байгаа</t>
  </si>
  <si>
    <t>2090457</t>
  </si>
  <si>
    <t>БСБ СЕРВИС</t>
  </si>
  <si>
    <t xml:space="preserve">Гэрээ хийгдээгүй </t>
  </si>
  <si>
    <t>5062608</t>
  </si>
  <si>
    <t>ИЙСТЕРН ФОРС</t>
  </si>
  <si>
    <t>8315701</t>
  </si>
  <si>
    <t>Тэгш тусгал</t>
  </si>
  <si>
    <t>2607514</t>
  </si>
  <si>
    <t>МАРГАЗ</t>
  </si>
  <si>
    <t>2572818</t>
  </si>
  <si>
    <t>ӨГӨӨЖ ШИМ</t>
  </si>
  <si>
    <t>4127617</t>
  </si>
  <si>
    <t>ЛИДЕР КАШЕМИР</t>
  </si>
  <si>
    <t>3624293</t>
  </si>
  <si>
    <t>ШИНЭГОВИЙН ОД</t>
  </si>
  <si>
    <t> 9915 3977</t>
  </si>
  <si>
    <t>110-7 Park Vill Industrial Park, Улаанбаатар 17030</t>
  </si>
  <si>
    <t>Ч.Батэрдэнэ</t>
  </si>
  <si>
    <t>baterdene@newgobistar.mn</t>
  </si>
  <si>
    <t>6177212</t>
  </si>
  <si>
    <t>ЖЭЙ ЖЭЙ ОРГАНИК</t>
  </si>
  <si>
    <t>7011-5355</t>
  </si>
  <si>
    <t>8611-5355</t>
  </si>
  <si>
    <t>Монгол улс, Улаанбаатар хот, Хан-Уул дүүрэг, 11-р хороо, Зайсангийн гудамж, Гэрэлт хотээврийн хэрэгслийн даатгалон</t>
  </si>
  <si>
    <t xml:space="preserve">эмч </t>
  </si>
  <si>
    <t>Төгсжаргал</t>
  </si>
  <si>
    <t>tugsjargal@bayasal.com</t>
  </si>
  <si>
    <t>5138736</t>
  </si>
  <si>
    <t>АЛТАНХАЛБАГА</t>
  </si>
  <si>
    <t>6168221</t>
  </si>
  <si>
    <t>АМГАЛАН ЛОЖИСТИК</t>
  </si>
  <si>
    <t>Монгол улс, Улаанбаатар хот, БЗД 10-р хороо, Билэг агуулахын байр</t>
  </si>
  <si>
    <t>5104424</t>
  </si>
  <si>
    <t>ХУРГАТАЙ ХАЙРХАН</t>
  </si>
  <si>
    <t>Монгол Улс, Улаанбаатар-15170, Чингэлтэй дүүрэг, 1-р хороо, Бага тойруу-17, Жи Жи цамхаг, 9-р давхар</t>
  </si>
  <si>
    <t>UB Administrator &lt;info@khurgataikhairkhan.mn&gt;</t>
  </si>
  <si>
    <t>Оюунчимэг</t>
  </si>
  <si>
    <t>oyunchimeg@khurgataikhairkhan.mn&gt;</t>
  </si>
  <si>
    <t>5748704</t>
  </si>
  <si>
    <t>ЭРДЭСМАЙНИНГ ОПЕРАТОР</t>
  </si>
  <si>
    <t>Монгол Улс, Улаанбаатар хот, СБД 2-р хороо, New Century plaza</t>
  </si>
  <si>
    <t>www.erdes.mn</t>
  </si>
  <si>
    <t>СПЕЙШЛАЙЗД КАРЬЕР КОНСАЛТИНГ</t>
  </si>
  <si>
    <t>Монгол Улс, Улаанбаатар хот, СБД 1-р хороо, Реженси ресиденс, 3 давхар 317 тоот</t>
  </si>
  <si>
    <t>www.scc.mn</t>
  </si>
  <si>
    <t>УДИРДЛАГЫН БОЛОН ДЭМЖЛЭГ ҮЗҮҮЛЭХ ҮЙЛ АЖИЛЛАГАА</t>
  </si>
  <si>
    <t>Үйл ажиллагаа хариуцсан захирал</t>
  </si>
  <si>
    <t>Г.Чинзориг</t>
  </si>
  <si>
    <t>chinzorig@scc.mn&gt;</t>
  </si>
  <si>
    <t>4080971</t>
  </si>
  <si>
    <t>ЦАСТ ТЭЭЛИЙН ЗАМ</t>
  </si>
  <si>
    <t>Ховд, Жаргалант, 6-р баг, Жаргалан, 24, 19 тоот</t>
  </si>
  <si>
    <t>4074394</t>
  </si>
  <si>
    <t>ШОНХОРЫН ХҮЛЭГ ТРАНС</t>
  </si>
  <si>
    <t>Ховд, Жаргалант, 6-р баг, Жаргалан, 1/80 айл, 18 тоот</t>
  </si>
  <si>
    <t>5609658</t>
  </si>
  <si>
    <t>ТЗТ Трейд ХХК.</t>
  </si>
  <si>
    <t xml:space="preserve">Монгол улс, Улаанбаатар хот, Улсын их дэлгүүр Шангрила Улаанбаатар их дэлгүүр </t>
  </si>
  <si>
    <t xml:space="preserve">Худалдаа, үйлчилгээ </t>
  </si>
  <si>
    <t xml:space="preserve">менежер </t>
  </si>
  <si>
    <t>Түрээслэгчийн хариуцлагын даатгал, Бараа материалын даатгал</t>
  </si>
  <si>
    <t>3623041</t>
  </si>
  <si>
    <t>Ихэр гурван мөнх ХХК.</t>
  </si>
  <si>
    <t xml:space="preserve">Монгол улс, Өмнөговь аймаг </t>
  </si>
  <si>
    <t xml:space="preserve">Мод модон эдлэл </t>
  </si>
  <si>
    <t>6189717</t>
  </si>
  <si>
    <t>Од дайнамик ХХК.</t>
  </si>
  <si>
    <t xml:space="preserve">Монгол улс, Улаанбаатар хот </t>
  </si>
  <si>
    <t xml:space="preserve">Аудит </t>
  </si>
  <si>
    <t>Ажиллагсдын хариуцлагын даатгал</t>
  </si>
  <si>
    <t>5095719</t>
  </si>
  <si>
    <t>ГОВЬМАСТЕР ХХК</t>
  </si>
  <si>
    <t xml:space="preserve">Уул уурхай, ачаа тээвэр </t>
  </si>
  <si>
    <t>6229697</t>
  </si>
  <si>
    <t>Ди Би Эм ассет менежмент ҮЦК</t>
  </si>
  <si>
    <t xml:space="preserve">Санхүү, үнэт цаас </t>
  </si>
  <si>
    <t>5461626</t>
  </si>
  <si>
    <t>Монгол улсын хөгжлийн банк</t>
  </si>
  <si>
    <t xml:space="preserve">Банк, санхүү </t>
  </si>
  <si>
    <t>“ЖИ ЖИ РИТЭЙЛ” ХХК</t>
  </si>
  <si>
    <t xml:space="preserve">Хөрөнгийн даатгал, Ажил олгогчийн хариуцлагын даатгал, Гэнэтийн ослын даатгал  </t>
  </si>
  <si>
    <t>Татах хүч ХХК</t>
  </si>
  <si>
    <t xml:space="preserve">Барилгын зураг төсөл, Геологи геодези хайгуул </t>
  </si>
  <si>
    <t>Моннис</t>
  </si>
  <si>
    <t xml:space="preserve">Ачаа тээвэр </t>
  </si>
  <si>
    <t>Юнистар аудит ХХК</t>
  </si>
  <si>
    <t>Мишээл Од аудит ХХК</t>
  </si>
  <si>
    <t xml:space="preserve">Монгол улс, Улаанбаатар хот, Мишээл экспо </t>
  </si>
  <si>
    <t xml:space="preserve">Ажилчдын гэнэтийн ослын даатгал </t>
  </si>
  <si>
    <t>Хос хэлхээ ХХК</t>
  </si>
  <si>
    <t>Дөлгөөн аравт ХХК</t>
  </si>
  <si>
    <t xml:space="preserve">Төрийн банк </t>
  </si>
  <si>
    <t xml:space="preserve">Монгол банк </t>
  </si>
  <si>
    <t>Уулзалт хийсэн</t>
  </si>
  <si>
    <t>ТТБ3856</t>
  </si>
  <si>
    <t>Өнөр-13 СӨХ.</t>
  </si>
  <si>
    <t>11335577</t>
  </si>
  <si>
    <t>Туушин ХХК.</t>
  </si>
  <si>
    <t>УКЕ0230</t>
  </si>
  <si>
    <t>Сансар-Өргөө СӨХ.</t>
  </si>
  <si>
    <t xml:space="preserve">Гэрээ хийсэн </t>
  </si>
  <si>
    <t>Төрийн банкний Тендер</t>
  </si>
  <si>
    <t>ЧЖ81021165</t>
  </si>
  <si>
    <t>УЯНГА.Н</t>
  </si>
  <si>
    <t>Уянга</t>
  </si>
  <si>
    <t>Нэмэлт Гэрээ</t>
  </si>
  <si>
    <t>И-мэйл, гар утас</t>
  </si>
  <si>
    <t>Сургалт хийсэнын алба</t>
  </si>
  <si>
    <t>55555555</t>
  </si>
  <si>
    <t>http://dayanmining.mn/</t>
  </si>
  <si>
    <t>Б.Солонго</t>
  </si>
  <si>
    <t>Solongo.Bavuujav@redpathmining.com</t>
  </si>
  <si>
    <t>Сөүлийн гудамж, Моодун</t>
  </si>
  <si>
    <t>ФА81121375</t>
  </si>
  <si>
    <t>БАТ-ЕРӨӨЛТ.Ц</t>
  </si>
  <si>
    <t>цамхаг, 9-р давхар.</t>
  </si>
  <si>
    <t>Бат-Ерөөлт</t>
  </si>
  <si>
    <t>Лондонгийн амьтан судлалын нийгэмлэг.</t>
  </si>
  <si>
    <t>7711-1138</t>
  </si>
  <si>
    <t>Монгол улс, Улаанбаатар хот, Сүхбаатар дүүрэг, 6-r khoroo, Monreimpex-iin bair, 302 toot</t>
  </si>
  <si>
    <t>судалгааны байгууллага</t>
  </si>
  <si>
    <t>Мягмарсүрэн</t>
  </si>
  <si>
    <t>Myagmarsuren.Shagdarjav@zsl.org</t>
  </si>
  <si>
    <t>КУВЕЙТ УЛСЫН ЭЛЧИН САЙДЫН ЯАМ.</t>
  </si>
  <si>
    <t> 77444443</t>
  </si>
  <si>
    <t xml:space="preserve">Хан-Уул дүүрэг, 11-р хороо, Зайсан, Bella Vista Town House 1, </t>
  </si>
  <si>
    <t xml:space="preserve">консул </t>
  </si>
  <si>
    <t>Батзориг</t>
  </si>
  <si>
    <t>Сургалт хийсэн</t>
  </si>
  <si>
    <t>ГэрээНИЙ МЭРГЭЖИЛТЭН</t>
  </si>
  <si>
    <t>Трийбтек Ауфберейтунгссистеме Гмбх.</t>
  </si>
  <si>
    <t>Монгол улс, Улаанбаатар хот, Улаанбаатар хот, Сүхбаатар дүүрэг, 1-р хороо, Олимпийн гудамж 19А, Шангри-Ла оффис 8-р давхарт</t>
  </si>
  <si>
    <t>худалдан авалт хариуцсан менежер</t>
  </si>
  <si>
    <t>Номинчимэг</t>
  </si>
  <si>
    <t>Nominchimeg@3btec.mn</t>
  </si>
  <si>
    <t>Гэрээний мэргэжилтэн</t>
  </si>
  <si>
    <t>Монгол Улсын Хөгжлийн банк</t>
  </si>
  <si>
    <t>70130513-442</t>
  </si>
  <si>
    <t>Монгол Улс, Улаанбаатар хот, Сүхбаатар дүүрэг, Энхтайваны өргөн чөлөө 19, Монгол Улсын Хөгжлийн банкны байр</t>
  </si>
  <si>
    <t>www.dbm.mn</t>
  </si>
  <si>
    <t>Банк, санхүү</t>
  </si>
  <si>
    <t>Тендерт Монгол даатгал, Ард даатгал, Практикал даатгал оролцсон ба 2022.02.08-ны өдөр аль ч даатгалын компани Тендерт шалгаараагүй байна.</t>
  </si>
  <si>
    <t xml:space="preserve">Санал </t>
  </si>
  <si>
    <t xml:space="preserve">Гэрээ </t>
  </si>
  <si>
    <t xml:space="preserve">Тендер </t>
  </si>
  <si>
    <t>LegalEntityName</t>
  </si>
  <si>
    <t xml:space="preserve"> ахлах мэргэжилтэн</t>
  </si>
  <si>
    <t>Г.Сарангоо</t>
  </si>
  <si>
    <t>Хүнсний үйлдвэрлэл</t>
  </si>
  <si>
    <t>Тэсэлгээний ажил үйлчилгээ</t>
  </si>
  <si>
    <t xml:space="preserve"> ХУДАЛДАА; МАШИН, МОТОЦИКЛИЙН ЗАСВАР ҮЙЛЧИЛГЭЭ</t>
  </si>
  <si>
    <t>Хайр Тохой байр, Чингисийн Өргөн Чөлөө, Сүхбаатар Дүүрэг</t>
  </si>
  <si>
    <t>Монгол Улс, Улаанбаатар хот, СБД 3-р хороо Нарны зам-63,</t>
  </si>
  <si>
    <t>Red Path Mongolia</t>
  </si>
  <si>
    <t xml:space="preserve">Г.Сарангоо </t>
  </si>
  <si>
    <t>Хөрөнгийн  даатгал</t>
  </si>
  <si>
    <t>Хөрөнгийн даатгал, Хөдөлмөрийн чадвар түр алдалтын даатгал</t>
  </si>
  <si>
    <t>Эрүүл мэндийн даатгал, Гэнэтийн ослын даатгал</t>
  </si>
  <si>
    <t>Үл хөдлөх хөрөнгийн даатгал</t>
  </si>
  <si>
    <t>Тээврийн хэрэгслийн даатгал, Эд хөрөнгийн даатгал</t>
  </si>
  <si>
    <t>Тээврийн хэрэгслийн даатгал, Эд хөрөнгийн даатгал, Нефтийн бүтээгдэхүүний даатгал, Мэргэжлийн хариуцлагын даатгал, Ажил олгогчийн хариуцлагын даатгал</t>
  </si>
  <si>
    <t>Тээврийн хэрэгслийн даатгал, Эд хөрөнгийн даатгал, Бараа материалын даатгал, Мэргэжлийн хариуцлагын даатгал, Ажил олгогчийн хариуцлагын даатгал</t>
  </si>
  <si>
    <t>Ерөнхий хариуцлагын даатгал, Эрүүл мэндийн даатгал, Тээврийн хэрэгсэлийн даатгал, Жолоочийн хариуцлагын даатгал</t>
  </si>
  <si>
    <t>Тээврийн хэрэгсэлийн даатгал</t>
  </si>
  <si>
    <t>Тээврийн хэрэгсэлийн даатгал, Жолоочийн хариуцлагын албан журмын даатгал, Эрүүл мэндийн даатгал</t>
  </si>
  <si>
    <t>Хөрөнгийн даатгал, Тээврийн хэрэгсэлийн даатгал</t>
  </si>
  <si>
    <t>Ерөнхий хариуцлагын даатгал, Хөрөнгийн даатгал, Тээврийн хэрэгсэлийн даатгал</t>
  </si>
  <si>
    <t>Гэнэтийн ослын даатгал, Эмчилгээний зардлын даатгал</t>
  </si>
  <si>
    <t>Гэнэтийн ослын даатгал, Тээврийн хэрэгслийн даатгал</t>
  </si>
  <si>
    <t xml:space="preserve">Тээврийн хэрэгслийн даатгал, Жолоочийн хариуцлагын албан журмын даатгал </t>
  </si>
  <si>
    <t>Тээврийн хэрэгслийн даатгал, Жолоочийн хариуцлагын албан журмын даатгал</t>
  </si>
  <si>
    <t>Гэнэтийн ослын даатгал, Хөрөнгийн даатгал, Хариуцлагын даатгал</t>
  </si>
  <si>
    <t>Гэнэтийн ослын даатгал ,Хариуцлагын даатгал</t>
  </si>
  <si>
    <t>Тээврийн хэрэгсэл жолоочийн хариуцлагын даатгал</t>
  </si>
  <si>
    <t>Операторын хариуцлагын даатгал</t>
  </si>
  <si>
    <t>Гэнэтийн ослын даатгал, Эмчилгээний зардлын даатгал,Тээврийн хэрэгслийн даатгал</t>
  </si>
  <si>
    <t xml:space="preserve">Үл хөдлөх хөрөнгийн даатгал </t>
  </si>
  <si>
    <t xml:space="preserve">Авто тээврийн хэрэгслийн даатгал, Жолоочийн хариуцлагын албан журмын даатгал </t>
  </si>
  <si>
    <t>Үл хөдлөх хөрөнгийн даатгал , Тоног төхөөрөмжийн даатгал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</si>
</sst>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.mm\.dd"/>
    <numFmt numFmtId="165" formatCode="#,##0.0"/>
    <numFmt numFmtId="166" formatCode="_(* #,##0_);_(* \(#,##0\);_(* &quot;-&quot;??_);_(@_)"/>
    <numFmt numFmtId="167" formatCode="0.0%"/>
    <numFmt numFmtId="168" formatCode="[$-10409]#,##0;\(#,##0\)"/>
  </numFmts>
  <fonts count="1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E6DB74"/>
      <name val="Consolas"/>
      <family val="3"/>
    </font>
    <font>
      <sz val="11"/>
      <color theme="1"/>
      <name val="Calibri"/>
    </font>
    <font>
      <u/>
      <sz val="11"/>
      <color theme="1"/>
      <name val="Times New Roman"/>
      <family val="1"/>
    </font>
    <font>
      <sz val="11"/>
      <color rgb="FF993300"/>
      <name val="Times New Roman"/>
      <family val="1"/>
    </font>
    <font>
      <u/>
      <sz val="11"/>
      <color theme="10"/>
      <name val="Times New Roman"/>
      <family val="1"/>
    </font>
    <font>
      <sz val="11"/>
      <color rgb="FF000000"/>
      <name val="Times New Roman"/>
      <family val="1"/>
    </font>
    <font>
      <sz val="11"/>
      <color rgb="FF333333"/>
      <name val="Times New Roman"/>
      <family val="1"/>
    </font>
    <font>
      <sz val="11"/>
      <color rgb="FF003366"/>
      <name val="Times New Roman"/>
      <family val="1"/>
    </font>
    <font>
      <sz val="11"/>
      <color theme="10"/>
      <name val="Times New Roman"/>
      <family val="1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u/>
      <sz val="11"/>
      <color rgb="FF954F72"/>
      <name val="Calibri"/>
      <family val="2"/>
    </font>
    <font>
      <sz val="11"/>
      <color rgb="FF9C0006"/>
      <name val="Calibri"/>
      <family val="2"/>
    </font>
    <font>
      <sz val="11"/>
      <color theme="1"/>
      <name val="&quot;Times New Roman&quot;"/>
    </font>
    <font>
      <sz val="11"/>
      <color rgb="FF993300"/>
      <name val="&quot;Times New Roman&quot;"/>
    </font>
    <font>
      <sz val="11"/>
      <color rgb="FF000000"/>
      <name val="&quot;Times New Roman&quot;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  <bgColor theme="7"/>
      </patternFill>
    </fill>
    <fill>
      <patternFill patternType="solid">
        <fgColor rgb="FFFFFF99"/>
        <bgColor rgb="FFFFFF99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vertical="center"/>
    </xf>
    <xf numFmtId="4" fontId="1" fillId="0" borderId="2" xfId="0" applyNumberFormat="1" applyFont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16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vertical="center"/>
    </xf>
    <xf numFmtId="43" fontId="1" fillId="6" borderId="2" xfId="0" applyNumberFormat="1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right" vertical="center"/>
    </xf>
    <xf numFmtId="0" fontId="1" fillId="7" borderId="2" xfId="0" applyFont="1" applyFill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9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0" fontId="1" fillId="0" borderId="2" xfId="0" applyNumberFormat="1" applyFont="1" applyBorder="1" applyAlignment="1">
      <alignment horizontal="right" vertical="center"/>
    </xf>
    <xf numFmtId="166" fontId="1" fillId="3" borderId="2" xfId="0" applyNumberFormat="1" applyFont="1" applyFill="1" applyBorder="1" applyAlignment="1">
      <alignment vertical="center"/>
    </xf>
    <xf numFmtId="166" fontId="1" fillId="0" borderId="2" xfId="0" applyNumberFormat="1" applyFont="1" applyBorder="1" applyAlignment="1">
      <alignment horizontal="right" vertical="center"/>
    </xf>
    <xf numFmtId="166" fontId="1" fillId="0" borderId="2" xfId="0" applyNumberFormat="1" applyFont="1" applyBorder="1" applyAlignment="1">
      <alignment vertical="center"/>
    </xf>
    <xf numFmtId="166" fontId="1" fillId="6" borderId="2" xfId="0" applyNumberFormat="1" applyFont="1" applyFill="1" applyBorder="1" applyAlignment="1">
      <alignment horizontal="right" vertical="center"/>
    </xf>
    <xf numFmtId="2" fontId="1" fillId="6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7" fillId="0" borderId="2" xfId="0" applyFont="1" applyBorder="1" applyAlignment="1">
      <alignment vertical="center"/>
    </xf>
    <xf numFmtId="4" fontId="1" fillId="0" borderId="2" xfId="0" applyNumberFormat="1" applyFont="1" applyBorder="1"/>
    <xf numFmtId="10" fontId="1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2" xfId="0" applyFont="1" applyBorder="1"/>
    <xf numFmtId="9" fontId="1" fillId="0" borderId="2" xfId="0" applyNumberFormat="1" applyFont="1" applyBorder="1" applyAlignment="1">
      <alignment horizontal="center" vertical="center"/>
    </xf>
    <xf numFmtId="0" fontId="1" fillId="8" borderId="2" xfId="0" applyFont="1" applyFill="1" applyBorder="1" applyAlignment="1">
      <alignment vertical="center"/>
    </xf>
    <xf numFmtId="14" fontId="1" fillId="4" borderId="2" xfId="0" applyNumberFormat="1" applyFont="1" applyFill="1" applyBorder="1" applyAlignment="1">
      <alignment horizontal="right" vertical="center"/>
    </xf>
    <xf numFmtId="44" fontId="1" fillId="0" borderId="2" xfId="0" applyNumberFormat="1" applyFont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43" fontId="1" fillId="3" borderId="2" xfId="0" applyNumberFormat="1" applyFont="1" applyFill="1" applyBorder="1" applyAlignment="1">
      <alignment horizontal="right" vertical="center"/>
    </xf>
    <xf numFmtId="0" fontId="7" fillId="0" borderId="0" xfId="0" applyFont="1"/>
    <xf numFmtId="167" fontId="1" fillId="3" borderId="2" xfId="0" applyNumberFormat="1" applyFont="1" applyFill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3" xfId="0" applyNumberFormat="1" applyFont="1" applyBorder="1" applyAlignment="1">
      <alignment horizontal="right" vertical="center" wrapText="1"/>
    </xf>
    <xf numFmtId="10" fontId="8" fillId="0" borderId="3" xfId="0" applyNumberFormat="1" applyFont="1" applyBorder="1" applyAlignment="1">
      <alignment horizontal="center" vertic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right" vertical="center" wrapText="1"/>
    </xf>
    <xf numFmtId="0" fontId="1" fillId="7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43" fontId="1" fillId="7" borderId="2" xfId="0" applyNumberFormat="1" applyFont="1" applyFill="1" applyBorder="1" applyAlignment="1">
      <alignment horizontal="right" vertical="center" wrapText="1"/>
    </xf>
    <xf numFmtId="0" fontId="5" fillId="7" borderId="2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43" fontId="1" fillId="7" borderId="2" xfId="0" applyNumberFormat="1" applyFont="1" applyFill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168" fontId="8" fillId="0" borderId="2" xfId="0" applyNumberFormat="1" applyFont="1" applyBorder="1" applyAlignment="1">
      <alignment horizontal="right" vertical="center" wrapText="1"/>
    </xf>
    <xf numFmtId="0" fontId="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3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/>
    </xf>
    <xf numFmtId="3" fontId="8" fillId="9" borderId="4" xfId="0" applyNumberFormat="1" applyFont="1" applyFill="1" applyBorder="1" applyAlignment="1">
      <alignment horizontal="right" vertical="center" wrapText="1"/>
    </xf>
    <xf numFmtId="3" fontId="8" fillId="0" borderId="0" xfId="0" applyNumberFormat="1" applyFont="1"/>
    <xf numFmtId="14" fontId="0" fillId="0" borderId="0" xfId="0" applyNumberFormat="1"/>
    <xf numFmtId="14" fontId="8" fillId="0" borderId="2" xfId="0" applyNumberFormat="1" applyFont="1" applyBorder="1" applyAlignment="1">
      <alignment horizontal="right" vertical="center" wrapText="1"/>
    </xf>
    <xf numFmtId="14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vertical="center"/>
    </xf>
    <xf numFmtId="0" fontId="12" fillId="10" borderId="1" xfId="0" applyFont="1" applyFill="1" applyBorder="1"/>
    <xf numFmtId="0" fontId="13" fillId="11" borderId="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15" fillId="12" borderId="2" xfId="0" applyFont="1" applyFill="1" applyBorder="1" applyAlignment="1">
      <alignment horizontal="center" vertical="center" wrapText="1"/>
    </xf>
    <xf numFmtId="14" fontId="15" fillId="12" borderId="0" xfId="0" applyNumberFormat="1" applyFont="1" applyFill="1" applyAlignment="1">
      <alignment vertical="top" wrapText="1"/>
    </xf>
    <xf numFmtId="14" fontId="16" fillId="0" borderId="0" xfId="0" applyNumberFormat="1" applyFont="1" applyAlignment="1">
      <alignment horizontal="right"/>
    </xf>
    <xf numFmtId="14" fontId="16" fillId="0" borderId="2" xfId="0" applyNumberFormat="1" applyFont="1" applyBorder="1" applyAlignment="1">
      <alignment horizontal="right"/>
    </xf>
    <xf numFmtId="14" fontId="16" fillId="0" borderId="2" xfId="0" applyNumberFormat="1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vertical="center" wrapText="1"/>
    </xf>
    <xf numFmtId="14" fontId="17" fillId="4" borderId="2" xfId="0" applyNumberFormat="1" applyFont="1" applyFill="1" applyBorder="1" applyAlignment="1">
      <alignment horizontal="right"/>
    </xf>
    <xf numFmtId="14" fontId="18" fillId="9" borderId="0" xfId="0" applyNumberFormat="1" applyFont="1" applyFill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14" fontId="16" fillId="4" borderId="2" xfId="0" applyNumberFormat="1" applyFont="1" applyFill="1" applyBorder="1" applyAlignment="1">
      <alignment horizontal="right"/>
    </xf>
    <xf numFmtId="0" fontId="1" fillId="4" borderId="2" xfId="0" applyFont="1" applyFill="1" applyBorder="1" applyAlignment="1">
      <alignment horizontal="left" vertical="center"/>
    </xf>
    <xf numFmtId="0" fontId="2" fillId="2" borderId="2" xfId="1" applyBorder="1" applyAlignment="1">
      <alignment horizontal="right" vertical="center"/>
    </xf>
    <xf numFmtId="0" fontId="2" fillId="2" borderId="2" xfId="1" applyBorder="1" applyAlignment="1">
      <alignment horizontal="right" vertical="center" wrapText="1"/>
    </xf>
    <xf numFmtId="0" fontId="2" fillId="2" borderId="2" xfId="1" applyBorder="1" applyAlignment="1">
      <alignment vertical="center"/>
    </xf>
    <xf numFmtId="14" fontId="2" fillId="2" borderId="2" xfId="1" applyNumberFormat="1" applyBorder="1" applyAlignment="1">
      <alignment horizontal="right"/>
    </xf>
    <xf numFmtId="4" fontId="2" fillId="2" borderId="2" xfId="1" applyNumberFormat="1" applyBorder="1" applyAlignment="1">
      <alignment horizontal="right" vertical="center"/>
    </xf>
    <xf numFmtId="14" fontId="2" fillId="2" borderId="2" xfId="1" applyNumberFormat="1" applyBorder="1" applyAlignment="1">
      <alignment horizontal="right" vertical="center"/>
    </xf>
    <xf numFmtId="0" fontId="2" fillId="2" borderId="0" xfId="1" applyAlignment="1">
      <alignment vertical="center"/>
    </xf>
    <xf numFmtId="0" fontId="2" fillId="2" borderId="0" xfId="1"/>
    <xf numFmtId="0" fontId="2" fillId="2" borderId="2" xfId="1" applyBorder="1" applyAlignment="1">
      <alignment horizontal="left" vertical="center"/>
    </xf>
    <xf numFmtId="166" fontId="2" fillId="2" borderId="2" xfId="1" applyNumberFormat="1" applyBorder="1" applyAlignment="1">
      <alignment horizontal="right" vertical="center"/>
    </xf>
    <xf numFmtId="10" fontId="2" fillId="2" borderId="2" xfId="1" applyNumberFormat="1" applyBorder="1" applyAlignment="1">
      <alignment horizontal="right" vertical="center"/>
    </xf>
    <xf numFmtId="166" fontId="2" fillId="2" borderId="2" xfId="1" applyNumberFormat="1" applyBorder="1" applyAlignment="1">
      <alignment vertical="center"/>
    </xf>
    <xf numFmtId="14" fontId="2" fillId="2" borderId="2" xfId="1" applyNumberFormat="1" applyBorder="1" applyAlignment="1">
      <alignment horizontal="right" vertical="center" wrapText="1"/>
    </xf>
    <xf numFmtId="0" fontId="2" fillId="2" borderId="2" xfId="1" applyBorder="1" applyAlignment="1">
      <alignment horizontal="right"/>
    </xf>
    <xf numFmtId="0" fontId="2" fillId="2" borderId="2" xfId="1" applyBorder="1"/>
    <xf numFmtId="4" fontId="2" fillId="2" borderId="2" xfId="1" applyNumberFormat="1" applyBorder="1"/>
    <xf numFmtId="10" fontId="2" fillId="2" borderId="2" xfId="1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vertical="center" wrapText="1"/>
    </xf>
  </cellXfs>
  <cellStyles count="3">
    <cellStyle name="Bad" xfId="1" builtinId="27"/>
    <cellStyle name="Normal" xfId="0" builtinId="0"/>
    <cellStyle name="Normal 2" xfId="2" xr:uid="{30389162-579E-4E5D-B1B7-FE12AC3A13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279</xdr:row>
      <xdr:rowOff>0</xdr:rowOff>
    </xdr:from>
    <xdr:ext cx="1504950" cy="190500"/>
    <xdr:pic>
      <xdr:nvPicPr>
        <xdr:cNvPr id="2" name="image1.png">
          <a:extLst>
            <a:ext uri="{FF2B5EF4-FFF2-40B4-BE49-F238E27FC236}">
              <a16:creationId xmlns:a16="http://schemas.microsoft.com/office/drawing/2014/main" id="{69A053EE-B076-448A-8297-B2D536CBC8B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4" name="image1.png">
          <a:extLst>
            <a:ext uri="{FF2B5EF4-FFF2-40B4-BE49-F238E27FC236}">
              <a16:creationId xmlns:a16="http://schemas.microsoft.com/office/drawing/2014/main" id="{F9FC6BCE-FFE0-4822-9077-F93B2816E7E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5" name="image1.png">
          <a:extLst>
            <a:ext uri="{FF2B5EF4-FFF2-40B4-BE49-F238E27FC236}">
              <a16:creationId xmlns:a16="http://schemas.microsoft.com/office/drawing/2014/main" id="{36DFF4C1-668B-42E0-BF3A-7873D04BA49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20525" y="5203507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7" name="image1.png">
          <a:extLst>
            <a:ext uri="{FF2B5EF4-FFF2-40B4-BE49-F238E27FC236}">
              <a16:creationId xmlns:a16="http://schemas.microsoft.com/office/drawing/2014/main" id="{FD2E98EA-7427-46A6-AEC4-79698DA5A78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9" name="image1.png">
          <a:extLst>
            <a:ext uri="{FF2B5EF4-FFF2-40B4-BE49-F238E27FC236}">
              <a16:creationId xmlns:a16="http://schemas.microsoft.com/office/drawing/2014/main" id="{AD32AE39-4EEE-406C-9B7C-00BA535CAA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279</xdr:row>
      <xdr:rowOff>0</xdr:rowOff>
    </xdr:from>
    <xdr:ext cx="1504950" cy="190500"/>
    <xdr:pic>
      <xdr:nvPicPr>
        <xdr:cNvPr id="10" name="image1.png">
          <a:extLst>
            <a:ext uri="{FF2B5EF4-FFF2-40B4-BE49-F238E27FC236}">
              <a16:creationId xmlns:a16="http://schemas.microsoft.com/office/drawing/2014/main" id="{434303B3-1638-46EF-BA75-0A34DF4865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858625" y="60017025"/>
          <a:ext cx="1504950" cy="1905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opendata.burtgel.gov.mn/lesinfo/5149037" TargetMode="External"/><Relationship Id="rId117" Type="http://schemas.openxmlformats.org/officeDocument/2006/relationships/hyperlink" Target="http://www.petrovis.mn/" TargetMode="External"/><Relationship Id="rId21" Type="http://schemas.openxmlformats.org/officeDocument/2006/relationships/hyperlink" Target="mailto:munkhbat@blueskytower.mn" TargetMode="External"/><Relationship Id="rId42" Type="http://schemas.openxmlformats.org/officeDocument/2006/relationships/hyperlink" Target="http://www.egis-group.com/" TargetMode="External"/><Relationship Id="rId47" Type="http://schemas.openxmlformats.org/officeDocument/2006/relationships/hyperlink" Target="mailto:murat.da@mongolia-energy.com" TargetMode="External"/><Relationship Id="rId63" Type="http://schemas.openxmlformats.org/officeDocument/2006/relationships/hyperlink" Target="mailto:info@nap-group.mn" TargetMode="External"/><Relationship Id="rId68" Type="http://schemas.openxmlformats.org/officeDocument/2006/relationships/hyperlink" Target="mailto:bebor5646@gmail.com" TargetMode="External"/><Relationship Id="rId84" Type="http://schemas.openxmlformats.org/officeDocument/2006/relationships/hyperlink" Target="mailto:khangai89energy@gmail.com" TargetMode="External"/><Relationship Id="rId89" Type="http://schemas.openxmlformats.org/officeDocument/2006/relationships/hyperlink" Target="mailto:zhut0001@gmail.com" TargetMode="External"/><Relationship Id="rId112" Type="http://schemas.openxmlformats.org/officeDocument/2006/relationships/hyperlink" Target="mailto:davaadorj.d@arddaatgal.mn" TargetMode="External"/><Relationship Id="rId133" Type="http://schemas.openxmlformats.org/officeDocument/2006/relationships/hyperlink" Target="https://ncac.mcaa.gov.mn/" TargetMode="External"/><Relationship Id="rId138" Type="http://schemas.openxmlformats.org/officeDocument/2006/relationships/hyperlink" Target="mailto:accounting@ebid.mn" TargetMode="External"/><Relationship Id="rId16" Type="http://schemas.openxmlformats.org/officeDocument/2006/relationships/hyperlink" Target="http://www.dbm.mn/" TargetMode="External"/><Relationship Id="rId107" Type="http://schemas.openxmlformats.org/officeDocument/2006/relationships/hyperlink" Target="mailto:a_erka_a@yahoo.com" TargetMode="External"/><Relationship Id="rId11" Type="http://schemas.openxmlformats.org/officeDocument/2006/relationships/hyperlink" Target="mailto:Solongo.Bavuujav@redpathmining.com" TargetMode="External"/><Relationship Id="rId32" Type="http://schemas.openxmlformats.org/officeDocument/2006/relationships/hyperlink" Target="https://www.google.com/search?q=%D1%86%D0%B0%D1%85%D0%B8%D0%BB%D0%B3%D0%B0%D0%B0%D0%BD+%D0%B4%D0%B0%D0%BC%D0%B6%D1%83%D1%83%D0%BB%D0%B0%D1%85+%D2%AF%D0%BD%D0%B4%D1%8D&amp;ei=XYgKYufaN-OumAWcmKvIDw&amp;ved=0ahUKEwin_au60__1AhVjF6YKHRzMCvkQ4dUDCA0&amp;uact=5&amp;oq=%D1%86%D0%B0%D1%85%D0%B8%D0%BB%D0%B3%D0%B0%D0%B0%D0%BD+%D0%B4%D0%B0%D0%BC%D0%B6%D1%83%D1%83%D0%BB%D0%B0%D1%85+%D2%AF%D0%BD%D0%B4%D1%8D&amp;gs_lcp=Cgdnd3Mtd2l6EAMyBQgAEIAEMgIIJjIGCAAQFhAeMgYIABAWEB4yBggAEBYQHjIGCAAQFhAeOggIABCABBCxAzoLCAAQgAQQsQMQgwE6CAgAELEDEIMBOhAIABCABBCxAxCDARBGEIACOgQIABBDSgQIQRgASgQIRhgAUABYmTlg9jxoAnAAeACAAYEBiAGXFZIBBDAuMjWYAQCgAQGwAQDAAQE&amp;sclient=gws-wiz" TargetMode="External"/><Relationship Id="rId37" Type="http://schemas.openxmlformats.org/officeDocument/2006/relationships/hyperlink" Target="mailto:tserennadmid.ganbaatar@cummins.com" TargetMode="External"/><Relationship Id="rId53" Type="http://schemas.openxmlformats.org/officeDocument/2006/relationships/hyperlink" Target="mailto:uranch88@gmail.com" TargetMode="External"/><Relationship Id="rId58" Type="http://schemas.openxmlformats.org/officeDocument/2006/relationships/hyperlink" Target="mailto:buka_1108@yahoo.com" TargetMode="External"/><Relationship Id="rId74" Type="http://schemas.openxmlformats.org/officeDocument/2006/relationships/hyperlink" Target="mailto:sales@khunscomplex.mn" TargetMode="External"/><Relationship Id="rId79" Type="http://schemas.openxmlformats.org/officeDocument/2006/relationships/hyperlink" Target="https://www.google.com/search?q=%D0%A5%D0%B0%D1%81+%D0%B1%D0%B0%D0%BD%D0%BA+%2F%D1%85%D0%B0%D1%81+%D0%BB%D0%B8%D0%B7%D0%B8%D0%BD%D0%B3+%2F&amp;sxsrf=AOaemvKe5W-qwSDkcCGoKopFgURlfCDJtg%3A1643161414767&amp;ei=RqfwYfaeLvvg2roPnduSgAQ&amp;ved=0ahUKEwj22b2jpc71AhV7sFYBHZ2tBEAQ4dUDCA0&amp;uact=5&amp;oq=%D0%A5%D0%B0%D1%81+%D0%B1%D0%B0%D0%BD%D0%BA+%2F%D1%85%D0%B0%D1%81+%D0%BB%D0%B8%D0%B7%D0%B8%D0%BD%D0%B3+%2F&amp;gs_lcp=Cgdnd3Mtd2l6EAMyCAghEBYQHRAeSgQIQRgASgQIRhgAUABYAGCtAmgAcAJ4AIABkwGIAZMBkgEDMC4xmAEAoAECoAEBwAEB&amp;sclient=gws-wiz" TargetMode="External"/><Relationship Id="rId102" Type="http://schemas.openxmlformats.org/officeDocument/2006/relationships/hyperlink" Target="mailto:bat-yeruult.ts@petrovis.net" TargetMode="External"/><Relationship Id="rId123" Type="http://schemas.openxmlformats.org/officeDocument/2006/relationships/hyperlink" Target="http://www.petrovis.mn/" TargetMode="External"/><Relationship Id="rId128" Type="http://schemas.openxmlformats.org/officeDocument/2006/relationships/hyperlink" Target="mailto:cooperation@nicelogistics.mn" TargetMode="External"/><Relationship Id="rId144" Type="http://schemas.openxmlformats.org/officeDocument/2006/relationships/hyperlink" Target="mailto:bayasgalan_batsuuri@mn.smbc.co.jp" TargetMode="External"/><Relationship Id="rId5" Type="http://schemas.openxmlformats.org/officeDocument/2006/relationships/hyperlink" Target="mailto:baterdene@newgobistar.mn" TargetMode="External"/><Relationship Id="rId90" Type="http://schemas.openxmlformats.org/officeDocument/2006/relationships/hyperlink" Target="mailto:auto.acc@gatsuurt.mn" TargetMode="External"/><Relationship Id="rId95" Type="http://schemas.openxmlformats.org/officeDocument/2006/relationships/hyperlink" Target="http://www.anungoo.mn/" TargetMode="External"/><Relationship Id="rId22" Type="http://schemas.openxmlformats.org/officeDocument/2006/relationships/hyperlink" Target="mailto:mert.ozarutan@ksrb.com.tr" TargetMode="External"/><Relationship Id="rId27" Type="http://schemas.openxmlformats.org/officeDocument/2006/relationships/hyperlink" Target="mailto:amarsanaa.d@aeromongolia.mn" TargetMode="External"/><Relationship Id="rId43" Type="http://schemas.openxmlformats.org/officeDocument/2006/relationships/hyperlink" Target="mailto:zoljargal.ts@burdelmining.mn" TargetMode="External"/><Relationship Id="rId48" Type="http://schemas.openxmlformats.org/officeDocument/2006/relationships/hyperlink" Target="mailto:murat.da@mongolia-energy.com" TargetMode="External"/><Relationship Id="rId64" Type="http://schemas.openxmlformats.org/officeDocument/2006/relationships/hyperlink" Target="mailto:zoloo.m@hroad.mn" TargetMode="External"/><Relationship Id="rId69" Type="http://schemas.openxmlformats.org/officeDocument/2006/relationships/hyperlink" Target="mailto:hr@erdemtrans.mn" TargetMode="External"/><Relationship Id="rId113" Type="http://schemas.openxmlformats.org/officeDocument/2006/relationships/hyperlink" Target="https://skyresort.mn/" TargetMode="External"/><Relationship Id="rId118" Type="http://schemas.openxmlformats.org/officeDocument/2006/relationships/hyperlink" Target="mailto:bat-yeruult.ts@petrovis.net" TargetMode="External"/><Relationship Id="rId134" Type="http://schemas.openxmlformats.org/officeDocument/2006/relationships/hyperlink" Target="mailto:bat-yeruult.ts@petrovis.net" TargetMode="External"/><Relationship Id="rId139" Type="http://schemas.openxmlformats.org/officeDocument/2006/relationships/hyperlink" Target="http://www.ebid.mn/" TargetMode="External"/><Relationship Id="rId80" Type="http://schemas.openxmlformats.org/officeDocument/2006/relationships/hyperlink" Target="https://www.google.com/search?q=%D0%A5%D0%B0%D1%81+%D0%B1%D0%B0%D0%BD%D0%BA+%2F%D1%85%D0%B0%D1%81+%D0%BB%D0%B8%D0%B7%D0%B8%D0%BD%D0%B3+%2F&amp;sxsrf=AOaemvKe5W-qwSDkcCGoKopFgURlfCDJtg%3A1643161414767&amp;ei=RqfwYfaeLvvg2roPnduSgAQ&amp;ved=0ahUKEwj22b2jpc71AhV7sFYBHZ2tBEAQ4dUDCA0&amp;uact=5&amp;oq=%D0%A5%D0%B0%D1%81+%D0%B1%D0%B0%D0%BD%D0%BA+%2F%D1%85%D0%B0%D1%81+%D0%BB%D0%B8%D0%B7%D0%B8%D0%BD%D0%B3+%2F&amp;gs_lcp=Cgdnd3Mtd2l6EAMyCAghEBYQHRAeSgQIQRgASgQIRhgAUABYAGCtAmgAcAJ4AIABkwGIAZMBkgEDMC4xmAEAoAECoAEBwAEB&amp;sclient=gws-wiz" TargetMode="External"/><Relationship Id="rId85" Type="http://schemas.openxmlformats.org/officeDocument/2006/relationships/hyperlink" Target="mailto:battsetseg@bayasakh.mn" TargetMode="External"/><Relationship Id="rId3" Type="http://schemas.openxmlformats.org/officeDocument/2006/relationships/hyperlink" Target="mailto:info@dayansotf.mn" TargetMode="External"/><Relationship Id="rId12" Type="http://schemas.openxmlformats.org/officeDocument/2006/relationships/hyperlink" Target="mailto:Solongo.Bavuujav@redpathmining.com" TargetMode="External"/><Relationship Id="rId17" Type="http://schemas.openxmlformats.org/officeDocument/2006/relationships/hyperlink" Target="mailto:Enkhbayar.Davaajav@thiessmongolia.com" TargetMode="External"/><Relationship Id="rId25" Type="http://schemas.openxmlformats.org/officeDocument/2006/relationships/hyperlink" Target="http://opendata.burtgel.gov.mn/lesinfo/5434084" TargetMode="External"/><Relationship Id="rId33" Type="http://schemas.openxmlformats.org/officeDocument/2006/relationships/hyperlink" Target="http://opendata.burtgel.gov.mn/lesinfo/6262538" TargetMode="External"/><Relationship Id="rId38" Type="http://schemas.openxmlformats.org/officeDocument/2006/relationships/hyperlink" Target="mailto:uranchimeg.myagmarsuren@mn.multivac.com" TargetMode="External"/><Relationship Id="rId46" Type="http://schemas.openxmlformats.org/officeDocument/2006/relationships/hyperlink" Target="mailto:murat.da@mongolia-energy.com" TargetMode="External"/><Relationship Id="rId59" Type="http://schemas.openxmlformats.org/officeDocument/2006/relationships/hyperlink" Target="mailto:s.saran@merit.mn" TargetMode="External"/><Relationship Id="rId67" Type="http://schemas.openxmlformats.org/officeDocument/2006/relationships/hyperlink" Target="mailto:finance@bgi.mn" TargetMode="External"/><Relationship Id="rId103" Type="http://schemas.openxmlformats.org/officeDocument/2006/relationships/hyperlink" Target="http://www.petrovis.mn/" TargetMode="External"/><Relationship Id="rId108" Type="http://schemas.openxmlformats.org/officeDocument/2006/relationships/hyperlink" Target="mailto:bayarmaa@ubtaxi.mn" TargetMode="External"/><Relationship Id="rId116" Type="http://schemas.openxmlformats.org/officeDocument/2006/relationships/hyperlink" Target="mailto:bat-yeruult.ts@petrovis.net" TargetMode="External"/><Relationship Id="rId124" Type="http://schemas.openxmlformats.org/officeDocument/2006/relationships/hyperlink" Target="mailto:bat-yeruult.ts@petrovis.net" TargetMode="External"/><Relationship Id="rId129" Type="http://schemas.openxmlformats.org/officeDocument/2006/relationships/hyperlink" Target="mailto:badruul8@gmail.com" TargetMode="External"/><Relationship Id="rId137" Type="http://schemas.openxmlformats.org/officeDocument/2006/relationships/hyperlink" Target="mailto:bilguuntrans@gmail.com" TargetMode="External"/><Relationship Id="rId20" Type="http://schemas.openxmlformats.org/officeDocument/2006/relationships/hyperlink" Target="mailto:munkhbat@blueskytower.mn" TargetMode="External"/><Relationship Id="rId41" Type="http://schemas.openxmlformats.org/officeDocument/2006/relationships/hyperlink" Target="mailto:olivier.flury@egis.fr" TargetMode="External"/><Relationship Id="rId54" Type="http://schemas.openxmlformats.org/officeDocument/2006/relationships/hyperlink" Target="mailto:zolbayar.b@erchimsuljee.mn" TargetMode="External"/><Relationship Id="rId62" Type="http://schemas.openxmlformats.org/officeDocument/2006/relationships/hyperlink" Target="mailto:otgonsuren@statebank.mn" TargetMode="External"/><Relationship Id="rId70" Type="http://schemas.openxmlformats.org/officeDocument/2006/relationships/hyperlink" Target="mailto:munkhsaikhan@hmw.mn" TargetMode="External"/><Relationship Id="rId75" Type="http://schemas.openxmlformats.org/officeDocument/2006/relationships/hyperlink" Target="mailto:info@ui-tsai.mn" TargetMode="External"/><Relationship Id="rId83" Type="http://schemas.openxmlformats.org/officeDocument/2006/relationships/hyperlink" Target="https://www.google.com/search?q=%D0%A2%D1%8D%D1%8D%D0%B2%D1%8D%D1%80+%D1%85%D3%A9%D0%B3%D0%B6%D0%BB%D0%B8%D0%B9%D0%BD+%D0%B1%D0%B0%D0%BD%D0%BA&amp;sxsrf=AOaemvLUHcrzHqlBA44WU8pcTMvhXv4dtg%3A1643093207215&amp;ei=15zvYYXWDMasmAWz7avABw&amp;ved=0ahUKEwjFncuXp8z1AhVGFqYKHbP2CngQ4dUDCA0&amp;uact=5&amp;oq=%D0%A2%D1%8D%D1%8D%D0%B2%D1%8D%D1%80+%D1%85%D3%A9%D0%B3%D0%B6%D0%BB%D0%B8%D0%B9%D0%BD+%D0%B1%D0%B0%D0%BD%D0%BA&amp;gs_lcp=Cgdnd3Mtd2l6EAMyBQgAEMsBMgYIABAWEB4yBggAEBYQHjIGCAAQFhAeMgYIABAWEB4yBggAEBYQHjICCCY6BwgjELADECdKBAhBGAFKBAhGGABQ8QNY8QNgyQZoAXAAeACAAZUBiAGVAZIBAzAuMZgBAKABAqABAcgBAcABAQ&amp;sclient=gws-wiz" TargetMode="External"/><Relationship Id="rId88" Type="http://schemas.openxmlformats.org/officeDocument/2006/relationships/hyperlink" Target="mailto:davaasuren11.21@gmail.com" TargetMode="External"/><Relationship Id="rId91" Type="http://schemas.openxmlformats.org/officeDocument/2006/relationships/hyperlink" Target="mailto:uranchimeg_b@blastcompany.mn" TargetMode="External"/><Relationship Id="rId96" Type="http://schemas.openxmlformats.org/officeDocument/2006/relationships/hyperlink" Target="https://www.itzone.mn/" TargetMode="External"/><Relationship Id="rId111" Type="http://schemas.openxmlformats.org/officeDocument/2006/relationships/hyperlink" Target="http://www.petrovis.mn/" TargetMode="External"/><Relationship Id="rId132" Type="http://schemas.openxmlformats.org/officeDocument/2006/relationships/hyperlink" Target="mailto:munkhbaatar.b@mcaa.gov.mn" TargetMode="External"/><Relationship Id="rId140" Type="http://schemas.openxmlformats.org/officeDocument/2006/relationships/hyperlink" Target="mailto:otgoo105@gmail.com" TargetMode="External"/><Relationship Id="rId145" Type="http://schemas.openxmlformats.org/officeDocument/2006/relationships/hyperlink" Target="http://www.smbc.co.jp/" TargetMode="External"/><Relationship Id="rId1" Type="http://schemas.openxmlformats.org/officeDocument/2006/relationships/hyperlink" Target="http://www.monos.mn/" TargetMode="External"/><Relationship Id="rId6" Type="http://schemas.openxmlformats.org/officeDocument/2006/relationships/hyperlink" Target="mailto:tugsjargal@bayasal.com" TargetMode="External"/><Relationship Id="rId15" Type="http://schemas.openxmlformats.org/officeDocument/2006/relationships/hyperlink" Target="mailto:Nominchimeg@3btec.mn" TargetMode="External"/><Relationship Id="rId23" Type="http://schemas.openxmlformats.org/officeDocument/2006/relationships/hyperlink" Target="http://opendata.burtgel.gov.mn/lesinfo/8148724" TargetMode="External"/><Relationship Id="rId28" Type="http://schemas.openxmlformats.org/officeDocument/2006/relationships/hyperlink" Target="http://www.aeromongolia.mn/" TargetMode="External"/><Relationship Id="rId36" Type="http://schemas.openxmlformats.org/officeDocument/2006/relationships/hyperlink" Target="http://opendata.burtgel.gov.mn/lesinfo/5628083" TargetMode="External"/><Relationship Id="rId49" Type="http://schemas.openxmlformats.org/officeDocument/2006/relationships/hyperlink" Target="mailto:khulan.a@mcscocacola.mn" TargetMode="External"/><Relationship Id="rId57" Type="http://schemas.openxmlformats.org/officeDocument/2006/relationships/hyperlink" Target="mailto:transit.gem@gmail.com" TargetMode="External"/><Relationship Id="rId106" Type="http://schemas.openxmlformats.org/officeDocument/2006/relationships/hyperlink" Target="mailto:munkherdene@wwc.mn" TargetMode="External"/><Relationship Id="rId114" Type="http://schemas.openxmlformats.org/officeDocument/2006/relationships/hyperlink" Target="mailto:bat-yeruult.ts@petrovis.net" TargetMode="External"/><Relationship Id="rId119" Type="http://schemas.openxmlformats.org/officeDocument/2006/relationships/hyperlink" Target="http://www.petrovis.mn/" TargetMode="External"/><Relationship Id="rId127" Type="http://schemas.openxmlformats.org/officeDocument/2006/relationships/hyperlink" Target="http://www.petrovis.mn/" TargetMode="External"/><Relationship Id="rId10" Type="http://schemas.openxmlformats.org/officeDocument/2006/relationships/hyperlink" Target="mailto:chinzorig@scc.mn" TargetMode="External"/><Relationship Id="rId31" Type="http://schemas.openxmlformats.org/officeDocument/2006/relationships/hyperlink" Target="mailto:chunag.odbayar@yahoo.com" TargetMode="External"/><Relationship Id="rId44" Type="http://schemas.openxmlformats.org/officeDocument/2006/relationships/hyperlink" Target="mailto:erdembileg@ttct.mn" TargetMode="External"/><Relationship Id="rId52" Type="http://schemas.openxmlformats.org/officeDocument/2006/relationships/hyperlink" Target="mailto:erdembileg@ttct.mn" TargetMode="External"/><Relationship Id="rId60" Type="http://schemas.openxmlformats.org/officeDocument/2006/relationships/hyperlink" Target="mailto:baterdene_2583@yahoo.com" TargetMode="External"/><Relationship Id="rId65" Type="http://schemas.openxmlformats.org/officeDocument/2006/relationships/hyperlink" Target="mailto:baagii1209@gmail.com" TargetMode="External"/><Relationship Id="rId73" Type="http://schemas.openxmlformats.org/officeDocument/2006/relationships/hyperlink" Target="mailto:info@blastcompany.mn" TargetMode="External"/><Relationship Id="rId78" Type="http://schemas.openxmlformats.org/officeDocument/2006/relationships/hyperlink" Target="https://ardleasing.com/introduction" TargetMode="External"/><Relationship Id="rId81" Type="http://schemas.openxmlformats.org/officeDocument/2006/relationships/hyperlink" Target="https://www.google.com/search?q=%D0%A2%D1%8D%D1%8D%D0%B2%D1%8D%D1%80+%D1%85%D3%A9%D0%B3%D0%B6%D0%BB%D0%B8%D0%B9%D0%BD+%D0%B1%D0%B0%D0%BD%D0%BA&amp;sxsrf=AOaemvLUHcrzHqlBA44WU8pcTMvhXv4dtg%3A1643093207215&amp;ei=15zvYYXWDMasmAWz7avABw&amp;ved=0ahUKEwjFncuXp8z1AhVGFqYKHbP2CngQ4dUDCA0&amp;uact=5&amp;oq=%D0%A2%D1%8D%D1%8D%D0%B2%D1%8D%D1%80+%D1%85%D3%A9%D0%B3%D0%B6%D0%BB%D0%B8%D0%B9%D0%BD+%D0%B1%D0%B0%D0%BD%D0%BA&amp;gs_lcp=Cgdnd3Mtd2l6EAMyBQgAEMsBMgYIABAWEB4yBggAEBYQHjIGCAAQFhAeMgYIABAWEB4yBggAEBYQHjICCCY6BwgjELADECdKBAhBGAFKBAhGGABQ8QNY8QNgyQZoAXAAeACAAZUBiAGVAZIBAzAuMZgBAKABAqABAcgBAcABAQ&amp;sclient=gws-wiz" TargetMode="External"/><Relationship Id="rId86" Type="http://schemas.openxmlformats.org/officeDocument/2006/relationships/hyperlink" Target="mailto:davaanyam@monex.mn" TargetMode="External"/><Relationship Id="rId94" Type="http://schemas.openxmlformats.org/officeDocument/2006/relationships/hyperlink" Target="mailto:mandakherdene.e@anungoo.mn" TargetMode="External"/><Relationship Id="rId99" Type="http://schemas.openxmlformats.org/officeDocument/2006/relationships/hyperlink" Target="mailto:khulan.b@mmc.mn" TargetMode="External"/><Relationship Id="rId101" Type="http://schemas.openxmlformats.org/officeDocument/2006/relationships/hyperlink" Target="mailto:undarmaab@element.mn" TargetMode="External"/><Relationship Id="rId122" Type="http://schemas.openxmlformats.org/officeDocument/2006/relationships/hyperlink" Target="mailto:bat-yeruult.ts@petrovis.net" TargetMode="External"/><Relationship Id="rId130" Type="http://schemas.openxmlformats.org/officeDocument/2006/relationships/hyperlink" Target="mailto:coordinator@mongolhyundai.mn" TargetMode="External"/><Relationship Id="rId135" Type="http://schemas.openxmlformats.org/officeDocument/2006/relationships/hyperlink" Target="http://www.petrovis.mn/" TargetMode="External"/><Relationship Id="rId143" Type="http://schemas.openxmlformats.org/officeDocument/2006/relationships/hyperlink" Target="http://www.petrovis.mn/" TargetMode="External"/><Relationship Id="rId148" Type="http://schemas.openxmlformats.org/officeDocument/2006/relationships/drawing" Target="../drawings/drawing1.xml"/><Relationship Id="rId4" Type="http://schemas.openxmlformats.org/officeDocument/2006/relationships/hyperlink" Target="https://www.google.com/search?q=new+gobi+star&amp;ei=tXYDYvKOG4WCoATHu4bYBg&amp;oq=new+gobi+&amp;gs_lcp=Cgdnd3Mtd2l6EAEYADIFCAAQgAQyBggAEBYQHjIGCAAQFhAeMgYIABAWEB4yCAgAEBYQChAeMgYIABAWEB4yBggAEBYQHjIGCAAQFhAeMgYIABAWEB4yBggAEBYQHjoHCAAQRxCwAzoICCEQFhAdEB46CAgAEIAEELEDOgsIABCABBCxAxCDAToHCAAQsQMQQzoECAAQQzoICAAQgAQQyQNKBAhBGABKBAhGGABQiwdYzS5ghz5oAnABeAOAAYMBiAGJEJIBBDAuMTiYAQCgAQGwAQDIAQjAAQE&amp;sclient=gws-wiz" TargetMode="External"/><Relationship Id="rId9" Type="http://schemas.openxmlformats.org/officeDocument/2006/relationships/hyperlink" Target="http://www.scc.mn/" TargetMode="External"/><Relationship Id="rId13" Type="http://schemas.openxmlformats.org/officeDocument/2006/relationships/hyperlink" Target="mailto:Solongo.Bavuujav@redpathmining.com" TargetMode="External"/><Relationship Id="rId18" Type="http://schemas.openxmlformats.org/officeDocument/2006/relationships/hyperlink" Target="mailto:Enkhbayar.Davaajav@thiessmongolia.com" TargetMode="External"/><Relationship Id="rId39" Type="http://schemas.openxmlformats.org/officeDocument/2006/relationships/hyperlink" Target="mailto:uranchimeg.myagmarsuren@mn.multivac.com" TargetMode="External"/><Relationship Id="rId109" Type="http://schemas.openxmlformats.org/officeDocument/2006/relationships/hyperlink" Target="mailto:enkhamgalan.e@parker.mn" TargetMode="External"/><Relationship Id="rId34" Type="http://schemas.openxmlformats.org/officeDocument/2006/relationships/hyperlink" Target="mailto:Davaa.GANKHUYAG@gunvorgroup.com" TargetMode="External"/><Relationship Id="rId50" Type="http://schemas.openxmlformats.org/officeDocument/2006/relationships/hyperlink" Target="mailto:erdembileg@ttct.mn" TargetMode="External"/><Relationship Id="rId55" Type="http://schemas.openxmlformats.org/officeDocument/2006/relationships/hyperlink" Target="mailto:enkhbaatar_a@judcouncil.mn" TargetMode="External"/><Relationship Id="rId76" Type="http://schemas.openxmlformats.org/officeDocument/2006/relationships/hyperlink" Target="mailto:info@meic.mn" TargetMode="External"/><Relationship Id="rId97" Type="http://schemas.openxmlformats.org/officeDocument/2006/relationships/hyperlink" Target="https://mrtd.gov.mn/" TargetMode="External"/><Relationship Id="rId104" Type="http://schemas.openxmlformats.org/officeDocument/2006/relationships/hyperlink" Target="mailto:m_raldii@yahoo.com" TargetMode="External"/><Relationship Id="rId120" Type="http://schemas.openxmlformats.org/officeDocument/2006/relationships/hyperlink" Target="mailto:bat-yeruult.ts@petrovis.net" TargetMode="External"/><Relationship Id="rId125" Type="http://schemas.openxmlformats.org/officeDocument/2006/relationships/hyperlink" Target="http://www.petrovis.mn/" TargetMode="External"/><Relationship Id="rId141" Type="http://schemas.openxmlformats.org/officeDocument/2006/relationships/hyperlink" Target="mailto:bairta@alphatrans.mn" TargetMode="External"/><Relationship Id="rId146" Type="http://schemas.openxmlformats.org/officeDocument/2006/relationships/hyperlink" Target="mailto:Sales@primesupply.mn" TargetMode="External"/><Relationship Id="rId7" Type="http://schemas.openxmlformats.org/officeDocument/2006/relationships/hyperlink" Target="mailto:oyunchimeg@khurgataikhairkhan.mn" TargetMode="External"/><Relationship Id="rId71" Type="http://schemas.openxmlformats.org/officeDocument/2006/relationships/hyperlink" Target="mailto:ecolefrancaiseiob@gmail.com" TargetMode="External"/><Relationship Id="rId92" Type="http://schemas.openxmlformats.org/officeDocument/2006/relationships/hyperlink" Target="http://www.baganuurmine.mn/" TargetMode="External"/><Relationship Id="rId2" Type="http://schemas.openxmlformats.org/officeDocument/2006/relationships/hyperlink" Target="http://www.monosfoods.mn/" TargetMode="External"/><Relationship Id="rId29" Type="http://schemas.openxmlformats.org/officeDocument/2006/relationships/hyperlink" Target="http://opendata.burtgel.gov.mn/lesinfo/2648989" TargetMode="External"/><Relationship Id="rId24" Type="http://schemas.openxmlformats.org/officeDocument/2006/relationships/hyperlink" Target="mailto:odbaatar@gmail.com" TargetMode="External"/><Relationship Id="rId40" Type="http://schemas.openxmlformats.org/officeDocument/2006/relationships/hyperlink" Target="http://www.multivac.com/" TargetMode="External"/><Relationship Id="rId45" Type="http://schemas.openxmlformats.org/officeDocument/2006/relationships/hyperlink" Target="mailto:murat.da@mongolia-energy.com" TargetMode="External"/><Relationship Id="rId66" Type="http://schemas.openxmlformats.org/officeDocument/2006/relationships/hyperlink" Target="mailto:undarmaa1121@yahoo.com" TargetMode="External"/><Relationship Id="rId87" Type="http://schemas.openxmlformats.org/officeDocument/2006/relationships/hyperlink" Target="mailto:saruuljantsandorj@gmail.com" TargetMode="External"/><Relationship Id="rId110" Type="http://schemas.openxmlformats.org/officeDocument/2006/relationships/hyperlink" Target="mailto:bat-yeruult.ts@petrovis.net" TargetMode="External"/><Relationship Id="rId115" Type="http://schemas.openxmlformats.org/officeDocument/2006/relationships/hyperlink" Target="http://www.petrovis.mn/" TargetMode="External"/><Relationship Id="rId131" Type="http://schemas.openxmlformats.org/officeDocument/2006/relationships/hyperlink" Target="mailto:info@monzam.mn" TargetMode="External"/><Relationship Id="rId136" Type="http://schemas.openxmlformats.org/officeDocument/2006/relationships/hyperlink" Target="mailto:Amarsanaa@volppower.mn" TargetMode="External"/><Relationship Id="rId61" Type="http://schemas.openxmlformats.org/officeDocument/2006/relationships/hyperlink" Target="mailto:baasandorj@netcom.mn" TargetMode="External"/><Relationship Id="rId82" Type="http://schemas.openxmlformats.org/officeDocument/2006/relationships/hyperlink" Target="https://www.google.com/search?sxsrf=AOaemvL8F6CxefBCnSRUvkAtXw1iEO5Wtg:1643161376691&amp;q=%D0%A8%D0%B0%D0%BD%D0%B3%D1%80%D0%B8-%D0%9B%D0%B0+%D0%A5%D1%83%D0%B4%D0%B0%D0%BB%D0%B4%D0%B0%D0%B0%D0%BD%D1%8B+%D0%A2%D3%A9%D0%B2&amp;ludocid=3991590028733705157&amp;gsas=1&amp;lsig=AB86z5VsQ4ajY_Sj2aOw29AgCEBJ&amp;sa=X&amp;ved=2ahUKEwi396mRpc71AhWOlFYBHZWCCugQ8G0oAHoECEUQAQ" TargetMode="External"/><Relationship Id="rId19" Type="http://schemas.openxmlformats.org/officeDocument/2006/relationships/hyperlink" Target="http://opendata.burtgel.gov.mn/lesinfo/5162122" TargetMode="External"/><Relationship Id="rId14" Type="http://schemas.openxmlformats.org/officeDocument/2006/relationships/hyperlink" Target="mailto:Solongo.Bavuujav@redpathmining.com" TargetMode="External"/><Relationship Id="rId30" Type="http://schemas.openxmlformats.org/officeDocument/2006/relationships/hyperlink" Target="http://opendata.burtgel.gov.mn/lesinfo/9129146" TargetMode="External"/><Relationship Id="rId35" Type="http://schemas.openxmlformats.org/officeDocument/2006/relationships/hyperlink" Target="mailto:Oyuntsatsral.Altansukh@mail.weir" TargetMode="External"/><Relationship Id="rId56" Type="http://schemas.openxmlformats.org/officeDocument/2006/relationships/hyperlink" Target="https://www.google.com/search?q=%D1%82%D1%8D%D0%B3%D1%88+%D0%BF%D0%BB%D0%B0%D0%BD%D1%82+%D1%85%D1%85%D0%BA&amp;source=hp&amp;ei=ym7-YLm9FpqTr7wP_sOhmAY&amp;iflsig=AINFCbYAAAAAYP582tXHQhvIQvJR3g9JP4EHftSjxoCv&amp;oq=%D1%82%D1%8D%D0%B3%D1%88+%D0%BF&amp;gs_lcp=Cgdnd3Mtd2l6EAEYADIECAAQEzIICAAQFhAeEBMyCAgAEBYQHhATMggIABAWEB4QEzIICAAQFhAeEBMyCAgAEBYQHhATMggIABAWEB4QEzIICAAQFhAeEBMyCAgAEBYQHhATMggIABAWEB4QEzoFCAAQxAI6BAgAEAM6BggAEAoQE1CUDFilNGCqUmgBcAB4AIABpwGIAbkHkgEDMC43mAEAoAEBqgEHZ3dzLXdperABAA&amp;sclient=gws-wiz" TargetMode="External"/><Relationship Id="rId77" Type="http://schemas.openxmlformats.org/officeDocument/2006/relationships/hyperlink" Target="mailto:info@khaandaatgal.mn" TargetMode="External"/><Relationship Id="rId100" Type="http://schemas.openxmlformats.org/officeDocument/2006/relationships/hyperlink" Target="mailto:elementmedical44@gmail.com" TargetMode="External"/><Relationship Id="rId105" Type="http://schemas.openxmlformats.org/officeDocument/2006/relationships/hyperlink" Target="mailto:ariunjargal.od@khanbank.com" TargetMode="External"/><Relationship Id="rId126" Type="http://schemas.openxmlformats.org/officeDocument/2006/relationships/hyperlink" Target="mailto:bat-yeruult.ts@petrovis.net" TargetMode="External"/><Relationship Id="rId147" Type="http://schemas.openxmlformats.org/officeDocument/2006/relationships/printerSettings" Target="../printerSettings/printerSettings1.bin"/><Relationship Id="rId8" Type="http://schemas.openxmlformats.org/officeDocument/2006/relationships/hyperlink" Target="http://www.erdes.mn/" TargetMode="External"/><Relationship Id="rId51" Type="http://schemas.openxmlformats.org/officeDocument/2006/relationships/hyperlink" Target="mailto:erdembileg@ttct.mn" TargetMode="External"/><Relationship Id="rId72" Type="http://schemas.openxmlformats.org/officeDocument/2006/relationships/hyperlink" Target="mailto:hr@uscc.mn" TargetMode="External"/><Relationship Id="rId93" Type="http://schemas.openxmlformats.org/officeDocument/2006/relationships/hyperlink" Target="https://mrpam.gov.mn/" TargetMode="External"/><Relationship Id="rId98" Type="http://schemas.openxmlformats.org/officeDocument/2006/relationships/hyperlink" Target="mailto:b_davhraa@yahoo.com" TargetMode="External"/><Relationship Id="rId121" Type="http://schemas.openxmlformats.org/officeDocument/2006/relationships/hyperlink" Target="http://www.petrovis.mn/" TargetMode="External"/><Relationship Id="rId142" Type="http://schemas.openxmlformats.org/officeDocument/2006/relationships/hyperlink" Target="mailto:bat-yeruult.ts@petrovi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9"/>
  <sheetViews>
    <sheetView tabSelected="1" topLeftCell="S332" zoomScale="130" zoomScaleNormal="130" workbookViewId="0">
      <selection activeCell="T350" sqref="T350"/>
    </sheetView>
  </sheetViews>
  <sheetFormatPr defaultColWidth="14.42578125" defaultRowHeight="15"/>
  <cols>
    <col min="1" max="1" width="17.42578125" customWidth="1"/>
    <col min="2" max="2" width="12.7109375" customWidth="1"/>
    <col min="3" max="3" width="44.5703125" customWidth="1"/>
    <col min="4" max="4" width="15.28515625" customWidth="1"/>
    <col min="5" max="5" width="5" customWidth="1"/>
    <col min="6" max="6" width="10.5703125" customWidth="1"/>
    <col min="7" max="7" width="9.42578125" customWidth="1"/>
    <col min="8" max="8" width="10.5703125" customWidth="1"/>
    <col min="9" max="9" width="6.85546875" customWidth="1"/>
    <col min="10" max="10" width="18.5703125" customWidth="1"/>
    <col min="11" max="11" width="5.42578125" customWidth="1"/>
    <col min="12" max="12" width="6.140625" customWidth="1"/>
    <col min="13" max="13" width="8.28515625" customWidth="1"/>
    <col min="14" max="14" width="12" customWidth="1"/>
    <col min="15" max="15" width="3.28515625" customWidth="1"/>
    <col min="16" max="16" width="13.7109375" customWidth="1"/>
    <col min="17" max="17" width="4.42578125" customWidth="1"/>
    <col min="18" max="18" width="6.28515625" customWidth="1"/>
    <col min="19" max="19" width="6" customWidth="1"/>
    <col min="20" max="20" width="164.5703125" customWidth="1"/>
    <col min="21" max="21" width="22.5703125" customWidth="1"/>
    <col min="22" max="22" width="14.85546875" customWidth="1"/>
    <col min="23" max="23" width="15.140625" customWidth="1"/>
    <col min="24" max="24" width="16.7109375" customWidth="1"/>
    <col min="25" max="26" width="9.140625" customWidth="1"/>
  </cols>
  <sheetData>
    <row r="1" spans="1:26" ht="45">
      <c r="A1" s="4" t="s">
        <v>0</v>
      </c>
      <c r="B1" s="2" t="s">
        <v>6</v>
      </c>
      <c r="C1" s="81" t="s">
        <v>1236</v>
      </c>
      <c r="D1" s="81" t="s">
        <v>23</v>
      </c>
      <c r="E1" s="81" t="s">
        <v>1</v>
      </c>
      <c r="F1" s="81" t="s">
        <v>24</v>
      </c>
      <c r="G1" s="81" t="s">
        <v>25</v>
      </c>
      <c r="H1" s="81" t="s">
        <v>26</v>
      </c>
      <c r="I1" s="82" t="s">
        <v>15</v>
      </c>
      <c r="J1" s="83" t="s">
        <v>16</v>
      </c>
      <c r="K1" s="83" t="s">
        <v>17</v>
      </c>
      <c r="L1" s="83" t="s">
        <v>18</v>
      </c>
      <c r="M1" s="84" t="s">
        <v>7</v>
      </c>
      <c r="N1" s="84" t="s">
        <v>8</v>
      </c>
      <c r="O1" s="85" t="s">
        <v>9</v>
      </c>
      <c r="P1" s="78" t="s">
        <v>10</v>
      </c>
      <c r="Q1" s="86" t="s">
        <v>20</v>
      </c>
      <c r="R1" s="86" t="s">
        <v>21</v>
      </c>
      <c r="S1" s="86" t="s">
        <v>22</v>
      </c>
      <c r="T1" s="87" t="s">
        <v>19</v>
      </c>
      <c r="U1" s="88" t="s">
        <v>11</v>
      </c>
      <c r="V1" s="89" t="s">
        <v>13</v>
      </c>
      <c r="W1" s="88" t="s">
        <v>14</v>
      </c>
      <c r="X1" s="84" t="s">
        <v>12</v>
      </c>
      <c r="Y1" s="1"/>
      <c r="Z1" s="1"/>
    </row>
    <row r="2" spans="1:26" ht="15.75" customHeight="1">
      <c r="A2" s="3">
        <v>1</v>
      </c>
      <c r="B2" s="3" t="s">
        <v>27</v>
      </c>
      <c r="C2" s="4" t="s">
        <v>33</v>
      </c>
      <c r="D2" s="3"/>
      <c r="E2" s="4"/>
      <c r="F2" s="4"/>
      <c r="G2" s="4"/>
      <c r="H2" s="4"/>
      <c r="I2" s="4"/>
      <c r="J2" s="4"/>
      <c r="K2" s="4"/>
      <c r="L2" s="4"/>
      <c r="M2" s="10" t="s">
        <v>810</v>
      </c>
      <c r="N2" s="3">
        <v>100</v>
      </c>
      <c r="O2" s="90">
        <v>44360</v>
      </c>
      <c r="P2" s="90">
        <v>44724</v>
      </c>
      <c r="Q2" s="5">
        <v>260000000</v>
      </c>
      <c r="R2" s="6">
        <f t="shared" ref="R2:R33" si="0">+S2/Q2*100%</f>
        <v>1.4999999999999999E-2</v>
      </c>
      <c r="S2" s="5">
        <v>3900000</v>
      </c>
      <c r="T2" s="4" t="s">
        <v>34</v>
      </c>
      <c r="U2" s="4" t="s">
        <v>1184</v>
      </c>
      <c r="V2" s="8">
        <v>44329</v>
      </c>
      <c r="W2" s="4"/>
      <c r="X2" s="4" t="s">
        <v>5</v>
      </c>
      <c r="Y2" s="1"/>
      <c r="Z2" s="1"/>
    </row>
    <row r="3" spans="1:26">
      <c r="A3" s="3">
        <v>2</v>
      </c>
      <c r="B3" s="3" t="s">
        <v>35</v>
      </c>
      <c r="C3" s="4" t="s">
        <v>36</v>
      </c>
      <c r="D3" s="3"/>
      <c r="E3" s="4"/>
      <c r="F3" s="4"/>
      <c r="G3" s="4"/>
      <c r="H3" s="4"/>
      <c r="I3" s="4"/>
      <c r="J3" s="4"/>
      <c r="K3" s="4"/>
      <c r="L3" s="4"/>
      <c r="M3" s="10" t="s">
        <v>810</v>
      </c>
      <c r="N3" s="3">
        <v>100</v>
      </c>
      <c r="O3" s="91">
        <v>44250</v>
      </c>
      <c r="P3" s="91">
        <v>44614</v>
      </c>
      <c r="Q3" s="5">
        <v>870000000</v>
      </c>
      <c r="R3" s="6">
        <f t="shared" si="0"/>
        <v>8.0000000000000002E-3</v>
      </c>
      <c r="S3" s="5">
        <v>6960000</v>
      </c>
      <c r="T3" s="4" t="s">
        <v>37</v>
      </c>
      <c r="U3" s="4" t="s">
        <v>1184</v>
      </c>
      <c r="V3" s="8">
        <v>44219</v>
      </c>
      <c r="W3" s="4"/>
      <c r="X3" s="4" t="s">
        <v>5</v>
      </c>
      <c r="Y3" s="1"/>
      <c r="Z3" s="1"/>
    </row>
    <row r="4" spans="1:26">
      <c r="A4" s="3">
        <v>3</v>
      </c>
      <c r="B4" s="3" t="s">
        <v>38</v>
      </c>
      <c r="C4" s="4" t="s">
        <v>39</v>
      </c>
      <c r="D4" s="3"/>
      <c r="E4" s="4"/>
      <c r="F4" s="4"/>
      <c r="G4" s="4"/>
      <c r="H4" s="4"/>
      <c r="I4" s="4"/>
      <c r="J4" s="4"/>
      <c r="K4" s="4"/>
      <c r="L4" s="4"/>
      <c r="M4" s="10" t="s">
        <v>810</v>
      </c>
      <c r="N4" s="3">
        <v>100</v>
      </c>
      <c r="O4" s="91">
        <v>43631</v>
      </c>
      <c r="P4" s="91">
        <v>44361</v>
      </c>
      <c r="Q4" s="5">
        <v>500000000</v>
      </c>
      <c r="R4" s="6">
        <f t="shared" si="0"/>
        <v>1.194E-3</v>
      </c>
      <c r="S4" s="5">
        <v>597000</v>
      </c>
      <c r="T4" s="4" t="s">
        <v>40</v>
      </c>
      <c r="U4" s="4" t="s">
        <v>1184</v>
      </c>
      <c r="V4" s="8">
        <v>43600</v>
      </c>
      <c r="W4" s="4"/>
      <c r="X4" s="4" t="s">
        <v>5</v>
      </c>
      <c r="Y4" s="1"/>
      <c r="Z4" s="1"/>
    </row>
    <row r="5" spans="1:26">
      <c r="A5" s="3">
        <v>4</v>
      </c>
      <c r="B5" s="3" t="s">
        <v>41</v>
      </c>
      <c r="C5" s="4" t="s">
        <v>42</v>
      </c>
      <c r="D5" s="3"/>
      <c r="E5" s="4"/>
      <c r="F5" s="4"/>
      <c r="G5" s="4"/>
      <c r="H5" s="4"/>
      <c r="I5" s="4"/>
      <c r="J5" s="4"/>
      <c r="K5" s="4"/>
      <c r="L5" s="4"/>
      <c r="M5" s="10" t="s">
        <v>810</v>
      </c>
      <c r="N5" s="3">
        <v>100</v>
      </c>
      <c r="O5" s="91">
        <v>44355</v>
      </c>
      <c r="P5" s="91">
        <v>44720</v>
      </c>
      <c r="Q5" s="5">
        <v>967600000</v>
      </c>
      <c r="R5" s="6">
        <f t="shared" si="0"/>
        <v>3.0000000000000001E-3</v>
      </c>
      <c r="S5" s="5">
        <v>2902800</v>
      </c>
      <c r="T5" s="4" t="s">
        <v>4</v>
      </c>
      <c r="U5" s="4" t="s">
        <v>1184</v>
      </c>
      <c r="V5" s="8">
        <v>44324</v>
      </c>
      <c r="W5" s="4"/>
      <c r="X5" s="4" t="s">
        <v>5</v>
      </c>
      <c r="Y5" s="1"/>
      <c r="Z5" s="1"/>
    </row>
    <row r="6" spans="1:26">
      <c r="A6" s="3">
        <v>5</v>
      </c>
      <c r="B6" s="3" t="s">
        <v>2</v>
      </c>
      <c r="C6" s="4" t="s">
        <v>3</v>
      </c>
      <c r="D6" s="3"/>
      <c r="E6" s="4"/>
      <c r="F6" s="4"/>
      <c r="G6" s="4"/>
      <c r="H6" s="4"/>
      <c r="I6" s="4"/>
      <c r="J6" s="4"/>
      <c r="K6" s="4"/>
      <c r="L6" s="4"/>
      <c r="M6" s="10" t="s">
        <v>810</v>
      </c>
      <c r="N6" s="3">
        <v>100</v>
      </c>
      <c r="O6" s="91">
        <v>44256</v>
      </c>
      <c r="P6" s="91">
        <v>44621</v>
      </c>
      <c r="Q6" s="5">
        <v>166000000</v>
      </c>
      <c r="R6" s="6">
        <f t="shared" si="0"/>
        <v>1.2E-2</v>
      </c>
      <c r="S6" s="5">
        <v>1992000</v>
      </c>
      <c r="T6" s="4" t="s">
        <v>43</v>
      </c>
      <c r="U6" s="4" t="s">
        <v>1184</v>
      </c>
      <c r="V6" s="8">
        <v>44228</v>
      </c>
      <c r="W6" s="4"/>
      <c r="X6" s="4" t="s">
        <v>5</v>
      </c>
      <c r="Y6" s="1"/>
      <c r="Z6" s="1"/>
    </row>
    <row r="7" spans="1:26">
      <c r="A7" s="3">
        <v>6</v>
      </c>
      <c r="B7" s="3">
        <v>3553604</v>
      </c>
      <c r="C7" s="4" t="s">
        <v>45</v>
      </c>
      <c r="D7" s="3"/>
      <c r="E7" s="4"/>
      <c r="F7" s="4"/>
      <c r="G7" s="4"/>
      <c r="H7" s="4"/>
      <c r="I7" s="4"/>
      <c r="J7" s="4"/>
      <c r="K7" s="4"/>
      <c r="L7" s="4"/>
      <c r="M7" s="10" t="s">
        <v>810</v>
      </c>
      <c r="N7" s="3">
        <v>100</v>
      </c>
      <c r="O7" s="91">
        <v>44349</v>
      </c>
      <c r="P7" s="91">
        <v>44713</v>
      </c>
      <c r="Q7" s="5">
        <v>2430000000</v>
      </c>
      <c r="R7" s="6">
        <f t="shared" si="0"/>
        <v>5.2839506172839504E-3</v>
      </c>
      <c r="S7" s="5">
        <v>12840000</v>
      </c>
      <c r="T7" s="4" t="s">
        <v>46</v>
      </c>
      <c r="U7" s="4" t="s">
        <v>1184</v>
      </c>
      <c r="V7" s="8">
        <v>44318</v>
      </c>
      <c r="W7" s="4"/>
      <c r="X7" s="4" t="s">
        <v>5</v>
      </c>
      <c r="Y7" s="1"/>
      <c r="Z7" s="1"/>
    </row>
    <row r="8" spans="1:26">
      <c r="A8" s="3">
        <v>8</v>
      </c>
      <c r="B8" s="3" t="s">
        <v>47</v>
      </c>
      <c r="C8" s="4" t="s">
        <v>48</v>
      </c>
      <c r="D8" s="3"/>
      <c r="E8" s="4"/>
      <c r="F8" s="4"/>
      <c r="G8" s="4"/>
      <c r="H8" s="4"/>
      <c r="I8" s="4"/>
      <c r="J8" s="4"/>
      <c r="K8" s="4"/>
      <c r="L8" s="4"/>
      <c r="M8" s="10" t="s">
        <v>810</v>
      </c>
      <c r="N8" s="3">
        <v>100</v>
      </c>
      <c r="O8" s="91">
        <v>44368</v>
      </c>
      <c r="P8" s="91">
        <v>44732</v>
      </c>
      <c r="Q8" s="5">
        <v>7556391762</v>
      </c>
      <c r="R8" s="6">
        <f t="shared" si="0"/>
        <v>7.9999999872955238E-3</v>
      </c>
      <c r="S8" s="5">
        <v>60451134</v>
      </c>
      <c r="T8" s="4" t="s">
        <v>46</v>
      </c>
      <c r="U8" s="4" t="s">
        <v>1184</v>
      </c>
      <c r="V8" s="8">
        <v>44337</v>
      </c>
      <c r="W8" s="4"/>
      <c r="X8" s="4" t="s">
        <v>5</v>
      </c>
      <c r="Y8" s="1"/>
      <c r="Z8" s="1"/>
    </row>
    <row r="9" spans="1:26">
      <c r="A9" s="3">
        <v>9</v>
      </c>
      <c r="B9" s="3" t="s">
        <v>44</v>
      </c>
      <c r="C9" s="4" t="s">
        <v>45</v>
      </c>
      <c r="D9" s="3"/>
      <c r="E9" s="4"/>
      <c r="F9" s="4"/>
      <c r="G9" s="4"/>
      <c r="H9" s="4"/>
      <c r="I9" s="4"/>
      <c r="J9" s="4"/>
      <c r="K9" s="4"/>
      <c r="L9" s="4"/>
      <c r="M9" s="10" t="s">
        <v>810</v>
      </c>
      <c r="N9" s="3">
        <v>100</v>
      </c>
      <c r="O9" s="91">
        <v>44512</v>
      </c>
      <c r="P9" s="91">
        <v>44876</v>
      </c>
      <c r="Q9" s="5">
        <v>4600000000</v>
      </c>
      <c r="R9" s="6">
        <f t="shared" si="0"/>
        <v>5.0086956521739135E-3</v>
      </c>
      <c r="S9" s="5">
        <v>23040000</v>
      </c>
      <c r="T9" s="4" t="s">
        <v>46</v>
      </c>
      <c r="U9" s="4" t="s">
        <v>1184</v>
      </c>
      <c r="V9" s="8">
        <v>44481</v>
      </c>
      <c r="W9" s="4"/>
      <c r="X9" s="4" t="s">
        <v>5</v>
      </c>
      <c r="Y9" s="1"/>
      <c r="Z9" s="1"/>
    </row>
    <row r="10" spans="1:26">
      <c r="A10" s="3">
        <v>10</v>
      </c>
      <c r="B10" s="3" t="s">
        <v>49</v>
      </c>
      <c r="C10" s="4" t="s">
        <v>50</v>
      </c>
      <c r="D10" s="3"/>
      <c r="E10" s="4"/>
      <c r="F10" s="4"/>
      <c r="G10" s="4"/>
      <c r="H10" s="4"/>
      <c r="I10" s="4"/>
      <c r="J10" s="4"/>
      <c r="K10" s="4"/>
      <c r="L10" s="4"/>
      <c r="M10" s="10" t="s">
        <v>810</v>
      </c>
      <c r="N10" s="3">
        <v>100</v>
      </c>
      <c r="O10" s="91">
        <v>44071</v>
      </c>
      <c r="P10" s="91">
        <v>44356</v>
      </c>
      <c r="Q10" s="5">
        <v>400000000</v>
      </c>
      <c r="R10" s="6">
        <f t="shared" si="0"/>
        <v>1.3749999999999999E-3</v>
      </c>
      <c r="S10" s="5">
        <v>550000</v>
      </c>
      <c r="T10" s="4" t="s">
        <v>51</v>
      </c>
      <c r="U10" s="4" t="s">
        <v>1184</v>
      </c>
      <c r="V10" s="8">
        <v>44040</v>
      </c>
      <c r="W10" s="4"/>
      <c r="X10" s="4" t="s">
        <v>5</v>
      </c>
      <c r="Y10" s="1"/>
      <c r="Z10" s="1"/>
    </row>
    <row r="11" spans="1:26">
      <c r="A11" s="3">
        <v>11</v>
      </c>
      <c r="B11" s="3" t="s">
        <v>49</v>
      </c>
      <c r="C11" s="4" t="s">
        <v>50</v>
      </c>
      <c r="D11" s="3"/>
      <c r="E11" s="4"/>
      <c r="F11" s="4"/>
      <c r="G11" s="4"/>
      <c r="H11" s="4"/>
      <c r="I11" s="4"/>
      <c r="J11" s="4"/>
      <c r="K11" s="4"/>
      <c r="L11" s="4"/>
      <c r="M11" s="10" t="s">
        <v>810</v>
      </c>
      <c r="N11" s="3">
        <v>100</v>
      </c>
      <c r="O11" s="91">
        <v>44071</v>
      </c>
      <c r="P11" s="91">
        <v>44356</v>
      </c>
      <c r="Q11" s="5">
        <v>80000000</v>
      </c>
      <c r="R11" s="6">
        <f t="shared" si="0"/>
        <v>1.5E-3</v>
      </c>
      <c r="S11" s="5">
        <v>120000</v>
      </c>
      <c r="T11" s="4" t="s">
        <v>52</v>
      </c>
      <c r="U11" s="4" t="s">
        <v>1184</v>
      </c>
      <c r="V11" s="8">
        <v>44040</v>
      </c>
      <c r="W11" s="4"/>
      <c r="X11" s="4" t="s">
        <v>5</v>
      </c>
      <c r="Y11" s="1"/>
      <c r="Z11" s="1"/>
    </row>
    <row r="12" spans="1:26">
      <c r="A12" s="3">
        <v>12</v>
      </c>
      <c r="B12" s="3" t="s">
        <v>44</v>
      </c>
      <c r="C12" s="4" t="s">
        <v>45</v>
      </c>
      <c r="D12" s="3"/>
      <c r="E12" s="4"/>
      <c r="F12" s="4"/>
      <c r="G12" s="4"/>
      <c r="H12" s="4"/>
      <c r="I12" s="4"/>
      <c r="J12" s="4"/>
      <c r="K12" s="4"/>
      <c r="L12" s="4"/>
      <c r="M12" s="10" t="s">
        <v>810</v>
      </c>
      <c r="N12" s="3">
        <v>100</v>
      </c>
      <c r="O12" s="91">
        <v>43189</v>
      </c>
      <c r="P12" s="91">
        <v>43553</v>
      </c>
      <c r="Q12" s="5">
        <v>250000000</v>
      </c>
      <c r="R12" s="6">
        <f t="shared" si="0"/>
        <v>0</v>
      </c>
      <c r="S12" s="5">
        <v>0</v>
      </c>
      <c r="T12" s="4" t="s">
        <v>46</v>
      </c>
      <c r="U12" s="4" t="s">
        <v>1184</v>
      </c>
      <c r="V12" s="8">
        <v>43160</v>
      </c>
      <c r="W12" s="4"/>
      <c r="X12" s="4" t="s">
        <v>5</v>
      </c>
      <c r="Y12" s="1"/>
      <c r="Z12" s="1"/>
    </row>
    <row r="13" spans="1:26">
      <c r="A13" s="3">
        <v>13</v>
      </c>
      <c r="B13" s="3" t="s">
        <v>47</v>
      </c>
      <c r="C13" s="4" t="s">
        <v>48</v>
      </c>
      <c r="D13" s="3"/>
      <c r="E13" s="4"/>
      <c r="F13" s="4"/>
      <c r="G13" s="4"/>
      <c r="H13" s="4"/>
      <c r="I13" s="4"/>
      <c r="J13" s="4"/>
      <c r="K13" s="4"/>
      <c r="L13" s="4"/>
      <c r="M13" s="10" t="s">
        <v>810</v>
      </c>
      <c r="N13" s="3">
        <v>100</v>
      </c>
      <c r="O13" s="91">
        <v>43190</v>
      </c>
      <c r="P13" s="91">
        <v>43554</v>
      </c>
      <c r="Q13" s="5">
        <v>2068386152</v>
      </c>
      <c r="R13" s="6">
        <f t="shared" si="0"/>
        <v>0</v>
      </c>
      <c r="S13" s="5">
        <v>0</v>
      </c>
      <c r="T13" s="4" t="s">
        <v>46</v>
      </c>
      <c r="U13" s="4" t="s">
        <v>1184</v>
      </c>
      <c r="V13" s="8">
        <v>43160</v>
      </c>
      <c r="W13" s="4"/>
      <c r="X13" s="4" t="s">
        <v>5</v>
      </c>
      <c r="Y13" s="1"/>
      <c r="Z13" s="1"/>
    </row>
    <row r="14" spans="1:26">
      <c r="A14" s="3">
        <v>14</v>
      </c>
      <c r="B14" s="3" t="s">
        <v>53</v>
      </c>
      <c r="C14" s="4" t="s">
        <v>54</v>
      </c>
      <c r="D14" s="3"/>
      <c r="E14" s="4"/>
      <c r="F14" s="4"/>
      <c r="G14" s="4"/>
      <c r="H14" s="4"/>
      <c r="I14" s="4"/>
      <c r="J14" s="4"/>
      <c r="K14" s="4"/>
      <c r="L14" s="4"/>
      <c r="M14" s="10" t="s">
        <v>810</v>
      </c>
      <c r="N14" s="3">
        <v>100</v>
      </c>
      <c r="O14" s="91">
        <v>43556</v>
      </c>
      <c r="P14" s="91">
        <v>44287</v>
      </c>
      <c r="Q14" s="5">
        <v>650000000</v>
      </c>
      <c r="R14" s="6">
        <f t="shared" si="0"/>
        <v>8.9846153846153841E-4</v>
      </c>
      <c r="S14" s="5">
        <v>584000</v>
      </c>
      <c r="T14" s="4" t="s">
        <v>40</v>
      </c>
      <c r="U14" s="4" t="s">
        <v>1184</v>
      </c>
      <c r="V14" s="8">
        <v>43497</v>
      </c>
      <c r="W14" s="4"/>
      <c r="X14" s="4" t="s">
        <v>5</v>
      </c>
      <c r="Y14" s="1"/>
      <c r="Z14" s="1"/>
    </row>
    <row r="15" spans="1:26">
      <c r="A15" s="3">
        <v>15</v>
      </c>
      <c r="B15" s="3" t="s">
        <v>55</v>
      </c>
      <c r="C15" s="4" t="s">
        <v>56</v>
      </c>
      <c r="D15" s="3"/>
      <c r="E15" s="4"/>
      <c r="F15" s="4"/>
      <c r="G15" s="4"/>
      <c r="H15" s="4"/>
      <c r="I15" s="4"/>
      <c r="J15" s="4"/>
      <c r="K15" s="4"/>
      <c r="L15" s="4"/>
      <c r="M15" s="10" t="s">
        <v>810</v>
      </c>
      <c r="N15" s="3">
        <v>100</v>
      </c>
      <c r="O15" s="91">
        <v>44214</v>
      </c>
      <c r="P15" s="91">
        <v>44578</v>
      </c>
      <c r="Q15" s="5">
        <v>7500000</v>
      </c>
      <c r="R15" s="6">
        <f t="shared" si="0"/>
        <v>1.7999999999999999E-2</v>
      </c>
      <c r="S15" s="5">
        <v>135000</v>
      </c>
      <c r="T15" s="4" t="s">
        <v>43</v>
      </c>
      <c r="U15" s="4" t="s">
        <v>1184</v>
      </c>
      <c r="V15" s="8">
        <v>44197</v>
      </c>
      <c r="W15" s="4"/>
      <c r="X15" s="4" t="s">
        <v>5</v>
      </c>
      <c r="Y15" s="1"/>
      <c r="Z15" s="1"/>
    </row>
    <row r="16" spans="1:26">
      <c r="A16" s="3">
        <v>16</v>
      </c>
      <c r="B16" s="3" t="s">
        <v>57</v>
      </c>
      <c r="C16" s="4" t="s">
        <v>58</v>
      </c>
      <c r="D16" s="3"/>
      <c r="E16" s="4"/>
      <c r="F16" s="4"/>
      <c r="G16" s="4"/>
      <c r="H16" s="4"/>
      <c r="I16" s="4"/>
      <c r="J16" s="4"/>
      <c r="K16" s="4"/>
      <c r="L16" s="4"/>
      <c r="M16" s="10" t="s">
        <v>810</v>
      </c>
      <c r="N16" s="3">
        <v>100</v>
      </c>
      <c r="O16" s="91">
        <v>44531</v>
      </c>
      <c r="P16" s="91">
        <v>45261</v>
      </c>
      <c r="Q16" s="5">
        <v>800000000</v>
      </c>
      <c r="R16" s="6">
        <f t="shared" si="0"/>
        <v>4.4999999999999999E-4</v>
      </c>
      <c r="S16" s="5">
        <v>360000</v>
      </c>
      <c r="T16" s="4" t="s">
        <v>40</v>
      </c>
      <c r="U16" s="4" t="s">
        <v>1184</v>
      </c>
      <c r="V16" s="8">
        <v>44470</v>
      </c>
      <c r="W16" s="4"/>
      <c r="X16" s="4" t="s">
        <v>5</v>
      </c>
      <c r="Y16" s="1"/>
      <c r="Z16" s="1"/>
    </row>
    <row r="17" spans="1:26">
      <c r="A17" s="3">
        <v>17</v>
      </c>
      <c r="B17" s="3" t="s">
        <v>59</v>
      </c>
      <c r="C17" s="4" t="s">
        <v>60</v>
      </c>
      <c r="D17" s="3"/>
      <c r="E17" s="4"/>
      <c r="F17" s="4"/>
      <c r="G17" s="4"/>
      <c r="H17" s="4"/>
      <c r="I17" s="4"/>
      <c r="J17" s="4"/>
      <c r="K17" s="4"/>
      <c r="L17" s="4"/>
      <c r="M17" s="10" t="s">
        <v>810</v>
      </c>
      <c r="N17" s="3">
        <v>100</v>
      </c>
      <c r="O17" s="91">
        <v>43859</v>
      </c>
      <c r="P17" s="91">
        <v>44224</v>
      </c>
      <c r="Q17" s="5">
        <v>2412000000</v>
      </c>
      <c r="R17" s="6">
        <f t="shared" si="0"/>
        <v>0</v>
      </c>
      <c r="S17" s="5">
        <v>0</v>
      </c>
      <c r="T17" s="4" t="s">
        <v>61</v>
      </c>
      <c r="U17" s="4" t="s">
        <v>1184</v>
      </c>
      <c r="V17" s="8">
        <v>43831</v>
      </c>
      <c r="W17" s="4"/>
      <c r="X17" s="4" t="s">
        <v>5</v>
      </c>
      <c r="Y17" s="1"/>
      <c r="Z17" s="1"/>
    </row>
    <row r="18" spans="1:26">
      <c r="A18" s="3">
        <v>18</v>
      </c>
      <c r="B18" s="3" t="s">
        <v>2</v>
      </c>
      <c r="C18" s="4" t="s">
        <v>3</v>
      </c>
      <c r="D18" s="3"/>
      <c r="E18" s="4"/>
      <c r="F18" s="4"/>
      <c r="G18" s="4"/>
      <c r="H18" s="4"/>
      <c r="I18" s="4"/>
      <c r="J18" s="4"/>
      <c r="K18" s="4"/>
      <c r="L18" s="4"/>
      <c r="M18" s="10" t="s">
        <v>810</v>
      </c>
      <c r="N18" s="3">
        <v>100</v>
      </c>
      <c r="O18" s="91">
        <v>44083</v>
      </c>
      <c r="P18" s="91">
        <v>44447</v>
      </c>
      <c r="Q18" s="5">
        <v>1719000000</v>
      </c>
      <c r="R18" s="6">
        <f t="shared" si="0"/>
        <v>0</v>
      </c>
      <c r="S18" s="5">
        <v>0</v>
      </c>
      <c r="T18" s="4" t="s">
        <v>61</v>
      </c>
      <c r="U18" s="4" t="s">
        <v>1184</v>
      </c>
      <c r="V18" s="8">
        <v>44052</v>
      </c>
      <c r="W18" s="4"/>
      <c r="X18" s="4" t="s">
        <v>5</v>
      </c>
      <c r="Y18" s="1"/>
      <c r="Z18" s="1"/>
    </row>
    <row r="19" spans="1:26">
      <c r="A19" s="3">
        <v>19</v>
      </c>
      <c r="B19" s="3" t="s">
        <v>59</v>
      </c>
      <c r="C19" s="4" t="s">
        <v>60</v>
      </c>
      <c r="D19" s="3"/>
      <c r="E19" s="4"/>
      <c r="F19" s="4"/>
      <c r="G19" s="4"/>
      <c r="H19" s="4"/>
      <c r="I19" s="4"/>
      <c r="J19" s="4"/>
      <c r="K19" s="4"/>
      <c r="L19" s="4"/>
      <c r="M19" s="10" t="s">
        <v>810</v>
      </c>
      <c r="N19" s="3">
        <v>100</v>
      </c>
      <c r="O19" s="91">
        <v>43495</v>
      </c>
      <c r="P19" s="91">
        <v>43859</v>
      </c>
      <c r="Q19" s="5">
        <v>787500000</v>
      </c>
      <c r="R19" s="6">
        <f t="shared" si="0"/>
        <v>0</v>
      </c>
      <c r="S19" s="5">
        <v>0</v>
      </c>
      <c r="T19" s="4" t="s">
        <v>61</v>
      </c>
      <c r="U19" s="4" t="s">
        <v>1184</v>
      </c>
      <c r="V19" s="8">
        <v>43466</v>
      </c>
      <c r="W19" s="4"/>
      <c r="X19" s="4" t="s">
        <v>5</v>
      </c>
      <c r="Y19" s="1"/>
      <c r="Z19" s="1"/>
    </row>
    <row r="20" spans="1:26" ht="15.75" customHeight="1">
      <c r="A20" s="3">
        <v>20</v>
      </c>
      <c r="B20" s="3" t="s">
        <v>59</v>
      </c>
      <c r="C20" s="4" t="s">
        <v>60</v>
      </c>
      <c r="D20" s="3"/>
      <c r="E20" s="4"/>
      <c r="F20" s="4"/>
      <c r="G20" s="4"/>
      <c r="H20" s="4"/>
      <c r="I20" s="4"/>
      <c r="J20" s="4"/>
      <c r="K20" s="4"/>
      <c r="L20" s="4"/>
      <c r="M20" s="10" t="s">
        <v>810</v>
      </c>
      <c r="N20" s="3">
        <v>100</v>
      </c>
      <c r="O20" s="91">
        <v>43859</v>
      </c>
      <c r="P20" s="91">
        <v>44224</v>
      </c>
      <c r="Q20" s="5">
        <v>275300000</v>
      </c>
      <c r="R20" s="6">
        <f t="shared" si="0"/>
        <v>0</v>
      </c>
      <c r="S20" s="5">
        <v>0</v>
      </c>
      <c r="T20" s="4" t="s">
        <v>62</v>
      </c>
      <c r="U20" s="4" t="s">
        <v>1184</v>
      </c>
      <c r="V20" s="8">
        <v>43831</v>
      </c>
      <c r="W20" s="4"/>
      <c r="X20" s="4" t="s">
        <v>5</v>
      </c>
      <c r="Y20" s="1"/>
      <c r="Z20" s="1"/>
    </row>
    <row r="21" spans="1:26" ht="15.75" customHeight="1">
      <c r="A21" s="3">
        <v>21</v>
      </c>
      <c r="B21" s="3" t="s">
        <v>59</v>
      </c>
      <c r="C21" s="4" t="s">
        <v>60</v>
      </c>
      <c r="D21" s="3"/>
      <c r="E21" s="4"/>
      <c r="F21" s="4"/>
      <c r="G21" s="4"/>
      <c r="H21" s="4"/>
      <c r="I21" s="4"/>
      <c r="J21" s="4"/>
      <c r="K21" s="4"/>
      <c r="L21" s="4"/>
      <c r="M21" s="10" t="s">
        <v>810</v>
      </c>
      <c r="N21" s="3">
        <v>100</v>
      </c>
      <c r="O21" s="91">
        <v>43859</v>
      </c>
      <c r="P21" s="91">
        <v>44224</v>
      </c>
      <c r="Q21" s="5">
        <v>2753000000</v>
      </c>
      <c r="R21" s="6">
        <f t="shared" si="0"/>
        <v>0</v>
      </c>
      <c r="S21" s="5">
        <v>0</v>
      </c>
      <c r="T21" s="4" t="s">
        <v>63</v>
      </c>
      <c r="U21" s="4" t="s">
        <v>1184</v>
      </c>
      <c r="V21" s="8">
        <v>43840</v>
      </c>
      <c r="W21" s="4"/>
      <c r="X21" s="4" t="s">
        <v>5</v>
      </c>
      <c r="Y21" s="1"/>
      <c r="Z21" s="1"/>
    </row>
    <row r="22" spans="1:26" ht="15.75" customHeight="1">
      <c r="A22" s="3">
        <v>22</v>
      </c>
      <c r="B22" s="3" t="s">
        <v>59</v>
      </c>
      <c r="C22" s="4" t="s">
        <v>60</v>
      </c>
      <c r="D22" s="3"/>
      <c r="E22" s="4"/>
      <c r="F22" s="4"/>
      <c r="G22" s="4"/>
      <c r="H22" s="4"/>
      <c r="I22" s="4"/>
      <c r="J22" s="4"/>
      <c r="K22" s="4"/>
      <c r="L22" s="4"/>
      <c r="M22" s="10" t="s">
        <v>810</v>
      </c>
      <c r="N22" s="3">
        <v>100</v>
      </c>
      <c r="O22" s="91">
        <v>43859</v>
      </c>
      <c r="P22" s="91">
        <v>44224</v>
      </c>
      <c r="Q22" s="5">
        <v>1376500000</v>
      </c>
      <c r="R22" s="6">
        <f t="shared" si="0"/>
        <v>0</v>
      </c>
      <c r="S22" s="5">
        <v>0</v>
      </c>
      <c r="T22" s="4" t="s">
        <v>64</v>
      </c>
      <c r="U22" s="4" t="s">
        <v>1184</v>
      </c>
      <c r="V22" s="8">
        <v>43840</v>
      </c>
      <c r="W22" s="4"/>
      <c r="X22" s="4" t="s">
        <v>5</v>
      </c>
      <c r="Y22" s="1"/>
      <c r="Z22" s="1"/>
    </row>
    <row r="23" spans="1:26" ht="15.75" customHeight="1">
      <c r="A23" s="3">
        <v>23</v>
      </c>
      <c r="B23" s="3" t="s">
        <v>59</v>
      </c>
      <c r="C23" s="4" t="s">
        <v>60</v>
      </c>
      <c r="D23" s="3"/>
      <c r="E23" s="4"/>
      <c r="F23" s="4"/>
      <c r="G23" s="4"/>
      <c r="H23" s="4"/>
      <c r="I23" s="4"/>
      <c r="J23" s="4"/>
      <c r="K23" s="4"/>
      <c r="L23" s="4"/>
      <c r="M23" s="10" t="s">
        <v>810</v>
      </c>
      <c r="N23" s="3">
        <v>100</v>
      </c>
      <c r="O23" s="91">
        <v>43495</v>
      </c>
      <c r="P23" s="91">
        <v>43859</v>
      </c>
      <c r="Q23" s="5">
        <v>320000000</v>
      </c>
      <c r="R23" s="6">
        <f t="shared" si="0"/>
        <v>0</v>
      </c>
      <c r="S23" s="5">
        <v>0</v>
      </c>
      <c r="T23" s="4" t="s">
        <v>52</v>
      </c>
      <c r="U23" s="4" t="s">
        <v>1184</v>
      </c>
      <c r="V23" s="8">
        <v>43466</v>
      </c>
      <c r="W23" s="4"/>
      <c r="X23" s="4" t="s">
        <v>5</v>
      </c>
      <c r="Y23" s="1"/>
      <c r="Z23" s="1"/>
    </row>
    <row r="24" spans="1:26" ht="15.75" customHeight="1">
      <c r="A24" s="3">
        <v>24</v>
      </c>
      <c r="B24" s="3" t="s">
        <v>59</v>
      </c>
      <c r="C24" s="4" t="s">
        <v>60</v>
      </c>
      <c r="D24" s="3"/>
      <c r="E24" s="4"/>
      <c r="F24" s="4"/>
      <c r="G24" s="4"/>
      <c r="H24" s="4"/>
      <c r="I24" s="4"/>
      <c r="J24" s="4"/>
      <c r="K24" s="4"/>
      <c r="L24" s="4"/>
      <c r="M24" s="10" t="s">
        <v>810</v>
      </c>
      <c r="N24" s="3">
        <v>100</v>
      </c>
      <c r="O24" s="91">
        <v>43859</v>
      </c>
      <c r="P24" s="91">
        <v>44224</v>
      </c>
      <c r="Q24" s="5">
        <v>487500000</v>
      </c>
      <c r="R24" s="6">
        <f t="shared" si="0"/>
        <v>0</v>
      </c>
      <c r="S24" s="5">
        <v>0</v>
      </c>
      <c r="T24" s="4" t="s">
        <v>52</v>
      </c>
      <c r="U24" s="4" t="s">
        <v>1184</v>
      </c>
      <c r="V24" s="8">
        <v>43831</v>
      </c>
      <c r="W24" s="4"/>
      <c r="X24" s="4" t="s">
        <v>5</v>
      </c>
      <c r="Y24" s="1"/>
      <c r="Z24" s="1"/>
    </row>
    <row r="25" spans="1:26" ht="15.75" customHeight="1">
      <c r="A25" s="3">
        <v>25</v>
      </c>
      <c r="B25" s="3" t="s">
        <v>59</v>
      </c>
      <c r="C25" s="4" t="s">
        <v>60</v>
      </c>
      <c r="D25" s="3"/>
      <c r="E25" s="4"/>
      <c r="F25" s="4"/>
      <c r="G25" s="4"/>
      <c r="H25" s="4"/>
      <c r="I25" s="4"/>
      <c r="J25" s="4"/>
      <c r="K25" s="4"/>
      <c r="L25" s="4"/>
      <c r="M25" s="10" t="s">
        <v>810</v>
      </c>
      <c r="N25" s="3">
        <v>100</v>
      </c>
      <c r="O25" s="91">
        <v>43495</v>
      </c>
      <c r="P25" s="91">
        <v>43859</v>
      </c>
      <c r="Q25" s="5">
        <v>800000000</v>
      </c>
      <c r="R25" s="6">
        <f t="shared" si="0"/>
        <v>0</v>
      </c>
      <c r="S25" s="5">
        <v>0</v>
      </c>
      <c r="T25" s="4" t="s">
        <v>63</v>
      </c>
      <c r="U25" s="4" t="s">
        <v>1184</v>
      </c>
      <c r="V25" s="8">
        <v>43466</v>
      </c>
      <c r="W25" s="4"/>
      <c r="X25" s="4" t="s">
        <v>5</v>
      </c>
      <c r="Y25" s="1"/>
      <c r="Z25" s="1"/>
    </row>
    <row r="26" spans="1:26" ht="15.75" customHeight="1">
      <c r="A26" s="3">
        <v>26</v>
      </c>
      <c r="B26" s="3" t="s">
        <v>59</v>
      </c>
      <c r="C26" s="4" t="s">
        <v>60</v>
      </c>
      <c r="D26" s="3"/>
      <c r="E26" s="4"/>
      <c r="F26" s="4"/>
      <c r="G26" s="4"/>
      <c r="H26" s="4"/>
      <c r="I26" s="4"/>
      <c r="J26" s="4"/>
      <c r="K26" s="4"/>
      <c r="L26" s="4"/>
      <c r="M26" s="10" t="s">
        <v>810</v>
      </c>
      <c r="N26" s="3">
        <v>100</v>
      </c>
      <c r="O26" s="91">
        <v>43495</v>
      </c>
      <c r="P26" s="91">
        <v>43859</v>
      </c>
      <c r="Q26" s="5">
        <v>500000000</v>
      </c>
      <c r="R26" s="6">
        <f t="shared" si="0"/>
        <v>0</v>
      </c>
      <c r="S26" s="5">
        <v>0</v>
      </c>
      <c r="T26" s="4" t="s">
        <v>64</v>
      </c>
      <c r="U26" s="4" t="s">
        <v>1184</v>
      </c>
      <c r="V26" s="8">
        <v>43466</v>
      </c>
      <c r="W26" s="4"/>
      <c r="X26" s="4" t="s">
        <v>5</v>
      </c>
      <c r="Y26" s="1"/>
      <c r="Z26" s="1"/>
    </row>
    <row r="27" spans="1:26" ht="15.75" customHeight="1">
      <c r="A27" s="3">
        <v>28</v>
      </c>
      <c r="B27" s="3" t="s">
        <v>76</v>
      </c>
      <c r="C27" s="4" t="s">
        <v>77</v>
      </c>
      <c r="D27" s="3"/>
      <c r="E27" s="4"/>
      <c r="F27" s="4"/>
      <c r="G27" s="4"/>
      <c r="H27" s="4"/>
      <c r="I27" s="4"/>
      <c r="J27" s="4"/>
      <c r="K27" s="4"/>
      <c r="L27" s="4"/>
      <c r="M27" s="10" t="s">
        <v>810</v>
      </c>
      <c r="N27" s="3">
        <v>100</v>
      </c>
      <c r="O27" s="91">
        <v>44348</v>
      </c>
      <c r="P27" s="91">
        <v>44712</v>
      </c>
      <c r="Q27" s="5">
        <v>503771700000</v>
      </c>
      <c r="R27" s="6">
        <f t="shared" si="0"/>
        <v>1.6003961516694964E-4</v>
      </c>
      <c r="S27" s="5">
        <v>80623429</v>
      </c>
      <c r="T27" s="4" t="s">
        <v>78</v>
      </c>
      <c r="U27" s="4" t="s">
        <v>1184</v>
      </c>
      <c r="V27" s="8">
        <v>44317</v>
      </c>
      <c r="W27" s="4"/>
      <c r="X27" s="4" t="s">
        <v>5</v>
      </c>
      <c r="Y27" s="1"/>
      <c r="Z27" s="1"/>
    </row>
    <row r="28" spans="1:26" ht="15.75" customHeight="1">
      <c r="A28" s="3">
        <v>29</v>
      </c>
      <c r="B28" s="3" t="s">
        <v>65</v>
      </c>
      <c r="C28" s="4" t="s">
        <v>66</v>
      </c>
      <c r="D28" s="3"/>
      <c r="E28" s="4"/>
      <c r="F28" s="4"/>
      <c r="G28" s="4"/>
      <c r="H28" s="4"/>
      <c r="I28" s="4"/>
      <c r="J28" s="4"/>
      <c r="K28" s="4"/>
      <c r="L28" s="4"/>
      <c r="M28" s="10" t="s">
        <v>810</v>
      </c>
      <c r="N28" s="3">
        <v>100</v>
      </c>
      <c r="O28" s="91">
        <v>44197</v>
      </c>
      <c r="P28" s="91">
        <v>44927</v>
      </c>
      <c r="Q28" s="5">
        <v>200000000</v>
      </c>
      <c r="R28" s="6">
        <f t="shared" si="0"/>
        <v>3.6549999999999998E-3</v>
      </c>
      <c r="S28" s="5">
        <v>731000</v>
      </c>
      <c r="T28" s="4" t="s">
        <v>40</v>
      </c>
      <c r="U28" s="4" t="s">
        <v>1184</v>
      </c>
      <c r="V28" s="8">
        <v>44197</v>
      </c>
      <c r="W28" s="4"/>
      <c r="X28" s="4" t="s">
        <v>5</v>
      </c>
      <c r="Y28" s="1"/>
      <c r="Z28" s="1"/>
    </row>
    <row r="29" spans="1:26" ht="15.75" customHeight="1">
      <c r="A29" s="3">
        <v>30</v>
      </c>
      <c r="B29" s="3" t="s">
        <v>47</v>
      </c>
      <c r="C29" s="4" t="s">
        <v>48</v>
      </c>
      <c r="D29" s="3"/>
      <c r="E29" s="4"/>
      <c r="F29" s="4"/>
      <c r="G29" s="4"/>
      <c r="H29" s="4"/>
      <c r="I29" s="4"/>
      <c r="J29" s="4"/>
      <c r="K29" s="4"/>
      <c r="L29" s="4"/>
      <c r="M29" s="10" t="s">
        <v>810</v>
      </c>
      <c r="N29" s="3">
        <v>100</v>
      </c>
      <c r="O29" s="91">
        <v>44282</v>
      </c>
      <c r="P29" s="91">
        <v>44647</v>
      </c>
      <c r="Q29" s="5">
        <v>35380000</v>
      </c>
      <c r="R29" s="6">
        <f t="shared" si="0"/>
        <v>0.01</v>
      </c>
      <c r="S29" s="5">
        <v>353800</v>
      </c>
      <c r="T29" s="4" t="s">
        <v>1246</v>
      </c>
      <c r="U29" s="4" t="s">
        <v>1184</v>
      </c>
      <c r="V29" s="8">
        <v>44254</v>
      </c>
      <c r="W29" s="4"/>
      <c r="X29" s="4" t="s">
        <v>5</v>
      </c>
      <c r="Y29" s="1"/>
      <c r="Z29" s="1"/>
    </row>
    <row r="30" spans="1:26" ht="15.75" customHeight="1">
      <c r="A30" s="3">
        <v>31</v>
      </c>
      <c r="B30" s="3" t="s">
        <v>59</v>
      </c>
      <c r="C30" s="4" t="s">
        <v>60</v>
      </c>
      <c r="D30" s="3"/>
      <c r="E30" s="4"/>
      <c r="F30" s="4"/>
      <c r="G30" s="4"/>
      <c r="H30" s="4"/>
      <c r="I30" s="4"/>
      <c r="J30" s="4"/>
      <c r="K30" s="4"/>
      <c r="L30" s="4"/>
      <c r="M30" s="10" t="s">
        <v>810</v>
      </c>
      <c r="N30" s="3">
        <v>100</v>
      </c>
      <c r="O30" s="91">
        <v>43887</v>
      </c>
      <c r="P30" s="91">
        <v>44252</v>
      </c>
      <c r="Q30" s="5">
        <v>4144500000</v>
      </c>
      <c r="R30" s="6">
        <f t="shared" si="0"/>
        <v>0</v>
      </c>
      <c r="S30" s="5">
        <v>0</v>
      </c>
      <c r="T30" s="4" t="s">
        <v>64</v>
      </c>
      <c r="U30" s="4" t="s">
        <v>1184</v>
      </c>
      <c r="V30" s="8">
        <v>43862</v>
      </c>
      <c r="W30" s="4"/>
      <c r="X30" s="4" t="s">
        <v>5</v>
      </c>
      <c r="Y30" s="1"/>
      <c r="Z30" s="1"/>
    </row>
    <row r="31" spans="1:26" ht="15.75" customHeight="1">
      <c r="A31" s="3">
        <v>32</v>
      </c>
      <c r="B31" s="3" t="s">
        <v>47</v>
      </c>
      <c r="C31" s="4" t="s">
        <v>48</v>
      </c>
      <c r="D31" s="3"/>
      <c r="E31" s="4"/>
      <c r="F31" s="4"/>
      <c r="G31" s="4"/>
      <c r="H31" s="4"/>
      <c r="I31" s="4"/>
      <c r="J31" s="4"/>
      <c r="K31" s="4"/>
      <c r="L31" s="4"/>
      <c r="M31" s="10" t="s">
        <v>810</v>
      </c>
      <c r="N31" s="3">
        <v>100</v>
      </c>
      <c r="O31" s="91">
        <v>44282</v>
      </c>
      <c r="P31" s="91">
        <v>44647</v>
      </c>
      <c r="Q31" s="5">
        <v>80730000</v>
      </c>
      <c r="R31" s="6">
        <f t="shared" si="0"/>
        <v>0.05</v>
      </c>
      <c r="S31" s="5">
        <v>4036500</v>
      </c>
      <c r="T31" s="4" t="s">
        <v>1247</v>
      </c>
      <c r="U31" s="4" t="s">
        <v>1184</v>
      </c>
      <c r="V31" s="8">
        <v>44256</v>
      </c>
      <c r="W31" s="4"/>
      <c r="X31" s="4" t="s">
        <v>5</v>
      </c>
      <c r="Y31" s="1"/>
      <c r="Z31" s="1"/>
    </row>
    <row r="32" spans="1:26" ht="15.75" customHeight="1">
      <c r="A32" s="3">
        <v>33</v>
      </c>
      <c r="B32" s="3" t="s">
        <v>47</v>
      </c>
      <c r="C32" s="4" t="s">
        <v>48</v>
      </c>
      <c r="D32" s="3"/>
      <c r="E32" s="4"/>
      <c r="F32" s="4"/>
      <c r="G32" s="4"/>
      <c r="H32" s="4"/>
      <c r="I32" s="4"/>
      <c r="J32" s="4"/>
      <c r="K32" s="4"/>
      <c r="L32" s="4"/>
      <c r="M32" s="10" t="s">
        <v>810</v>
      </c>
      <c r="N32" s="3">
        <v>100</v>
      </c>
      <c r="O32" s="91">
        <v>44282</v>
      </c>
      <c r="P32" s="91">
        <v>44647</v>
      </c>
      <c r="Q32" s="5">
        <v>71350000</v>
      </c>
      <c r="R32" s="6">
        <f t="shared" si="0"/>
        <v>5.9985984583041342E-3</v>
      </c>
      <c r="S32" s="5">
        <v>428000</v>
      </c>
      <c r="T32" s="4" t="s">
        <v>67</v>
      </c>
      <c r="U32" s="4" t="s">
        <v>1184</v>
      </c>
      <c r="V32" s="8">
        <v>44256</v>
      </c>
      <c r="W32" s="4"/>
      <c r="X32" s="4" t="s">
        <v>5</v>
      </c>
      <c r="Y32" s="1"/>
      <c r="Z32" s="1"/>
    </row>
    <row r="33" spans="1:26" ht="15.75" customHeight="1">
      <c r="A33" s="3">
        <v>34</v>
      </c>
      <c r="B33" s="3" t="s">
        <v>49</v>
      </c>
      <c r="C33" s="4" t="s">
        <v>50</v>
      </c>
      <c r="D33" s="3"/>
      <c r="E33" s="4"/>
      <c r="F33" s="4"/>
      <c r="G33" s="4"/>
      <c r="H33" s="4"/>
      <c r="I33" s="4"/>
      <c r="J33" s="4"/>
      <c r="K33" s="4"/>
      <c r="L33" s="4"/>
      <c r="M33" s="10" t="s">
        <v>810</v>
      </c>
      <c r="N33" s="3">
        <v>100</v>
      </c>
      <c r="O33" s="91">
        <v>43606</v>
      </c>
      <c r="P33" s="91">
        <v>43971</v>
      </c>
      <c r="Q33" s="5">
        <v>95000000</v>
      </c>
      <c r="R33" s="6">
        <f t="shared" si="0"/>
        <v>0</v>
      </c>
      <c r="S33" s="5">
        <v>0</v>
      </c>
      <c r="T33" s="4" t="s">
        <v>52</v>
      </c>
      <c r="U33" s="4" t="s">
        <v>1184</v>
      </c>
      <c r="V33" s="8">
        <v>43576</v>
      </c>
      <c r="W33" s="4"/>
      <c r="X33" s="4" t="s">
        <v>5</v>
      </c>
      <c r="Y33" s="1"/>
      <c r="Z33" s="1"/>
    </row>
    <row r="34" spans="1:26" ht="15.75" customHeight="1">
      <c r="A34" s="3">
        <v>35</v>
      </c>
      <c r="B34" s="3" t="s">
        <v>44</v>
      </c>
      <c r="C34" s="4" t="s">
        <v>45</v>
      </c>
      <c r="D34" s="3"/>
      <c r="E34" s="4"/>
      <c r="F34" s="4"/>
      <c r="G34" s="4"/>
      <c r="H34" s="4"/>
      <c r="I34" s="4"/>
      <c r="J34" s="4"/>
      <c r="K34" s="4"/>
      <c r="L34" s="4"/>
      <c r="M34" s="10" t="s">
        <v>810</v>
      </c>
      <c r="N34" s="3">
        <v>100</v>
      </c>
      <c r="O34" s="91">
        <v>43984</v>
      </c>
      <c r="P34" s="91">
        <v>44348</v>
      </c>
      <c r="Q34" s="5">
        <v>2730000000</v>
      </c>
      <c r="R34" s="6">
        <f t="shared" ref="R34:R65" si="1">+S34/Q34*100%</f>
        <v>0</v>
      </c>
      <c r="S34" s="5">
        <v>0</v>
      </c>
      <c r="T34" s="4" t="s">
        <v>46</v>
      </c>
      <c r="U34" s="4" t="s">
        <v>1184</v>
      </c>
      <c r="V34" s="8">
        <v>43953</v>
      </c>
      <c r="W34" s="4"/>
      <c r="X34" s="4" t="s">
        <v>5</v>
      </c>
      <c r="Y34" s="1"/>
      <c r="Z34" s="1"/>
    </row>
    <row r="35" spans="1:26" ht="15.75" customHeight="1">
      <c r="A35" s="3">
        <v>36</v>
      </c>
      <c r="B35" s="3" t="s">
        <v>68</v>
      </c>
      <c r="C35" s="4" t="s">
        <v>69</v>
      </c>
      <c r="D35" s="3"/>
      <c r="E35" s="4"/>
      <c r="F35" s="4"/>
      <c r="G35" s="4"/>
      <c r="H35" s="4"/>
      <c r="I35" s="4"/>
      <c r="J35" s="4"/>
      <c r="K35" s="4"/>
      <c r="L35" s="4"/>
      <c r="M35" s="10" t="s">
        <v>810</v>
      </c>
      <c r="N35" s="3">
        <v>100</v>
      </c>
      <c r="O35" s="91">
        <v>44489</v>
      </c>
      <c r="P35" s="91">
        <v>44853</v>
      </c>
      <c r="Q35" s="5">
        <v>100000000</v>
      </c>
      <c r="R35" s="6">
        <f t="shared" si="1"/>
        <v>6.0000000000000001E-3</v>
      </c>
      <c r="S35" s="5">
        <v>600000</v>
      </c>
      <c r="T35" s="4" t="s">
        <v>63</v>
      </c>
      <c r="U35" s="4" t="s">
        <v>1184</v>
      </c>
      <c r="V35" s="8">
        <v>44459</v>
      </c>
      <c r="W35" s="4"/>
      <c r="X35" s="4" t="s">
        <v>5</v>
      </c>
      <c r="Y35" s="1"/>
      <c r="Z35" s="1"/>
    </row>
    <row r="36" spans="1:26" ht="15.75" customHeight="1">
      <c r="A36" s="3">
        <v>37</v>
      </c>
      <c r="B36" s="3" t="s">
        <v>68</v>
      </c>
      <c r="C36" s="4" t="s">
        <v>69</v>
      </c>
      <c r="D36" s="3"/>
      <c r="E36" s="4"/>
      <c r="F36" s="4"/>
      <c r="G36" s="4"/>
      <c r="H36" s="4"/>
      <c r="I36" s="4"/>
      <c r="J36" s="4"/>
      <c r="K36" s="4"/>
      <c r="L36" s="4"/>
      <c r="M36" s="10" t="s">
        <v>810</v>
      </c>
      <c r="N36" s="3">
        <v>100</v>
      </c>
      <c r="O36" s="91">
        <v>44489</v>
      </c>
      <c r="P36" s="91">
        <v>44853</v>
      </c>
      <c r="Q36" s="5">
        <v>500000000</v>
      </c>
      <c r="R36" s="6">
        <f t="shared" si="1"/>
        <v>4.0000000000000001E-3</v>
      </c>
      <c r="S36" s="5">
        <v>2000000</v>
      </c>
      <c r="T36" s="4" t="s">
        <v>64</v>
      </c>
      <c r="U36" s="4" t="s">
        <v>1184</v>
      </c>
      <c r="V36" s="8">
        <v>44459</v>
      </c>
      <c r="W36" s="4"/>
      <c r="X36" s="4" t="s">
        <v>5</v>
      </c>
      <c r="Y36" s="1"/>
      <c r="Z36" s="1"/>
    </row>
    <row r="37" spans="1:26" ht="15.75" customHeight="1">
      <c r="A37" s="3">
        <v>38</v>
      </c>
      <c r="B37" s="3" t="s">
        <v>70</v>
      </c>
      <c r="C37" s="4" t="s">
        <v>71</v>
      </c>
      <c r="D37" s="3"/>
      <c r="E37" s="4"/>
      <c r="F37" s="4"/>
      <c r="G37" s="4"/>
      <c r="H37" s="4"/>
      <c r="I37" s="4"/>
      <c r="J37" s="4"/>
      <c r="K37" s="4"/>
      <c r="L37" s="4"/>
      <c r="M37" s="10" t="s">
        <v>810</v>
      </c>
      <c r="N37" s="3">
        <v>100</v>
      </c>
      <c r="O37" s="91">
        <v>44501</v>
      </c>
      <c r="P37" s="91">
        <v>44866</v>
      </c>
      <c r="Q37" s="5">
        <v>310000000</v>
      </c>
      <c r="R37" s="6">
        <f t="shared" si="1"/>
        <v>1.4999999999999999E-2</v>
      </c>
      <c r="S37" s="5">
        <v>4650000</v>
      </c>
      <c r="T37" s="4" t="s">
        <v>1248</v>
      </c>
      <c r="U37" s="4" t="s">
        <v>1184</v>
      </c>
      <c r="V37" s="8">
        <v>44470</v>
      </c>
      <c r="W37" s="4"/>
      <c r="X37" s="4" t="s">
        <v>5</v>
      </c>
      <c r="Y37" s="1"/>
      <c r="Z37" s="1"/>
    </row>
    <row r="38" spans="1:26" ht="15.75" customHeight="1">
      <c r="A38" s="3">
        <v>39</v>
      </c>
      <c r="B38" s="3" t="s">
        <v>49</v>
      </c>
      <c r="C38" s="4" t="s">
        <v>50</v>
      </c>
      <c r="D38" s="3"/>
      <c r="E38" s="4"/>
      <c r="F38" s="4"/>
      <c r="G38" s="4"/>
      <c r="H38" s="4"/>
      <c r="I38" s="4"/>
      <c r="J38" s="4"/>
      <c r="K38" s="4"/>
      <c r="L38" s="4"/>
      <c r="M38" s="10" t="s">
        <v>810</v>
      </c>
      <c r="N38" s="3">
        <v>100</v>
      </c>
      <c r="O38" s="91">
        <v>43992</v>
      </c>
      <c r="P38" s="91">
        <v>44356</v>
      </c>
      <c r="Q38" s="5">
        <v>90000000</v>
      </c>
      <c r="R38" s="6">
        <f t="shared" si="1"/>
        <v>7.7777777777777776E-3</v>
      </c>
      <c r="S38" s="5">
        <v>700000</v>
      </c>
      <c r="T38" s="4" t="s">
        <v>52</v>
      </c>
      <c r="U38" s="4" t="s">
        <v>1184</v>
      </c>
      <c r="V38" s="8">
        <v>43961</v>
      </c>
      <c r="W38" s="4"/>
      <c r="X38" s="4" t="s">
        <v>5</v>
      </c>
      <c r="Y38" s="1"/>
      <c r="Z38" s="1"/>
    </row>
    <row r="39" spans="1:26" ht="15.75" customHeight="1">
      <c r="A39" s="3">
        <v>40</v>
      </c>
      <c r="B39" s="3" t="s">
        <v>68</v>
      </c>
      <c r="C39" s="4" t="s">
        <v>69</v>
      </c>
      <c r="D39" s="3"/>
      <c r="E39" s="4"/>
      <c r="F39" s="4"/>
      <c r="G39" s="4"/>
      <c r="H39" s="4"/>
      <c r="I39" s="4"/>
      <c r="J39" s="4"/>
      <c r="K39" s="4"/>
      <c r="L39" s="4"/>
      <c r="M39" s="10" t="s">
        <v>810</v>
      </c>
      <c r="N39" s="3">
        <v>100</v>
      </c>
      <c r="O39" s="91">
        <v>44489</v>
      </c>
      <c r="P39" s="91">
        <v>44853</v>
      </c>
      <c r="Q39" s="5">
        <v>3500000000</v>
      </c>
      <c r="R39" s="6">
        <f t="shared" si="1"/>
        <v>4.0000000000000001E-3</v>
      </c>
      <c r="S39" s="5">
        <v>14000000</v>
      </c>
      <c r="T39" s="4" t="s">
        <v>51</v>
      </c>
      <c r="U39" s="4" t="s">
        <v>1184</v>
      </c>
      <c r="V39" s="8">
        <v>44459</v>
      </c>
      <c r="W39" s="4"/>
      <c r="X39" s="4" t="s">
        <v>5</v>
      </c>
      <c r="Y39" s="1"/>
      <c r="Z39" s="1"/>
    </row>
    <row r="40" spans="1:26" ht="15.75" customHeight="1">
      <c r="A40" s="3">
        <v>41</v>
      </c>
      <c r="B40" s="3" t="s">
        <v>49</v>
      </c>
      <c r="C40" s="4" t="s">
        <v>50</v>
      </c>
      <c r="D40" s="3"/>
      <c r="E40" s="4"/>
      <c r="F40" s="4"/>
      <c r="G40" s="4"/>
      <c r="H40" s="4"/>
      <c r="I40" s="4"/>
      <c r="J40" s="4"/>
      <c r="K40" s="4"/>
      <c r="L40" s="4"/>
      <c r="M40" s="10" t="s">
        <v>810</v>
      </c>
      <c r="N40" s="3">
        <v>100</v>
      </c>
      <c r="O40" s="91">
        <v>43992</v>
      </c>
      <c r="P40" s="91">
        <v>44356</v>
      </c>
      <c r="Q40" s="5">
        <v>300000000</v>
      </c>
      <c r="R40" s="6">
        <f t="shared" si="1"/>
        <v>4.0000000000000001E-3</v>
      </c>
      <c r="S40" s="5">
        <v>1200000</v>
      </c>
      <c r="T40" s="4" t="s">
        <v>51</v>
      </c>
      <c r="U40" s="4" t="s">
        <v>1184</v>
      </c>
      <c r="V40" s="8">
        <v>43961</v>
      </c>
      <c r="W40" s="4"/>
      <c r="X40" s="4" t="s">
        <v>5</v>
      </c>
      <c r="Y40" s="1"/>
      <c r="Z40" s="1"/>
    </row>
    <row r="41" spans="1:26" ht="15.75" customHeight="1">
      <c r="A41" s="3">
        <v>42</v>
      </c>
      <c r="B41" s="3" t="s">
        <v>72</v>
      </c>
      <c r="C41" s="4" t="s">
        <v>73</v>
      </c>
      <c r="D41" s="3"/>
      <c r="E41" s="4"/>
      <c r="F41" s="4"/>
      <c r="G41" s="4"/>
      <c r="H41" s="4"/>
      <c r="I41" s="4"/>
      <c r="J41" s="4"/>
      <c r="K41" s="4"/>
      <c r="L41" s="4"/>
      <c r="M41" s="10" t="s">
        <v>810</v>
      </c>
      <c r="N41" s="3">
        <v>100</v>
      </c>
      <c r="O41" s="91">
        <v>43810</v>
      </c>
      <c r="P41" s="91">
        <v>44540</v>
      </c>
      <c r="Q41" s="5">
        <v>171250000</v>
      </c>
      <c r="R41" s="6">
        <f t="shared" si="1"/>
        <v>2.5518248175182483E-3</v>
      </c>
      <c r="S41" s="5">
        <v>437000</v>
      </c>
      <c r="T41" s="4" t="s">
        <v>40</v>
      </c>
      <c r="U41" s="4" t="s">
        <v>1184</v>
      </c>
      <c r="V41" s="8">
        <v>43780</v>
      </c>
      <c r="W41" s="4"/>
      <c r="X41" s="4" t="s">
        <v>5</v>
      </c>
      <c r="Y41" s="1"/>
      <c r="Z41" s="1"/>
    </row>
    <row r="42" spans="1:26" ht="15.75" customHeight="1">
      <c r="A42" s="3">
        <v>44</v>
      </c>
      <c r="B42" s="3" t="s">
        <v>74</v>
      </c>
      <c r="C42" s="4" t="s">
        <v>75</v>
      </c>
      <c r="D42" s="3"/>
      <c r="E42" s="4"/>
      <c r="F42" s="4"/>
      <c r="G42" s="4"/>
      <c r="H42" s="4"/>
      <c r="I42" s="4"/>
      <c r="J42" s="4"/>
      <c r="K42" s="4"/>
      <c r="L42" s="4"/>
      <c r="M42" s="10" t="s">
        <v>810</v>
      </c>
      <c r="N42" s="3">
        <v>100</v>
      </c>
      <c r="O42" s="91">
        <v>44470</v>
      </c>
      <c r="P42" s="91">
        <v>44834</v>
      </c>
      <c r="Q42" s="5">
        <v>500000000</v>
      </c>
      <c r="R42" s="6">
        <f t="shared" si="1"/>
        <v>7.0000000000000001E-3</v>
      </c>
      <c r="S42" s="5">
        <v>3500000</v>
      </c>
      <c r="T42" s="4" t="s">
        <v>63</v>
      </c>
      <c r="U42" s="4" t="s">
        <v>1184</v>
      </c>
      <c r="V42" s="8">
        <v>44409</v>
      </c>
      <c r="W42" s="4"/>
      <c r="X42" s="4" t="s">
        <v>5</v>
      </c>
      <c r="Y42" s="1"/>
      <c r="Z42" s="1"/>
    </row>
    <row r="43" spans="1:26" ht="15.75" customHeight="1">
      <c r="A43" s="3">
        <v>45</v>
      </c>
      <c r="B43" s="3" t="s">
        <v>47</v>
      </c>
      <c r="C43" s="4" t="s">
        <v>48</v>
      </c>
      <c r="D43" s="3"/>
      <c r="E43" s="4"/>
      <c r="F43" s="4"/>
      <c r="G43" s="4"/>
      <c r="H43" s="4"/>
      <c r="I43" s="4"/>
      <c r="J43" s="4"/>
      <c r="K43" s="4"/>
      <c r="L43" s="4"/>
      <c r="M43" s="10" t="s">
        <v>810</v>
      </c>
      <c r="N43" s="3">
        <v>100</v>
      </c>
      <c r="O43" s="91">
        <v>44282</v>
      </c>
      <c r="P43" s="91">
        <v>44647</v>
      </c>
      <c r="Q43" s="5">
        <v>1580200000</v>
      </c>
      <c r="R43" s="6">
        <f t="shared" si="1"/>
        <v>0.01</v>
      </c>
      <c r="S43" s="5">
        <v>15802000</v>
      </c>
      <c r="T43" s="4" t="s">
        <v>37</v>
      </c>
      <c r="U43" s="4" t="s">
        <v>1184</v>
      </c>
      <c r="V43" s="8">
        <v>44228</v>
      </c>
      <c r="W43" s="4"/>
      <c r="X43" s="4" t="s">
        <v>5</v>
      </c>
      <c r="Y43" s="1"/>
      <c r="Z43" s="1"/>
    </row>
    <row r="44" spans="1:26" ht="15.75" customHeight="1">
      <c r="A44" s="3">
        <v>46</v>
      </c>
      <c r="B44" s="3" t="s">
        <v>76</v>
      </c>
      <c r="C44" s="4" t="s">
        <v>77</v>
      </c>
      <c r="D44" s="3"/>
      <c r="E44" s="4"/>
      <c r="F44" s="4"/>
      <c r="G44" s="4"/>
      <c r="H44" s="4"/>
      <c r="I44" s="4"/>
      <c r="J44" s="4"/>
      <c r="K44" s="4"/>
      <c r="L44" s="4"/>
      <c r="M44" s="10" t="s">
        <v>810</v>
      </c>
      <c r="N44" s="3">
        <v>100</v>
      </c>
      <c r="O44" s="91">
        <v>43983</v>
      </c>
      <c r="P44" s="91">
        <v>44347</v>
      </c>
      <c r="Q44" s="5">
        <v>706652180000</v>
      </c>
      <c r="R44" s="6">
        <f t="shared" si="1"/>
        <v>0</v>
      </c>
      <c r="S44" s="5">
        <v>0</v>
      </c>
      <c r="T44" s="4" t="s">
        <v>78</v>
      </c>
      <c r="U44" s="4" t="s">
        <v>1184</v>
      </c>
      <c r="V44" s="8">
        <v>43922</v>
      </c>
      <c r="W44" s="4"/>
      <c r="X44" s="4" t="s">
        <v>5</v>
      </c>
      <c r="Y44" s="1"/>
      <c r="Z44" s="1"/>
    </row>
    <row r="45" spans="1:26" ht="15.75" customHeight="1">
      <c r="A45" s="3">
        <v>47</v>
      </c>
      <c r="B45" s="3" t="s">
        <v>79</v>
      </c>
      <c r="C45" s="4" t="s">
        <v>80</v>
      </c>
      <c r="D45" s="3"/>
      <c r="E45" s="4"/>
      <c r="F45" s="4"/>
      <c r="G45" s="4"/>
      <c r="H45" s="4"/>
      <c r="I45" s="4"/>
      <c r="J45" s="4"/>
      <c r="K45" s="4"/>
      <c r="L45" s="4"/>
      <c r="M45" s="10" t="s">
        <v>810</v>
      </c>
      <c r="N45" s="3">
        <v>100</v>
      </c>
      <c r="O45" s="91">
        <v>44536</v>
      </c>
      <c r="P45" s="91">
        <v>44900</v>
      </c>
      <c r="Q45" s="5">
        <v>9500000</v>
      </c>
      <c r="R45" s="6">
        <f t="shared" si="1"/>
        <v>1.7999999999999999E-2</v>
      </c>
      <c r="S45" s="5">
        <v>171000</v>
      </c>
      <c r="T45" s="4" t="s">
        <v>43</v>
      </c>
      <c r="U45" s="4" t="s">
        <v>1184</v>
      </c>
      <c r="V45" s="8">
        <v>44475</v>
      </c>
      <c r="W45" s="4"/>
      <c r="X45" s="4" t="s">
        <v>5</v>
      </c>
      <c r="Y45" s="1"/>
      <c r="Z45" s="1"/>
    </row>
    <row r="46" spans="1:26" ht="15.75" customHeight="1">
      <c r="A46" s="3">
        <v>48</v>
      </c>
      <c r="B46" s="3" t="s">
        <v>55</v>
      </c>
      <c r="C46" s="4" t="s">
        <v>56</v>
      </c>
      <c r="D46" s="3"/>
      <c r="E46" s="4"/>
      <c r="F46" s="4"/>
      <c r="G46" s="4"/>
      <c r="H46" s="4"/>
      <c r="I46" s="4"/>
      <c r="J46" s="4"/>
      <c r="K46" s="4"/>
      <c r="L46" s="4"/>
      <c r="M46" s="10" t="s">
        <v>810</v>
      </c>
      <c r="N46" s="3">
        <v>100</v>
      </c>
      <c r="O46" s="91">
        <v>44536</v>
      </c>
      <c r="P46" s="91">
        <v>44900</v>
      </c>
      <c r="Q46" s="5">
        <v>40000000</v>
      </c>
      <c r="R46" s="6">
        <f t="shared" si="1"/>
        <v>1.7999999999999999E-2</v>
      </c>
      <c r="S46" s="5">
        <v>720000</v>
      </c>
      <c r="T46" s="4" t="s">
        <v>43</v>
      </c>
      <c r="U46" s="4" t="s">
        <v>1184</v>
      </c>
      <c r="V46" s="8">
        <v>44475</v>
      </c>
      <c r="W46" s="4"/>
      <c r="X46" s="4" t="s">
        <v>5</v>
      </c>
      <c r="Y46" s="1"/>
      <c r="Z46" s="1"/>
    </row>
    <row r="47" spans="1:26" ht="15.75" customHeight="1">
      <c r="A47" s="3">
        <v>49</v>
      </c>
      <c r="B47" s="3" t="s">
        <v>2</v>
      </c>
      <c r="C47" s="4" t="s">
        <v>3</v>
      </c>
      <c r="D47" s="3"/>
      <c r="E47" s="4"/>
      <c r="F47" s="4"/>
      <c r="G47" s="4"/>
      <c r="H47" s="4"/>
      <c r="I47" s="4"/>
      <c r="J47" s="4"/>
      <c r="K47" s="4"/>
      <c r="L47" s="4"/>
      <c r="M47" s="10" t="s">
        <v>810</v>
      </c>
      <c r="N47" s="3">
        <v>100</v>
      </c>
      <c r="O47" s="91">
        <v>43248</v>
      </c>
      <c r="P47" s="91">
        <v>43612</v>
      </c>
      <c r="Q47" s="5">
        <v>1719000000</v>
      </c>
      <c r="R47" s="6">
        <f t="shared" si="1"/>
        <v>0</v>
      </c>
      <c r="S47" s="5">
        <v>0</v>
      </c>
      <c r="T47" s="4" t="s">
        <v>61</v>
      </c>
      <c r="U47" s="4" t="s">
        <v>1184</v>
      </c>
      <c r="V47" s="8">
        <v>43187</v>
      </c>
      <c r="W47" s="4"/>
      <c r="X47" s="4" t="s">
        <v>5</v>
      </c>
      <c r="Y47" s="1"/>
      <c r="Z47" s="1"/>
    </row>
    <row r="48" spans="1:26" ht="15.75" customHeight="1">
      <c r="A48" s="3">
        <v>50</v>
      </c>
      <c r="B48" s="3" t="s">
        <v>81</v>
      </c>
      <c r="C48" s="4" t="s">
        <v>82</v>
      </c>
      <c r="D48" s="3"/>
      <c r="E48" s="4"/>
      <c r="F48" s="4"/>
      <c r="G48" s="4"/>
      <c r="H48" s="4"/>
      <c r="I48" s="4"/>
      <c r="J48" s="4"/>
      <c r="K48" s="4"/>
      <c r="L48" s="4"/>
      <c r="M48" s="10" t="s">
        <v>810</v>
      </c>
      <c r="N48" s="3">
        <v>100</v>
      </c>
      <c r="O48" s="91">
        <v>43808</v>
      </c>
      <c r="P48" s="91">
        <v>44166</v>
      </c>
      <c r="Q48" s="5">
        <v>6120000000</v>
      </c>
      <c r="R48" s="6">
        <f t="shared" si="1"/>
        <v>0</v>
      </c>
      <c r="S48" s="5">
        <v>0</v>
      </c>
      <c r="T48" s="4" t="s">
        <v>83</v>
      </c>
      <c r="U48" s="4" t="s">
        <v>1184</v>
      </c>
      <c r="V48" s="8">
        <v>43747</v>
      </c>
      <c r="W48" s="4"/>
      <c r="X48" s="4" t="s">
        <v>5</v>
      </c>
      <c r="Y48" s="1"/>
      <c r="Z48" s="1"/>
    </row>
    <row r="49" spans="1:26" ht="15.75" customHeight="1">
      <c r="A49" s="3">
        <v>51</v>
      </c>
      <c r="B49" s="3" t="s">
        <v>81</v>
      </c>
      <c r="C49" s="4" t="s">
        <v>82</v>
      </c>
      <c r="D49" s="3"/>
      <c r="E49" s="4"/>
      <c r="F49" s="4"/>
      <c r="G49" s="4"/>
      <c r="H49" s="4"/>
      <c r="I49" s="4"/>
      <c r="J49" s="4"/>
      <c r="K49" s="4"/>
      <c r="L49" s="4"/>
      <c r="M49" s="10" t="s">
        <v>810</v>
      </c>
      <c r="N49" s="3">
        <v>100</v>
      </c>
      <c r="O49" s="91">
        <v>43800</v>
      </c>
      <c r="P49" s="91">
        <v>44165</v>
      </c>
      <c r="Q49" s="5">
        <v>76160000000</v>
      </c>
      <c r="R49" s="6">
        <f t="shared" si="1"/>
        <v>0</v>
      </c>
      <c r="S49" s="5">
        <v>0</v>
      </c>
      <c r="T49" s="4" t="s">
        <v>83</v>
      </c>
      <c r="U49" s="4" t="s">
        <v>1184</v>
      </c>
      <c r="V49" s="8">
        <v>43739</v>
      </c>
      <c r="W49" s="4"/>
      <c r="X49" s="4" t="s">
        <v>5</v>
      </c>
      <c r="Y49" s="1"/>
      <c r="Z49" s="1"/>
    </row>
    <row r="50" spans="1:26" ht="15.75" customHeight="1">
      <c r="A50" s="3">
        <v>52</v>
      </c>
      <c r="B50" s="3" t="s">
        <v>74</v>
      </c>
      <c r="C50" s="4" t="s">
        <v>75</v>
      </c>
      <c r="D50" s="3"/>
      <c r="E50" s="4"/>
      <c r="F50" s="4"/>
      <c r="G50" s="4"/>
      <c r="H50" s="4"/>
      <c r="I50" s="4"/>
      <c r="J50" s="4"/>
      <c r="K50" s="4"/>
      <c r="L50" s="4"/>
      <c r="M50" s="10" t="s">
        <v>810</v>
      </c>
      <c r="N50" s="3">
        <v>100</v>
      </c>
      <c r="O50" s="91">
        <v>44470</v>
      </c>
      <c r="P50" s="91">
        <v>44834</v>
      </c>
      <c r="Q50" s="5">
        <v>500000000</v>
      </c>
      <c r="R50" s="6">
        <f t="shared" si="1"/>
        <v>7.0000000000000001E-3</v>
      </c>
      <c r="S50" s="5">
        <v>3500000</v>
      </c>
      <c r="T50" s="4" t="s">
        <v>37</v>
      </c>
      <c r="U50" s="4" t="s">
        <v>1184</v>
      </c>
      <c r="V50" s="8">
        <v>44409</v>
      </c>
      <c r="W50" s="4"/>
      <c r="X50" s="4" t="s">
        <v>5</v>
      </c>
      <c r="Y50" s="1"/>
      <c r="Z50" s="1"/>
    </row>
    <row r="51" spans="1:26" ht="15.75" customHeight="1">
      <c r="A51" s="3">
        <v>53</v>
      </c>
      <c r="B51" s="3" t="s">
        <v>49</v>
      </c>
      <c r="C51" s="4" t="s">
        <v>50</v>
      </c>
      <c r="D51" s="3"/>
      <c r="E51" s="4"/>
      <c r="F51" s="4"/>
      <c r="G51" s="4"/>
      <c r="H51" s="4"/>
      <c r="I51" s="4"/>
      <c r="J51" s="4"/>
      <c r="K51" s="4"/>
      <c r="L51" s="4"/>
      <c r="M51" s="10" t="s">
        <v>810</v>
      </c>
      <c r="N51" s="3">
        <v>100</v>
      </c>
      <c r="O51" s="91">
        <v>43606</v>
      </c>
      <c r="P51" s="91">
        <v>43971</v>
      </c>
      <c r="Q51" s="5">
        <v>500000000</v>
      </c>
      <c r="R51" s="6">
        <f t="shared" si="1"/>
        <v>0</v>
      </c>
      <c r="S51" s="5">
        <v>0</v>
      </c>
      <c r="T51" s="4" t="s">
        <v>51</v>
      </c>
      <c r="U51" s="4" t="s">
        <v>1184</v>
      </c>
      <c r="V51" s="8">
        <v>43576</v>
      </c>
      <c r="W51" s="4"/>
      <c r="X51" s="4" t="s">
        <v>5</v>
      </c>
      <c r="Y51" s="1"/>
      <c r="Z51" s="1"/>
    </row>
    <row r="52" spans="1:26" ht="15.75" customHeight="1">
      <c r="A52" s="3">
        <v>54</v>
      </c>
      <c r="B52" s="3" t="s">
        <v>44</v>
      </c>
      <c r="C52" s="4" t="s">
        <v>45</v>
      </c>
      <c r="D52" s="3"/>
      <c r="E52" s="4"/>
      <c r="F52" s="4"/>
      <c r="G52" s="4"/>
      <c r="H52" s="4"/>
      <c r="I52" s="4"/>
      <c r="J52" s="4"/>
      <c r="K52" s="4"/>
      <c r="L52" s="4"/>
      <c r="M52" s="10" t="s">
        <v>810</v>
      </c>
      <c r="N52" s="3">
        <v>100</v>
      </c>
      <c r="O52" s="91">
        <v>44557</v>
      </c>
      <c r="P52" s="91">
        <v>44921</v>
      </c>
      <c r="Q52" s="5">
        <v>1920000000</v>
      </c>
      <c r="R52" s="6">
        <f t="shared" si="1"/>
        <v>4.875E-3</v>
      </c>
      <c r="S52" s="5">
        <v>9360000</v>
      </c>
      <c r="T52" s="4" t="s">
        <v>46</v>
      </c>
      <c r="U52" s="4" t="s">
        <v>1184</v>
      </c>
      <c r="V52" s="8">
        <v>44527</v>
      </c>
      <c r="W52" s="4"/>
      <c r="X52" s="4" t="s">
        <v>5</v>
      </c>
      <c r="Y52" s="1"/>
      <c r="Z52" s="1"/>
    </row>
    <row r="53" spans="1:26" ht="15.75" customHeight="1">
      <c r="A53" s="3">
        <v>55</v>
      </c>
      <c r="B53" s="3" t="s">
        <v>81</v>
      </c>
      <c r="C53" s="4" t="s">
        <v>82</v>
      </c>
      <c r="D53" s="3"/>
      <c r="E53" s="4"/>
      <c r="F53" s="4"/>
      <c r="G53" s="4"/>
      <c r="H53" s="4"/>
      <c r="I53" s="4"/>
      <c r="J53" s="4"/>
      <c r="K53" s="4"/>
      <c r="L53" s="4"/>
      <c r="M53" s="10" t="s">
        <v>810</v>
      </c>
      <c r="N53" s="3">
        <v>100</v>
      </c>
      <c r="O53" s="91">
        <v>43367</v>
      </c>
      <c r="P53" s="91">
        <v>43731</v>
      </c>
      <c r="Q53" s="5">
        <v>502000000</v>
      </c>
      <c r="R53" s="6">
        <f t="shared" si="1"/>
        <v>0</v>
      </c>
      <c r="S53" s="5">
        <v>0</v>
      </c>
      <c r="T53" s="4" t="s">
        <v>43</v>
      </c>
      <c r="U53" s="4" t="s">
        <v>1184</v>
      </c>
      <c r="V53" s="8">
        <v>43367</v>
      </c>
      <c r="W53" s="4"/>
      <c r="X53" s="4" t="s">
        <v>5</v>
      </c>
      <c r="Y53" s="1"/>
      <c r="Z53" s="1"/>
    </row>
    <row r="54" spans="1:26" ht="15.75" customHeight="1">
      <c r="A54" s="3">
        <v>56</v>
      </c>
      <c r="B54" s="3" t="s">
        <v>84</v>
      </c>
      <c r="C54" s="4" t="s">
        <v>85</v>
      </c>
      <c r="D54" s="3"/>
      <c r="E54" s="4"/>
      <c r="F54" s="4"/>
      <c r="G54" s="4"/>
      <c r="H54" s="4"/>
      <c r="I54" s="4"/>
      <c r="J54" s="4"/>
      <c r="K54" s="4"/>
      <c r="L54" s="4"/>
      <c r="M54" s="10" t="s">
        <v>810</v>
      </c>
      <c r="N54" s="3">
        <v>100</v>
      </c>
      <c r="O54" s="91">
        <v>43800</v>
      </c>
      <c r="P54" s="91">
        <v>44531</v>
      </c>
      <c r="Q54" s="5">
        <v>200000000</v>
      </c>
      <c r="R54" s="6">
        <f t="shared" si="1"/>
        <v>1.2999999999999999E-3</v>
      </c>
      <c r="S54" s="5">
        <v>260000</v>
      </c>
      <c r="T54" s="4" t="s">
        <v>40</v>
      </c>
      <c r="U54" s="4" t="s">
        <v>1184</v>
      </c>
      <c r="V54" s="8">
        <v>43800</v>
      </c>
      <c r="W54" s="4"/>
      <c r="X54" s="4" t="s">
        <v>5</v>
      </c>
      <c r="Y54" s="1"/>
      <c r="Z54" s="1"/>
    </row>
    <row r="55" spans="1:26" ht="15.75" customHeight="1">
      <c r="A55" s="3">
        <v>57</v>
      </c>
      <c r="B55" s="3" t="s">
        <v>1189</v>
      </c>
      <c r="C55" s="4" t="s">
        <v>1190</v>
      </c>
      <c r="D55" s="3"/>
      <c r="E55" s="4"/>
      <c r="F55" s="4"/>
      <c r="G55" s="4"/>
      <c r="H55" s="4"/>
      <c r="I55" s="4"/>
      <c r="J55" s="4"/>
      <c r="K55" s="4"/>
      <c r="L55" s="4"/>
      <c r="M55" s="10" t="s">
        <v>810</v>
      </c>
      <c r="N55" s="3">
        <v>100</v>
      </c>
      <c r="O55" s="91">
        <v>43800</v>
      </c>
      <c r="P55" s="91">
        <v>44531</v>
      </c>
      <c r="Q55" s="5">
        <v>400000000</v>
      </c>
      <c r="R55" s="6">
        <f t="shared" si="1"/>
        <v>2.1875000000000002E-3</v>
      </c>
      <c r="S55" s="5">
        <v>875000</v>
      </c>
      <c r="T55" s="4" t="s">
        <v>40</v>
      </c>
      <c r="U55" s="4" t="s">
        <v>1184</v>
      </c>
      <c r="V55" s="8">
        <v>43800</v>
      </c>
      <c r="W55" s="4"/>
      <c r="X55" s="4" t="s">
        <v>5</v>
      </c>
      <c r="Y55" s="1"/>
      <c r="Z55" s="1"/>
    </row>
    <row r="56" spans="1:26" ht="15.75" customHeight="1">
      <c r="A56" s="3">
        <v>58</v>
      </c>
      <c r="B56" s="3" t="s">
        <v>86</v>
      </c>
      <c r="C56" s="4" t="s">
        <v>87</v>
      </c>
      <c r="D56" s="3"/>
      <c r="E56" s="4"/>
      <c r="F56" s="4"/>
      <c r="G56" s="4"/>
      <c r="H56" s="4"/>
      <c r="I56" s="4"/>
      <c r="J56" s="4"/>
      <c r="K56" s="4"/>
      <c r="L56" s="4"/>
      <c r="M56" s="10" t="s">
        <v>810</v>
      </c>
      <c r="N56" s="3">
        <v>100</v>
      </c>
      <c r="O56" s="91">
        <v>44447</v>
      </c>
      <c r="P56" s="91">
        <v>44811</v>
      </c>
      <c r="Q56" s="5">
        <v>59300000</v>
      </c>
      <c r="R56" s="6">
        <f t="shared" si="1"/>
        <v>0.02</v>
      </c>
      <c r="S56" s="5">
        <v>1186000</v>
      </c>
      <c r="T56" s="4" t="s">
        <v>34</v>
      </c>
      <c r="U56" s="4" t="s">
        <v>1184</v>
      </c>
      <c r="V56" s="8">
        <v>44416</v>
      </c>
      <c r="W56" s="4"/>
      <c r="X56" s="4" t="s">
        <v>5</v>
      </c>
      <c r="Y56" s="1"/>
      <c r="Z56" s="1"/>
    </row>
    <row r="57" spans="1:26" ht="15.75" customHeight="1">
      <c r="A57" s="3">
        <v>59</v>
      </c>
      <c r="B57" s="3" t="s">
        <v>2</v>
      </c>
      <c r="C57" s="4" t="s">
        <v>3</v>
      </c>
      <c r="D57" s="3"/>
      <c r="E57" s="4"/>
      <c r="F57" s="4"/>
      <c r="G57" s="4"/>
      <c r="H57" s="4"/>
      <c r="I57" s="4"/>
      <c r="J57" s="4"/>
      <c r="K57" s="4"/>
      <c r="L57" s="4"/>
      <c r="M57" s="10" t="s">
        <v>810</v>
      </c>
      <c r="N57" s="3">
        <v>100</v>
      </c>
      <c r="O57" s="91">
        <v>44460</v>
      </c>
      <c r="P57" s="91">
        <v>44824</v>
      </c>
      <c r="Q57" s="5">
        <v>1719000000</v>
      </c>
      <c r="R57" s="6">
        <f t="shared" si="1"/>
        <v>7.2250002908667834E-3</v>
      </c>
      <c r="S57" s="5">
        <v>12419775.5</v>
      </c>
      <c r="T57" s="4" t="s">
        <v>61</v>
      </c>
      <c r="U57" s="4" t="s">
        <v>1184</v>
      </c>
      <c r="V57" s="8">
        <v>44429</v>
      </c>
      <c r="W57" s="4"/>
      <c r="X57" s="4" t="s">
        <v>5</v>
      </c>
      <c r="Y57" s="1"/>
      <c r="Z57" s="1"/>
    </row>
    <row r="58" spans="1:26" ht="15.75" customHeight="1">
      <c r="A58" s="3">
        <v>60</v>
      </c>
      <c r="B58" s="3" t="s">
        <v>2</v>
      </c>
      <c r="C58" s="4" t="s">
        <v>3</v>
      </c>
      <c r="D58" s="3"/>
      <c r="E58" s="4"/>
      <c r="F58" s="4"/>
      <c r="G58" s="4"/>
      <c r="H58" s="4"/>
      <c r="I58" s="4"/>
      <c r="J58" s="4"/>
      <c r="K58" s="4"/>
      <c r="L58" s="4"/>
      <c r="M58" s="10" t="s">
        <v>810</v>
      </c>
      <c r="N58" s="3">
        <v>100</v>
      </c>
      <c r="O58" s="91">
        <v>43252</v>
      </c>
      <c r="P58" s="91">
        <v>43616</v>
      </c>
      <c r="Q58" s="5">
        <v>213285000000</v>
      </c>
      <c r="R58" s="6">
        <f t="shared" si="1"/>
        <v>0</v>
      </c>
      <c r="S58" s="5">
        <v>0</v>
      </c>
      <c r="T58" s="4" t="s">
        <v>83</v>
      </c>
      <c r="U58" s="4" t="s">
        <v>1184</v>
      </c>
      <c r="V58" s="8">
        <v>43252</v>
      </c>
      <c r="W58" s="4"/>
      <c r="X58" s="4" t="s">
        <v>5</v>
      </c>
      <c r="Y58" s="1"/>
      <c r="Z58" s="1"/>
    </row>
    <row r="59" spans="1:26" ht="15.75" customHeight="1">
      <c r="A59" s="3">
        <v>61</v>
      </c>
      <c r="B59" s="3" t="s">
        <v>86</v>
      </c>
      <c r="C59" s="4" t="s">
        <v>87</v>
      </c>
      <c r="D59" s="3"/>
      <c r="E59" s="4"/>
      <c r="F59" s="4"/>
      <c r="G59" s="4"/>
      <c r="H59" s="4"/>
      <c r="I59" s="4"/>
      <c r="J59" s="4"/>
      <c r="K59" s="4"/>
      <c r="L59" s="4"/>
      <c r="M59" s="10" t="s">
        <v>810</v>
      </c>
      <c r="N59" s="3">
        <v>100</v>
      </c>
      <c r="O59" s="91">
        <v>44447</v>
      </c>
      <c r="P59" s="91">
        <v>44811</v>
      </c>
      <c r="Q59" s="5">
        <v>69403696</v>
      </c>
      <c r="R59" s="6">
        <f t="shared" si="1"/>
        <v>7.8856719676715786E-3</v>
      </c>
      <c r="S59" s="5">
        <v>547294.78</v>
      </c>
      <c r="T59" s="4" t="s">
        <v>228</v>
      </c>
      <c r="U59" s="4" t="s">
        <v>1184</v>
      </c>
      <c r="V59" s="8">
        <v>44416</v>
      </c>
      <c r="W59" s="4"/>
      <c r="X59" s="4" t="s">
        <v>5</v>
      </c>
      <c r="Y59" s="1"/>
      <c r="Z59" s="1"/>
    </row>
    <row r="60" spans="1:26" ht="15.75" customHeight="1">
      <c r="A60" s="3">
        <v>62</v>
      </c>
      <c r="B60" s="3" t="s">
        <v>88</v>
      </c>
      <c r="C60" s="4" t="s">
        <v>89</v>
      </c>
      <c r="D60" s="3"/>
      <c r="E60" s="4"/>
      <c r="F60" s="4"/>
      <c r="G60" s="4"/>
      <c r="H60" s="4"/>
      <c r="I60" s="4"/>
      <c r="J60" s="4"/>
      <c r="K60" s="4"/>
      <c r="L60" s="4"/>
      <c r="M60" s="10" t="s">
        <v>810</v>
      </c>
      <c r="N60" s="3">
        <v>100</v>
      </c>
      <c r="O60" s="91">
        <v>44378</v>
      </c>
      <c r="P60" s="91">
        <v>44743</v>
      </c>
      <c r="Q60" s="5">
        <v>584940000</v>
      </c>
      <c r="R60" s="6">
        <f t="shared" si="1"/>
        <v>8.0999999999999996E-3</v>
      </c>
      <c r="S60" s="5">
        <v>4738014</v>
      </c>
      <c r="T60" s="4" t="s">
        <v>46</v>
      </c>
      <c r="U60" s="4" t="s">
        <v>1184</v>
      </c>
      <c r="V60" s="8">
        <v>44348</v>
      </c>
      <c r="W60" s="4"/>
      <c r="X60" s="4" t="s">
        <v>5</v>
      </c>
      <c r="Y60" s="1"/>
      <c r="Z60" s="1"/>
    </row>
    <row r="61" spans="1:26" ht="15.75" customHeight="1">
      <c r="A61" s="3">
        <v>63</v>
      </c>
      <c r="B61" s="3" t="s">
        <v>90</v>
      </c>
      <c r="C61" s="4" t="s">
        <v>91</v>
      </c>
      <c r="D61" s="3"/>
      <c r="E61" s="4"/>
      <c r="F61" s="4"/>
      <c r="G61" s="4"/>
      <c r="H61" s="4"/>
      <c r="I61" s="4"/>
      <c r="J61" s="4"/>
      <c r="K61" s="4"/>
      <c r="L61" s="4"/>
      <c r="M61" s="10" t="s">
        <v>810</v>
      </c>
      <c r="N61" s="3">
        <v>100</v>
      </c>
      <c r="O61" s="91">
        <v>43920</v>
      </c>
      <c r="P61" s="91">
        <v>44284</v>
      </c>
      <c r="Q61" s="5">
        <v>160000000</v>
      </c>
      <c r="R61" s="6">
        <f t="shared" si="1"/>
        <v>0.01</v>
      </c>
      <c r="S61" s="5">
        <v>1600000</v>
      </c>
      <c r="T61" s="4" t="s">
        <v>34</v>
      </c>
      <c r="U61" s="4" t="s">
        <v>1184</v>
      </c>
      <c r="V61" s="8">
        <v>43889</v>
      </c>
      <c r="W61" s="4"/>
      <c r="X61" s="4" t="s">
        <v>5</v>
      </c>
      <c r="Y61" s="1"/>
      <c r="Z61" s="1"/>
    </row>
    <row r="62" spans="1:26" ht="15.75" customHeight="1">
      <c r="A62" s="3">
        <v>64</v>
      </c>
      <c r="B62" s="3" t="s">
        <v>49</v>
      </c>
      <c r="C62" s="4" t="s">
        <v>50</v>
      </c>
      <c r="D62" s="3"/>
      <c r="E62" s="4"/>
      <c r="F62" s="4"/>
      <c r="G62" s="4"/>
      <c r="H62" s="4"/>
      <c r="I62" s="4"/>
      <c r="J62" s="4"/>
      <c r="K62" s="4"/>
      <c r="L62" s="4"/>
      <c r="M62" s="10" t="s">
        <v>810</v>
      </c>
      <c r="N62" s="3">
        <v>100</v>
      </c>
      <c r="O62" s="91">
        <v>44425</v>
      </c>
      <c r="P62" s="91">
        <v>44789</v>
      </c>
      <c r="Q62" s="5">
        <v>120000000</v>
      </c>
      <c r="R62" s="6">
        <f t="shared" si="1"/>
        <v>8.3333333333333332E-3</v>
      </c>
      <c r="S62" s="5">
        <v>1000000</v>
      </c>
      <c r="T62" s="4" t="s">
        <v>52</v>
      </c>
      <c r="U62" s="4" t="s">
        <v>1184</v>
      </c>
      <c r="V62" s="8">
        <v>44394</v>
      </c>
      <c r="W62" s="4"/>
      <c r="X62" s="4" t="s">
        <v>5</v>
      </c>
      <c r="Y62" s="1"/>
      <c r="Z62" s="1"/>
    </row>
    <row r="63" spans="1:26" ht="15.75" customHeight="1">
      <c r="A63" s="3">
        <v>65</v>
      </c>
      <c r="B63" s="3" t="s">
        <v>2</v>
      </c>
      <c r="C63" s="4" t="s">
        <v>3</v>
      </c>
      <c r="D63" s="3"/>
      <c r="E63" s="4"/>
      <c r="F63" s="4"/>
      <c r="G63" s="4"/>
      <c r="H63" s="4"/>
      <c r="I63" s="4"/>
      <c r="J63" s="4"/>
      <c r="K63" s="4"/>
      <c r="L63" s="4"/>
      <c r="M63" s="10" t="s">
        <v>810</v>
      </c>
      <c r="N63" s="3">
        <v>100</v>
      </c>
      <c r="O63" s="91">
        <v>43109</v>
      </c>
      <c r="P63" s="91">
        <v>43473</v>
      </c>
      <c r="Q63" s="5">
        <v>30393722491.799999</v>
      </c>
      <c r="R63" s="6">
        <f t="shared" si="1"/>
        <v>0</v>
      </c>
      <c r="S63" s="5">
        <v>0</v>
      </c>
      <c r="T63" s="4" t="s">
        <v>4</v>
      </c>
      <c r="U63" s="4" t="s">
        <v>1184</v>
      </c>
      <c r="V63" s="8">
        <v>43109</v>
      </c>
      <c r="W63" s="4"/>
      <c r="X63" s="4" t="s">
        <v>5</v>
      </c>
      <c r="Y63" s="1"/>
      <c r="Z63" s="1"/>
    </row>
    <row r="64" spans="1:26" ht="15.75" customHeight="1">
      <c r="A64" s="3">
        <v>66</v>
      </c>
      <c r="B64" s="3" t="s">
        <v>92</v>
      </c>
      <c r="C64" s="4" t="s">
        <v>93</v>
      </c>
      <c r="D64" s="3"/>
      <c r="E64" s="4"/>
      <c r="F64" s="4"/>
      <c r="G64" s="4"/>
      <c r="H64" s="4"/>
      <c r="I64" s="4"/>
      <c r="J64" s="4"/>
      <c r="K64" s="4"/>
      <c r="L64" s="4"/>
      <c r="M64" s="10" t="s">
        <v>810</v>
      </c>
      <c r="N64" s="3">
        <v>100</v>
      </c>
      <c r="O64" s="91">
        <v>43800</v>
      </c>
      <c r="P64" s="91">
        <v>44531</v>
      </c>
      <c r="Q64" s="5">
        <v>800000000</v>
      </c>
      <c r="R64" s="6">
        <f t="shared" si="1"/>
        <v>2.7599999999999999E-3</v>
      </c>
      <c r="S64" s="5">
        <v>2208000</v>
      </c>
      <c r="T64" s="4" t="s">
        <v>40</v>
      </c>
      <c r="U64" s="4" t="s">
        <v>1184</v>
      </c>
      <c r="V64" s="8">
        <v>43800</v>
      </c>
      <c r="W64" s="4"/>
      <c r="X64" s="4" t="s">
        <v>5</v>
      </c>
      <c r="Y64" s="1"/>
      <c r="Z64" s="1"/>
    </row>
    <row r="65" spans="1:26" ht="15.75" customHeight="1">
      <c r="A65" s="3">
        <v>67</v>
      </c>
      <c r="B65" s="3" t="s">
        <v>57</v>
      </c>
      <c r="C65" s="4" t="s">
        <v>58</v>
      </c>
      <c r="D65" s="3"/>
      <c r="E65" s="4"/>
      <c r="F65" s="4"/>
      <c r="G65" s="4"/>
      <c r="H65" s="4"/>
      <c r="I65" s="4"/>
      <c r="J65" s="4"/>
      <c r="K65" s="4"/>
      <c r="L65" s="4"/>
      <c r="M65" s="10" t="s">
        <v>810</v>
      </c>
      <c r="N65" s="3">
        <v>100</v>
      </c>
      <c r="O65" s="91">
        <v>43800</v>
      </c>
      <c r="P65" s="91">
        <v>44531</v>
      </c>
      <c r="Q65" s="5">
        <v>1250000000</v>
      </c>
      <c r="R65" s="6">
        <f t="shared" si="1"/>
        <v>2.2720000000000001E-3</v>
      </c>
      <c r="S65" s="5">
        <v>2840000</v>
      </c>
      <c r="T65" s="4" t="s">
        <v>40</v>
      </c>
      <c r="U65" s="4" t="s">
        <v>1184</v>
      </c>
      <c r="V65" s="8">
        <v>43770</v>
      </c>
      <c r="W65" s="4"/>
      <c r="X65" s="4" t="s">
        <v>5</v>
      </c>
      <c r="Y65" s="1"/>
      <c r="Z65" s="1"/>
    </row>
    <row r="66" spans="1:26" ht="15.75" customHeight="1">
      <c r="A66" s="3">
        <v>68</v>
      </c>
      <c r="B66" s="3" t="s">
        <v>94</v>
      </c>
      <c r="C66" s="4" t="s">
        <v>95</v>
      </c>
      <c r="D66" s="3"/>
      <c r="E66" s="4"/>
      <c r="F66" s="4"/>
      <c r="G66" s="4"/>
      <c r="H66" s="4"/>
      <c r="I66" s="4"/>
      <c r="J66" s="4"/>
      <c r="K66" s="4"/>
      <c r="L66" s="4"/>
      <c r="M66" s="10" t="s">
        <v>810</v>
      </c>
      <c r="N66" s="3">
        <v>100</v>
      </c>
      <c r="O66" s="91">
        <v>44053</v>
      </c>
      <c r="P66" s="91">
        <v>44417</v>
      </c>
      <c r="Q66" s="5">
        <v>380545172</v>
      </c>
      <c r="R66" s="6">
        <f t="shared" ref="R66:R86" si="2">+S66/Q66*100%</f>
        <v>2.3721888133690474E-3</v>
      </c>
      <c r="S66" s="5">
        <v>902725</v>
      </c>
      <c r="T66" s="4" t="s">
        <v>96</v>
      </c>
      <c r="U66" s="4" t="s">
        <v>1184</v>
      </c>
      <c r="V66" s="8">
        <v>44022</v>
      </c>
      <c r="W66" s="4"/>
      <c r="X66" s="4" t="s">
        <v>5</v>
      </c>
      <c r="Y66" s="1"/>
      <c r="Z66" s="1"/>
    </row>
    <row r="67" spans="1:26" ht="15.75" customHeight="1">
      <c r="A67" s="3">
        <v>69</v>
      </c>
      <c r="B67" s="3" t="s">
        <v>86</v>
      </c>
      <c r="C67" s="4" t="s">
        <v>87</v>
      </c>
      <c r="D67" s="3"/>
      <c r="E67" s="4"/>
      <c r="F67" s="4"/>
      <c r="G67" s="4"/>
      <c r="H67" s="4"/>
      <c r="I67" s="4"/>
      <c r="J67" s="4"/>
      <c r="K67" s="4"/>
      <c r="L67" s="4"/>
      <c r="M67" s="10" t="s">
        <v>810</v>
      </c>
      <c r="N67" s="3">
        <v>100</v>
      </c>
      <c r="O67" s="91">
        <v>44447</v>
      </c>
      <c r="P67" s="91">
        <v>44811</v>
      </c>
      <c r="Q67" s="5">
        <v>1045700759.46</v>
      </c>
      <c r="R67" s="6">
        <f t="shared" si="2"/>
        <v>1.9999997141438432E-3</v>
      </c>
      <c r="S67" s="5">
        <v>2091401.22</v>
      </c>
      <c r="T67" s="4" t="s">
        <v>1249</v>
      </c>
      <c r="U67" s="4" t="s">
        <v>1184</v>
      </c>
      <c r="V67" s="8">
        <v>44416</v>
      </c>
      <c r="W67" s="4"/>
      <c r="X67" s="4" t="s">
        <v>5</v>
      </c>
      <c r="Y67" s="1"/>
      <c r="Z67" s="1"/>
    </row>
    <row r="68" spans="1:26" ht="15.75" customHeight="1">
      <c r="A68" s="3">
        <v>70</v>
      </c>
      <c r="B68" s="3" t="s">
        <v>2</v>
      </c>
      <c r="C68" s="4" t="s">
        <v>3</v>
      </c>
      <c r="D68" s="3"/>
      <c r="E68" s="4"/>
      <c r="F68" s="4"/>
      <c r="G68" s="4"/>
      <c r="H68" s="4"/>
      <c r="I68" s="4"/>
      <c r="J68" s="4"/>
      <c r="K68" s="4"/>
      <c r="L68" s="4"/>
      <c r="M68" s="10" t="s">
        <v>810</v>
      </c>
      <c r="N68" s="3">
        <v>100</v>
      </c>
      <c r="O68" s="91">
        <v>44460</v>
      </c>
      <c r="P68" s="91">
        <v>44824</v>
      </c>
      <c r="Q68" s="5">
        <v>1774086229</v>
      </c>
      <c r="R68" s="6">
        <f t="shared" si="2"/>
        <v>2.7999991876381338E-3</v>
      </c>
      <c r="S68" s="5">
        <v>4967440</v>
      </c>
      <c r="T68" s="4" t="s">
        <v>97</v>
      </c>
      <c r="U68" s="4" t="s">
        <v>1184</v>
      </c>
      <c r="V68" s="8">
        <v>44429</v>
      </c>
      <c r="W68" s="4"/>
      <c r="X68" s="4" t="s">
        <v>5</v>
      </c>
      <c r="Y68" s="1"/>
      <c r="Z68" s="1"/>
    </row>
    <row r="69" spans="1:26" ht="15.75" customHeight="1">
      <c r="A69" s="3">
        <v>71</v>
      </c>
      <c r="B69" s="3" t="s">
        <v>98</v>
      </c>
      <c r="C69" s="4" t="s">
        <v>99</v>
      </c>
      <c r="D69" s="3"/>
      <c r="E69" s="4"/>
      <c r="F69" s="4"/>
      <c r="G69" s="4"/>
      <c r="H69" s="4"/>
      <c r="I69" s="4"/>
      <c r="J69" s="4"/>
      <c r="K69" s="4"/>
      <c r="L69" s="4"/>
      <c r="M69" s="10" t="s">
        <v>810</v>
      </c>
      <c r="N69" s="3">
        <v>100</v>
      </c>
      <c r="O69" s="91">
        <v>44333</v>
      </c>
      <c r="P69" s="91">
        <v>44697</v>
      </c>
      <c r="Q69" s="5">
        <v>60000000</v>
      </c>
      <c r="R69" s="6">
        <f t="shared" si="2"/>
        <v>8.0000000000000002E-3</v>
      </c>
      <c r="S69" s="5">
        <v>480000</v>
      </c>
      <c r="T69" s="4" t="s">
        <v>37</v>
      </c>
      <c r="U69" s="4" t="s">
        <v>1184</v>
      </c>
      <c r="V69" s="8">
        <v>44303</v>
      </c>
      <c r="W69" s="4"/>
      <c r="X69" s="4" t="s">
        <v>5</v>
      </c>
      <c r="Y69" s="1"/>
      <c r="Z69" s="1"/>
    </row>
    <row r="70" spans="1:26" ht="15.75" customHeight="1">
      <c r="A70" s="3">
        <v>72</v>
      </c>
      <c r="B70" s="3" t="s">
        <v>100</v>
      </c>
      <c r="C70" s="4" t="s">
        <v>101</v>
      </c>
      <c r="D70" s="3"/>
      <c r="E70" s="4"/>
      <c r="F70" s="4"/>
      <c r="G70" s="4"/>
      <c r="H70" s="4"/>
      <c r="I70" s="4"/>
      <c r="J70" s="4"/>
      <c r="K70" s="4"/>
      <c r="L70" s="4"/>
      <c r="M70" s="10" t="s">
        <v>810</v>
      </c>
      <c r="N70" s="3">
        <v>100</v>
      </c>
      <c r="O70" s="91">
        <v>44237</v>
      </c>
      <c r="P70" s="91">
        <v>44601</v>
      </c>
      <c r="Q70" s="5">
        <v>1000000000</v>
      </c>
      <c r="R70" s="6">
        <f t="shared" si="2"/>
        <v>3.0000000000000001E-3</v>
      </c>
      <c r="S70" s="5">
        <v>3000000</v>
      </c>
      <c r="T70" s="4" t="s">
        <v>1249</v>
      </c>
      <c r="U70" s="4" t="s">
        <v>1184</v>
      </c>
      <c r="V70" s="8">
        <v>44206</v>
      </c>
      <c r="W70" s="4"/>
      <c r="X70" s="4" t="s">
        <v>5</v>
      </c>
      <c r="Y70" s="1"/>
      <c r="Z70" s="1"/>
    </row>
    <row r="71" spans="1:26" ht="15.75" customHeight="1">
      <c r="A71" s="3">
        <v>73</v>
      </c>
      <c r="B71" s="3" t="s">
        <v>102</v>
      </c>
      <c r="C71" s="4" t="s">
        <v>103</v>
      </c>
      <c r="D71" s="3"/>
      <c r="E71" s="4"/>
      <c r="F71" s="4"/>
      <c r="G71" s="4"/>
      <c r="H71" s="4"/>
      <c r="I71" s="4"/>
      <c r="J71" s="4"/>
      <c r="K71" s="4"/>
      <c r="L71" s="4"/>
      <c r="M71" s="10" t="s">
        <v>810</v>
      </c>
      <c r="N71" s="3">
        <v>100</v>
      </c>
      <c r="O71" s="91">
        <v>43420</v>
      </c>
      <c r="P71" s="91">
        <v>43784</v>
      </c>
      <c r="Q71" s="5">
        <v>1530928190</v>
      </c>
      <c r="R71" s="6">
        <f t="shared" si="2"/>
        <v>0</v>
      </c>
      <c r="S71" s="5">
        <v>0</v>
      </c>
      <c r="T71" s="4" t="s">
        <v>104</v>
      </c>
      <c r="U71" s="4" t="s">
        <v>1184</v>
      </c>
      <c r="V71" s="8">
        <v>43420</v>
      </c>
      <c r="W71" s="4"/>
      <c r="X71" s="4" t="s">
        <v>5</v>
      </c>
      <c r="Y71" s="1"/>
      <c r="Z71" s="1"/>
    </row>
    <row r="72" spans="1:26" ht="15.75" customHeight="1">
      <c r="A72" s="3">
        <v>74</v>
      </c>
      <c r="B72" s="3" t="s">
        <v>105</v>
      </c>
      <c r="C72" s="4" t="s">
        <v>106</v>
      </c>
      <c r="D72" s="3"/>
      <c r="E72" s="4"/>
      <c r="F72" s="4"/>
      <c r="G72" s="4"/>
      <c r="H72" s="4"/>
      <c r="I72" s="4"/>
      <c r="J72" s="4"/>
      <c r="K72" s="4"/>
      <c r="L72" s="4"/>
      <c r="M72" s="10" t="s">
        <v>810</v>
      </c>
      <c r="N72" s="3">
        <v>100</v>
      </c>
      <c r="O72" s="91">
        <v>44337</v>
      </c>
      <c r="P72" s="91">
        <v>44702</v>
      </c>
      <c r="Q72" s="5">
        <v>200000000</v>
      </c>
      <c r="R72" s="6">
        <f t="shared" si="2"/>
        <v>8.0000000000000002E-3</v>
      </c>
      <c r="S72" s="5">
        <v>1600000</v>
      </c>
      <c r="T72" s="4" t="s">
        <v>64</v>
      </c>
      <c r="U72" s="4" t="s">
        <v>1184</v>
      </c>
      <c r="V72" s="8">
        <v>44307</v>
      </c>
      <c r="W72" s="4"/>
      <c r="X72" s="4" t="s">
        <v>5</v>
      </c>
      <c r="Y72" s="1"/>
      <c r="Z72" s="1"/>
    </row>
    <row r="73" spans="1:26" ht="15.75" customHeight="1">
      <c r="A73" s="3">
        <v>75</v>
      </c>
      <c r="B73" s="3" t="s">
        <v>98</v>
      </c>
      <c r="C73" s="4" t="s">
        <v>99</v>
      </c>
      <c r="D73" s="3"/>
      <c r="E73" s="4"/>
      <c r="F73" s="4"/>
      <c r="G73" s="4"/>
      <c r="H73" s="4"/>
      <c r="I73" s="4"/>
      <c r="J73" s="4"/>
      <c r="K73" s="4"/>
      <c r="L73" s="4"/>
      <c r="M73" s="10" t="s">
        <v>810</v>
      </c>
      <c r="N73" s="3">
        <v>100</v>
      </c>
      <c r="O73" s="91">
        <v>44333</v>
      </c>
      <c r="P73" s="91">
        <v>44697</v>
      </c>
      <c r="Q73" s="5">
        <v>10000000</v>
      </c>
      <c r="R73" s="6">
        <f t="shared" si="2"/>
        <v>0.01</v>
      </c>
      <c r="S73" s="5">
        <v>100000</v>
      </c>
      <c r="T73" s="4" t="s">
        <v>63</v>
      </c>
      <c r="U73" s="4" t="s">
        <v>1184</v>
      </c>
      <c r="V73" s="8">
        <v>44303</v>
      </c>
      <c r="W73" s="4"/>
      <c r="X73" s="4" t="s">
        <v>5</v>
      </c>
      <c r="Y73" s="1"/>
      <c r="Z73" s="1"/>
    </row>
    <row r="74" spans="1:26" ht="15.75" customHeight="1">
      <c r="A74" s="3">
        <v>76</v>
      </c>
      <c r="B74" s="3" t="s">
        <v>98</v>
      </c>
      <c r="C74" s="4" t="s">
        <v>99</v>
      </c>
      <c r="D74" s="3"/>
      <c r="E74" s="4"/>
      <c r="F74" s="4"/>
      <c r="G74" s="4"/>
      <c r="H74" s="4"/>
      <c r="I74" s="4"/>
      <c r="J74" s="4"/>
      <c r="K74" s="4"/>
      <c r="L74" s="4"/>
      <c r="M74" s="10" t="s">
        <v>810</v>
      </c>
      <c r="N74" s="3">
        <v>100</v>
      </c>
      <c r="O74" s="91">
        <v>44333</v>
      </c>
      <c r="P74" s="91">
        <v>44697</v>
      </c>
      <c r="Q74" s="5">
        <v>50000000</v>
      </c>
      <c r="R74" s="6">
        <f t="shared" si="2"/>
        <v>8.0000000000000002E-3</v>
      </c>
      <c r="S74" s="5">
        <v>400000</v>
      </c>
      <c r="T74" s="4" t="s">
        <v>64</v>
      </c>
      <c r="U74" s="4" t="s">
        <v>1184</v>
      </c>
      <c r="V74" s="8">
        <v>44303</v>
      </c>
      <c r="W74" s="4"/>
      <c r="X74" s="4" t="s">
        <v>5</v>
      </c>
      <c r="Y74" s="1"/>
      <c r="Z74" s="1"/>
    </row>
    <row r="75" spans="1:26" ht="15.75" customHeight="1">
      <c r="A75" s="3">
        <v>77</v>
      </c>
      <c r="B75" s="3" t="s">
        <v>76</v>
      </c>
      <c r="C75" s="4" t="s">
        <v>77</v>
      </c>
      <c r="D75" s="3"/>
      <c r="E75" s="4"/>
      <c r="F75" s="4"/>
      <c r="G75" s="4"/>
      <c r="H75" s="4"/>
      <c r="I75" s="4"/>
      <c r="J75" s="4"/>
      <c r="K75" s="4"/>
      <c r="L75" s="4"/>
      <c r="M75" s="10" t="s">
        <v>810</v>
      </c>
      <c r="N75" s="3">
        <v>100</v>
      </c>
      <c r="O75" s="91">
        <v>44344</v>
      </c>
      <c r="P75" s="91">
        <v>44709</v>
      </c>
      <c r="Q75" s="5">
        <v>555731190</v>
      </c>
      <c r="R75" s="6">
        <f t="shared" si="2"/>
        <v>8.3702446141272011E-3</v>
      </c>
      <c r="S75" s="5">
        <v>4651606</v>
      </c>
      <c r="T75" s="4" t="s">
        <v>52</v>
      </c>
      <c r="U75" s="4" t="s">
        <v>1184</v>
      </c>
      <c r="V75" s="8">
        <v>44314</v>
      </c>
      <c r="W75" s="4"/>
      <c r="X75" s="4" t="s">
        <v>5</v>
      </c>
      <c r="Y75" s="1"/>
      <c r="Z75" s="1"/>
    </row>
    <row r="76" spans="1:26" ht="15.75" customHeight="1">
      <c r="A76" s="3">
        <v>78</v>
      </c>
      <c r="B76" s="3" t="s">
        <v>38</v>
      </c>
      <c r="C76" s="4" t="s">
        <v>39</v>
      </c>
      <c r="D76" s="3"/>
      <c r="E76" s="4"/>
      <c r="F76" s="4"/>
      <c r="G76" s="4"/>
      <c r="H76" s="4"/>
      <c r="I76" s="4"/>
      <c r="J76" s="4"/>
      <c r="K76" s="4"/>
      <c r="L76" s="4"/>
      <c r="M76" s="10" t="s">
        <v>810</v>
      </c>
      <c r="N76" s="3">
        <v>100</v>
      </c>
      <c r="O76" s="91">
        <v>44359</v>
      </c>
      <c r="P76" s="91">
        <v>45088</v>
      </c>
      <c r="Q76" s="5">
        <v>200000000</v>
      </c>
      <c r="R76" s="6">
        <f t="shared" si="2"/>
        <v>4.1000000000000003E-3</v>
      </c>
      <c r="S76" s="5">
        <v>820000</v>
      </c>
      <c r="T76" s="4" t="s">
        <v>40</v>
      </c>
      <c r="U76" s="4" t="s">
        <v>1184</v>
      </c>
      <c r="V76" s="8">
        <v>44328</v>
      </c>
      <c r="W76" s="4"/>
      <c r="X76" s="4" t="s">
        <v>5</v>
      </c>
      <c r="Y76" s="1"/>
      <c r="Z76" s="1"/>
    </row>
    <row r="77" spans="1:26" ht="15.75" customHeight="1">
      <c r="A77" s="3">
        <v>79</v>
      </c>
      <c r="B77" s="3" t="s">
        <v>102</v>
      </c>
      <c r="C77" s="4" t="s">
        <v>103</v>
      </c>
      <c r="D77" s="3"/>
      <c r="E77" s="4"/>
      <c r="F77" s="4"/>
      <c r="G77" s="4"/>
      <c r="H77" s="4"/>
      <c r="I77" s="4"/>
      <c r="J77" s="4"/>
      <c r="K77" s="4"/>
      <c r="L77" s="4"/>
      <c r="M77" s="10" t="s">
        <v>810</v>
      </c>
      <c r="N77" s="3">
        <v>100</v>
      </c>
      <c r="O77" s="91">
        <v>43420</v>
      </c>
      <c r="P77" s="91">
        <v>43784</v>
      </c>
      <c r="Q77" s="5">
        <v>1428572753</v>
      </c>
      <c r="R77" s="6">
        <f t="shared" si="2"/>
        <v>0</v>
      </c>
      <c r="S77" s="5">
        <v>0</v>
      </c>
      <c r="T77" s="4" t="s">
        <v>97</v>
      </c>
      <c r="U77" s="4" t="s">
        <v>1184</v>
      </c>
      <c r="V77" s="8">
        <v>43389</v>
      </c>
      <c r="W77" s="4"/>
      <c r="X77" s="4" t="s">
        <v>5</v>
      </c>
      <c r="Y77" s="1"/>
      <c r="Z77" s="1"/>
    </row>
    <row r="78" spans="1:26" ht="15.75" customHeight="1">
      <c r="A78" s="3">
        <v>80</v>
      </c>
      <c r="B78" s="3" t="s">
        <v>53</v>
      </c>
      <c r="C78" s="4" t="s">
        <v>54</v>
      </c>
      <c r="D78" s="3"/>
      <c r="E78" s="4"/>
      <c r="F78" s="4"/>
      <c r="G78" s="4"/>
      <c r="H78" s="4"/>
      <c r="I78" s="4"/>
      <c r="J78" s="4"/>
      <c r="K78" s="4"/>
      <c r="L78" s="4"/>
      <c r="M78" s="10" t="s">
        <v>810</v>
      </c>
      <c r="N78" s="3">
        <v>100</v>
      </c>
      <c r="O78" s="91">
        <v>44287</v>
      </c>
      <c r="P78" s="91">
        <v>45017</v>
      </c>
      <c r="Q78" s="5">
        <v>500000000</v>
      </c>
      <c r="R78" s="6">
        <f t="shared" si="2"/>
        <v>2.5560000000000001E-3</v>
      </c>
      <c r="S78" s="5">
        <v>1278000</v>
      </c>
      <c r="T78" s="4" t="s">
        <v>40</v>
      </c>
      <c r="U78" s="4" t="s">
        <v>1184</v>
      </c>
      <c r="V78" s="8">
        <v>44256</v>
      </c>
      <c r="W78" s="4"/>
      <c r="X78" s="4" t="s">
        <v>5</v>
      </c>
      <c r="Y78" s="1"/>
      <c r="Z78" s="1"/>
    </row>
    <row r="79" spans="1:26" ht="15.75" customHeight="1">
      <c r="A79" s="3">
        <v>81</v>
      </c>
      <c r="B79" s="3" t="s">
        <v>81</v>
      </c>
      <c r="C79" s="4" t="s">
        <v>82</v>
      </c>
      <c r="D79" s="3"/>
      <c r="E79" s="4"/>
      <c r="F79" s="4"/>
      <c r="G79" s="4"/>
      <c r="H79" s="4"/>
      <c r="I79" s="4"/>
      <c r="J79" s="4"/>
      <c r="K79" s="4"/>
      <c r="L79" s="4"/>
      <c r="M79" s="10" t="s">
        <v>810</v>
      </c>
      <c r="N79" s="3">
        <v>100</v>
      </c>
      <c r="O79" s="91">
        <v>44167</v>
      </c>
      <c r="P79" s="91">
        <v>44531</v>
      </c>
      <c r="Q79" s="5">
        <v>74812500000</v>
      </c>
      <c r="R79" s="6">
        <f t="shared" si="2"/>
        <v>0</v>
      </c>
      <c r="S79" s="5">
        <v>0</v>
      </c>
      <c r="T79" s="4" t="s">
        <v>83</v>
      </c>
      <c r="U79" s="4" t="s">
        <v>1184</v>
      </c>
      <c r="V79" s="8">
        <v>44137</v>
      </c>
      <c r="W79" s="4"/>
      <c r="X79" s="4" t="s">
        <v>5</v>
      </c>
      <c r="Y79" s="1"/>
      <c r="Z79" s="1"/>
    </row>
    <row r="80" spans="1:26" ht="15.75" customHeight="1">
      <c r="A80" s="3">
        <v>82</v>
      </c>
      <c r="B80" s="3" t="s">
        <v>59</v>
      </c>
      <c r="C80" s="4" t="s">
        <v>60</v>
      </c>
      <c r="D80" s="3"/>
      <c r="E80" s="4"/>
      <c r="F80" s="4"/>
      <c r="G80" s="4"/>
      <c r="H80" s="4"/>
      <c r="I80" s="4"/>
      <c r="J80" s="4"/>
      <c r="K80" s="4"/>
      <c r="L80" s="4"/>
      <c r="M80" s="10" t="s">
        <v>810</v>
      </c>
      <c r="N80" s="3">
        <v>100</v>
      </c>
      <c r="O80" s="91">
        <v>43522</v>
      </c>
      <c r="P80" s="91">
        <v>43886</v>
      </c>
      <c r="Q80" s="5">
        <v>5280000000</v>
      </c>
      <c r="R80" s="6">
        <f t="shared" si="2"/>
        <v>0</v>
      </c>
      <c r="S80" s="5">
        <v>0</v>
      </c>
      <c r="T80" s="4" t="s">
        <v>64</v>
      </c>
      <c r="U80" s="4" t="s">
        <v>1184</v>
      </c>
      <c r="V80" s="8">
        <v>43522</v>
      </c>
      <c r="W80" s="4"/>
      <c r="X80" s="4" t="s">
        <v>5</v>
      </c>
      <c r="Y80" s="1"/>
      <c r="Z80" s="1"/>
    </row>
    <row r="81" spans="1:26" ht="15.75" customHeight="1">
      <c r="A81" s="3">
        <v>83</v>
      </c>
      <c r="B81" s="3" t="s">
        <v>49</v>
      </c>
      <c r="C81" s="4" t="s">
        <v>50</v>
      </c>
      <c r="D81" s="3"/>
      <c r="E81" s="4"/>
      <c r="F81" s="4"/>
      <c r="G81" s="4"/>
      <c r="H81" s="4"/>
      <c r="I81" s="4"/>
      <c r="J81" s="4"/>
      <c r="K81" s="4"/>
      <c r="L81" s="4"/>
      <c r="M81" s="10" t="s">
        <v>810</v>
      </c>
      <c r="N81" s="3">
        <v>100</v>
      </c>
      <c r="O81" s="91">
        <v>44425</v>
      </c>
      <c r="P81" s="91">
        <v>44789</v>
      </c>
      <c r="Q81" s="5">
        <v>700000000</v>
      </c>
      <c r="R81" s="6">
        <f t="shared" si="2"/>
        <v>3.6265642857142857E-3</v>
      </c>
      <c r="S81" s="5">
        <v>2538595</v>
      </c>
      <c r="T81" s="4" t="s">
        <v>51</v>
      </c>
      <c r="U81" s="4" t="s">
        <v>1184</v>
      </c>
      <c r="V81" s="8">
        <v>44425</v>
      </c>
      <c r="W81" s="4"/>
      <c r="X81" s="4" t="s">
        <v>5</v>
      </c>
      <c r="Y81" s="1"/>
      <c r="Z81" s="1"/>
    </row>
    <row r="82" spans="1:26" ht="15.75" customHeight="1">
      <c r="A82" s="3">
        <v>84</v>
      </c>
      <c r="B82" s="3" t="s">
        <v>107</v>
      </c>
      <c r="C82" s="4" t="s">
        <v>108</v>
      </c>
      <c r="D82" s="3"/>
      <c r="E82" s="4"/>
      <c r="F82" s="4"/>
      <c r="G82" s="4"/>
      <c r="H82" s="4"/>
      <c r="I82" s="4"/>
      <c r="J82" s="4"/>
      <c r="K82" s="4"/>
      <c r="L82" s="4"/>
      <c r="M82" s="10" t="s">
        <v>810</v>
      </c>
      <c r="N82" s="3">
        <v>100</v>
      </c>
      <c r="O82" s="91">
        <v>44105</v>
      </c>
      <c r="P82" s="91">
        <v>44835</v>
      </c>
      <c r="Q82" s="5">
        <v>250000000</v>
      </c>
      <c r="R82" s="6">
        <f t="shared" si="2"/>
        <v>5.2880000000000002E-3</v>
      </c>
      <c r="S82" s="5">
        <v>1322000</v>
      </c>
      <c r="T82" s="4" t="s">
        <v>40</v>
      </c>
      <c r="U82" s="4" t="s">
        <v>1184</v>
      </c>
      <c r="V82" s="8">
        <v>44105</v>
      </c>
      <c r="W82" s="4"/>
      <c r="X82" s="4" t="s">
        <v>5</v>
      </c>
      <c r="Y82" s="1"/>
      <c r="Z82" s="1"/>
    </row>
    <row r="83" spans="1:26" ht="15.75" customHeight="1">
      <c r="A83" s="3">
        <v>85</v>
      </c>
      <c r="B83" s="3" t="s">
        <v>55</v>
      </c>
      <c r="C83" s="4" t="s">
        <v>56</v>
      </c>
      <c r="D83" s="3"/>
      <c r="E83" s="4"/>
      <c r="F83" s="4"/>
      <c r="G83" s="4"/>
      <c r="H83" s="4"/>
      <c r="I83" s="4"/>
      <c r="J83" s="4"/>
      <c r="K83" s="4"/>
      <c r="L83" s="4"/>
      <c r="M83" s="10" t="s">
        <v>810</v>
      </c>
      <c r="N83" s="3">
        <v>100</v>
      </c>
      <c r="O83" s="91">
        <v>44180</v>
      </c>
      <c r="P83" s="91">
        <v>44544</v>
      </c>
      <c r="Q83" s="5">
        <v>42000000</v>
      </c>
      <c r="R83" s="6">
        <f t="shared" si="2"/>
        <v>8.4761904761904757E-3</v>
      </c>
      <c r="S83" s="5">
        <v>356000</v>
      </c>
      <c r="T83" s="4" t="s">
        <v>43</v>
      </c>
      <c r="U83" s="4" t="s">
        <v>1184</v>
      </c>
      <c r="V83" s="8">
        <v>44180</v>
      </c>
      <c r="W83" s="4"/>
      <c r="X83" s="4" t="s">
        <v>5</v>
      </c>
      <c r="Y83" s="1"/>
      <c r="Z83" s="1"/>
    </row>
    <row r="84" spans="1:26" ht="15.75" customHeight="1">
      <c r="A84" s="3">
        <v>86</v>
      </c>
      <c r="B84" s="3" t="s">
        <v>109</v>
      </c>
      <c r="C84" s="4" t="s">
        <v>110</v>
      </c>
      <c r="D84" s="3"/>
      <c r="E84" s="4"/>
      <c r="F84" s="4"/>
      <c r="G84" s="4"/>
      <c r="H84" s="4"/>
      <c r="I84" s="4"/>
      <c r="J84" s="4"/>
      <c r="K84" s="4"/>
      <c r="L84" s="4"/>
      <c r="M84" s="10" t="s">
        <v>810</v>
      </c>
      <c r="N84" s="3">
        <v>100</v>
      </c>
      <c r="O84" s="91">
        <v>44439</v>
      </c>
      <c r="P84" s="91">
        <v>44803</v>
      </c>
      <c r="Q84" s="5">
        <v>50555841952.540001</v>
      </c>
      <c r="R84" s="6">
        <f t="shared" si="2"/>
        <v>2.8799999999344246E-3</v>
      </c>
      <c r="S84" s="5">
        <v>145600824.81999999</v>
      </c>
      <c r="T84" s="4" t="s">
        <v>52</v>
      </c>
      <c r="U84" s="4" t="s">
        <v>1184</v>
      </c>
      <c r="V84" s="8">
        <v>44439</v>
      </c>
      <c r="W84" s="4"/>
      <c r="X84" s="4" t="s">
        <v>5</v>
      </c>
      <c r="Y84" s="1"/>
      <c r="Z84" s="1"/>
    </row>
    <row r="85" spans="1:26" ht="15.75" customHeight="1">
      <c r="A85" s="3">
        <v>87</v>
      </c>
      <c r="B85" s="3" t="s">
        <v>111</v>
      </c>
      <c r="C85" s="4" t="s">
        <v>112</v>
      </c>
      <c r="D85" s="3"/>
      <c r="E85" s="4"/>
      <c r="F85" s="4"/>
      <c r="G85" s="4"/>
      <c r="H85" s="4"/>
      <c r="I85" s="4"/>
      <c r="J85" s="4"/>
      <c r="K85" s="4"/>
      <c r="L85" s="4"/>
      <c r="M85" s="10" t="s">
        <v>810</v>
      </c>
      <c r="N85" s="3">
        <v>100</v>
      </c>
      <c r="O85" s="91">
        <v>43800</v>
      </c>
      <c r="P85" s="91">
        <v>44531</v>
      </c>
      <c r="Q85" s="5">
        <v>1000000000</v>
      </c>
      <c r="R85" s="6">
        <f t="shared" si="2"/>
        <v>2.8879999999999999E-3</v>
      </c>
      <c r="S85" s="5">
        <v>2888000</v>
      </c>
      <c r="T85" s="4" t="s">
        <v>40</v>
      </c>
      <c r="U85" s="4" t="s">
        <v>1184</v>
      </c>
      <c r="V85" s="8">
        <v>43800</v>
      </c>
      <c r="W85" s="4"/>
      <c r="X85" s="4" t="s">
        <v>5</v>
      </c>
      <c r="Y85" s="1"/>
      <c r="Z85" s="1"/>
    </row>
    <row r="86" spans="1:26" ht="15.75" customHeight="1">
      <c r="A86" s="3">
        <v>88</v>
      </c>
      <c r="B86" s="3" t="s">
        <v>113</v>
      </c>
      <c r="C86" s="4" t="s">
        <v>114</v>
      </c>
      <c r="D86" s="3"/>
      <c r="E86" s="4"/>
      <c r="F86" s="4"/>
      <c r="G86" s="4"/>
      <c r="H86" s="4"/>
      <c r="I86" s="4"/>
      <c r="J86" s="4"/>
      <c r="K86" s="4"/>
      <c r="L86" s="4"/>
      <c r="M86" s="10" t="s">
        <v>810</v>
      </c>
      <c r="N86" s="3">
        <v>100</v>
      </c>
      <c r="O86" s="91">
        <v>43800</v>
      </c>
      <c r="P86" s="91">
        <v>44531</v>
      </c>
      <c r="Q86" s="5">
        <v>550000000</v>
      </c>
      <c r="R86" s="6">
        <f t="shared" si="2"/>
        <v>2.8E-3</v>
      </c>
      <c r="S86" s="5">
        <v>1540000</v>
      </c>
      <c r="T86" s="4" t="s">
        <v>40</v>
      </c>
      <c r="U86" s="4" t="s">
        <v>1184</v>
      </c>
      <c r="V86" s="8">
        <v>43800</v>
      </c>
      <c r="W86" s="4"/>
      <c r="X86" s="4" t="s">
        <v>5</v>
      </c>
      <c r="Y86" s="1"/>
      <c r="Z86" s="1"/>
    </row>
    <row r="87" spans="1:26" ht="15.75" customHeight="1">
      <c r="A87" s="3">
        <v>89</v>
      </c>
      <c r="B87" s="3" t="s">
        <v>115</v>
      </c>
      <c r="C87" s="4" t="s">
        <v>116</v>
      </c>
      <c r="D87" s="3">
        <v>88114312</v>
      </c>
      <c r="E87" s="4">
        <v>88114312</v>
      </c>
      <c r="F87" s="4" t="s">
        <v>117</v>
      </c>
      <c r="G87" s="7"/>
      <c r="H87" s="4" t="s">
        <v>118</v>
      </c>
      <c r="I87" s="4" t="s">
        <v>29</v>
      </c>
      <c r="J87" s="4" t="s">
        <v>119</v>
      </c>
      <c r="K87" s="4">
        <v>88114312</v>
      </c>
      <c r="L87" s="7" t="s">
        <v>120</v>
      </c>
      <c r="M87" s="10" t="s">
        <v>810</v>
      </c>
      <c r="N87" s="3">
        <v>100</v>
      </c>
      <c r="O87" s="91">
        <v>44477</v>
      </c>
      <c r="P87" s="91">
        <v>44841</v>
      </c>
      <c r="Q87" s="9">
        <v>280000000</v>
      </c>
      <c r="R87" s="3">
        <f t="shared" ref="R87:R124" si="3">S87/Q87*100</f>
        <v>0.70000000000000007</v>
      </c>
      <c r="S87" s="3">
        <v>1960000</v>
      </c>
      <c r="T87" s="4" t="s">
        <v>509</v>
      </c>
      <c r="U87" s="4" t="s">
        <v>1184</v>
      </c>
      <c r="V87" s="8">
        <v>44545</v>
      </c>
      <c r="W87" s="4"/>
      <c r="X87" s="4" t="s">
        <v>121</v>
      </c>
      <c r="Y87" s="1"/>
      <c r="Z87" s="1"/>
    </row>
    <row r="88" spans="1:26" ht="15.75" customHeight="1">
      <c r="A88" s="3">
        <v>90</v>
      </c>
      <c r="B88" s="3" t="s">
        <v>122</v>
      </c>
      <c r="C88" s="4" t="s">
        <v>123</v>
      </c>
      <c r="D88" s="3">
        <v>70118950</v>
      </c>
      <c r="E88" s="4">
        <v>70118950</v>
      </c>
      <c r="F88" s="4" t="s">
        <v>124</v>
      </c>
      <c r="G88" s="7" t="s">
        <v>125</v>
      </c>
      <c r="H88" s="4" t="s">
        <v>126</v>
      </c>
      <c r="I88" s="4" t="s">
        <v>127</v>
      </c>
      <c r="J88" s="4" t="s">
        <v>128</v>
      </c>
      <c r="K88" s="4">
        <v>94111700</v>
      </c>
      <c r="L88" s="7" t="s">
        <v>129</v>
      </c>
      <c r="M88" s="10" t="s">
        <v>810</v>
      </c>
      <c r="N88" s="3">
        <v>100</v>
      </c>
      <c r="O88" s="91">
        <v>44197</v>
      </c>
      <c r="P88" s="91">
        <v>44561</v>
      </c>
      <c r="Q88" s="9">
        <v>237272727</v>
      </c>
      <c r="R88" s="3">
        <f t="shared" si="3"/>
        <v>0.90000000000000013</v>
      </c>
      <c r="S88" s="3">
        <v>2135454.5430000001</v>
      </c>
      <c r="T88" s="4" t="s">
        <v>130</v>
      </c>
      <c r="U88" s="4" t="s">
        <v>1184</v>
      </c>
      <c r="V88" s="8">
        <v>44550</v>
      </c>
      <c r="W88" s="4"/>
      <c r="X88" s="4" t="s">
        <v>121</v>
      </c>
      <c r="Y88" s="1"/>
      <c r="Z88" s="1"/>
    </row>
    <row r="89" spans="1:26" ht="15.75" customHeight="1">
      <c r="A89" s="3">
        <v>91</v>
      </c>
      <c r="B89" s="3" t="s">
        <v>131</v>
      </c>
      <c r="C89" s="4" t="s">
        <v>132</v>
      </c>
      <c r="D89" s="3">
        <v>327051</v>
      </c>
      <c r="E89" s="4">
        <v>327051</v>
      </c>
      <c r="F89" s="4" t="s">
        <v>133</v>
      </c>
      <c r="G89" s="7" t="s">
        <v>134</v>
      </c>
      <c r="H89" s="4" t="s">
        <v>135</v>
      </c>
      <c r="I89" s="4" t="s">
        <v>136</v>
      </c>
      <c r="J89" s="4" t="s">
        <v>137</v>
      </c>
      <c r="K89" s="4">
        <v>88114212</v>
      </c>
      <c r="L89" s="7" t="s">
        <v>31</v>
      </c>
      <c r="M89" s="10" t="s">
        <v>138</v>
      </c>
      <c r="N89" s="3">
        <v>100</v>
      </c>
      <c r="O89" s="91">
        <v>44277</v>
      </c>
      <c r="P89" s="91">
        <v>44641</v>
      </c>
      <c r="Q89" s="9">
        <v>10086939244.700001</v>
      </c>
      <c r="R89" s="3">
        <f t="shared" si="3"/>
        <v>0.11000000000822845</v>
      </c>
      <c r="S89" s="3">
        <v>11095633.17</v>
      </c>
      <c r="T89" s="4" t="s">
        <v>139</v>
      </c>
      <c r="U89" s="4" t="s">
        <v>1184</v>
      </c>
      <c r="V89" s="8">
        <v>44270</v>
      </c>
      <c r="W89" s="4"/>
      <c r="X89" s="4" t="s">
        <v>121</v>
      </c>
      <c r="Y89" s="1"/>
      <c r="Z89" s="1"/>
    </row>
    <row r="90" spans="1:26" ht="15.75" customHeight="1">
      <c r="A90" s="3">
        <v>92</v>
      </c>
      <c r="B90" s="3" t="s">
        <v>140</v>
      </c>
      <c r="C90" s="4" t="s">
        <v>141</v>
      </c>
      <c r="D90" s="3">
        <v>99992085</v>
      </c>
      <c r="E90" s="4"/>
      <c r="F90" s="4" t="s">
        <v>142</v>
      </c>
      <c r="G90" s="4"/>
      <c r="H90" s="4" t="s">
        <v>143</v>
      </c>
      <c r="I90" s="4" t="s">
        <v>29</v>
      </c>
      <c r="J90" s="4" t="s">
        <v>144</v>
      </c>
      <c r="K90" s="4">
        <v>99992085</v>
      </c>
      <c r="L90" s="7" t="s">
        <v>145</v>
      </c>
      <c r="M90" s="10" t="s">
        <v>810</v>
      </c>
      <c r="N90" s="3">
        <v>100</v>
      </c>
      <c r="O90" s="91">
        <v>44268</v>
      </c>
      <c r="P90" s="91">
        <v>44632</v>
      </c>
      <c r="Q90" s="9">
        <v>100000000</v>
      </c>
      <c r="R90" s="3">
        <f t="shared" si="3"/>
        <v>0.8</v>
      </c>
      <c r="S90" s="3">
        <v>800000</v>
      </c>
      <c r="T90" s="4" t="s">
        <v>51</v>
      </c>
      <c r="U90" s="4" t="s">
        <v>1184</v>
      </c>
      <c r="V90" s="8">
        <v>44265</v>
      </c>
      <c r="W90" s="4"/>
      <c r="X90" s="4" t="s">
        <v>121</v>
      </c>
      <c r="Y90" s="1"/>
      <c r="Z90" s="1"/>
    </row>
    <row r="91" spans="1:26" ht="15.75" customHeight="1">
      <c r="A91" s="3">
        <v>93</v>
      </c>
      <c r="B91" s="3" t="s">
        <v>146</v>
      </c>
      <c r="C91" s="4" t="s">
        <v>147</v>
      </c>
      <c r="D91" s="3">
        <v>99049454</v>
      </c>
      <c r="E91" s="4"/>
      <c r="F91" s="4" t="s">
        <v>148</v>
      </c>
      <c r="G91" s="4"/>
      <c r="H91" s="4" t="s">
        <v>118</v>
      </c>
      <c r="I91" s="4" t="s">
        <v>127</v>
      </c>
      <c r="J91" s="4" t="s">
        <v>149</v>
      </c>
      <c r="K91" s="4"/>
      <c r="L91" s="7" t="s">
        <v>150</v>
      </c>
      <c r="M91" s="10" t="s">
        <v>810</v>
      </c>
      <c r="N91" s="3">
        <v>100</v>
      </c>
      <c r="O91" s="91">
        <v>44264</v>
      </c>
      <c r="P91" s="91">
        <v>44628</v>
      </c>
      <c r="Q91" s="9">
        <v>1465222600</v>
      </c>
      <c r="R91" s="3">
        <f t="shared" si="3"/>
        <v>1.4590506589237704</v>
      </c>
      <c r="S91" s="3">
        <v>21378340</v>
      </c>
      <c r="T91" s="4" t="s">
        <v>151</v>
      </c>
      <c r="U91" s="4" t="s">
        <v>1184</v>
      </c>
      <c r="V91" s="8">
        <v>2021.0225</v>
      </c>
      <c r="W91" s="4"/>
      <c r="X91" s="4" t="s">
        <v>121</v>
      </c>
      <c r="Y91" s="1"/>
      <c r="Z91" s="1"/>
    </row>
    <row r="92" spans="1:26" ht="15.75" customHeight="1">
      <c r="A92" s="3">
        <v>94</v>
      </c>
      <c r="B92" s="3" t="s">
        <v>152</v>
      </c>
      <c r="C92" s="4" t="s">
        <v>153</v>
      </c>
      <c r="D92" s="3">
        <v>99051881</v>
      </c>
      <c r="E92" s="4"/>
      <c r="F92" s="4" t="s">
        <v>117</v>
      </c>
      <c r="G92" s="7" t="s">
        <v>154</v>
      </c>
      <c r="H92" s="4" t="s">
        <v>143</v>
      </c>
      <c r="I92" s="4" t="s">
        <v>155</v>
      </c>
      <c r="J92" s="4" t="s">
        <v>156</v>
      </c>
      <c r="K92" s="4"/>
      <c r="L92" s="7" t="s">
        <v>157</v>
      </c>
      <c r="M92" s="10" t="s">
        <v>810</v>
      </c>
      <c r="N92" s="3">
        <v>100</v>
      </c>
      <c r="O92" s="91">
        <v>44379</v>
      </c>
      <c r="P92" s="91">
        <v>44743</v>
      </c>
      <c r="Q92" s="9">
        <v>150000000</v>
      </c>
      <c r="R92" s="3">
        <f t="shared" si="3"/>
        <v>1</v>
      </c>
      <c r="S92" s="5">
        <v>1500000</v>
      </c>
      <c r="T92" s="4" t="s">
        <v>51</v>
      </c>
      <c r="U92" s="4" t="s">
        <v>1184</v>
      </c>
      <c r="V92" s="8">
        <v>44402</v>
      </c>
      <c r="W92" s="4"/>
      <c r="X92" s="4" t="s">
        <v>121</v>
      </c>
      <c r="Y92" s="1"/>
      <c r="Z92" s="1"/>
    </row>
    <row r="93" spans="1:26" ht="15.75" customHeight="1">
      <c r="A93" s="3">
        <v>95</v>
      </c>
      <c r="B93" s="3" t="s">
        <v>158</v>
      </c>
      <c r="C93" s="4" t="s">
        <v>159</v>
      </c>
      <c r="D93" s="3">
        <v>99117878</v>
      </c>
      <c r="E93" s="4"/>
      <c r="F93" s="4" t="s">
        <v>117</v>
      </c>
      <c r="G93" s="7"/>
      <c r="H93" s="4" t="s">
        <v>143</v>
      </c>
      <c r="I93" s="4" t="s">
        <v>155</v>
      </c>
      <c r="J93" s="4" t="s">
        <v>160</v>
      </c>
      <c r="K93" s="4"/>
      <c r="L93" s="7" t="s">
        <v>161</v>
      </c>
      <c r="M93" s="10" t="s">
        <v>810</v>
      </c>
      <c r="N93" s="3">
        <v>100</v>
      </c>
      <c r="O93" s="91">
        <v>44496</v>
      </c>
      <c r="P93" s="91">
        <v>44832</v>
      </c>
      <c r="Q93" s="9">
        <v>1500000000</v>
      </c>
      <c r="R93" s="3">
        <f t="shared" si="3"/>
        <v>0.8</v>
      </c>
      <c r="S93" s="5">
        <v>12000000</v>
      </c>
      <c r="T93" s="4" t="s">
        <v>51</v>
      </c>
      <c r="U93" s="4" t="s">
        <v>1184</v>
      </c>
      <c r="V93" s="8">
        <v>2021</v>
      </c>
      <c r="W93" s="4"/>
      <c r="X93" s="4" t="s">
        <v>121</v>
      </c>
      <c r="Y93" s="1"/>
      <c r="Z93" s="1"/>
    </row>
    <row r="94" spans="1:26" ht="15.75" customHeight="1">
      <c r="A94" s="3">
        <v>96</v>
      </c>
      <c r="B94" s="3" t="s">
        <v>162</v>
      </c>
      <c r="C94" s="4" t="s">
        <v>163</v>
      </c>
      <c r="D94" s="3">
        <v>99112439</v>
      </c>
      <c r="E94" s="4"/>
      <c r="F94" s="4" t="s">
        <v>164</v>
      </c>
      <c r="G94" s="4"/>
      <c r="H94" s="4" t="s">
        <v>165</v>
      </c>
      <c r="I94" s="4" t="s">
        <v>155</v>
      </c>
      <c r="J94" s="4" t="s">
        <v>166</v>
      </c>
      <c r="K94" s="4"/>
      <c r="L94" s="7" t="s">
        <v>167</v>
      </c>
      <c r="M94" s="10" t="s">
        <v>810</v>
      </c>
      <c r="N94" s="3">
        <v>100</v>
      </c>
      <c r="O94" s="91">
        <v>44410</v>
      </c>
      <c r="P94" s="91">
        <v>44774</v>
      </c>
      <c r="Q94" s="9">
        <v>146000000</v>
      </c>
      <c r="R94" s="3">
        <f t="shared" si="3"/>
        <v>1.186027397260274</v>
      </c>
      <c r="S94" s="3">
        <v>1731600</v>
      </c>
      <c r="T94" s="4" t="s">
        <v>151</v>
      </c>
      <c r="U94" s="4" t="s">
        <v>1184</v>
      </c>
      <c r="V94" s="45"/>
      <c r="W94" s="4"/>
      <c r="X94" s="4" t="s">
        <v>121</v>
      </c>
      <c r="Y94" s="1"/>
      <c r="Z94" s="1"/>
    </row>
    <row r="95" spans="1:26" ht="15.75" customHeight="1">
      <c r="A95" s="3">
        <v>97</v>
      </c>
      <c r="B95" s="3" t="s">
        <v>168</v>
      </c>
      <c r="C95" s="4" t="s">
        <v>169</v>
      </c>
      <c r="D95" s="3"/>
      <c r="E95" s="4">
        <v>327051</v>
      </c>
      <c r="F95" s="4" t="s">
        <v>133</v>
      </c>
      <c r="G95" s="7" t="s">
        <v>134</v>
      </c>
      <c r="H95" s="4" t="s">
        <v>135</v>
      </c>
      <c r="I95" s="4" t="s">
        <v>136</v>
      </c>
      <c r="J95" s="4" t="s">
        <v>137</v>
      </c>
      <c r="K95" s="4">
        <v>88114212</v>
      </c>
      <c r="L95" s="7" t="s">
        <v>31</v>
      </c>
      <c r="M95" s="10" t="s">
        <v>138</v>
      </c>
      <c r="N95" s="3">
        <v>100</v>
      </c>
      <c r="O95" s="91">
        <v>44277</v>
      </c>
      <c r="P95" s="91">
        <v>44641</v>
      </c>
      <c r="Q95" s="9">
        <v>15061100399.139999</v>
      </c>
      <c r="R95" s="3">
        <f t="shared" si="3"/>
        <v>0.15752385264860666</v>
      </c>
      <c r="S95" s="3">
        <v>23724825.600000001</v>
      </c>
      <c r="T95" s="4" t="s">
        <v>139</v>
      </c>
      <c r="U95" s="4" t="s">
        <v>1184</v>
      </c>
      <c r="V95" s="8">
        <v>44270</v>
      </c>
      <c r="W95" s="4"/>
      <c r="X95" s="4" t="s">
        <v>121</v>
      </c>
      <c r="Y95" s="1"/>
      <c r="Z95" s="1"/>
    </row>
    <row r="96" spans="1:26" ht="15.75" customHeight="1">
      <c r="A96" s="3">
        <v>98</v>
      </c>
      <c r="B96" s="3" t="s">
        <v>170</v>
      </c>
      <c r="C96" s="4" t="s">
        <v>171</v>
      </c>
      <c r="D96" s="3"/>
      <c r="E96" s="4" t="s">
        <v>172</v>
      </c>
      <c r="F96" s="4" t="s">
        <v>173</v>
      </c>
      <c r="G96" s="7" t="s">
        <v>174</v>
      </c>
      <c r="H96" s="4" t="s">
        <v>175</v>
      </c>
      <c r="I96" s="4" t="s">
        <v>176</v>
      </c>
      <c r="J96" s="4"/>
      <c r="K96" s="4"/>
      <c r="L96" s="7" t="s">
        <v>177</v>
      </c>
      <c r="M96" s="10" t="s">
        <v>138</v>
      </c>
      <c r="N96" s="3">
        <v>100</v>
      </c>
      <c r="O96" s="91">
        <v>44410</v>
      </c>
      <c r="P96" s="91">
        <v>44774</v>
      </c>
      <c r="Q96" s="9">
        <v>2000000000000</v>
      </c>
      <c r="R96" s="3">
        <f t="shared" si="3"/>
        <v>2.5500000000000002E-2</v>
      </c>
      <c r="S96" s="3">
        <v>510000000</v>
      </c>
      <c r="T96" s="4" t="s">
        <v>178</v>
      </c>
      <c r="U96" s="4" t="s">
        <v>1184</v>
      </c>
      <c r="V96" s="8">
        <v>44429</v>
      </c>
      <c r="W96" s="4"/>
      <c r="X96" s="4" t="s">
        <v>121</v>
      </c>
      <c r="Y96" s="1"/>
      <c r="Z96" s="1"/>
    </row>
    <row r="97" spans="1:26" ht="15.75" customHeight="1">
      <c r="A97" s="3">
        <v>99</v>
      </c>
      <c r="B97" s="3" t="s">
        <v>179</v>
      </c>
      <c r="C97" s="4" t="s">
        <v>180</v>
      </c>
      <c r="D97" s="3">
        <v>99115309</v>
      </c>
      <c r="E97" s="4"/>
      <c r="F97" s="4" t="s">
        <v>117</v>
      </c>
      <c r="G97" s="4"/>
      <c r="H97" s="4" t="s">
        <v>143</v>
      </c>
      <c r="I97" s="4" t="s">
        <v>155</v>
      </c>
      <c r="J97" s="4" t="s">
        <v>181</v>
      </c>
      <c r="K97" s="4"/>
      <c r="L97" s="7" t="s">
        <v>182</v>
      </c>
      <c r="M97" s="10" t="s">
        <v>810</v>
      </c>
      <c r="N97" s="3">
        <v>100</v>
      </c>
      <c r="O97" s="91">
        <v>44479</v>
      </c>
      <c r="P97" s="91">
        <v>44844</v>
      </c>
      <c r="Q97" s="3">
        <v>400000000</v>
      </c>
      <c r="R97" s="3">
        <f t="shared" si="3"/>
        <v>1.0999999999999999</v>
      </c>
      <c r="S97" s="3">
        <v>4400000</v>
      </c>
      <c r="T97" s="4" t="s">
        <v>51</v>
      </c>
      <c r="U97" s="4" t="s">
        <v>1184</v>
      </c>
      <c r="V97" s="8">
        <v>44479</v>
      </c>
      <c r="W97" s="4"/>
      <c r="X97" s="4" t="s">
        <v>121</v>
      </c>
      <c r="Y97" s="1"/>
      <c r="Z97" s="1"/>
    </row>
    <row r="98" spans="1:26" ht="15.75" customHeight="1">
      <c r="A98" s="3">
        <v>100</v>
      </c>
      <c r="B98" s="3" t="s">
        <v>183</v>
      </c>
      <c r="C98" s="4" t="s">
        <v>184</v>
      </c>
      <c r="D98" s="3">
        <v>77181861</v>
      </c>
      <c r="E98" s="4"/>
      <c r="F98" s="4" t="s">
        <v>185</v>
      </c>
      <c r="G98" s="4"/>
      <c r="H98" s="4" t="s">
        <v>186</v>
      </c>
      <c r="I98" s="4" t="s">
        <v>127</v>
      </c>
      <c r="J98" s="4" t="s">
        <v>187</v>
      </c>
      <c r="K98" s="4">
        <v>99900568</v>
      </c>
      <c r="L98" s="7" t="s">
        <v>188</v>
      </c>
      <c r="M98" s="10" t="s">
        <v>810</v>
      </c>
      <c r="N98" s="3">
        <v>100</v>
      </c>
      <c r="O98" s="91">
        <v>44279</v>
      </c>
      <c r="P98" s="91">
        <v>44643</v>
      </c>
      <c r="Q98" s="3">
        <v>355000000</v>
      </c>
      <c r="R98" s="3">
        <f t="shared" si="3"/>
        <v>1.0591549295774649</v>
      </c>
      <c r="S98" s="3">
        <v>3760000</v>
      </c>
      <c r="T98" s="4" t="s">
        <v>189</v>
      </c>
      <c r="U98" s="4" t="s">
        <v>1184</v>
      </c>
      <c r="V98" s="8">
        <v>44279</v>
      </c>
      <c r="W98" s="4"/>
      <c r="X98" s="4" t="s">
        <v>121</v>
      </c>
      <c r="Y98" s="1"/>
      <c r="Z98" s="1"/>
    </row>
    <row r="99" spans="1:26" ht="15.75" customHeight="1">
      <c r="A99" s="3">
        <v>101</v>
      </c>
      <c r="B99" s="3" t="s">
        <v>190</v>
      </c>
      <c r="C99" s="4" t="s">
        <v>191</v>
      </c>
      <c r="D99" s="3"/>
      <c r="E99" s="4"/>
      <c r="F99" s="4" t="s">
        <v>185</v>
      </c>
      <c r="G99" s="4"/>
      <c r="H99" s="4" t="s">
        <v>192</v>
      </c>
      <c r="I99" s="4" t="s">
        <v>127</v>
      </c>
      <c r="J99" s="4" t="s">
        <v>193</v>
      </c>
      <c r="K99" s="4">
        <v>99080318</v>
      </c>
      <c r="L99" s="7" t="s">
        <v>194</v>
      </c>
      <c r="M99" s="10" t="s">
        <v>810</v>
      </c>
      <c r="N99" s="3">
        <v>100</v>
      </c>
      <c r="O99" s="91">
        <v>44253</v>
      </c>
      <c r="P99" s="91">
        <v>44286</v>
      </c>
      <c r="Q99" s="3">
        <v>1489125000</v>
      </c>
      <c r="R99" s="3">
        <f t="shared" si="3"/>
        <v>1.3628137328968355</v>
      </c>
      <c r="S99" s="3">
        <v>20294000</v>
      </c>
      <c r="T99" s="4" t="s">
        <v>195</v>
      </c>
      <c r="U99" s="4" t="s">
        <v>1184</v>
      </c>
      <c r="V99" s="8">
        <v>44253</v>
      </c>
      <c r="W99" s="4"/>
      <c r="X99" s="4" t="s">
        <v>121</v>
      </c>
      <c r="Y99" s="1"/>
      <c r="Z99" s="1"/>
    </row>
    <row r="100" spans="1:26" ht="15.75" customHeight="1">
      <c r="A100" s="3">
        <v>102</v>
      </c>
      <c r="B100" s="3" t="s">
        <v>196</v>
      </c>
      <c r="C100" s="4" t="s">
        <v>197</v>
      </c>
      <c r="D100" s="3">
        <v>7734898</v>
      </c>
      <c r="E100" s="4"/>
      <c r="F100" s="4" t="s">
        <v>198</v>
      </c>
      <c r="G100" s="4"/>
      <c r="H100" s="4" t="s">
        <v>143</v>
      </c>
      <c r="I100" s="4"/>
      <c r="J100" s="4"/>
      <c r="K100" s="4"/>
      <c r="L100" s="7" t="s">
        <v>199</v>
      </c>
      <c r="M100" s="10" t="s">
        <v>810</v>
      </c>
      <c r="N100" s="3">
        <v>100</v>
      </c>
      <c r="O100" s="91">
        <v>44281</v>
      </c>
      <c r="P100" s="91">
        <v>44645</v>
      </c>
      <c r="Q100" s="3">
        <v>855300000</v>
      </c>
      <c r="R100" s="3">
        <f t="shared" si="3"/>
        <v>0.4</v>
      </c>
      <c r="S100" s="3">
        <v>3421200</v>
      </c>
      <c r="T100" s="4" t="s">
        <v>591</v>
      </c>
      <c r="U100" s="4" t="s">
        <v>1184</v>
      </c>
      <c r="V100" s="8">
        <v>44205</v>
      </c>
      <c r="W100" s="4"/>
      <c r="X100" s="4" t="s">
        <v>121</v>
      </c>
      <c r="Y100" s="1"/>
      <c r="Z100" s="1"/>
    </row>
    <row r="101" spans="1:26" ht="15.75" customHeight="1">
      <c r="A101" s="3">
        <v>103</v>
      </c>
      <c r="B101" s="3" t="s">
        <v>200</v>
      </c>
      <c r="C101" s="4" t="s">
        <v>201</v>
      </c>
      <c r="D101" s="3"/>
      <c r="E101" s="4">
        <v>327051</v>
      </c>
      <c r="F101" s="4" t="s">
        <v>133</v>
      </c>
      <c r="G101" s="7" t="s">
        <v>134</v>
      </c>
      <c r="H101" s="4" t="s">
        <v>135</v>
      </c>
      <c r="I101" s="4" t="s">
        <v>136</v>
      </c>
      <c r="J101" s="4" t="s">
        <v>137</v>
      </c>
      <c r="K101" s="4">
        <v>88114212</v>
      </c>
      <c r="L101" s="7" t="s">
        <v>31</v>
      </c>
      <c r="M101" s="10" t="s">
        <v>138</v>
      </c>
      <c r="N101" s="3">
        <v>100</v>
      </c>
      <c r="O101" s="91">
        <v>44277</v>
      </c>
      <c r="P101" s="91">
        <v>44641</v>
      </c>
      <c r="Q101" s="3">
        <v>11123529114</v>
      </c>
      <c r="R101" s="3">
        <f t="shared" si="3"/>
        <v>0.10412162256511716</v>
      </c>
      <c r="S101" s="3">
        <v>11581999</v>
      </c>
      <c r="T101" s="4" t="s">
        <v>1250</v>
      </c>
      <c r="U101" s="4" t="s">
        <v>1184</v>
      </c>
      <c r="V101" s="8">
        <v>44270</v>
      </c>
      <c r="W101" s="4"/>
      <c r="X101" s="4" t="s">
        <v>121</v>
      </c>
      <c r="Y101" s="1"/>
      <c r="Z101" s="1"/>
    </row>
    <row r="102" spans="1:26" ht="15.75" customHeight="1">
      <c r="A102" s="3">
        <v>104</v>
      </c>
      <c r="B102" s="3" t="s">
        <v>202</v>
      </c>
      <c r="C102" s="4" t="s">
        <v>203</v>
      </c>
      <c r="D102" s="3"/>
      <c r="E102" s="4">
        <v>327051</v>
      </c>
      <c r="F102" s="4" t="s">
        <v>133</v>
      </c>
      <c r="G102" s="7" t="s">
        <v>134</v>
      </c>
      <c r="H102" s="4" t="s">
        <v>135</v>
      </c>
      <c r="I102" s="4" t="s">
        <v>136</v>
      </c>
      <c r="J102" s="4" t="s">
        <v>137</v>
      </c>
      <c r="K102" s="4">
        <v>88114212</v>
      </c>
      <c r="L102" s="7" t="s">
        <v>31</v>
      </c>
      <c r="M102" s="10" t="s">
        <v>138</v>
      </c>
      <c r="N102" s="3">
        <v>100</v>
      </c>
      <c r="O102" s="91">
        <v>44277</v>
      </c>
      <c r="P102" s="91">
        <v>44641</v>
      </c>
      <c r="Q102" s="3">
        <v>44024627152</v>
      </c>
      <c r="R102" s="3">
        <f t="shared" si="3"/>
        <v>0.15366260517421951</v>
      </c>
      <c r="S102" s="3">
        <v>67649389</v>
      </c>
      <c r="T102" s="4" t="s">
        <v>1251</v>
      </c>
      <c r="U102" s="4" t="s">
        <v>1184</v>
      </c>
      <c r="V102" s="8">
        <v>44270</v>
      </c>
      <c r="W102" s="4"/>
      <c r="X102" s="4" t="s">
        <v>121</v>
      </c>
      <c r="Y102" s="1"/>
      <c r="Z102" s="1"/>
    </row>
    <row r="103" spans="1:26" ht="15.75" customHeight="1">
      <c r="A103" s="3">
        <v>105</v>
      </c>
      <c r="B103" s="3" t="s">
        <v>204</v>
      </c>
      <c r="C103" s="4" t="s">
        <v>205</v>
      </c>
      <c r="D103" s="3">
        <v>88112373</v>
      </c>
      <c r="E103" s="4"/>
      <c r="F103" s="4" t="s">
        <v>206</v>
      </c>
      <c r="G103" s="4"/>
      <c r="H103" s="4" t="s">
        <v>118</v>
      </c>
      <c r="I103" s="4" t="s">
        <v>29</v>
      </c>
      <c r="J103" s="4" t="s">
        <v>30</v>
      </c>
      <c r="K103" s="4"/>
      <c r="L103" s="4"/>
      <c r="M103" s="10" t="s">
        <v>810</v>
      </c>
      <c r="N103" s="3">
        <v>100</v>
      </c>
      <c r="O103" s="91">
        <v>44470</v>
      </c>
      <c r="P103" s="91">
        <v>44834</v>
      </c>
      <c r="Q103" s="3">
        <v>1590000000</v>
      </c>
      <c r="R103" s="3">
        <f t="shared" si="3"/>
        <v>0.96226415094339612</v>
      </c>
      <c r="S103" s="3">
        <v>15300000</v>
      </c>
      <c r="T103" s="4" t="s">
        <v>151</v>
      </c>
      <c r="U103" s="4" t="s">
        <v>1184</v>
      </c>
      <c r="V103" s="8">
        <v>44464</v>
      </c>
      <c r="W103" s="4"/>
      <c r="X103" s="4" t="s">
        <v>121</v>
      </c>
      <c r="Y103" s="1"/>
      <c r="Z103" s="1"/>
    </row>
    <row r="104" spans="1:26" ht="15.75" customHeight="1">
      <c r="A104" s="3">
        <v>106</v>
      </c>
      <c r="B104" s="3" t="s">
        <v>207</v>
      </c>
      <c r="C104" s="4" t="s">
        <v>208</v>
      </c>
      <c r="D104" s="3"/>
      <c r="E104" s="4">
        <v>327051</v>
      </c>
      <c r="F104" s="4" t="s">
        <v>133</v>
      </c>
      <c r="G104" s="7" t="s">
        <v>134</v>
      </c>
      <c r="H104" s="4" t="s">
        <v>135</v>
      </c>
      <c r="I104" s="4" t="s">
        <v>136</v>
      </c>
      <c r="J104" s="4" t="s">
        <v>137</v>
      </c>
      <c r="K104" s="4">
        <v>88114212</v>
      </c>
      <c r="L104" s="7" t="s">
        <v>31</v>
      </c>
      <c r="M104" s="10" t="s">
        <v>138</v>
      </c>
      <c r="N104" s="3">
        <v>100</v>
      </c>
      <c r="O104" s="91">
        <v>44462</v>
      </c>
      <c r="P104" s="91">
        <v>44826</v>
      </c>
      <c r="Q104" s="3">
        <v>1000000000</v>
      </c>
      <c r="R104" s="3">
        <f t="shared" si="3"/>
        <v>0.5</v>
      </c>
      <c r="S104" s="3">
        <v>5000000</v>
      </c>
      <c r="T104" s="11" t="s">
        <v>64</v>
      </c>
      <c r="U104" s="4" t="s">
        <v>1184</v>
      </c>
      <c r="V104" s="8">
        <v>44460</v>
      </c>
      <c r="W104" s="4"/>
      <c r="X104" s="4" t="s">
        <v>121</v>
      </c>
      <c r="Y104" s="1"/>
      <c r="Z104" s="1"/>
    </row>
    <row r="105" spans="1:26" ht="15.75" customHeight="1">
      <c r="A105" s="3">
        <v>107</v>
      </c>
      <c r="B105" s="3" t="s">
        <v>209</v>
      </c>
      <c r="C105" s="4" t="s">
        <v>210</v>
      </c>
      <c r="D105" s="3"/>
      <c r="E105" s="4">
        <v>327051</v>
      </c>
      <c r="F105" s="4" t="s">
        <v>133</v>
      </c>
      <c r="G105" s="7" t="s">
        <v>134</v>
      </c>
      <c r="H105" s="4" t="s">
        <v>135</v>
      </c>
      <c r="I105" s="4" t="s">
        <v>136</v>
      </c>
      <c r="J105" s="4" t="s">
        <v>137</v>
      </c>
      <c r="K105" s="4">
        <v>88114212</v>
      </c>
      <c r="L105" s="7" t="s">
        <v>31</v>
      </c>
      <c r="M105" s="10" t="s">
        <v>138</v>
      </c>
      <c r="N105" s="3">
        <v>100</v>
      </c>
      <c r="O105" s="91">
        <v>44277</v>
      </c>
      <c r="P105" s="91">
        <v>44641</v>
      </c>
      <c r="Q105" s="3">
        <v>8609000000</v>
      </c>
      <c r="R105" s="3">
        <f t="shared" si="3"/>
        <v>0.19967011267278431</v>
      </c>
      <c r="S105" s="3">
        <v>17189600</v>
      </c>
      <c r="T105" s="4" t="s">
        <v>1252</v>
      </c>
      <c r="U105" s="4" t="s">
        <v>1184</v>
      </c>
      <c r="V105" s="8">
        <v>44270</v>
      </c>
      <c r="W105" s="4"/>
      <c r="X105" s="4" t="s">
        <v>121</v>
      </c>
      <c r="Y105" s="1"/>
      <c r="Z105" s="1"/>
    </row>
    <row r="106" spans="1:26" ht="15.75" customHeight="1">
      <c r="A106" s="3">
        <v>108</v>
      </c>
      <c r="B106" s="3" t="s">
        <v>211</v>
      </c>
      <c r="C106" s="4" t="s">
        <v>212</v>
      </c>
      <c r="D106" s="3"/>
      <c r="E106" s="4"/>
      <c r="F106" s="4" t="s">
        <v>213</v>
      </c>
      <c r="G106" s="7" t="s">
        <v>134</v>
      </c>
      <c r="H106" s="4" t="s">
        <v>135</v>
      </c>
      <c r="I106" s="4" t="s">
        <v>136</v>
      </c>
      <c r="J106" s="4" t="s">
        <v>137</v>
      </c>
      <c r="K106" s="4">
        <v>88114212</v>
      </c>
      <c r="L106" s="7" t="s">
        <v>31</v>
      </c>
      <c r="M106" s="10" t="s">
        <v>138</v>
      </c>
      <c r="N106" s="3">
        <v>100</v>
      </c>
      <c r="O106" s="91">
        <v>44407</v>
      </c>
      <c r="P106" s="91">
        <v>44771</v>
      </c>
      <c r="Q106" s="3">
        <v>10612000000</v>
      </c>
      <c r="R106" s="3">
        <f t="shared" si="3"/>
        <v>0.1888</v>
      </c>
      <c r="S106" s="3">
        <v>20035456</v>
      </c>
      <c r="T106" s="11" t="s">
        <v>64</v>
      </c>
      <c r="U106" s="4" t="s">
        <v>1184</v>
      </c>
      <c r="V106" s="8">
        <v>44402</v>
      </c>
      <c r="W106" s="4"/>
      <c r="X106" s="4" t="s">
        <v>121</v>
      </c>
      <c r="Y106" s="1"/>
      <c r="Z106" s="1"/>
    </row>
    <row r="107" spans="1:26" ht="15.75" customHeight="1">
      <c r="A107" s="3">
        <v>109</v>
      </c>
      <c r="B107" s="3" t="s">
        <v>214</v>
      </c>
      <c r="C107" s="4" t="s">
        <v>215</v>
      </c>
      <c r="D107" s="3"/>
      <c r="E107" s="4">
        <v>327051</v>
      </c>
      <c r="F107" s="4" t="s">
        <v>133</v>
      </c>
      <c r="G107" s="7" t="s">
        <v>134</v>
      </c>
      <c r="H107" s="4" t="s">
        <v>135</v>
      </c>
      <c r="I107" s="4" t="s">
        <v>136</v>
      </c>
      <c r="J107" s="4" t="s">
        <v>137</v>
      </c>
      <c r="K107" s="4">
        <v>88114212</v>
      </c>
      <c r="L107" s="7" t="s">
        <v>31</v>
      </c>
      <c r="M107" s="10" t="s">
        <v>138</v>
      </c>
      <c r="N107" s="3">
        <v>100</v>
      </c>
      <c r="O107" s="91">
        <v>44462</v>
      </c>
      <c r="P107" s="91">
        <v>44826</v>
      </c>
      <c r="Q107" s="3">
        <v>543709500</v>
      </c>
      <c r="R107" s="3">
        <f t="shared" si="3"/>
        <v>0.53999999999999992</v>
      </c>
      <c r="S107" s="3">
        <v>2936031.3</v>
      </c>
      <c r="T107" s="4" t="s">
        <v>216</v>
      </c>
      <c r="U107" s="4" t="s">
        <v>1184</v>
      </c>
      <c r="V107" s="8">
        <v>44270</v>
      </c>
      <c r="W107" s="4"/>
      <c r="X107" s="4" t="s">
        <v>121</v>
      </c>
      <c r="Y107" s="1"/>
      <c r="Z107" s="1"/>
    </row>
    <row r="108" spans="1:26" ht="15.75" customHeight="1">
      <c r="A108" s="3">
        <v>110</v>
      </c>
      <c r="B108" s="3" t="s">
        <v>217</v>
      </c>
      <c r="C108" s="4" t="s">
        <v>218</v>
      </c>
      <c r="D108" s="3"/>
      <c r="E108" s="4">
        <v>327051</v>
      </c>
      <c r="F108" s="4" t="s">
        <v>133</v>
      </c>
      <c r="G108" s="7" t="s">
        <v>134</v>
      </c>
      <c r="H108" s="4" t="s">
        <v>135</v>
      </c>
      <c r="I108" s="4" t="s">
        <v>136</v>
      </c>
      <c r="J108" s="4" t="s">
        <v>137</v>
      </c>
      <c r="K108" s="4">
        <v>88114212</v>
      </c>
      <c r="L108" s="7" t="s">
        <v>31</v>
      </c>
      <c r="M108" s="10" t="s">
        <v>138</v>
      </c>
      <c r="N108" s="3">
        <v>100</v>
      </c>
      <c r="O108" s="91">
        <v>44484</v>
      </c>
      <c r="P108" s="91">
        <v>44848</v>
      </c>
      <c r="Q108" s="3">
        <v>4362419383</v>
      </c>
      <c r="R108" s="3">
        <f t="shared" si="3"/>
        <v>0.32892612424925127</v>
      </c>
      <c r="S108" s="3">
        <v>14349137</v>
      </c>
      <c r="T108" s="4" t="s">
        <v>1252</v>
      </c>
      <c r="U108" s="4" t="s">
        <v>1184</v>
      </c>
      <c r="V108" s="8">
        <v>44328</v>
      </c>
      <c r="W108" s="4"/>
      <c r="X108" s="4" t="s">
        <v>121</v>
      </c>
      <c r="Y108" s="1"/>
      <c r="Z108" s="1"/>
    </row>
    <row r="109" spans="1:26" ht="15.75" customHeight="1">
      <c r="A109" s="3">
        <v>111</v>
      </c>
      <c r="B109" s="3" t="s">
        <v>219</v>
      </c>
      <c r="C109" s="4" t="s">
        <v>220</v>
      </c>
      <c r="D109" s="3" t="s">
        <v>221</v>
      </c>
      <c r="E109" s="4"/>
      <c r="F109" s="4" t="s">
        <v>222</v>
      </c>
      <c r="G109" s="7" t="s">
        <v>223</v>
      </c>
      <c r="H109" s="4" t="s">
        <v>224</v>
      </c>
      <c r="I109" s="4" t="s">
        <v>225</v>
      </c>
      <c r="J109" s="4" t="s">
        <v>226</v>
      </c>
      <c r="K109" s="4">
        <v>88883057</v>
      </c>
      <c r="L109" s="7" t="s">
        <v>227</v>
      </c>
      <c r="M109" s="10" t="s">
        <v>810</v>
      </c>
      <c r="N109" s="3">
        <v>100</v>
      </c>
      <c r="O109" s="91">
        <v>44347</v>
      </c>
      <c r="P109" s="91">
        <v>44711</v>
      </c>
      <c r="Q109" s="3">
        <v>25477868518</v>
      </c>
      <c r="R109" s="3">
        <f t="shared" si="3"/>
        <v>0.10999999854854421</v>
      </c>
      <c r="S109" s="3">
        <v>28025655</v>
      </c>
      <c r="T109" s="4" t="s">
        <v>228</v>
      </c>
      <c r="U109" s="4" t="s">
        <v>1184</v>
      </c>
      <c r="V109" s="8">
        <v>44342</v>
      </c>
      <c r="W109" s="4"/>
      <c r="X109" s="4" t="s">
        <v>121</v>
      </c>
      <c r="Y109" s="1"/>
      <c r="Z109" s="1"/>
    </row>
    <row r="110" spans="1:26" ht="15.75" customHeight="1">
      <c r="A110" s="3">
        <v>112</v>
      </c>
      <c r="B110" s="3" t="s">
        <v>229</v>
      </c>
      <c r="C110" s="4" t="s">
        <v>230</v>
      </c>
      <c r="D110" s="3"/>
      <c r="E110" s="4">
        <v>327051</v>
      </c>
      <c r="F110" s="4" t="s">
        <v>133</v>
      </c>
      <c r="G110" s="7" t="s">
        <v>134</v>
      </c>
      <c r="H110" s="4" t="s">
        <v>135</v>
      </c>
      <c r="I110" s="4" t="s">
        <v>136</v>
      </c>
      <c r="J110" s="4" t="s">
        <v>137</v>
      </c>
      <c r="K110" s="4">
        <v>88114212</v>
      </c>
      <c r="L110" s="7" t="s">
        <v>31</v>
      </c>
      <c r="M110" s="10" t="s">
        <v>138</v>
      </c>
      <c r="N110" s="3">
        <v>100</v>
      </c>
      <c r="O110" s="91">
        <v>44372</v>
      </c>
      <c r="P110" s="91">
        <v>44736</v>
      </c>
      <c r="Q110" s="3">
        <v>32568802603</v>
      </c>
      <c r="R110" s="3">
        <f t="shared" si="3"/>
        <v>0.17243231102032297</v>
      </c>
      <c r="S110" s="3">
        <v>56159139</v>
      </c>
      <c r="T110" s="4" t="s">
        <v>1252</v>
      </c>
      <c r="U110" s="4" t="s">
        <v>1184</v>
      </c>
      <c r="V110" s="8">
        <v>44372</v>
      </c>
      <c r="W110" s="4"/>
      <c r="X110" s="4" t="s">
        <v>121</v>
      </c>
      <c r="Y110" s="1"/>
      <c r="Z110" s="1"/>
    </row>
    <row r="111" spans="1:26" ht="15.75" customHeight="1">
      <c r="A111" s="3">
        <v>113</v>
      </c>
      <c r="B111" s="3" t="s">
        <v>231</v>
      </c>
      <c r="C111" s="4" t="s">
        <v>232</v>
      </c>
      <c r="D111" s="3"/>
      <c r="E111" s="4">
        <v>89809900</v>
      </c>
      <c r="F111" s="4" t="s">
        <v>233</v>
      </c>
      <c r="G111" s="4"/>
      <c r="H111" s="4" t="s">
        <v>234</v>
      </c>
      <c r="I111" s="4" t="s">
        <v>155</v>
      </c>
      <c r="J111" s="4" t="s">
        <v>235</v>
      </c>
      <c r="K111" s="4"/>
      <c r="L111" s="4"/>
      <c r="M111" s="10" t="s">
        <v>810</v>
      </c>
      <c r="N111" s="3">
        <v>100</v>
      </c>
      <c r="O111" s="91">
        <v>44427</v>
      </c>
      <c r="P111" s="91">
        <v>44488</v>
      </c>
      <c r="Q111" s="3">
        <v>340000000</v>
      </c>
      <c r="R111" s="3">
        <f t="shared" si="3"/>
        <v>0.82352941176470595</v>
      </c>
      <c r="S111" s="3">
        <v>2800000</v>
      </c>
      <c r="T111" s="4" t="s">
        <v>236</v>
      </c>
      <c r="U111" s="4" t="s">
        <v>1184</v>
      </c>
      <c r="V111" s="8">
        <v>44424</v>
      </c>
      <c r="W111" s="4"/>
      <c r="X111" s="4" t="s">
        <v>121</v>
      </c>
      <c r="Y111" s="1"/>
      <c r="Z111" s="1"/>
    </row>
    <row r="112" spans="1:26" ht="15.75" customHeight="1">
      <c r="A112" s="3">
        <v>114</v>
      </c>
      <c r="B112" s="3" t="s">
        <v>237</v>
      </c>
      <c r="C112" s="4" t="s">
        <v>238</v>
      </c>
      <c r="D112" s="3">
        <v>99179499</v>
      </c>
      <c r="E112" s="4"/>
      <c r="F112" s="4" t="s">
        <v>164</v>
      </c>
      <c r="G112" s="4"/>
      <c r="H112" s="4" t="s">
        <v>239</v>
      </c>
      <c r="I112" s="4" t="s">
        <v>127</v>
      </c>
      <c r="J112" s="4" t="s">
        <v>240</v>
      </c>
      <c r="K112" s="4"/>
      <c r="L112" s="7" t="s">
        <v>241</v>
      </c>
      <c r="M112" s="10" t="s">
        <v>810</v>
      </c>
      <c r="N112" s="3">
        <v>100</v>
      </c>
      <c r="O112" s="91">
        <v>44298</v>
      </c>
      <c r="P112" s="91">
        <v>44662</v>
      </c>
      <c r="Q112" s="3">
        <v>3508420000</v>
      </c>
      <c r="R112" s="3">
        <f t="shared" si="3"/>
        <v>0.44145056749191941</v>
      </c>
      <c r="S112" s="3">
        <v>15487940</v>
      </c>
      <c r="T112" s="4" t="s">
        <v>1253</v>
      </c>
      <c r="U112" s="4" t="s">
        <v>1184</v>
      </c>
      <c r="V112" s="8">
        <v>44298</v>
      </c>
      <c r="W112" s="4"/>
      <c r="X112" s="4" t="s">
        <v>121</v>
      </c>
      <c r="Y112" s="1"/>
      <c r="Z112" s="1"/>
    </row>
    <row r="113" spans="1:26" ht="15.75" customHeight="1">
      <c r="A113" s="3">
        <v>115</v>
      </c>
      <c r="B113" s="3" t="s">
        <v>242</v>
      </c>
      <c r="C113" s="4" t="s">
        <v>243</v>
      </c>
      <c r="D113" s="3"/>
      <c r="E113" s="4">
        <v>95959632</v>
      </c>
      <c r="F113" s="4" t="s">
        <v>244</v>
      </c>
      <c r="G113" s="4"/>
      <c r="H113" s="4" t="s">
        <v>245</v>
      </c>
      <c r="I113" s="4" t="s">
        <v>246</v>
      </c>
      <c r="J113" s="4" t="s">
        <v>247</v>
      </c>
      <c r="K113" s="4"/>
      <c r="L113" s="7" t="s">
        <v>248</v>
      </c>
      <c r="M113" s="10" t="s">
        <v>810</v>
      </c>
      <c r="N113" s="3">
        <v>100</v>
      </c>
      <c r="O113" s="91">
        <v>44424</v>
      </c>
      <c r="P113" s="91">
        <v>44788</v>
      </c>
      <c r="Q113" s="3">
        <v>402500000</v>
      </c>
      <c r="R113" s="3">
        <f t="shared" si="3"/>
        <v>2.0042236024844722</v>
      </c>
      <c r="S113" s="3">
        <v>8067000</v>
      </c>
      <c r="T113" s="4" t="s">
        <v>1254</v>
      </c>
      <c r="U113" s="4" t="s">
        <v>1184</v>
      </c>
      <c r="V113" s="8">
        <v>44420</v>
      </c>
      <c r="W113" s="4"/>
      <c r="X113" s="4" t="s">
        <v>121</v>
      </c>
      <c r="Y113" s="1"/>
      <c r="Z113" s="1"/>
    </row>
    <row r="114" spans="1:26" ht="15.75" customHeight="1">
      <c r="A114" s="3">
        <v>116</v>
      </c>
      <c r="B114" s="3" t="s">
        <v>249</v>
      </c>
      <c r="C114" s="4" t="s">
        <v>250</v>
      </c>
      <c r="D114" s="3"/>
      <c r="E114" s="4" t="s">
        <v>251</v>
      </c>
      <c r="F114" s="4" t="s">
        <v>252</v>
      </c>
      <c r="G114" s="4"/>
      <c r="H114" s="4" t="s">
        <v>253</v>
      </c>
      <c r="I114" s="4" t="s">
        <v>225</v>
      </c>
      <c r="J114" s="4" t="s">
        <v>254</v>
      </c>
      <c r="K114" s="4"/>
      <c r="L114" s="7" t="s">
        <v>255</v>
      </c>
      <c r="M114" s="10" t="s">
        <v>138</v>
      </c>
      <c r="N114" s="3">
        <v>100</v>
      </c>
      <c r="O114" s="91">
        <v>44357</v>
      </c>
      <c r="P114" s="91">
        <v>44721</v>
      </c>
      <c r="Q114" s="3">
        <v>16419075618</v>
      </c>
      <c r="R114" s="3">
        <f t="shared" si="3"/>
        <v>0.27702659429946969</v>
      </c>
      <c r="S114" s="3">
        <v>45485206</v>
      </c>
      <c r="T114" s="4" t="s">
        <v>1255</v>
      </c>
      <c r="U114" s="4" t="s">
        <v>1184</v>
      </c>
      <c r="V114" s="8">
        <v>44503</v>
      </c>
      <c r="W114" s="4"/>
      <c r="X114" s="4" t="s">
        <v>121</v>
      </c>
      <c r="Y114" s="1"/>
      <c r="Z114" s="1"/>
    </row>
    <row r="115" spans="1:26" ht="15.75" customHeight="1">
      <c r="A115" s="3">
        <v>117</v>
      </c>
      <c r="B115" s="3" t="s">
        <v>256</v>
      </c>
      <c r="C115" s="4" t="s">
        <v>257</v>
      </c>
      <c r="D115" s="3"/>
      <c r="E115" s="4">
        <v>99105490</v>
      </c>
      <c r="F115" s="4" t="s">
        <v>258</v>
      </c>
      <c r="G115" s="4"/>
      <c r="H115" s="4" t="s">
        <v>143</v>
      </c>
      <c r="I115" s="4" t="s">
        <v>127</v>
      </c>
      <c r="J115" s="4" t="s">
        <v>259</v>
      </c>
      <c r="K115" s="4"/>
      <c r="L115" s="7" t="s">
        <v>260</v>
      </c>
      <c r="M115" s="10" t="s">
        <v>810</v>
      </c>
      <c r="N115" s="3">
        <v>100</v>
      </c>
      <c r="O115" s="91">
        <v>44294</v>
      </c>
      <c r="P115" s="91">
        <v>44658</v>
      </c>
      <c r="Q115" s="3">
        <v>150000000</v>
      </c>
      <c r="R115" s="3">
        <f t="shared" si="3"/>
        <v>1.6</v>
      </c>
      <c r="S115" s="3">
        <v>2400000</v>
      </c>
      <c r="T115" s="4" t="s">
        <v>51</v>
      </c>
      <c r="U115" s="4" t="s">
        <v>1184</v>
      </c>
      <c r="V115" s="8">
        <v>44290</v>
      </c>
      <c r="W115" s="4"/>
      <c r="X115" s="4" t="s">
        <v>121</v>
      </c>
      <c r="Y115" s="1"/>
      <c r="Z115" s="1"/>
    </row>
    <row r="116" spans="1:26" ht="15.75" customHeight="1">
      <c r="A116" s="3">
        <v>118</v>
      </c>
      <c r="B116" s="3" t="s">
        <v>261</v>
      </c>
      <c r="C116" s="4" t="s">
        <v>262</v>
      </c>
      <c r="D116" s="3"/>
      <c r="E116" s="4"/>
      <c r="F116" s="4" t="s">
        <v>263</v>
      </c>
      <c r="G116" s="4"/>
      <c r="H116" s="4" t="s">
        <v>264</v>
      </c>
      <c r="I116" s="4" t="s">
        <v>127</v>
      </c>
      <c r="J116" s="4" t="s">
        <v>265</v>
      </c>
      <c r="K116" s="4">
        <v>99077862</v>
      </c>
      <c r="L116" s="7" t="s">
        <v>266</v>
      </c>
      <c r="M116" s="10" t="s">
        <v>138</v>
      </c>
      <c r="N116" s="3">
        <v>100</v>
      </c>
      <c r="O116" s="91">
        <v>44197</v>
      </c>
      <c r="P116" s="91">
        <v>44561</v>
      </c>
      <c r="Q116" s="3">
        <v>86486486576</v>
      </c>
      <c r="R116" s="3">
        <f t="shared" si="3"/>
        <v>8.0745623697678279E-2</v>
      </c>
      <c r="S116" s="3">
        <v>69834053</v>
      </c>
      <c r="T116" s="4" t="s">
        <v>1256</v>
      </c>
      <c r="U116" s="4" t="s">
        <v>1184</v>
      </c>
      <c r="V116" s="8">
        <v>44229</v>
      </c>
      <c r="W116" s="4"/>
      <c r="X116" s="4" t="s">
        <v>121</v>
      </c>
      <c r="Y116" s="1"/>
      <c r="Z116" s="1"/>
    </row>
    <row r="117" spans="1:26" ht="15.75" customHeight="1">
      <c r="A117" s="3">
        <v>119</v>
      </c>
      <c r="B117" s="3" t="s">
        <v>267</v>
      </c>
      <c r="C117" s="4" t="s">
        <v>268</v>
      </c>
      <c r="D117" s="3">
        <v>99057223</v>
      </c>
      <c r="E117" s="4"/>
      <c r="F117" s="4" t="s">
        <v>185</v>
      </c>
      <c r="G117" s="4"/>
      <c r="H117" s="4" t="s">
        <v>269</v>
      </c>
      <c r="I117" s="4" t="s">
        <v>155</v>
      </c>
      <c r="J117" s="4" t="s">
        <v>270</v>
      </c>
      <c r="K117" s="4">
        <v>99057223</v>
      </c>
      <c r="L117" s="4"/>
      <c r="M117" s="10" t="s">
        <v>138</v>
      </c>
      <c r="N117" s="3">
        <v>100</v>
      </c>
      <c r="O117" s="91">
        <v>44357</v>
      </c>
      <c r="P117" s="91">
        <v>44721</v>
      </c>
      <c r="Q117" s="3">
        <v>7760000000</v>
      </c>
      <c r="R117" s="3">
        <f t="shared" si="3"/>
        <v>0.41074742268041242</v>
      </c>
      <c r="S117" s="3">
        <v>31874000</v>
      </c>
      <c r="T117" s="4" t="s">
        <v>1257</v>
      </c>
      <c r="U117" s="4" t="s">
        <v>1184</v>
      </c>
      <c r="V117" s="8">
        <v>44360</v>
      </c>
      <c r="W117" s="4"/>
      <c r="X117" s="4" t="s">
        <v>121</v>
      </c>
      <c r="Y117" s="1"/>
      <c r="Z117" s="1"/>
    </row>
    <row r="118" spans="1:26" ht="15.75" customHeight="1">
      <c r="A118" s="3">
        <v>120</v>
      </c>
      <c r="B118" s="3" t="s">
        <v>271</v>
      </c>
      <c r="C118" s="4" t="s">
        <v>272</v>
      </c>
      <c r="D118" s="3"/>
      <c r="E118" s="4">
        <v>89112199</v>
      </c>
      <c r="F118" s="4" t="s">
        <v>252</v>
      </c>
      <c r="G118" s="4"/>
      <c r="H118" s="4" t="s">
        <v>273</v>
      </c>
      <c r="I118" s="4" t="s">
        <v>274</v>
      </c>
      <c r="J118" s="4" t="s">
        <v>275</v>
      </c>
      <c r="K118" s="4"/>
      <c r="L118" s="7" t="s">
        <v>276</v>
      </c>
      <c r="M118" s="10" t="s">
        <v>138</v>
      </c>
      <c r="N118" s="3">
        <v>100</v>
      </c>
      <c r="O118" s="91">
        <v>44314</v>
      </c>
      <c r="P118" s="91">
        <v>44678</v>
      </c>
      <c r="Q118" s="3">
        <v>167856000000</v>
      </c>
      <c r="R118" s="3">
        <f t="shared" si="3"/>
        <v>7.3205604804117821E-2</v>
      </c>
      <c r="S118" s="3">
        <v>122880000</v>
      </c>
      <c r="T118" s="4" t="s">
        <v>37</v>
      </c>
      <c r="U118" s="4" t="s">
        <v>1184</v>
      </c>
      <c r="V118" s="8">
        <v>44307</v>
      </c>
      <c r="W118" s="4"/>
      <c r="X118" s="4" t="s">
        <v>121</v>
      </c>
      <c r="Y118" s="1"/>
      <c r="Z118" s="1"/>
    </row>
    <row r="119" spans="1:26" ht="15.75" customHeight="1">
      <c r="A119" s="3">
        <v>121</v>
      </c>
      <c r="B119" s="3" t="s">
        <v>277</v>
      </c>
      <c r="C119" s="4" t="s">
        <v>278</v>
      </c>
      <c r="D119" s="3"/>
      <c r="E119" s="4">
        <v>327051</v>
      </c>
      <c r="F119" s="4" t="s">
        <v>133</v>
      </c>
      <c r="G119" s="7" t="s">
        <v>134</v>
      </c>
      <c r="H119" s="4" t="s">
        <v>135</v>
      </c>
      <c r="I119" s="4" t="s">
        <v>136</v>
      </c>
      <c r="J119" s="4" t="s">
        <v>137</v>
      </c>
      <c r="K119" s="4">
        <v>88114212</v>
      </c>
      <c r="L119" s="7" t="s">
        <v>31</v>
      </c>
      <c r="M119" s="10" t="s">
        <v>138</v>
      </c>
      <c r="N119" s="3">
        <v>100</v>
      </c>
      <c r="O119" s="91">
        <v>44277</v>
      </c>
      <c r="P119" s="91">
        <v>44641</v>
      </c>
      <c r="Q119" s="3">
        <v>9000000000</v>
      </c>
      <c r="R119" s="3">
        <f t="shared" si="3"/>
        <v>0.11</v>
      </c>
      <c r="S119" s="3">
        <v>9900000</v>
      </c>
      <c r="T119" s="4" t="s">
        <v>1249</v>
      </c>
      <c r="U119" s="4" t="s">
        <v>1184</v>
      </c>
      <c r="V119" s="8">
        <v>44270</v>
      </c>
      <c r="W119" s="4"/>
      <c r="X119" s="4" t="s">
        <v>121</v>
      </c>
      <c r="Y119" s="1"/>
      <c r="Z119" s="1"/>
    </row>
    <row r="120" spans="1:26" ht="15.75" customHeight="1">
      <c r="A120" s="3">
        <v>122</v>
      </c>
      <c r="B120" s="3" t="s">
        <v>279</v>
      </c>
      <c r="C120" s="4" t="s">
        <v>280</v>
      </c>
      <c r="D120" s="3">
        <v>99117351</v>
      </c>
      <c r="E120" s="4"/>
      <c r="F120" s="4" t="s">
        <v>206</v>
      </c>
      <c r="G120" s="4"/>
      <c r="H120" s="4" t="s">
        <v>281</v>
      </c>
      <c r="I120" s="4" t="s">
        <v>282</v>
      </c>
      <c r="J120" s="4" t="s">
        <v>283</v>
      </c>
      <c r="K120" s="4"/>
      <c r="L120" s="4"/>
      <c r="M120" s="10" t="s">
        <v>810</v>
      </c>
      <c r="N120" s="3">
        <v>100</v>
      </c>
      <c r="O120" s="91">
        <v>44365</v>
      </c>
      <c r="P120" s="91">
        <v>44729</v>
      </c>
      <c r="Q120" s="3">
        <v>208000000</v>
      </c>
      <c r="R120" s="3">
        <f t="shared" si="3"/>
        <v>0.99711538461538463</v>
      </c>
      <c r="S120" s="3">
        <v>2074000</v>
      </c>
      <c r="T120" s="4" t="s">
        <v>216</v>
      </c>
      <c r="U120" s="4" t="s">
        <v>1184</v>
      </c>
      <c r="V120" s="8">
        <v>44362</v>
      </c>
      <c r="W120" s="4"/>
      <c r="X120" s="4" t="s">
        <v>121</v>
      </c>
      <c r="Y120" s="1"/>
      <c r="Z120" s="1"/>
    </row>
    <row r="121" spans="1:26" ht="15.75" customHeight="1">
      <c r="A121" s="3">
        <v>123</v>
      </c>
      <c r="B121" s="3" t="s">
        <v>284</v>
      </c>
      <c r="C121" s="4" t="s">
        <v>285</v>
      </c>
      <c r="D121" s="3">
        <v>99193790</v>
      </c>
      <c r="E121" s="4"/>
      <c r="F121" s="4" t="s">
        <v>286</v>
      </c>
      <c r="G121" s="4"/>
      <c r="H121" s="4" t="s">
        <v>287</v>
      </c>
      <c r="I121" s="4" t="s">
        <v>155</v>
      </c>
      <c r="J121" s="4" t="s">
        <v>288</v>
      </c>
      <c r="K121" s="4"/>
      <c r="L121" s="7" t="s">
        <v>289</v>
      </c>
      <c r="M121" s="10" t="s">
        <v>810</v>
      </c>
      <c r="N121" s="3">
        <v>100</v>
      </c>
      <c r="O121" s="91">
        <v>44495</v>
      </c>
      <c r="P121" s="91">
        <v>44859</v>
      </c>
      <c r="Q121" s="3">
        <v>1271500000</v>
      </c>
      <c r="R121" s="3">
        <f t="shared" si="3"/>
        <v>0.62363452615021631</v>
      </c>
      <c r="S121" s="3">
        <v>7929513</v>
      </c>
      <c r="T121" s="4" t="s">
        <v>1253</v>
      </c>
      <c r="U121" s="4" t="s">
        <v>1184</v>
      </c>
      <c r="V121" s="8">
        <v>44479</v>
      </c>
      <c r="W121" s="4"/>
      <c r="X121" s="4" t="s">
        <v>121</v>
      </c>
      <c r="Y121" s="1"/>
      <c r="Z121" s="1"/>
    </row>
    <row r="122" spans="1:26" ht="15.75" customHeight="1">
      <c r="A122" s="3">
        <v>124</v>
      </c>
      <c r="B122" s="3" t="s">
        <v>290</v>
      </c>
      <c r="C122" s="4" t="s">
        <v>291</v>
      </c>
      <c r="D122" s="3">
        <v>88057656</v>
      </c>
      <c r="E122" s="4"/>
      <c r="F122" s="4" t="s">
        <v>213</v>
      </c>
      <c r="G122" s="4"/>
      <c r="H122" s="4" t="s">
        <v>287</v>
      </c>
      <c r="I122" s="4" t="s">
        <v>127</v>
      </c>
      <c r="J122" s="4" t="s">
        <v>292</v>
      </c>
      <c r="K122" s="4"/>
      <c r="L122" s="7" t="s">
        <v>293</v>
      </c>
      <c r="M122" s="10" t="s">
        <v>810</v>
      </c>
      <c r="N122" s="3">
        <v>100</v>
      </c>
      <c r="O122" s="91">
        <v>44530</v>
      </c>
      <c r="P122" s="91">
        <v>44894</v>
      </c>
      <c r="Q122" s="3">
        <v>131000000</v>
      </c>
      <c r="R122" s="3">
        <f t="shared" si="3"/>
        <v>1.2</v>
      </c>
      <c r="S122" s="3">
        <v>1572000</v>
      </c>
      <c r="T122" s="4" t="s">
        <v>216</v>
      </c>
      <c r="U122" s="4" t="s">
        <v>1184</v>
      </c>
      <c r="V122" s="8">
        <v>44530</v>
      </c>
      <c r="W122" s="4"/>
      <c r="X122" s="4" t="s">
        <v>121</v>
      </c>
      <c r="Y122" s="1"/>
      <c r="Z122" s="1"/>
    </row>
    <row r="123" spans="1:26" ht="15.75" customHeight="1">
      <c r="A123" s="3">
        <v>125</v>
      </c>
      <c r="B123" s="3" t="s">
        <v>294</v>
      </c>
      <c r="C123" s="4" t="s">
        <v>295</v>
      </c>
      <c r="D123" s="3">
        <v>99111612</v>
      </c>
      <c r="E123" s="4"/>
      <c r="F123" s="4" t="s">
        <v>296</v>
      </c>
      <c r="G123" s="4"/>
      <c r="H123" s="4" t="s">
        <v>297</v>
      </c>
      <c r="I123" s="4" t="s">
        <v>127</v>
      </c>
      <c r="J123" s="4" t="s">
        <v>298</v>
      </c>
      <c r="K123" s="4"/>
      <c r="L123" s="7" t="s">
        <v>299</v>
      </c>
      <c r="M123" s="10" t="s">
        <v>138</v>
      </c>
      <c r="N123" s="3">
        <v>100</v>
      </c>
      <c r="O123" s="91">
        <v>44197</v>
      </c>
      <c r="P123" s="91">
        <v>44561</v>
      </c>
      <c r="Q123" s="3">
        <v>37980922809</v>
      </c>
      <c r="R123" s="3">
        <f t="shared" si="3"/>
        <v>0.32845776714629693</v>
      </c>
      <c r="S123" s="3">
        <v>124751291</v>
      </c>
      <c r="T123" s="4" t="s">
        <v>300</v>
      </c>
      <c r="U123" s="4" t="s">
        <v>1184</v>
      </c>
      <c r="V123" s="8">
        <v>44226</v>
      </c>
      <c r="W123" s="4"/>
      <c r="X123" s="4" t="s">
        <v>121</v>
      </c>
      <c r="Y123" s="1"/>
      <c r="Z123" s="1"/>
    </row>
    <row r="124" spans="1:26" ht="15.75" customHeight="1">
      <c r="A124" s="3">
        <v>126</v>
      </c>
      <c r="B124" s="3" t="s">
        <v>301</v>
      </c>
      <c r="C124" s="4" t="s">
        <v>302</v>
      </c>
      <c r="D124" s="3">
        <v>83138807</v>
      </c>
      <c r="E124" s="4"/>
      <c r="F124" s="4" t="s">
        <v>303</v>
      </c>
      <c r="G124" s="4"/>
      <c r="H124" s="4" t="s">
        <v>304</v>
      </c>
      <c r="I124" s="4" t="s">
        <v>127</v>
      </c>
      <c r="J124" s="4"/>
      <c r="K124" s="4"/>
      <c r="L124" s="7" t="s">
        <v>305</v>
      </c>
      <c r="M124" s="10" t="s">
        <v>810</v>
      </c>
      <c r="N124" s="3">
        <v>100</v>
      </c>
      <c r="O124" s="91">
        <v>44378</v>
      </c>
      <c r="P124" s="91">
        <v>44742</v>
      </c>
      <c r="Q124" s="3">
        <v>3000000000</v>
      </c>
      <c r="R124" s="3">
        <f t="shared" si="3"/>
        <v>0.11</v>
      </c>
      <c r="S124" s="3">
        <v>3300000</v>
      </c>
      <c r="T124" s="4" t="s">
        <v>228</v>
      </c>
      <c r="U124" s="4" t="s">
        <v>1184</v>
      </c>
      <c r="V124" s="8">
        <v>44378</v>
      </c>
      <c r="W124" s="4"/>
      <c r="X124" s="4" t="s">
        <v>121</v>
      </c>
      <c r="Y124" s="1"/>
      <c r="Z124" s="1"/>
    </row>
    <row r="125" spans="1:26" ht="15.75" customHeight="1">
      <c r="A125" s="3">
        <v>127</v>
      </c>
      <c r="B125" s="3">
        <v>5324165</v>
      </c>
      <c r="C125" s="4" t="s">
        <v>306</v>
      </c>
      <c r="D125" s="3">
        <v>19001234</v>
      </c>
      <c r="E125" s="4" t="s">
        <v>307</v>
      </c>
      <c r="F125" s="4" t="s">
        <v>308</v>
      </c>
      <c r="G125" s="7" t="s">
        <v>309</v>
      </c>
      <c r="H125" s="4" t="s">
        <v>310</v>
      </c>
      <c r="I125" s="4" t="s">
        <v>1237</v>
      </c>
      <c r="J125" s="4" t="s">
        <v>311</v>
      </c>
      <c r="K125" s="4" t="s">
        <v>307</v>
      </c>
      <c r="L125" s="4" t="s">
        <v>307</v>
      </c>
      <c r="M125" s="10" t="s">
        <v>810</v>
      </c>
      <c r="N125" s="3">
        <v>100</v>
      </c>
      <c r="O125" s="92">
        <v>44461</v>
      </c>
      <c r="P125" s="92">
        <v>44461</v>
      </c>
      <c r="Q125" s="12">
        <v>44825</v>
      </c>
      <c r="R125" s="3">
        <v>0.11389782104797185</v>
      </c>
      <c r="S125" s="3">
        <v>36000681.826000005</v>
      </c>
      <c r="T125" s="4" t="s">
        <v>228</v>
      </c>
      <c r="U125" s="4" t="s">
        <v>1184</v>
      </c>
      <c r="V125" s="93">
        <v>44445.60328012731</v>
      </c>
      <c r="W125" s="13"/>
      <c r="X125" s="4" t="s">
        <v>313</v>
      </c>
      <c r="Y125" s="1"/>
      <c r="Z125" s="1"/>
    </row>
    <row r="126" spans="1:26" ht="15.75" customHeight="1">
      <c r="A126" s="3">
        <v>128</v>
      </c>
      <c r="B126" s="3">
        <v>5441943</v>
      </c>
      <c r="C126" s="4" t="s">
        <v>314</v>
      </c>
      <c r="D126" s="3">
        <v>80112411</v>
      </c>
      <c r="E126" s="4" t="s">
        <v>307</v>
      </c>
      <c r="F126" s="4" t="s">
        <v>315</v>
      </c>
      <c r="G126" s="4" t="s">
        <v>307</v>
      </c>
      <c r="H126" s="4" t="s">
        <v>316</v>
      </c>
      <c r="I126" s="4" t="s">
        <v>317</v>
      </c>
      <c r="J126" s="4" t="s">
        <v>318</v>
      </c>
      <c r="K126" s="4">
        <v>80112411</v>
      </c>
      <c r="L126" s="4" t="s">
        <v>307</v>
      </c>
      <c r="M126" s="10" t="s">
        <v>810</v>
      </c>
      <c r="N126" s="3">
        <v>100</v>
      </c>
      <c r="O126" s="92">
        <v>44397</v>
      </c>
      <c r="P126" s="92">
        <v>44397</v>
      </c>
      <c r="Q126" s="12">
        <v>44428</v>
      </c>
      <c r="R126" s="3">
        <v>0.7142857142857143</v>
      </c>
      <c r="S126" s="3">
        <v>500000</v>
      </c>
      <c r="T126" s="4" t="s">
        <v>319</v>
      </c>
      <c r="U126" s="4" t="s">
        <v>1184</v>
      </c>
      <c r="V126" s="93">
        <v>44397.654704548608</v>
      </c>
      <c r="W126" s="13"/>
      <c r="X126" s="4" t="s">
        <v>313</v>
      </c>
      <c r="Y126" s="1"/>
      <c r="Z126" s="1"/>
    </row>
    <row r="127" spans="1:26" ht="15.75" customHeight="1">
      <c r="A127" s="3">
        <v>129</v>
      </c>
      <c r="B127" s="3">
        <v>2113155</v>
      </c>
      <c r="C127" s="4" t="s">
        <v>320</v>
      </c>
      <c r="D127" s="3">
        <v>77312424</v>
      </c>
      <c r="E127" s="4" t="s">
        <v>307</v>
      </c>
      <c r="F127" s="4" t="s">
        <v>321</v>
      </c>
      <c r="G127" s="7" t="s">
        <v>322</v>
      </c>
      <c r="H127" s="4" t="s">
        <v>323</v>
      </c>
      <c r="I127" s="4" t="s">
        <v>29</v>
      </c>
      <c r="J127" s="4" t="s">
        <v>324</v>
      </c>
      <c r="K127" s="4"/>
      <c r="L127" s="4"/>
      <c r="M127" s="10" t="s">
        <v>810</v>
      </c>
      <c r="N127" s="3">
        <v>100</v>
      </c>
      <c r="O127" s="92">
        <v>44325</v>
      </c>
      <c r="P127" s="92">
        <v>44325</v>
      </c>
      <c r="Q127" s="12">
        <v>44689</v>
      </c>
      <c r="R127" s="3">
        <v>7.2499999999999995E-2</v>
      </c>
      <c r="S127" s="3">
        <v>1957500</v>
      </c>
      <c r="T127" s="4" t="s">
        <v>178</v>
      </c>
      <c r="U127" s="4" t="s">
        <v>1191</v>
      </c>
      <c r="V127" s="93">
        <v>44328.644065821754</v>
      </c>
      <c r="W127" s="13"/>
      <c r="X127" s="4" t="s">
        <v>313</v>
      </c>
      <c r="Y127" s="1"/>
      <c r="Z127" s="1"/>
    </row>
    <row r="128" spans="1:26" ht="15.75" customHeight="1">
      <c r="A128" s="3">
        <v>130</v>
      </c>
      <c r="B128" s="3">
        <v>2573105</v>
      </c>
      <c r="C128" s="4" t="s">
        <v>325</v>
      </c>
      <c r="D128" s="3">
        <v>77115181</v>
      </c>
      <c r="E128" s="4"/>
      <c r="F128" s="4" t="s">
        <v>326</v>
      </c>
      <c r="G128" s="7" t="s">
        <v>327</v>
      </c>
      <c r="H128" s="4" t="s">
        <v>328</v>
      </c>
      <c r="I128" s="4" t="s">
        <v>329</v>
      </c>
      <c r="J128" s="4" t="s">
        <v>330</v>
      </c>
      <c r="K128" s="4">
        <v>88888117</v>
      </c>
      <c r="L128" s="7" t="s">
        <v>331</v>
      </c>
      <c r="M128" s="10" t="s">
        <v>810</v>
      </c>
      <c r="N128" s="3">
        <v>100</v>
      </c>
      <c r="O128" s="92">
        <v>44526</v>
      </c>
      <c r="P128" s="92">
        <v>44526</v>
      </c>
      <c r="Q128" s="12">
        <v>44890</v>
      </c>
      <c r="R128" s="3">
        <v>0.43956911902930834</v>
      </c>
      <c r="S128" s="3">
        <v>2496198.36</v>
      </c>
      <c r="T128" s="4" t="s">
        <v>332</v>
      </c>
      <c r="U128" s="4" t="s">
        <v>1191</v>
      </c>
      <c r="V128" s="93">
        <v>44565.62931438657</v>
      </c>
      <c r="W128" s="13"/>
      <c r="X128" s="4" t="s">
        <v>313</v>
      </c>
      <c r="Y128" s="1"/>
      <c r="Z128" s="1"/>
    </row>
    <row r="129" spans="1:26" ht="15.75" customHeight="1">
      <c r="A129" s="3">
        <v>131</v>
      </c>
      <c r="B129" s="3">
        <v>5323533</v>
      </c>
      <c r="C129" s="4" t="s">
        <v>333</v>
      </c>
      <c r="D129" s="3" t="s">
        <v>334</v>
      </c>
      <c r="E129" s="4"/>
      <c r="F129" s="4" t="s">
        <v>335</v>
      </c>
      <c r="G129" s="7" t="s">
        <v>336</v>
      </c>
      <c r="H129" s="4" t="s">
        <v>337</v>
      </c>
      <c r="I129" s="4" t="s">
        <v>338</v>
      </c>
      <c r="J129" s="4" t="s">
        <v>339</v>
      </c>
      <c r="K129" s="4"/>
      <c r="L129" s="4"/>
      <c r="M129" s="10" t="s">
        <v>810</v>
      </c>
      <c r="N129" s="3">
        <v>100</v>
      </c>
      <c r="O129" s="92">
        <v>44407</v>
      </c>
      <c r="P129" s="92">
        <v>44407</v>
      </c>
      <c r="Q129" s="12">
        <v>44772</v>
      </c>
      <c r="R129" s="3">
        <v>0.63039162298168838</v>
      </c>
      <c r="S129" s="3">
        <v>24020600</v>
      </c>
      <c r="T129" s="4" t="s">
        <v>319</v>
      </c>
      <c r="U129" s="4" t="s">
        <v>1191</v>
      </c>
      <c r="V129" s="93">
        <v>44413.688007557867</v>
      </c>
      <c r="W129" s="13"/>
      <c r="X129" s="4" t="s">
        <v>313</v>
      </c>
      <c r="Y129" s="1"/>
      <c r="Z129" s="1"/>
    </row>
    <row r="130" spans="1:26" ht="15.75" customHeight="1">
      <c r="A130" s="3">
        <v>132</v>
      </c>
      <c r="B130" s="3">
        <v>2003538</v>
      </c>
      <c r="C130" s="4" t="s">
        <v>340</v>
      </c>
      <c r="D130" s="3">
        <v>70210328</v>
      </c>
      <c r="E130" s="4"/>
      <c r="F130" s="4" t="s">
        <v>341</v>
      </c>
      <c r="G130" s="7" t="s">
        <v>342</v>
      </c>
      <c r="H130" s="4" t="s">
        <v>297</v>
      </c>
      <c r="I130" s="4" t="s">
        <v>343</v>
      </c>
      <c r="J130" s="4" t="s">
        <v>344</v>
      </c>
      <c r="K130" s="4"/>
      <c r="L130" s="4"/>
      <c r="M130" s="10" t="s">
        <v>810</v>
      </c>
      <c r="N130" s="3">
        <v>100</v>
      </c>
      <c r="O130" s="92">
        <v>44474</v>
      </c>
      <c r="P130" s="92">
        <v>44474</v>
      </c>
      <c r="Q130" s="12">
        <v>44838</v>
      </c>
      <c r="R130" s="3">
        <v>0.19109282897650154</v>
      </c>
      <c r="S130" s="3">
        <v>25258363.535</v>
      </c>
      <c r="T130" s="4" t="s">
        <v>216</v>
      </c>
      <c r="U130" s="4" t="s">
        <v>1191</v>
      </c>
      <c r="V130" s="93">
        <v>44474.475478437496</v>
      </c>
      <c r="W130" s="13"/>
      <c r="X130" s="4" t="s">
        <v>313</v>
      </c>
      <c r="Y130" s="1"/>
      <c r="Z130" s="1"/>
    </row>
    <row r="131" spans="1:26" ht="15.75" customHeight="1">
      <c r="A131" s="3">
        <v>133</v>
      </c>
      <c r="B131" s="3">
        <v>5164753</v>
      </c>
      <c r="C131" s="4" t="s">
        <v>345</v>
      </c>
      <c r="D131" s="3" t="s">
        <v>346</v>
      </c>
      <c r="E131" s="4"/>
      <c r="F131" s="4" t="s">
        <v>347</v>
      </c>
      <c r="G131" s="4" t="s">
        <v>348</v>
      </c>
      <c r="H131" s="4" t="s">
        <v>337</v>
      </c>
      <c r="I131" s="4" t="s">
        <v>349</v>
      </c>
      <c r="J131" s="4" t="s">
        <v>350</v>
      </c>
      <c r="K131" s="4"/>
      <c r="L131" s="4"/>
      <c r="M131" s="10" t="s">
        <v>810</v>
      </c>
      <c r="N131" s="3">
        <v>100</v>
      </c>
      <c r="O131" s="92">
        <v>44434</v>
      </c>
      <c r="P131" s="92">
        <v>44434</v>
      </c>
      <c r="Q131" s="12">
        <v>44798</v>
      </c>
      <c r="R131" s="3">
        <v>0.77665711556829042</v>
      </c>
      <c r="S131" s="3">
        <v>8131600</v>
      </c>
      <c r="T131" s="4" t="s">
        <v>319</v>
      </c>
      <c r="U131" s="4" t="s">
        <v>1191</v>
      </c>
      <c r="V131" s="93">
        <v>44433.711382210648</v>
      </c>
      <c r="W131" s="13"/>
      <c r="X131" s="4" t="s">
        <v>313</v>
      </c>
      <c r="Y131" s="1"/>
      <c r="Z131" s="1"/>
    </row>
    <row r="132" spans="1:26" ht="15.75" customHeight="1">
      <c r="A132" s="3">
        <v>134</v>
      </c>
      <c r="B132" s="3">
        <v>2688336</v>
      </c>
      <c r="C132" s="4" t="s">
        <v>351</v>
      </c>
      <c r="D132" s="3" t="s">
        <v>352</v>
      </c>
      <c r="E132" s="4"/>
      <c r="F132" s="4" t="s">
        <v>353</v>
      </c>
      <c r="G132" s="4" t="s">
        <v>354</v>
      </c>
      <c r="H132" s="4" t="s">
        <v>1240</v>
      </c>
      <c r="I132" s="4" t="s">
        <v>355</v>
      </c>
      <c r="J132" s="4" t="s">
        <v>356</v>
      </c>
      <c r="K132" s="4">
        <v>80078963</v>
      </c>
      <c r="L132" s="7" t="s">
        <v>357</v>
      </c>
      <c r="M132" s="10" t="s">
        <v>810</v>
      </c>
      <c r="N132" s="3">
        <v>100</v>
      </c>
      <c r="O132" s="92">
        <v>44197</v>
      </c>
      <c r="P132" s="92">
        <v>44197</v>
      </c>
      <c r="Q132" s="12">
        <v>44561</v>
      </c>
      <c r="R132" s="3">
        <v>0.16435875967257432</v>
      </c>
      <c r="S132" s="3">
        <v>60299537.530000001</v>
      </c>
      <c r="T132" s="4" t="s">
        <v>216</v>
      </c>
      <c r="U132" s="4" t="s">
        <v>1191</v>
      </c>
      <c r="V132" s="93">
        <v>44196.439282638887</v>
      </c>
      <c r="W132" s="13"/>
      <c r="X132" s="4" t="s">
        <v>313</v>
      </c>
      <c r="Y132" s="1"/>
      <c r="Z132" s="1"/>
    </row>
    <row r="133" spans="1:26" ht="15.75" customHeight="1">
      <c r="A133" s="3">
        <v>135</v>
      </c>
      <c r="B133" s="3">
        <v>2054701</v>
      </c>
      <c r="C133" s="4" t="s">
        <v>358</v>
      </c>
      <c r="D133" s="3">
        <v>70004120</v>
      </c>
      <c r="E133" s="4"/>
      <c r="F133" s="4" t="s">
        <v>359</v>
      </c>
      <c r="G133" s="4" t="s">
        <v>360</v>
      </c>
      <c r="H133" s="4" t="s">
        <v>1239</v>
      </c>
      <c r="I133" s="4" t="s">
        <v>361</v>
      </c>
      <c r="J133" s="4" t="s">
        <v>362</v>
      </c>
      <c r="K133" s="4">
        <v>91288390</v>
      </c>
      <c r="L133" s="7" t="s">
        <v>363</v>
      </c>
      <c r="M133" s="10" t="s">
        <v>810</v>
      </c>
      <c r="N133" s="3">
        <v>100</v>
      </c>
      <c r="O133" s="92">
        <v>44523</v>
      </c>
      <c r="P133" s="92">
        <v>44523</v>
      </c>
      <c r="Q133" s="12">
        <v>44887</v>
      </c>
      <c r="R133" s="3">
        <v>1.1034447533072373</v>
      </c>
      <c r="S133" s="3">
        <v>17887926.100000001</v>
      </c>
      <c r="T133" s="4" t="s">
        <v>216</v>
      </c>
      <c r="U133" s="4" t="s">
        <v>1191</v>
      </c>
      <c r="V133" s="93">
        <v>44523.39966481481</v>
      </c>
      <c r="W133" s="13"/>
      <c r="X133" s="4" t="s">
        <v>313</v>
      </c>
      <c r="Y133" s="1"/>
      <c r="Z133" s="1"/>
    </row>
    <row r="134" spans="1:26" ht="15.75" customHeight="1">
      <c r="A134" s="3">
        <v>136</v>
      </c>
      <c r="B134" s="3">
        <v>5379105</v>
      </c>
      <c r="C134" s="4" t="s">
        <v>364</v>
      </c>
      <c r="D134" s="3" t="s">
        <v>365</v>
      </c>
      <c r="E134" s="4"/>
      <c r="F134" s="4" t="s">
        <v>366</v>
      </c>
      <c r="G134" s="4" t="s">
        <v>367</v>
      </c>
      <c r="H134" s="4" t="s">
        <v>368</v>
      </c>
      <c r="I134" s="4" t="s">
        <v>369</v>
      </c>
      <c r="J134" s="4" t="s">
        <v>370</v>
      </c>
      <c r="K134" s="4">
        <v>88080384</v>
      </c>
      <c r="L134" s="7" t="s">
        <v>371</v>
      </c>
      <c r="M134" s="10" t="s">
        <v>810</v>
      </c>
      <c r="N134" s="3">
        <v>100</v>
      </c>
      <c r="O134" s="92">
        <v>44496</v>
      </c>
      <c r="P134" s="92">
        <v>44496</v>
      </c>
      <c r="Q134" s="12">
        <v>44860</v>
      </c>
      <c r="R134" s="3">
        <v>9.6992857142857145E-2</v>
      </c>
      <c r="S134" s="3">
        <v>27158000</v>
      </c>
      <c r="T134" s="4" t="s">
        <v>228</v>
      </c>
      <c r="U134" s="4" t="s">
        <v>1191</v>
      </c>
      <c r="V134" s="93">
        <v>44489.457263923607</v>
      </c>
      <c r="W134" s="13"/>
      <c r="X134" s="4" t="s">
        <v>313</v>
      </c>
      <c r="Y134" s="1"/>
      <c r="Z134" s="1"/>
    </row>
    <row r="135" spans="1:26" ht="15.75" customHeight="1">
      <c r="A135" s="3">
        <v>137</v>
      </c>
      <c r="B135" s="3">
        <v>5893704</v>
      </c>
      <c r="C135" s="4" t="s">
        <v>372</v>
      </c>
      <c r="D135" s="3">
        <v>343169</v>
      </c>
      <c r="E135" s="4"/>
      <c r="F135" s="4" t="s">
        <v>373</v>
      </c>
      <c r="G135" s="4" t="s">
        <v>374</v>
      </c>
      <c r="H135" s="4" t="s">
        <v>375</v>
      </c>
      <c r="I135" s="4" t="s">
        <v>376</v>
      </c>
      <c r="J135" s="4" t="s">
        <v>377</v>
      </c>
      <c r="K135" s="4">
        <v>89007740</v>
      </c>
      <c r="L135" s="7" t="s">
        <v>378</v>
      </c>
      <c r="M135" s="10" t="s">
        <v>810</v>
      </c>
      <c r="N135" s="3">
        <v>100</v>
      </c>
      <c r="O135" s="92">
        <v>44249</v>
      </c>
      <c r="P135" s="92">
        <v>44249</v>
      </c>
      <c r="Q135" s="12">
        <v>44613</v>
      </c>
      <c r="R135" s="3">
        <v>0.42973355643699251</v>
      </c>
      <c r="S135" s="3">
        <v>109549230.28999999</v>
      </c>
      <c r="T135" s="4" t="s">
        <v>216</v>
      </c>
      <c r="U135" s="4" t="s">
        <v>1191</v>
      </c>
      <c r="V135" s="93">
        <v>44250.486275462958</v>
      </c>
      <c r="W135" s="13"/>
      <c r="X135" s="4" t="s">
        <v>313</v>
      </c>
      <c r="Y135" s="1"/>
      <c r="Z135" s="1"/>
    </row>
    <row r="136" spans="1:26" ht="15.75" customHeight="1">
      <c r="A136" s="3">
        <v>138</v>
      </c>
      <c r="B136" s="3">
        <v>5520053</v>
      </c>
      <c r="C136" s="4" t="s">
        <v>379</v>
      </c>
      <c r="D136" s="3">
        <v>88117584</v>
      </c>
      <c r="E136" s="4"/>
      <c r="F136" s="4" t="s">
        <v>380</v>
      </c>
      <c r="G136" s="4"/>
      <c r="H136" s="4" t="s">
        <v>381</v>
      </c>
      <c r="I136" s="4" t="s">
        <v>349</v>
      </c>
      <c r="J136" s="4" t="s">
        <v>382</v>
      </c>
      <c r="K136" s="4">
        <v>88117584</v>
      </c>
      <c r="L136" s="7" t="s">
        <v>383</v>
      </c>
      <c r="M136" s="10" t="s">
        <v>810</v>
      </c>
      <c r="N136" s="3">
        <v>100</v>
      </c>
      <c r="O136" s="92">
        <v>44259</v>
      </c>
      <c r="P136" s="92">
        <v>44259</v>
      </c>
      <c r="Q136" s="12">
        <v>44286</v>
      </c>
      <c r="R136" s="3">
        <v>0.4</v>
      </c>
      <c r="S136" s="3">
        <v>1960000</v>
      </c>
      <c r="T136" s="4" t="s">
        <v>332</v>
      </c>
      <c r="U136" s="4" t="s">
        <v>1191</v>
      </c>
      <c r="V136" s="93">
        <v>44259.505128391203</v>
      </c>
      <c r="W136" s="13"/>
      <c r="X136" s="4" t="s">
        <v>313</v>
      </c>
      <c r="Y136" s="1"/>
      <c r="Z136" s="1"/>
    </row>
    <row r="137" spans="1:26" ht="15.75" customHeight="1">
      <c r="A137" s="3">
        <v>139</v>
      </c>
      <c r="B137" s="3">
        <v>6132618</v>
      </c>
      <c r="C137" s="4" t="s">
        <v>384</v>
      </c>
      <c r="D137" s="3">
        <v>77115181</v>
      </c>
      <c r="E137" s="4"/>
      <c r="F137" s="4" t="s">
        <v>385</v>
      </c>
      <c r="G137" s="4"/>
      <c r="H137" s="4" t="s">
        <v>328</v>
      </c>
      <c r="I137" s="4" t="s">
        <v>386</v>
      </c>
      <c r="J137" s="4" t="s">
        <v>387</v>
      </c>
      <c r="K137" s="4">
        <v>88311586</v>
      </c>
      <c r="L137" s="4" t="s">
        <v>388</v>
      </c>
      <c r="M137" s="10" t="s">
        <v>810</v>
      </c>
      <c r="N137" s="3">
        <v>100</v>
      </c>
      <c r="O137" s="92">
        <v>44438</v>
      </c>
      <c r="P137" s="92">
        <v>44438</v>
      </c>
      <c r="Q137" s="12">
        <v>44530</v>
      </c>
      <c r="R137" s="3">
        <v>0.1660831237491584</v>
      </c>
      <c r="S137" s="3">
        <v>25318250.445</v>
      </c>
      <c r="T137" s="4" t="s">
        <v>332</v>
      </c>
      <c r="U137" s="4" t="s">
        <v>1191</v>
      </c>
      <c r="V137" s="93">
        <v>44453.74426501157</v>
      </c>
      <c r="W137" s="13"/>
      <c r="X137" s="4" t="s">
        <v>313</v>
      </c>
      <c r="Y137" s="1"/>
      <c r="Z137" s="1"/>
    </row>
    <row r="138" spans="1:26" ht="15.75" customHeight="1">
      <c r="A138" s="3">
        <v>140</v>
      </c>
      <c r="B138" s="3">
        <v>2575043</v>
      </c>
      <c r="C138" s="4" t="s">
        <v>389</v>
      </c>
      <c r="D138" s="3" t="s">
        <v>390</v>
      </c>
      <c r="E138" s="4"/>
      <c r="F138" s="4" t="s">
        <v>391</v>
      </c>
      <c r="G138" s="4" t="s">
        <v>392</v>
      </c>
      <c r="H138" s="4" t="s">
        <v>393</v>
      </c>
      <c r="I138" s="4" t="s">
        <v>29</v>
      </c>
      <c r="J138" s="4" t="s">
        <v>394</v>
      </c>
      <c r="K138" s="4">
        <v>99110190</v>
      </c>
      <c r="L138" s="7" t="s">
        <v>395</v>
      </c>
      <c r="M138" s="10" t="s">
        <v>810</v>
      </c>
      <c r="N138" s="3">
        <v>100</v>
      </c>
      <c r="O138" s="92">
        <v>44518</v>
      </c>
      <c r="P138" s="92">
        <v>44518</v>
      </c>
      <c r="Q138" s="12">
        <v>44991</v>
      </c>
      <c r="R138" s="3">
        <v>0.58812714837047553</v>
      </c>
      <c r="S138" s="3">
        <v>43691523.600000001</v>
      </c>
      <c r="T138" s="4" t="s">
        <v>178</v>
      </c>
      <c r="U138" s="4" t="s">
        <v>1191</v>
      </c>
      <c r="V138" s="93">
        <v>44516.706164618052</v>
      </c>
      <c r="W138" s="13"/>
      <c r="X138" s="4" t="s">
        <v>313</v>
      </c>
      <c r="Y138" s="1"/>
      <c r="Z138" s="1"/>
    </row>
    <row r="139" spans="1:26" ht="15.75" customHeight="1">
      <c r="A139" s="3">
        <v>141</v>
      </c>
      <c r="B139" s="3">
        <v>2863405</v>
      </c>
      <c r="C139" s="4" t="s">
        <v>396</v>
      </c>
      <c r="D139" s="3">
        <v>70130800</v>
      </c>
      <c r="E139" s="4"/>
      <c r="F139" s="4" t="s">
        <v>397</v>
      </c>
      <c r="G139" s="4"/>
      <c r="H139" s="4" t="s">
        <v>398</v>
      </c>
      <c r="I139" s="4" t="s">
        <v>399</v>
      </c>
      <c r="J139" s="4" t="s">
        <v>400</v>
      </c>
      <c r="K139" s="4">
        <v>99050800</v>
      </c>
      <c r="L139" s="4" t="s">
        <v>401</v>
      </c>
      <c r="M139" s="10" t="s">
        <v>810</v>
      </c>
      <c r="N139" s="3">
        <v>100</v>
      </c>
      <c r="O139" s="92">
        <v>44456</v>
      </c>
      <c r="P139" s="92">
        <v>44456</v>
      </c>
      <c r="Q139" s="12">
        <v>44820</v>
      </c>
      <c r="R139" s="3">
        <v>0.6</v>
      </c>
      <c r="S139" s="3">
        <v>1800000</v>
      </c>
      <c r="T139" s="4" t="s">
        <v>178</v>
      </c>
      <c r="U139" s="4" t="s">
        <v>1191</v>
      </c>
      <c r="V139" s="93">
        <v>44453.728937581014</v>
      </c>
      <c r="W139" s="13"/>
      <c r="X139" s="4" t="s">
        <v>313</v>
      </c>
      <c r="Y139" s="1"/>
      <c r="Z139" s="1"/>
    </row>
    <row r="140" spans="1:26" ht="15.75" customHeight="1">
      <c r="A140" s="3">
        <v>142</v>
      </c>
      <c r="B140" s="3">
        <v>5389003</v>
      </c>
      <c r="C140" s="4" t="s">
        <v>402</v>
      </c>
      <c r="D140" s="3">
        <v>76114066</v>
      </c>
      <c r="E140" s="4"/>
      <c r="F140" s="4" t="s">
        <v>403</v>
      </c>
      <c r="G140" s="4"/>
      <c r="H140" s="4" t="s">
        <v>143</v>
      </c>
      <c r="I140" s="4" t="s">
        <v>155</v>
      </c>
      <c r="J140" s="4" t="s">
        <v>404</v>
      </c>
      <c r="K140" s="4"/>
      <c r="L140" s="4"/>
      <c r="M140" s="10" t="s">
        <v>810</v>
      </c>
      <c r="N140" s="3">
        <v>100</v>
      </c>
      <c r="O140" s="92">
        <v>44439</v>
      </c>
      <c r="P140" s="92">
        <v>44439</v>
      </c>
      <c r="Q140" s="12">
        <v>44803</v>
      </c>
      <c r="R140" s="3">
        <v>0.70000000000000007</v>
      </c>
      <c r="S140" s="3">
        <v>700000</v>
      </c>
      <c r="T140" s="4" t="s">
        <v>178</v>
      </c>
      <c r="U140" s="4" t="s">
        <v>1191</v>
      </c>
      <c r="V140" s="93">
        <v>44439.427699189815</v>
      </c>
      <c r="W140" s="13"/>
      <c r="X140" s="4" t="s">
        <v>313</v>
      </c>
      <c r="Y140" s="1"/>
      <c r="Z140" s="1"/>
    </row>
    <row r="141" spans="1:26" ht="15.75" customHeight="1">
      <c r="A141" s="3">
        <v>143</v>
      </c>
      <c r="B141" s="3">
        <v>5677572</v>
      </c>
      <c r="C141" s="4" t="s">
        <v>405</v>
      </c>
      <c r="D141" s="3">
        <v>88102809</v>
      </c>
      <c r="E141" s="4" t="s">
        <v>406</v>
      </c>
      <c r="F141" s="4" t="s">
        <v>407</v>
      </c>
      <c r="G141" s="4"/>
      <c r="H141" s="4" t="s">
        <v>408</v>
      </c>
      <c r="I141" s="4" t="s">
        <v>409</v>
      </c>
      <c r="J141" s="4" t="s">
        <v>410</v>
      </c>
      <c r="K141" s="4" t="s">
        <v>406</v>
      </c>
      <c r="L141" s="7" t="s">
        <v>411</v>
      </c>
      <c r="M141" s="10" t="s">
        <v>32</v>
      </c>
      <c r="N141" s="3">
        <v>50</v>
      </c>
      <c r="O141" s="91">
        <v>44502</v>
      </c>
      <c r="P141" s="94">
        <f t="shared" ref="P141:P156" si="4">O141+364</f>
        <v>44866</v>
      </c>
      <c r="Q141" s="9">
        <v>150000000</v>
      </c>
      <c r="R141" s="3">
        <v>3</v>
      </c>
      <c r="S141" s="9">
        <v>4500000</v>
      </c>
      <c r="T141" s="4" t="s">
        <v>412</v>
      </c>
      <c r="U141" s="4"/>
      <c r="V141" s="8"/>
      <c r="W141" s="4"/>
      <c r="X141" s="4" t="s">
        <v>413</v>
      </c>
      <c r="Y141" s="1"/>
      <c r="Z141" s="1"/>
    </row>
    <row r="142" spans="1:26" ht="15.75" customHeight="1">
      <c r="A142" s="3">
        <v>144</v>
      </c>
      <c r="B142" s="3">
        <v>5259789</v>
      </c>
      <c r="C142" s="4" t="s">
        <v>414</v>
      </c>
      <c r="D142" s="3">
        <v>99072812</v>
      </c>
      <c r="E142" s="4" t="s">
        <v>415</v>
      </c>
      <c r="F142" s="4" t="s">
        <v>416</v>
      </c>
      <c r="G142" s="4"/>
      <c r="H142" s="4" t="s">
        <v>417</v>
      </c>
      <c r="I142" s="4" t="s">
        <v>409</v>
      </c>
      <c r="J142" s="4" t="s">
        <v>418</v>
      </c>
      <c r="K142" s="4" t="s">
        <v>415</v>
      </c>
      <c r="L142" s="7" t="s">
        <v>419</v>
      </c>
      <c r="M142" s="10" t="s">
        <v>32</v>
      </c>
      <c r="N142" s="3">
        <v>70</v>
      </c>
      <c r="O142" s="91">
        <v>44483</v>
      </c>
      <c r="P142" s="94">
        <f t="shared" si="4"/>
        <v>44847</v>
      </c>
      <c r="Q142" s="9">
        <v>3604667384</v>
      </c>
      <c r="R142" s="3"/>
      <c r="S142" s="9">
        <v>5900000</v>
      </c>
      <c r="T142" s="4" t="s">
        <v>440</v>
      </c>
      <c r="U142" s="4"/>
      <c r="V142" s="8"/>
      <c r="W142" s="4"/>
      <c r="X142" s="4" t="s">
        <v>413</v>
      </c>
      <c r="Y142" s="1"/>
      <c r="Z142" s="1"/>
    </row>
    <row r="143" spans="1:26" ht="15.75" customHeight="1">
      <c r="A143" s="3">
        <v>145</v>
      </c>
      <c r="B143" s="3">
        <v>2078201</v>
      </c>
      <c r="C143" s="4" t="s">
        <v>420</v>
      </c>
      <c r="D143" s="3">
        <v>99055073</v>
      </c>
      <c r="E143" s="7" t="s">
        <v>421</v>
      </c>
      <c r="F143" s="7" t="s">
        <v>422</v>
      </c>
      <c r="G143" s="4"/>
      <c r="H143" s="4" t="s">
        <v>423</v>
      </c>
      <c r="I143" s="4" t="s">
        <v>409</v>
      </c>
      <c r="J143" s="4" t="s">
        <v>424</v>
      </c>
      <c r="K143" s="7" t="s">
        <v>421</v>
      </c>
      <c r="L143" s="4" t="s">
        <v>425</v>
      </c>
      <c r="M143" s="10" t="s">
        <v>32</v>
      </c>
      <c r="N143" s="3">
        <v>50</v>
      </c>
      <c r="O143" s="91">
        <v>44428</v>
      </c>
      <c r="P143" s="94">
        <f t="shared" si="4"/>
        <v>44792</v>
      </c>
      <c r="Q143" s="9">
        <v>70000000000</v>
      </c>
      <c r="R143" s="3">
        <v>0.1</v>
      </c>
      <c r="S143" s="14">
        <v>70000000</v>
      </c>
      <c r="T143" s="4" t="s">
        <v>426</v>
      </c>
      <c r="U143" s="4"/>
      <c r="V143" s="8"/>
      <c r="W143" s="4"/>
      <c r="X143" s="4" t="s">
        <v>413</v>
      </c>
      <c r="Y143" s="1"/>
      <c r="Z143" s="1"/>
    </row>
    <row r="144" spans="1:26" ht="15.75" customHeight="1">
      <c r="A144" s="3">
        <v>146</v>
      </c>
      <c r="B144" s="3">
        <v>2576897</v>
      </c>
      <c r="C144" s="4" t="s">
        <v>427</v>
      </c>
      <c r="D144" s="3">
        <v>99055095</v>
      </c>
      <c r="E144" s="7" t="s">
        <v>428</v>
      </c>
      <c r="F144" s="4" t="s">
        <v>429</v>
      </c>
      <c r="G144" s="4"/>
      <c r="H144" s="4" t="s">
        <v>423</v>
      </c>
      <c r="I144" s="4" t="s">
        <v>409</v>
      </c>
      <c r="J144" s="4" t="s">
        <v>430</v>
      </c>
      <c r="K144" s="7" t="s">
        <v>428</v>
      </c>
      <c r="L144" s="4"/>
      <c r="M144" s="10" t="s">
        <v>32</v>
      </c>
      <c r="N144" s="3">
        <v>50</v>
      </c>
      <c r="O144" s="91">
        <v>44429</v>
      </c>
      <c r="P144" s="94">
        <f t="shared" si="4"/>
        <v>44793</v>
      </c>
      <c r="Q144" s="9">
        <v>1</v>
      </c>
      <c r="R144" s="15">
        <v>1</v>
      </c>
      <c r="S144" s="16">
        <v>1</v>
      </c>
      <c r="T144" s="4" t="s">
        <v>216</v>
      </c>
      <c r="U144" s="4"/>
      <c r="V144" s="8"/>
      <c r="W144" s="4"/>
      <c r="X144" s="4" t="s">
        <v>413</v>
      </c>
      <c r="Y144" s="1"/>
      <c r="Z144" s="1"/>
    </row>
    <row r="145" spans="1:26" ht="15.75" customHeight="1">
      <c r="A145" s="3">
        <v>147</v>
      </c>
      <c r="B145" s="3">
        <v>6030246</v>
      </c>
      <c r="C145" s="4" t="s">
        <v>431</v>
      </c>
      <c r="D145" s="3">
        <v>88105290</v>
      </c>
      <c r="E145" s="4">
        <v>88105290</v>
      </c>
      <c r="F145" s="4" t="s">
        <v>432</v>
      </c>
      <c r="G145" s="4"/>
      <c r="H145" s="4" t="s">
        <v>423</v>
      </c>
      <c r="I145" s="4" t="s">
        <v>409</v>
      </c>
      <c r="J145" s="4" t="s">
        <v>433</v>
      </c>
      <c r="K145" s="4">
        <v>88105290</v>
      </c>
      <c r="L145" s="7" t="s">
        <v>434</v>
      </c>
      <c r="M145" s="10" t="s">
        <v>810</v>
      </c>
      <c r="N145" s="3">
        <v>100</v>
      </c>
      <c r="O145" s="91">
        <v>44328</v>
      </c>
      <c r="P145" s="94">
        <f t="shared" si="4"/>
        <v>44692</v>
      </c>
      <c r="Q145" s="9">
        <v>1</v>
      </c>
      <c r="R145" s="15">
        <v>1</v>
      </c>
      <c r="S145" s="16">
        <v>1</v>
      </c>
      <c r="T145" s="4" t="s">
        <v>216</v>
      </c>
      <c r="U145" s="4"/>
      <c r="V145" s="8"/>
      <c r="W145" s="4"/>
      <c r="X145" s="4" t="s">
        <v>413</v>
      </c>
      <c r="Y145" s="1"/>
      <c r="Z145" s="1"/>
    </row>
    <row r="146" spans="1:26" ht="15.75" customHeight="1">
      <c r="A146" s="3">
        <v>148</v>
      </c>
      <c r="B146" s="3">
        <v>5341468</v>
      </c>
      <c r="C146" s="4" t="s">
        <v>1192</v>
      </c>
      <c r="D146" s="3">
        <v>98981003</v>
      </c>
      <c r="E146" s="4">
        <v>98981003</v>
      </c>
      <c r="F146" s="4" t="s">
        <v>435</v>
      </c>
      <c r="G146" s="4"/>
      <c r="H146" s="4" t="s">
        <v>423</v>
      </c>
      <c r="I146" s="4" t="s">
        <v>409</v>
      </c>
      <c r="J146" s="4" t="s">
        <v>436</v>
      </c>
      <c r="K146" s="4">
        <v>98981003</v>
      </c>
      <c r="L146" s="4"/>
      <c r="M146" s="10" t="s">
        <v>810</v>
      </c>
      <c r="N146" s="3">
        <v>100</v>
      </c>
      <c r="O146" s="91">
        <v>44327</v>
      </c>
      <c r="P146" s="94">
        <f t="shared" si="4"/>
        <v>44691</v>
      </c>
      <c r="Q146" s="9">
        <v>1</v>
      </c>
      <c r="R146" s="15">
        <v>1</v>
      </c>
      <c r="S146" s="16">
        <v>1</v>
      </c>
      <c r="T146" s="4" t="s">
        <v>216</v>
      </c>
      <c r="U146" s="4"/>
      <c r="V146" s="8"/>
      <c r="W146" s="4"/>
      <c r="X146" s="4" t="s">
        <v>413</v>
      </c>
      <c r="Y146" s="1"/>
      <c r="Z146" s="1"/>
    </row>
    <row r="147" spans="1:26" ht="15.75" customHeight="1">
      <c r="A147" s="3">
        <v>149</v>
      </c>
      <c r="B147" s="3" t="s">
        <v>437</v>
      </c>
      <c r="C147" s="17" t="s">
        <v>438</v>
      </c>
      <c r="D147" s="3">
        <v>88112530</v>
      </c>
      <c r="E147" s="4">
        <v>88112530</v>
      </c>
      <c r="F147" s="4" t="s">
        <v>429</v>
      </c>
      <c r="G147" s="4"/>
      <c r="H147" s="4" t="s">
        <v>239</v>
      </c>
      <c r="I147" s="4" t="s">
        <v>409</v>
      </c>
      <c r="J147" s="4" t="s">
        <v>439</v>
      </c>
      <c r="K147" s="4">
        <v>88112530</v>
      </c>
      <c r="L147" s="4"/>
      <c r="M147" s="10" t="s">
        <v>810</v>
      </c>
      <c r="N147" s="3">
        <v>100</v>
      </c>
      <c r="O147" s="91">
        <v>44349</v>
      </c>
      <c r="P147" s="94">
        <f t="shared" si="4"/>
        <v>44713</v>
      </c>
      <c r="Q147" s="5">
        <v>100000000</v>
      </c>
      <c r="R147" s="15">
        <v>1</v>
      </c>
      <c r="S147" s="5">
        <v>700000</v>
      </c>
      <c r="T147" s="4" t="s">
        <v>440</v>
      </c>
      <c r="U147" s="4"/>
      <c r="V147" s="8"/>
      <c r="W147" s="4"/>
      <c r="X147" s="4" t="s">
        <v>413</v>
      </c>
      <c r="Y147" s="1"/>
      <c r="Z147" s="1"/>
    </row>
    <row r="148" spans="1:26" ht="15.75" customHeight="1">
      <c r="A148" s="3">
        <v>150</v>
      </c>
      <c r="B148" s="3" t="s">
        <v>441</v>
      </c>
      <c r="C148" s="17" t="s">
        <v>442</v>
      </c>
      <c r="D148" s="3">
        <v>99152541</v>
      </c>
      <c r="E148" s="4">
        <v>99152541</v>
      </c>
      <c r="F148" s="4" t="s">
        <v>429</v>
      </c>
      <c r="G148" s="4"/>
      <c r="H148" s="4" t="s">
        <v>443</v>
      </c>
      <c r="I148" s="4" t="s">
        <v>409</v>
      </c>
      <c r="J148" s="4" t="s">
        <v>444</v>
      </c>
      <c r="K148" s="4">
        <v>99152541</v>
      </c>
      <c r="L148" s="4"/>
      <c r="M148" s="10" t="s">
        <v>810</v>
      </c>
      <c r="N148" s="3">
        <v>100</v>
      </c>
      <c r="O148" s="91">
        <v>44328</v>
      </c>
      <c r="P148" s="94">
        <f t="shared" si="4"/>
        <v>44692</v>
      </c>
      <c r="Q148" s="5">
        <v>325000000</v>
      </c>
      <c r="R148" s="15">
        <v>1</v>
      </c>
      <c r="S148" s="5">
        <v>1950000</v>
      </c>
      <c r="T148" s="4" t="s">
        <v>228</v>
      </c>
      <c r="U148" s="4"/>
      <c r="V148" s="8"/>
      <c r="W148" s="4"/>
      <c r="X148" s="4" t="s">
        <v>413</v>
      </c>
      <c r="Y148" s="1"/>
      <c r="Z148" s="1"/>
    </row>
    <row r="149" spans="1:26" ht="15.75" customHeight="1">
      <c r="A149" s="3">
        <v>151</v>
      </c>
      <c r="B149" s="3" t="s">
        <v>445</v>
      </c>
      <c r="C149" s="17" t="s">
        <v>446</v>
      </c>
      <c r="D149" s="3">
        <v>99152541</v>
      </c>
      <c r="E149" s="4">
        <v>99152541</v>
      </c>
      <c r="F149" s="4" t="s">
        <v>432</v>
      </c>
      <c r="G149" s="4"/>
      <c r="H149" s="4" t="s">
        <v>443</v>
      </c>
      <c r="I149" s="4" t="s">
        <v>409</v>
      </c>
      <c r="J149" s="4" t="s">
        <v>447</v>
      </c>
      <c r="K149" s="4">
        <v>99152541</v>
      </c>
      <c r="L149" s="4" t="s">
        <v>448</v>
      </c>
      <c r="M149" s="10" t="s">
        <v>810</v>
      </c>
      <c r="N149" s="3">
        <v>100</v>
      </c>
      <c r="O149" s="91">
        <v>44327</v>
      </c>
      <c r="P149" s="94">
        <f t="shared" si="4"/>
        <v>44691</v>
      </c>
      <c r="Q149" s="5">
        <v>340000000</v>
      </c>
      <c r="R149" s="15">
        <v>1</v>
      </c>
      <c r="S149" s="5">
        <v>2040000</v>
      </c>
      <c r="T149" s="4" t="s">
        <v>228</v>
      </c>
      <c r="U149" s="4"/>
      <c r="V149" s="8"/>
      <c r="W149" s="4"/>
      <c r="X149" s="4" t="s">
        <v>413</v>
      </c>
      <c r="Y149" s="1"/>
      <c r="Z149" s="1"/>
    </row>
    <row r="150" spans="1:26" ht="15.75" customHeight="1">
      <c r="A150" s="3">
        <v>152</v>
      </c>
      <c r="B150" s="3" t="s">
        <v>449</v>
      </c>
      <c r="C150" s="17" t="s">
        <v>450</v>
      </c>
      <c r="D150" s="3">
        <v>89048949</v>
      </c>
      <c r="E150" s="4">
        <v>89048949</v>
      </c>
      <c r="F150" s="4" t="s">
        <v>451</v>
      </c>
      <c r="G150" s="4"/>
      <c r="H150" s="4" t="s">
        <v>452</v>
      </c>
      <c r="I150" s="4" t="s">
        <v>409</v>
      </c>
      <c r="J150" s="4" t="s">
        <v>453</v>
      </c>
      <c r="K150" s="4">
        <v>89048949</v>
      </c>
      <c r="L150" s="4"/>
      <c r="M150" s="10" t="s">
        <v>810</v>
      </c>
      <c r="N150" s="3">
        <v>100</v>
      </c>
      <c r="O150" s="91">
        <v>44502</v>
      </c>
      <c r="P150" s="94">
        <f t="shared" si="4"/>
        <v>44866</v>
      </c>
      <c r="Q150" s="5">
        <v>1</v>
      </c>
      <c r="R150" s="15">
        <v>1</v>
      </c>
      <c r="S150" s="5">
        <v>0</v>
      </c>
      <c r="T150" s="4" t="s">
        <v>216</v>
      </c>
      <c r="U150" s="4"/>
      <c r="V150" s="8"/>
      <c r="W150" s="4"/>
      <c r="X150" s="4" t="s">
        <v>413</v>
      </c>
      <c r="Y150" s="1"/>
      <c r="Z150" s="1"/>
    </row>
    <row r="151" spans="1:26" ht="15.75" customHeight="1">
      <c r="A151" s="3">
        <v>153</v>
      </c>
      <c r="B151" s="3" t="s">
        <v>454</v>
      </c>
      <c r="C151" s="17" t="s">
        <v>455</v>
      </c>
      <c r="D151" s="3">
        <v>89110353</v>
      </c>
      <c r="E151" s="4">
        <v>89110353</v>
      </c>
      <c r="F151" s="4" t="s">
        <v>432</v>
      </c>
      <c r="G151" s="4"/>
      <c r="H151" s="4"/>
      <c r="I151" s="4" t="s">
        <v>409</v>
      </c>
      <c r="J151" s="4" t="s">
        <v>456</v>
      </c>
      <c r="K151" s="4">
        <v>89110353</v>
      </c>
      <c r="L151" s="4"/>
      <c r="M151" s="10" t="s">
        <v>810</v>
      </c>
      <c r="N151" s="3">
        <v>100</v>
      </c>
      <c r="O151" s="91">
        <v>44483</v>
      </c>
      <c r="P151" s="94">
        <f t="shared" si="4"/>
        <v>44847</v>
      </c>
      <c r="Q151" s="5">
        <v>145000000</v>
      </c>
      <c r="R151" s="15">
        <v>1</v>
      </c>
      <c r="S151" s="5">
        <v>1377500</v>
      </c>
      <c r="T151" s="4" t="s">
        <v>216</v>
      </c>
      <c r="U151" s="4"/>
      <c r="V151" s="8"/>
      <c r="W151" s="4"/>
      <c r="X151" s="4" t="s">
        <v>413</v>
      </c>
      <c r="Y151" s="1"/>
      <c r="Z151" s="1"/>
    </row>
    <row r="152" spans="1:26" ht="15.75" customHeight="1">
      <c r="A152" s="3">
        <v>154</v>
      </c>
      <c r="B152" s="3" t="s">
        <v>457</v>
      </c>
      <c r="C152" s="17" t="s">
        <v>458</v>
      </c>
      <c r="D152" s="3">
        <v>88035474</v>
      </c>
      <c r="E152" s="4">
        <v>88035474</v>
      </c>
      <c r="F152" s="4" t="s">
        <v>459</v>
      </c>
      <c r="G152" s="4"/>
      <c r="H152" s="4"/>
      <c r="I152" s="4" t="s">
        <v>409</v>
      </c>
      <c r="J152" s="4" t="s">
        <v>460</v>
      </c>
      <c r="K152" s="4">
        <v>88035474</v>
      </c>
      <c r="L152" s="4" t="s">
        <v>461</v>
      </c>
      <c r="M152" s="10" t="s">
        <v>810</v>
      </c>
      <c r="N152" s="3">
        <v>100</v>
      </c>
      <c r="O152" s="91">
        <v>44428</v>
      </c>
      <c r="P152" s="94">
        <f t="shared" si="4"/>
        <v>44792</v>
      </c>
      <c r="Q152" s="5">
        <v>1</v>
      </c>
      <c r="R152" s="15">
        <v>1</v>
      </c>
      <c r="S152" s="5">
        <v>0.1</v>
      </c>
      <c r="T152" s="4" t="s">
        <v>216</v>
      </c>
      <c r="U152" s="4"/>
      <c r="V152" s="8"/>
      <c r="W152" s="4"/>
      <c r="X152" s="4" t="s">
        <v>413</v>
      </c>
      <c r="Y152" s="1"/>
      <c r="Z152" s="1"/>
    </row>
    <row r="153" spans="1:26" ht="15.75" customHeight="1">
      <c r="A153" s="3">
        <v>156</v>
      </c>
      <c r="B153" s="3" t="s">
        <v>462</v>
      </c>
      <c r="C153" s="17" t="s">
        <v>463</v>
      </c>
      <c r="D153" s="3">
        <v>11315025</v>
      </c>
      <c r="E153" s="4">
        <v>99554734</v>
      </c>
      <c r="F153" s="4" t="s">
        <v>464</v>
      </c>
      <c r="G153" s="4"/>
      <c r="H153" s="4" t="s">
        <v>408</v>
      </c>
      <c r="I153" s="4" t="s">
        <v>409</v>
      </c>
      <c r="J153" s="4" t="s">
        <v>465</v>
      </c>
      <c r="K153" s="4">
        <v>99554734</v>
      </c>
      <c r="L153" s="4"/>
      <c r="M153" s="10" t="s">
        <v>810</v>
      </c>
      <c r="N153" s="3">
        <v>100</v>
      </c>
      <c r="O153" s="91">
        <v>44525</v>
      </c>
      <c r="P153" s="94">
        <f t="shared" si="4"/>
        <v>44889</v>
      </c>
      <c r="Q153" s="5">
        <v>50000000</v>
      </c>
      <c r="R153" s="15">
        <v>1</v>
      </c>
      <c r="S153" s="5">
        <v>500000</v>
      </c>
      <c r="T153" s="4" t="s">
        <v>178</v>
      </c>
      <c r="U153" s="4"/>
      <c r="V153" s="8"/>
      <c r="W153" s="4"/>
      <c r="X153" s="4" t="s">
        <v>413</v>
      </c>
      <c r="Y153" s="1"/>
      <c r="Z153" s="1"/>
    </row>
    <row r="154" spans="1:26" ht="15.75" customHeight="1">
      <c r="A154" s="3">
        <v>157</v>
      </c>
      <c r="B154" s="3" t="s">
        <v>466</v>
      </c>
      <c r="C154" s="17" t="s">
        <v>467</v>
      </c>
      <c r="D154" s="3">
        <v>99800983</v>
      </c>
      <c r="E154" s="4">
        <v>99800983</v>
      </c>
      <c r="F154" s="4" t="s">
        <v>451</v>
      </c>
      <c r="G154" s="4"/>
      <c r="H154" s="4" t="s">
        <v>408</v>
      </c>
      <c r="I154" s="4" t="s">
        <v>409</v>
      </c>
      <c r="J154" s="4" t="s">
        <v>468</v>
      </c>
      <c r="K154" s="4">
        <v>99800983</v>
      </c>
      <c r="L154" s="4"/>
      <c r="M154" s="10" t="s">
        <v>810</v>
      </c>
      <c r="N154" s="3">
        <v>100</v>
      </c>
      <c r="O154" s="91">
        <v>44463</v>
      </c>
      <c r="P154" s="94">
        <f t="shared" si="4"/>
        <v>44827</v>
      </c>
      <c r="Q154" s="5">
        <v>160000000</v>
      </c>
      <c r="R154" s="15">
        <v>1</v>
      </c>
      <c r="S154" s="5">
        <v>3600000</v>
      </c>
      <c r="T154" s="4" t="s">
        <v>1258</v>
      </c>
      <c r="U154" s="4"/>
      <c r="V154" s="8"/>
      <c r="W154" s="4"/>
      <c r="X154" s="4" t="s">
        <v>413</v>
      </c>
      <c r="Y154" s="1"/>
      <c r="Z154" s="1"/>
    </row>
    <row r="155" spans="1:26" ht="15.75" customHeight="1">
      <c r="A155" s="3">
        <v>158</v>
      </c>
      <c r="B155" s="3" t="s">
        <v>469</v>
      </c>
      <c r="C155" s="17" t="s">
        <v>470</v>
      </c>
      <c r="D155" s="3">
        <v>99800983</v>
      </c>
      <c r="E155" s="4">
        <v>99800983</v>
      </c>
      <c r="F155" s="4" t="s">
        <v>451</v>
      </c>
      <c r="G155" s="4"/>
      <c r="H155" s="4" t="s">
        <v>408</v>
      </c>
      <c r="I155" s="4" t="s">
        <v>409</v>
      </c>
      <c r="J155" s="4" t="s">
        <v>468</v>
      </c>
      <c r="K155" s="4">
        <v>99800983</v>
      </c>
      <c r="L155" s="4"/>
      <c r="M155" s="10" t="s">
        <v>810</v>
      </c>
      <c r="N155" s="3">
        <v>100</v>
      </c>
      <c r="O155" s="91">
        <v>44362</v>
      </c>
      <c r="P155" s="94">
        <f t="shared" si="4"/>
        <v>44726</v>
      </c>
      <c r="Q155" s="5">
        <v>60000000</v>
      </c>
      <c r="R155" s="15">
        <v>1</v>
      </c>
      <c r="S155" s="5">
        <v>946000</v>
      </c>
      <c r="T155" s="4" t="s">
        <v>1258</v>
      </c>
      <c r="U155" s="4"/>
      <c r="V155" s="8"/>
      <c r="W155" s="4"/>
      <c r="X155" s="4" t="s">
        <v>413</v>
      </c>
      <c r="Y155" s="1"/>
      <c r="Z155" s="1"/>
    </row>
    <row r="156" spans="1:26" ht="15.75" customHeight="1">
      <c r="A156" s="3">
        <v>159</v>
      </c>
      <c r="B156" s="3" t="s">
        <v>471</v>
      </c>
      <c r="C156" s="17" t="s">
        <v>472</v>
      </c>
      <c r="D156" s="3">
        <v>99102542</v>
      </c>
      <c r="E156" s="4" t="s">
        <v>473</v>
      </c>
      <c r="F156" s="4" t="s">
        <v>474</v>
      </c>
      <c r="G156" s="4"/>
      <c r="H156" s="4"/>
      <c r="I156" s="4" t="s">
        <v>409</v>
      </c>
      <c r="J156" s="4" t="s">
        <v>475</v>
      </c>
      <c r="K156" s="4" t="s">
        <v>473</v>
      </c>
      <c r="L156" s="7" t="s">
        <v>476</v>
      </c>
      <c r="M156" s="10" t="s">
        <v>810</v>
      </c>
      <c r="N156" s="3">
        <v>100</v>
      </c>
      <c r="O156" s="91">
        <v>44363</v>
      </c>
      <c r="P156" s="94">
        <f t="shared" si="4"/>
        <v>44727</v>
      </c>
      <c r="Q156" s="5">
        <v>1600000000</v>
      </c>
      <c r="R156" s="15">
        <v>1</v>
      </c>
      <c r="S156" s="5">
        <v>36345000</v>
      </c>
      <c r="T156" s="4" t="s">
        <v>1258</v>
      </c>
      <c r="U156" s="4"/>
      <c r="V156" s="8"/>
      <c r="W156" s="4"/>
      <c r="X156" s="4" t="s">
        <v>413</v>
      </c>
      <c r="Y156" s="1"/>
      <c r="Z156" s="1"/>
    </row>
    <row r="157" spans="1:26" ht="15.75" customHeight="1">
      <c r="A157" s="3">
        <v>160</v>
      </c>
      <c r="B157" s="18">
        <v>2765071</v>
      </c>
      <c r="C157" s="4" t="s">
        <v>477</v>
      </c>
      <c r="D157" s="3"/>
      <c r="E157" s="4"/>
      <c r="F157" s="19" t="s">
        <v>478</v>
      </c>
      <c r="G157" s="4"/>
      <c r="H157" s="20"/>
      <c r="I157" s="20" t="s">
        <v>479</v>
      </c>
      <c r="J157" s="4" t="s">
        <v>480</v>
      </c>
      <c r="K157" s="4"/>
      <c r="L157" s="4"/>
      <c r="M157" s="4" t="s">
        <v>1196</v>
      </c>
      <c r="N157" s="117">
        <v>100</v>
      </c>
      <c r="O157" s="91">
        <v>44572</v>
      </c>
      <c r="P157" s="91">
        <v>44936</v>
      </c>
      <c r="Q157" s="5">
        <v>470000000</v>
      </c>
      <c r="R157" s="22">
        <v>0.8</v>
      </c>
      <c r="S157" s="23">
        <v>4360</v>
      </c>
      <c r="T157" s="10" t="s">
        <v>1259</v>
      </c>
      <c r="U157" s="4" t="s">
        <v>1184</v>
      </c>
      <c r="V157" s="8">
        <v>43831</v>
      </c>
      <c r="W157" s="24" t="s">
        <v>481</v>
      </c>
      <c r="X157" s="4" t="s">
        <v>482</v>
      </c>
      <c r="Y157" s="1"/>
      <c r="Z157" s="1"/>
    </row>
    <row r="158" spans="1:26" ht="15.75" customHeight="1">
      <c r="A158" s="3">
        <v>162</v>
      </c>
      <c r="B158" s="25" t="s">
        <v>483</v>
      </c>
      <c r="C158" s="20" t="s">
        <v>484</v>
      </c>
      <c r="D158" s="3"/>
      <c r="E158" s="4"/>
      <c r="F158" s="19" t="s">
        <v>485</v>
      </c>
      <c r="G158" s="4"/>
      <c r="H158" s="4"/>
      <c r="I158" s="4" t="s">
        <v>486</v>
      </c>
      <c r="J158" s="4" t="s">
        <v>487</v>
      </c>
      <c r="K158" s="4"/>
      <c r="L158" s="4"/>
      <c r="M158" s="4" t="s">
        <v>1196</v>
      </c>
      <c r="N158" s="21">
        <v>1</v>
      </c>
      <c r="O158" s="91">
        <v>44593</v>
      </c>
      <c r="P158" s="91">
        <v>44957</v>
      </c>
      <c r="Q158" s="23">
        <v>140000000</v>
      </c>
      <c r="R158" s="5">
        <v>2</v>
      </c>
      <c r="S158" s="23">
        <v>2000000</v>
      </c>
      <c r="T158" s="10" t="s">
        <v>509</v>
      </c>
      <c r="U158" s="4" t="s">
        <v>1184</v>
      </c>
      <c r="V158" s="8">
        <v>43466</v>
      </c>
      <c r="W158" s="24" t="s">
        <v>488</v>
      </c>
      <c r="X158" s="4" t="s">
        <v>482</v>
      </c>
      <c r="Y158" s="1"/>
      <c r="Z158" s="1"/>
    </row>
    <row r="159" spans="1:26" ht="15.75" customHeight="1">
      <c r="A159" s="3">
        <v>163</v>
      </c>
      <c r="B159" s="3">
        <v>5517141</v>
      </c>
      <c r="C159" s="4" t="s">
        <v>489</v>
      </c>
      <c r="D159" s="3">
        <v>70113285</v>
      </c>
      <c r="E159" s="4">
        <v>99109385</v>
      </c>
      <c r="F159" s="20" t="s">
        <v>490</v>
      </c>
      <c r="G159" s="4"/>
      <c r="H159" s="4"/>
      <c r="I159" s="4" t="s">
        <v>155</v>
      </c>
      <c r="J159" s="4" t="s">
        <v>491</v>
      </c>
      <c r="K159" s="4"/>
      <c r="L159" s="4"/>
      <c r="M159" s="4" t="s">
        <v>1196</v>
      </c>
      <c r="N159" s="21">
        <v>0.5</v>
      </c>
      <c r="O159" s="91">
        <v>44563</v>
      </c>
      <c r="P159" s="91">
        <v>44927</v>
      </c>
      <c r="Q159" s="23">
        <v>1</v>
      </c>
      <c r="R159" s="23">
        <v>1</v>
      </c>
      <c r="S159" s="23">
        <v>1</v>
      </c>
      <c r="T159" s="26" t="s">
        <v>1260</v>
      </c>
      <c r="U159" s="4" t="s">
        <v>1184</v>
      </c>
      <c r="V159" s="8">
        <v>44562</v>
      </c>
      <c r="W159" s="3" t="s">
        <v>492</v>
      </c>
      <c r="X159" s="4" t="s">
        <v>482</v>
      </c>
      <c r="Y159" s="1"/>
      <c r="Z159" s="1"/>
    </row>
    <row r="160" spans="1:26" ht="15.75" customHeight="1">
      <c r="A160" s="3">
        <v>164</v>
      </c>
      <c r="B160" s="3">
        <v>3560074</v>
      </c>
      <c r="C160" s="4" t="s">
        <v>493</v>
      </c>
      <c r="D160" s="3"/>
      <c r="E160" s="4">
        <v>99085544</v>
      </c>
      <c r="F160" s="19" t="s">
        <v>494</v>
      </c>
      <c r="G160" s="4"/>
      <c r="H160" s="4"/>
      <c r="I160" s="4" t="s">
        <v>155</v>
      </c>
      <c r="J160" s="4" t="s">
        <v>495</v>
      </c>
      <c r="K160" s="4"/>
      <c r="L160" s="4"/>
      <c r="M160" s="4" t="s">
        <v>1196</v>
      </c>
      <c r="N160" s="21">
        <v>1</v>
      </c>
      <c r="O160" s="91">
        <v>44581</v>
      </c>
      <c r="P160" s="91">
        <v>44945</v>
      </c>
      <c r="Q160" s="23">
        <v>1</v>
      </c>
      <c r="R160" s="23">
        <v>1</v>
      </c>
      <c r="S160" s="23">
        <v>1</v>
      </c>
      <c r="T160" s="26" t="s">
        <v>1260</v>
      </c>
      <c r="U160" s="4" t="s">
        <v>1184</v>
      </c>
      <c r="V160" s="8">
        <v>43831</v>
      </c>
      <c r="W160" s="3" t="s">
        <v>496</v>
      </c>
      <c r="X160" s="4" t="s">
        <v>482</v>
      </c>
      <c r="Y160" s="1"/>
      <c r="Z160" s="1"/>
    </row>
    <row r="161" spans="1:26" ht="15.75" customHeight="1">
      <c r="A161" s="3">
        <v>165</v>
      </c>
      <c r="B161" s="3">
        <v>2648989</v>
      </c>
      <c r="C161" s="4" t="s">
        <v>497</v>
      </c>
      <c r="D161" s="3"/>
      <c r="E161" s="4"/>
      <c r="F161" s="27" t="s">
        <v>498</v>
      </c>
      <c r="G161" s="4"/>
      <c r="H161" s="4"/>
      <c r="I161" s="4" t="s">
        <v>499</v>
      </c>
      <c r="J161" s="4" t="s">
        <v>500</v>
      </c>
      <c r="K161" s="4"/>
      <c r="L161" s="4"/>
      <c r="M161" s="4" t="s">
        <v>1196</v>
      </c>
      <c r="N161" s="21">
        <v>1</v>
      </c>
      <c r="O161" s="91">
        <v>44593</v>
      </c>
      <c r="P161" s="91">
        <v>44957</v>
      </c>
      <c r="Q161" s="23">
        <v>418000000</v>
      </c>
      <c r="R161" s="23"/>
      <c r="S161" s="23">
        <v>3918471</v>
      </c>
      <c r="T161" s="10" t="s">
        <v>1261</v>
      </c>
      <c r="U161" s="4" t="s">
        <v>1184</v>
      </c>
      <c r="V161" s="8">
        <v>43831</v>
      </c>
      <c r="W161" s="24" t="s">
        <v>481</v>
      </c>
      <c r="X161" s="4" t="s">
        <v>482</v>
      </c>
      <c r="Y161" s="1"/>
      <c r="Z161" s="1"/>
    </row>
    <row r="162" spans="1:26" ht="15.75" customHeight="1">
      <c r="A162" s="3">
        <v>166</v>
      </c>
      <c r="B162" s="18">
        <v>5228433</v>
      </c>
      <c r="C162" s="4" t="s">
        <v>502</v>
      </c>
      <c r="D162" s="3">
        <v>70113263</v>
      </c>
      <c r="E162" s="4"/>
      <c r="F162" s="20" t="s">
        <v>503</v>
      </c>
      <c r="G162" s="4"/>
      <c r="H162" s="20"/>
      <c r="I162" s="20" t="s">
        <v>504</v>
      </c>
      <c r="J162" s="4" t="s">
        <v>505</v>
      </c>
      <c r="K162" s="4"/>
      <c r="L162" s="1"/>
      <c r="M162" s="4" t="s">
        <v>1196</v>
      </c>
      <c r="N162" s="21">
        <v>1</v>
      </c>
      <c r="O162" s="91">
        <v>44243</v>
      </c>
      <c r="P162" s="91">
        <v>44972</v>
      </c>
      <c r="Q162" s="23">
        <v>1</v>
      </c>
      <c r="R162" s="23">
        <v>1</v>
      </c>
      <c r="S162" s="23">
        <v>1</v>
      </c>
      <c r="T162" s="26" t="s">
        <v>1260</v>
      </c>
      <c r="U162" s="4" t="s">
        <v>1184</v>
      </c>
      <c r="V162" s="8">
        <v>43466</v>
      </c>
      <c r="W162" s="3" t="s">
        <v>496</v>
      </c>
      <c r="X162" s="4" t="s">
        <v>482</v>
      </c>
      <c r="Y162" s="1"/>
      <c r="Z162" s="1"/>
    </row>
    <row r="163" spans="1:26" ht="15.75" customHeight="1">
      <c r="A163" s="3">
        <v>167</v>
      </c>
      <c r="B163" s="3" t="s">
        <v>506</v>
      </c>
      <c r="C163" s="4" t="s">
        <v>507</v>
      </c>
      <c r="D163" s="3"/>
      <c r="E163" s="4"/>
      <c r="F163" s="4"/>
      <c r="G163" s="4"/>
      <c r="H163" s="4" t="s">
        <v>508</v>
      </c>
      <c r="I163" s="4"/>
      <c r="J163" s="4"/>
      <c r="K163" s="4"/>
      <c r="L163" s="4"/>
      <c r="M163" s="10" t="s">
        <v>32</v>
      </c>
      <c r="N163" s="15">
        <v>0</v>
      </c>
      <c r="O163" s="91">
        <v>44409</v>
      </c>
      <c r="P163" s="91">
        <v>44423</v>
      </c>
      <c r="Q163" s="15">
        <v>0</v>
      </c>
      <c r="R163" s="28">
        <v>0</v>
      </c>
      <c r="S163" s="15">
        <v>0</v>
      </c>
      <c r="T163" s="29" t="s">
        <v>509</v>
      </c>
      <c r="U163" s="4"/>
      <c r="V163" s="8"/>
      <c r="W163" s="4"/>
      <c r="X163" s="4" t="s">
        <v>510</v>
      </c>
      <c r="Y163" s="1"/>
      <c r="Z163" s="1"/>
    </row>
    <row r="164" spans="1:26" ht="15.75" customHeight="1">
      <c r="A164" s="3">
        <v>168</v>
      </c>
      <c r="B164" s="3" t="s">
        <v>511</v>
      </c>
      <c r="C164" s="4" t="s">
        <v>512</v>
      </c>
      <c r="D164" s="3"/>
      <c r="E164" s="4"/>
      <c r="F164" s="4"/>
      <c r="G164" s="4"/>
      <c r="H164" s="4" t="s">
        <v>513</v>
      </c>
      <c r="I164" s="4"/>
      <c r="J164" s="4"/>
      <c r="K164" s="4"/>
      <c r="L164" s="4"/>
      <c r="M164" s="10" t="s">
        <v>32</v>
      </c>
      <c r="N164" s="15">
        <v>0</v>
      </c>
      <c r="O164" s="91">
        <v>44409</v>
      </c>
      <c r="P164" s="91">
        <v>44423</v>
      </c>
      <c r="Q164" s="30">
        <f>5000000*400</f>
        <v>2000000000</v>
      </c>
      <c r="R164" s="28">
        <f>S164/Q164</f>
        <v>0.01</v>
      </c>
      <c r="S164" s="30">
        <v>20000000</v>
      </c>
      <c r="T164" s="31" t="s">
        <v>195</v>
      </c>
      <c r="U164" s="4" t="s">
        <v>1197</v>
      </c>
      <c r="V164" s="8">
        <v>44409</v>
      </c>
      <c r="W164" s="4"/>
      <c r="X164" s="4" t="s">
        <v>510</v>
      </c>
      <c r="Y164" s="1"/>
      <c r="Z164" s="1"/>
    </row>
    <row r="165" spans="1:26" ht="15.75" customHeight="1">
      <c r="A165" s="3">
        <v>169</v>
      </c>
      <c r="B165" s="3" t="s">
        <v>514</v>
      </c>
      <c r="C165" s="4" t="s">
        <v>515</v>
      </c>
      <c r="D165" s="3"/>
      <c r="E165" s="4"/>
      <c r="F165" s="4"/>
      <c r="G165" s="4"/>
      <c r="H165" s="4" t="s">
        <v>508</v>
      </c>
      <c r="I165" s="4"/>
      <c r="J165" s="4"/>
      <c r="K165" s="4"/>
      <c r="L165" s="4"/>
      <c r="M165" s="10" t="s">
        <v>32</v>
      </c>
      <c r="N165" s="3">
        <v>100</v>
      </c>
      <c r="O165" s="91">
        <v>44449</v>
      </c>
      <c r="P165" s="91">
        <v>44469</v>
      </c>
      <c r="Q165" s="30">
        <v>1923076920</v>
      </c>
      <c r="R165" s="28">
        <f>S165/Q165</f>
        <v>2.1249997633999997E-3</v>
      </c>
      <c r="S165" s="30">
        <v>4086538</v>
      </c>
      <c r="T165" s="31" t="s">
        <v>63</v>
      </c>
      <c r="U165" s="4" t="s">
        <v>1184</v>
      </c>
      <c r="V165" s="8">
        <v>44440</v>
      </c>
      <c r="W165" s="4"/>
      <c r="X165" s="4" t="s">
        <v>510</v>
      </c>
      <c r="Y165" s="1"/>
      <c r="Z165" s="1"/>
    </row>
    <row r="166" spans="1:26" ht="15.75" customHeight="1">
      <c r="A166" s="3">
        <v>170</v>
      </c>
      <c r="B166" s="3" t="s">
        <v>514</v>
      </c>
      <c r="C166" s="4" t="s">
        <v>515</v>
      </c>
      <c r="D166" s="3"/>
      <c r="E166" s="4"/>
      <c r="F166" s="4"/>
      <c r="G166" s="4"/>
      <c r="H166" s="4" t="s">
        <v>508</v>
      </c>
      <c r="I166" s="4"/>
      <c r="J166" s="4"/>
      <c r="K166" s="4"/>
      <c r="L166" s="4"/>
      <c r="M166" s="10" t="s">
        <v>32</v>
      </c>
      <c r="N166" s="3">
        <v>100</v>
      </c>
      <c r="O166" s="91">
        <v>44449</v>
      </c>
      <c r="P166" s="91">
        <v>44469</v>
      </c>
      <c r="Q166" s="30">
        <v>1500000000</v>
      </c>
      <c r="R166" s="28">
        <f>S166/Q166</f>
        <v>2.1250000000000002E-3</v>
      </c>
      <c r="S166" s="30">
        <v>3187500</v>
      </c>
      <c r="T166" s="31" t="s">
        <v>64</v>
      </c>
      <c r="U166" s="4" t="s">
        <v>1184</v>
      </c>
      <c r="V166" s="8">
        <v>44440</v>
      </c>
      <c r="W166" s="4"/>
      <c r="X166" s="4" t="s">
        <v>510</v>
      </c>
      <c r="Y166" s="1"/>
      <c r="Z166" s="1"/>
    </row>
    <row r="167" spans="1:26" ht="15.75" customHeight="1">
      <c r="A167" s="3">
        <v>171</v>
      </c>
      <c r="B167" s="3" t="s">
        <v>514</v>
      </c>
      <c r="C167" s="4" t="s">
        <v>515</v>
      </c>
      <c r="D167" s="3"/>
      <c r="E167" s="4"/>
      <c r="F167" s="4"/>
      <c r="G167" s="4"/>
      <c r="H167" s="4" t="s">
        <v>508</v>
      </c>
      <c r="I167" s="4"/>
      <c r="J167" s="4"/>
      <c r="K167" s="4"/>
      <c r="L167" s="4"/>
      <c r="M167" s="10" t="s">
        <v>32</v>
      </c>
      <c r="N167" s="3">
        <v>100</v>
      </c>
      <c r="O167" s="91">
        <v>44449</v>
      </c>
      <c r="P167" s="91">
        <v>44469</v>
      </c>
      <c r="Q167" s="30">
        <v>3500000000</v>
      </c>
      <c r="R167" s="28">
        <f>S167/Q167</f>
        <v>3.3999999999999998E-3</v>
      </c>
      <c r="S167" s="30">
        <v>11900000</v>
      </c>
      <c r="T167" s="31" t="s">
        <v>51</v>
      </c>
      <c r="U167" s="4" t="s">
        <v>1184</v>
      </c>
      <c r="V167" s="8">
        <v>44440</v>
      </c>
      <c r="W167" s="4"/>
      <c r="X167" s="4" t="s">
        <v>510</v>
      </c>
      <c r="Y167" s="1"/>
      <c r="Z167" s="1"/>
    </row>
    <row r="168" spans="1:26" ht="15.75" customHeight="1">
      <c r="A168" s="3">
        <v>172</v>
      </c>
      <c r="B168" s="3" t="s">
        <v>516</v>
      </c>
      <c r="C168" s="4" t="s">
        <v>517</v>
      </c>
      <c r="D168" s="3"/>
      <c r="E168" s="4"/>
      <c r="F168" s="4"/>
      <c r="G168" s="4"/>
      <c r="H168" s="4" t="s">
        <v>518</v>
      </c>
      <c r="I168" s="4"/>
      <c r="J168" s="4"/>
      <c r="K168" s="4"/>
      <c r="L168" s="4"/>
      <c r="M168" s="10" t="s">
        <v>32</v>
      </c>
      <c r="N168" s="3">
        <v>0</v>
      </c>
      <c r="O168" s="91">
        <v>44501</v>
      </c>
      <c r="P168" s="91">
        <v>44530</v>
      </c>
      <c r="Q168" s="30">
        <v>125440000</v>
      </c>
      <c r="R168" s="28">
        <f>S168/Q168</f>
        <v>5.0000000000000001E-3</v>
      </c>
      <c r="S168" s="30">
        <v>627200</v>
      </c>
      <c r="T168" s="31" t="s">
        <v>228</v>
      </c>
      <c r="U168" s="4" t="s">
        <v>1197</v>
      </c>
      <c r="V168" s="8">
        <v>44440</v>
      </c>
      <c r="W168" s="4" t="s">
        <v>519</v>
      </c>
      <c r="X168" s="4" t="s">
        <v>510</v>
      </c>
      <c r="Y168" s="1"/>
      <c r="Z168" s="1"/>
    </row>
    <row r="169" spans="1:26" ht="15.75" customHeight="1">
      <c r="A169" s="3">
        <v>173</v>
      </c>
      <c r="B169" s="3" t="s">
        <v>520</v>
      </c>
      <c r="C169" s="4" t="s">
        <v>521</v>
      </c>
      <c r="D169" s="3"/>
      <c r="E169" s="4"/>
      <c r="F169" s="4"/>
      <c r="G169" s="4"/>
      <c r="H169" s="4" t="s">
        <v>508</v>
      </c>
      <c r="I169" s="4"/>
      <c r="J169" s="4"/>
      <c r="K169" s="4"/>
      <c r="L169" s="4"/>
      <c r="M169" s="10" t="s">
        <v>32</v>
      </c>
      <c r="N169" s="3">
        <v>0</v>
      </c>
      <c r="O169" s="91">
        <v>44470</v>
      </c>
      <c r="P169" s="91">
        <v>44561</v>
      </c>
      <c r="Q169" s="15">
        <v>0</v>
      </c>
      <c r="R169" s="28">
        <v>0</v>
      </c>
      <c r="S169" s="15">
        <v>0</v>
      </c>
      <c r="T169" s="31" t="s">
        <v>509</v>
      </c>
      <c r="U169" s="4" t="s">
        <v>1197</v>
      </c>
      <c r="V169" s="8">
        <v>44440</v>
      </c>
      <c r="W169" s="4"/>
      <c r="X169" s="4" t="s">
        <v>510</v>
      </c>
      <c r="Y169" s="1"/>
      <c r="Z169" s="1"/>
    </row>
    <row r="170" spans="1:26" ht="15.75" customHeight="1">
      <c r="A170" s="3">
        <v>174</v>
      </c>
      <c r="B170" s="3" t="s">
        <v>522</v>
      </c>
      <c r="C170" s="4" t="s">
        <v>523</v>
      </c>
      <c r="D170" s="3"/>
      <c r="E170" s="4"/>
      <c r="F170" s="4"/>
      <c r="G170" s="4"/>
      <c r="H170" s="4" t="s">
        <v>508</v>
      </c>
      <c r="I170" s="4"/>
      <c r="J170" s="4"/>
      <c r="K170" s="4"/>
      <c r="L170" s="4"/>
      <c r="M170" s="10" t="s">
        <v>32</v>
      </c>
      <c r="N170" s="3">
        <v>0</v>
      </c>
      <c r="O170" s="91">
        <v>44470</v>
      </c>
      <c r="P170" s="91">
        <v>44501</v>
      </c>
      <c r="Q170" s="15">
        <v>0</v>
      </c>
      <c r="R170" s="28">
        <v>0</v>
      </c>
      <c r="S170" s="15">
        <v>0</v>
      </c>
      <c r="T170" s="31" t="s">
        <v>509</v>
      </c>
      <c r="U170" s="4" t="s">
        <v>1197</v>
      </c>
      <c r="V170" s="8">
        <v>44440</v>
      </c>
      <c r="W170" s="4"/>
      <c r="X170" s="4" t="s">
        <v>510</v>
      </c>
      <c r="Y170" s="1"/>
      <c r="Z170" s="1"/>
    </row>
    <row r="171" spans="1:26" ht="15.75" customHeight="1">
      <c r="A171" s="3">
        <v>175</v>
      </c>
      <c r="B171" s="3" t="s">
        <v>524</v>
      </c>
      <c r="C171" s="4" t="s">
        <v>525</v>
      </c>
      <c r="D171" s="3"/>
      <c r="E171" s="4"/>
      <c r="F171" s="4"/>
      <c r="G171" s="4"/>
      <c r="H171" s="4" t="s">
        <v>526</v>
      </c>
      <c r="I171" s="4"/>
      <c r="J171" s="4"/>
      <c r="K171" s="4"/>
      <c r="L171" s="4"/>
      <c r="M171" s="10" t="s">
        <v>32</v>
      </c>
      <c r="N171" s="3">
        <v>0</v>
      </c>
      <c r="O171" s="91">
        <v>44348</v>
      </c>
      <c r="P171" s="91">
        <v>44377</v>
      </c>
      <c r="Q171" s="30">
        <f>40000000*19</f>
        <v>760000000</v>
      </c>
      <c r="R171" s="28">
        <f>S171/Q171</f>
        <v>1.5789473684210527E-2</v>
      </c>
      <c r="S171" s="32">
        <v>12000000</v>
      </c>
      <c r="T171" s="31" t="s">
        <v>527</v>
      </c>
      <c r="U171" s="4" t="s">
        <v>1184</v>
      </c>
      <c r="V171" s="8">
        <v>44440</v>
      </c>
      <c r="W171" s="4" t="s">
        <v>528</v>
      </c>
      <c r="X171" s="4" t="s">
        <v>510</v>
      </c>
      <c r="Y171" s="1"/>
      <c r="Z171" s="1"/>
    </row>
    <row r="172" spans="1:26" ht="15.75" customHeight="1">
      <c r="A172" s="3">
        <v>176</v>
      </c>
      <c r="B172" s="3" t="s">
        <v>529</v>
      </c>
      <c r="C172" s="4" t="s">
        <v>530</v>
      </c>
      <c r="D172" s="3"/>
      <c r="E172" s="4"/>
      <c r="F172" s="4"/>
      <c r="G172" s="4"/>
      <c r="H172" s="4" t="s">
        <v>518</v>
      </c>
      <c r="I172" s="4"/>
      <c r="J172" s="4"/>
      <c r="K172" s="4"/>
      <c r="L172" s="4"/>
      <c r="M172" s="10" t="s">
        <v>32</v>
      </c>
      <c r="N172" s="3">
        <v>50</v>
      </c>
      <c r="O172" s="91">
        <v>44531</v>
      </c>
      <c r="P172" s="91">
        <v>44561</v>
      </c>
      <c r="Q172" s="30">
        <f>40*40000000</f>
        <v>1600000000</v>
      </c>
      <c r="R172" s="28">
        <f>S172/Q172</f>
        <v>1.7500000000000002E-2</v>
      </c>
      <c r="S172" s="30">
        <f>700000*40</f>
        <v>28000000</v>
      </c>
      <c r="T172" s="31" t="s">
        <v>891</v>
      </c>
      <c r="U172" s="4" t="s">
        <v>1197</v>
      </c>
      <c r="V172" s="95">
        <v>44543</v>
      </c>
      <c r="W172" s="4" t="s">
        <v>532</v>
      </c>
      <c r="X172" s="4" t="s">
        <v>510</v>
      </c>
      <c r="Y172" s="1"/>
      <c r="Z172" s="1"/>
    </row>
    <row r="173" spans="1:26" ht="15.75" customHeight="1">
      <c r="A173" s="3">
        <v>177</v>
      </c>
      <c r="B173" s="3" t="s">
        <v>533</v>
      </c>
      <c r="C173" s="4" t="s">
        <v>534</v>
      </c>
      <c r="D173" s="3"/>
      <c r="E173" s="4"/>
      <c r="F173" s="4"/>
      <c r="G173" s="4"/>
      <c r="H173" s="4" t="s">
        <v>513</v>
      </c>
      <c r="I173" s="4"/>
      <c r="J173" s="4"/>
      <c r="K173" s="4"/>
      <c r="L173" s="4"/>
      <c r="M173" s="10" t="s">
        <v>32</v>
      </c>
      <c r="N173" s="3">
        <v>50</v>
      </c>
      <c r="O173" s="91">
        <v>44378</v>
      </c>
      <c r="P173" s="91">
        <v>44408</v>
      </c>
      <c r="Q173" s="30">
        <f>20*750000*2851</f>
        <v>42765000000</v>
      </c>
      <c r="R173" s="28">
        <f>S173/Q173</f>
        <v>2E-3</v>
      </c>
      <c r="S173" s="30">
        <f>20*1500*2851</f>
        <v>85530000</v>
      </c>
      <c r="T173" s="31" t="s">
        <v>83</v>
      </c>
      <c r="U173" s="4" t="s">
        <v>1184</v>
      </c>
      <c r="V173" s="8">
        <v>44386</v>
      </c>
      <c r="W173" s="4" t="s">
        <v>535</v>
      </c>
      <c r="X173" s="4" t="s">
        <v>510</v>
      </c>
      <c r="Y173" s="1"/>
      <c r="Z173" s="1"/>
    </row>
    <row r="174" spans="1:26" ht="15.75" customHeight="1">
      <c r="A174" s="3">
        <v>178</v>
      </c>
      <c r="B174" s="3" t="s">
        <v>536</v>
      </c>
      <c r="C174" s="4" t="s">
        <v>537</v>
      </c>
      <c r="D174" s="3"/>
      <c r="E174" s="4"/>
      <c r="F174" s="4"/>
      <c r="G174" s="4"/>
      <c r="H174" s="4" t="s">
        <v>1241</v>
      </c>
      <c r="I174" s="4"/>
      <c r="J174" s="4"/>
      <c r="K174" s="4"/>
      <c r="L174" s="4"/>
      <c r="M174" s="10" t="s">
        <v>138</v>
      </c>
      <c r="N174" s="3">
        <v>50</v>
      </c>
      <c r="O174" s="91">
        <v>44531</v>
      </c>
      <c r="P174" s="91">
        <v>44561</v>
      </c>
      <c r="Q174" s="30">
        <f>600*35000000</f>
        <v>21000000000</v>
      </c>
      <c r="R174" s="28">
        <f>S174/Q174</f>
        <v>1.7142857142857144E-2</v>
      </c>
      <c r="S174" s="30">
        <f>600*600000</f>
        <v>360000000</v>
      </c>
      <c r="T174" s="31" t="s">
        <v>538</v>
      </c>
      <c r="U174" s="4" t="s">
        <v>1197</v>
      </c>
      <c r="V174" s="8">
        <v>44544</v>
      </c>
      <c r="W174" s="4" t="s">
        <v>539</v>
      </c>
      <c r="X174" s="4" t="s">
        <v>510</v>
      </c>
      <c r="Y174" s="1"/>
      <c r="Z174" s="1"/>
    </row>
    <row r="175" spans="1:26" ht="15.75" customHeight="1">
      <c r="A175" s="3">
        <v>179</v>
      </c>
      <c r="B175" s="3">
        <v>2693321</v>
      </c>
      <c r="C175" s="4" t="s">
        <v>540</v>
      </c>
      <c r="D175" s="3"/>
      <c r="E175" s="4"/>
      <c r="F175" s="4"/>
      <c r="G175" s="4"/>
      <c r="H175" s="4" t="s">
        <v>541</v>
      </c>
      <c r="I175" s="4" t="s">
        <v>542</v>
      </c>
      <c r="J175" s="4"/>
      <c r="K175" s="4"/>
      <c r="L175" s="4"/>
      <c r="M175" s="10" t="s">
        <v>138</v>
      </c>
      <c r="N175" s="3">
        <v>50</v>
      </c>
      <c r="O175" s="91">
        <v>44482</v>
      </c>
      <c r="P175" s="91">
        <v>44530</v>
      </c>
      <c r="Q175" s="32">
        <v>15000000000</v>
      </c>
      <c r="R175" s="28">
        <v>0</v>
      </c>
      <c r="S175" s="33">
        <v>0</v>
      </c>
      <c r="T175" s="31" t="s">
        <v>178</v>
      </c>
      <c r="U175" s="4" t="s">
        <v>1197</v>
      </c>
      <c r="V175" s="8">
        <v>44560</v>
      </c>
      <c r="W175" s="4" t="s">
        <v>543</v>
      </c>
      <c r="X175" s="4" t="s">
        <v>510</v>
      </c>
      <c r="Y175" s="1"/>
      <c r="Z175" s="1"/>
    </row>
    <row r="176" spans="1:26" ht="15.75" customHeight="1">
      <c r="A176" s="3">
        <v>180</v>
      </c>
      <c r="B176" s="24">
        <v>5649188</v>
      </c>
      <c r="C176" s="4" t="s">
        <v>544</v>
      </c>
      <c r="D176" s="3"/>
      <c r="E176" s="4"/>
      <c r="F176" s="4"/>
      <c r="G176" s="4"/>
      <c r="H176" s="4" t="s">
        <v>239</v>
      </c>
      <c r="I176" s="4"/>
      <c r="J176" s="4"/>
      <c r="K176" s="4"/>
      <c r="L176" s="4"/>
      <c r="M176" s="10" t="s">
        <v>32</v>
      </c>
      <c r="N176" s="3">
        <v>100</v>
      </c>
      <c r="O176" s="91">
        <v>44484</v>
      </c>
      <c r="P176" s="91">
        <v>44502</v>
      </c>
      <c r="Q176" s="30">
        <v>104061500000</v>
      </c>
      <c r="R176" s="28">
        <f>S176/Q176</f>
        <v>1.5266674034104832E-3</v>
      </c>
      <c r="S176" s="30">
        <v>158867300</v>
      </c>
      <c r="T176" s="31" t="s">
        <v>83</v>
      </c>
      <c r="U176" s="4" t="s">
        <v>1184</v>
      </c>
      <c r="V176" s="8">
        <v>44530</v>
      </c>
      <c r="W176" s="4"/>
      <c r="X176" s="4" t="s">
        <v>510</v>
      </c>
      <c r="Y176" s="1"/>
      <c r="Z176" s="1"/>
    </row>
    <row r="177" spans="1:26" ht="15.75" customHeight="1">
      <c r="A177" s="3">
        <v>181</v>
      </c>
      <c r="B177" s="24" t="s">
        <v>545</v>
      </c>
      <c r="C177" s="4" t="s">
        <v>546</v>
      </c>
      <c r="D177" s="3">
        <v>99192268</v>
      </c>
      <c r="E177" s="4"/>
      <c r="F177" s="4" t="s">
        <v>547</v>
      </c>
      <c r="G177" s="4" t="s">
        <v>548</v>
      </c>
      <c r="H177" s="4" t="s">
        <v>549</v>
      </c>
      <c r="I177" s="4"/>
      <c r="J177" s="4"/>
      <c r="K177" s="4"/>
      <c r="L177" s="4"/>
      <c r="M177" s="10" t="s">
        <v>32</v>
      </c>
      <c r="N177" s="3">
        <v>70</v>
      </c>
      <c r="O177" s="91">
        <v>44427</v>
      </c>
      <c r="P177" s="91">
        <v>44499</v>
      </c>
      <c r="Q177" s="32">
        <v>1</v>
      </c>
      <c r="R177" s="28">
        <v>0</v>
      </c>
      <c r="S177" s="32">
        <v>1</v>
      </c>
      <c r="T177" s="31" t="s">
        <v>891</v>
      </c>
      <c r="U177" s="4" t="s">
        <v>1184</v>
      </c>
      <c r="V177" s="93">
        <v>44427</v>
      </c>
      <c r="W177" s="4" t="s">
        <v>550</v>
      </c>
      <c r="X177" s="4" t="s">
        <v>551</v>
      </c>
      <c r="Y177" s="1"/>
      <c r="Z177" s="1"/>
    </row>
    <row r="178" spans="1:26" ht="15.75" customHeight="1">
      <c r="A178" s="3">
        <v>182</v>
      </c>
      <c r="B178" s="24" t="s">
        <v>552</v>
      </c>
      <c r="C178" s="4" t="s">
        <v>553</v>
      </c>
      <c r="D178" s="3">
        <v>75958888</v>
      </c>
      <c r="E178" s="4"/>
      <c r="F178" s="4" t="s">
        <v>554</v>
      </c>
      <c r="G178" s="4"/>
      <c r="H178" s="4" t="s">
        <v>549</v>
      </c>
      <c r="I178" s="4"/>
      <c r="J178" s="4"/>
      <c r="K178" s="4">
        <v>99142491</v>
      </c>
      <c r="L178" s="4"/>
      <c r="M178" s="10" t="s">
        <v>32</v>
      </c>
      <c r="N178" s="3">
        <v>65</v>
      </c>
      <c r="O178" s="91">
        <v>44428</v>
      </c>
      <c r="P178" s="91">
        <v>44499</v>
      </c>
      <c r="Q178" s="32">
        <v>1</v>
      </c>
      <c r="R178" s="28">
        <v>0</v>
      </c>
      <c r="S178" s="32">
        <v>1</v>
      </c>
      <c r="T178" s="31" t="s">
        <v>891</v>
      </c>
      <c r="U178" s="4" t="s">
        <v>32</v>
      </c>
      <c r="V178" s="93">
        <v>44428</v>
      </c>
      <c r="W178" s="4" t="s">
        <v>555</v>
      </c>
      <c r="X178" s="4" t="s">
        <v>551</v>
      </c>
      <c r="Y178" s="1"/>
      <c r="Z178" s="1"/>
    </row>
    <row r="179" spans="1:26" ht="15.75" customHeight="1">
      <c r="A179" s="3">
        <v>183</v>
      </c>
      <c r="B179" s="24" t="s">
        <v>556</v>
      </c>
      <c r="C179" s="4" t="s">
        <v>557</v>
      </c>
      <c r="D179" s="3">
        <v>99674200</v>
      </c>
      <c r="E179" s="4"/>
      <c r="F179" s="4" t="s">
        <v>558</v>
      </c>
      <c r="G179" s="4" t="s">
        <v>559</v>
      </c>
      <c r="H179" s="4" t="s">
        <v>518</v>
      </c>
      <c r="I179" s="4" t="s">
        <v>409</v>
      </c>
      <c r="J179" s="4" t="s">
        <v>560</v>
      </c>
      <c r="K179" s="4">
        <v>99674200</v>
      </c>
      <c r="L179" s="4"/>
      <c r="M179" s="10" t="s">
        <v>32</v>
      </c>
      <c r="N179" s="3">
        <v>90</v>
      </c>
      <c r="O179" s="91">
        <v>44440</v>
      </c>
      <c r="P179" s="91">
        <v>44499</v>
      </c>
      <c r="Q179" s="30">
        <v>5000000</v>
      </c>
      <c r="R179" s="28">
        <v>1.7000000000000001E-2</v>
      </c>
      <c r="S179" s="30">
        <v>89100</v>
      </c>
      <c r="T179" s="31" t="s">
        <v>1261</v>
      </c>
      <c r="U179" s="4" t="s">
        <v>1184</v>
      </c>
      <c r="V179" s="93">
        <v>44440</v>
      </c>
      <c r="W179" s="4" t="s">
        <v>561</v>
      </c>
      <c r="X179" s="4" t="s">
        <v>551</v>
      </c>
      <c r="Y179" s="1"/>
      <c r="Z179" s="1"/>
    </row>
    <row r="180" spans="1:26" ht="15.75" customHeight="1">
      <c r="A180" s="3">
        <v>184</v>
      </c>
      <c r="B180" s="24" t="s">
        <v>562</v>
      </c>
      <c r="C180" s="4" t="s">
        <v>563</v>
      </c>
      <c r="D180" s="3">
        <v>77001923</v>
      </c>
      <c r="E180" s="4"/>
      <c r="F180" s="4" t="s">
        <v>564</v>
      </c>
      <c r="G180" s="4" t="s">
        <v>565</v>
      </c>
      <c r="H180" s="4" t="s">
        <v>518</v>
      </c>
      <c r="I180" s="4"/>
      <c r="J180" s="4"/>
      <c r="K180" s="4"/>
      <c r="L180" s="7" t="s">
        <v>566</v>
      </c>
      <c r="M180" s="10" t="s">
        <v>32</v>
      </c>
      <c r="N180" s="3">
        <v>90</v>
      </c>
      <c r="O180" s="91">
        <v>44438</v>
      </c>
      <c r="P180" s="91">
        <v>44469</v>
      </c>
      <c r="Q180" s="32">
        <v>1</v>
      </c>
      <c r="R180" s="28">
        <v>0</v>
      </c>
      <c r="S180" s="32">
        <v>1</v>
      </c>
      <c r="T180" s="31" t="s">
        <v>891</v>
      </c>
      <c r="U180" s="4" t="s">
        <v>1184</v>
      </c>
      <c r="V180" s="93">
        <v>44438</v>
      </c>
      <c r="W180" s="4"/>
      <c r="X180" s="4" t="s">
        <v>551</v>
      </c>
      <c r="Y180" s="1"/>
      <c r="Z180" s="1"/>
    </row>
    <row r="181" spans="1:26" ht="15.75" customHeight="1">
      <c r="A181" s="3">
        <v>185</v>
      </c>
      <c r="B181" s="24" t="s">
        <v>567</v>
      </c>
      <c r="C181" s="4" t="s">
        <v>568</v>
      </c>
      <c r="D181" s="3">
        <v>76113838</v>
      </c>
      <c r="E181" s="4"/>
      <c r="F181" s="4" t="s">
        <v>569</v>
      </c>
      <c r="G181" s="4" t="s">
        <v>570</v>
      </c>
      <c r="H181" s="4" t="s">
        <v>549</v>
      </c>
      <c r="I181" s="4"/>
      <c r="J181" s="4"/>
      <c r="K181" s="4">
        <v>88110905</v>
      </c>
      <c r="L181" s="4"/>
      <c r="M181" s="10" t="s">
        <v>32</v>
      </c>
      <c r="N181" s="3">
        <v>90</v>
      </c>
      <c r="O181" s="91">
        <v>44440</v>
      </c>
      <c r="P181" s="91">
        <v>44499</v>
      </c>
      <c r="Q181" s="30">
        <v>50000000</v>
      </c>
      <c r="R181" s="28">
        <v>0.01</v>
      </c>
      <c r="S181" s="30">
        <v>500000</v>
      </c>
      <c r="T181" s="31" t="s">
        <v>891</v>
      </c>
      <c r="U181" s="4" t="s">
        <v>32</v>
      </c>
      <c r="V181" s="93">
        <v>44440</v>
      </c>
      <c r="W181" s="4" t="s">
        <v>571</v>
      </c>
      <c r="X181" s="4" t="s">
        <v>551</v>
      </c>
      <c r="Y181" s="1"/>
      <c r="Z181" s="1"/>
    </row>
    <row r="182" spans="1:26" ht="15.75" customHeight="1">
      <c r="A182" s="3">
        <v>186</v>
      </c>
      <c r="B182" s="24" t="s">
        <v>572</v>
      </c>
      <c r="C182" s="4" t="s">
        <v>573</v>
      </c>
      <c r="D182" s="3">
        <v>94007400</v>
      </c>
      <c r="E182" s="4"/>
      <c r="F182" s="4" t="s">
        <v>574</v>
      </c>
      <c r="G182" s="4" t="s">
        <v>575</v>
      </c>
      <c r="H182" s="4" t="s">
        <v>549</v>
      </c>
      <c r="I182" s="4"/>
      <c r="J182" s="4"/>
      <c r="K182" s="4"/>
      <c r="L182" s="4"/>
      <c r="M182" s="10" t="s">
        <v>32</v>
      </c>
      <c r="N182" s="3">
        <v>90</v>
      </c>
      <c r="O182" s="91">
        <v>44446</v>
      </c>
      <c r="P182" s="91">
        <v>44469</v>
      </c>
      <c r="Q182" s="30">
        <v>114040000</v>
      </c>
      <c r="R182" s="34">
        <v>5.9999999999999995E-4</v>
      </c>
      <c r="S182" s="30">
        <v>71845.2</v>
      </c>
      <c r="T182" s="31" t="s">
        <v>576</v>
      </c>
      <c r="U182" s="4" t="s">
        <v>32</v>
      </c>
      <c r="V182" s="93">
        <v>44446</v>
      </c>
      <c r="W182" s="4" t="s">
        <v>577</v>
      </c>
      <c r="X182" s="4" t="s">
        <v>551</v>
      </c>
      <c r="Y182" s="1"/>
      <c r="Z182" s="1"/>
    </row>
    <row r="183" spans="1:26" ht="15.75" customHeight="1">
      <c r="A183" s="3">
        <v>187</v>
      </c>
      <c r="B183" s="24" t="s">
        <v>578</v>
      </c>
      <c r="C183" s="4" t="s">
        <v>579</v>
      </c>
      <c r="D183" s="3">
        <v>11326768</v>
      </c>
      <c r="E183" s="4"/>
      <c r="F183" s="4" t="s">
        <v>580</v>
      </c>
      <c r="G183" s="4" t="s">
        <v>581</v>
      </c>
      <c r="H183" s="4" t="s">
        <v>582</v>
      </c>
      <c r="I183" s="4" t="s">
        <v>1198</v>
      </c>
      <c r="J183" s="4"/>
      <c r="K183" s="4">
        <v>99020201</v>
      </c>
      <c r="L183" s="7" t="s">
        <v>583</v>
      </c>
      <c r="M183" s="10" t="s">
        <v>32</v>
      </c>
      <c r="N183" s="3">
        <v>90</v>
      </c>
      <c r="O183" s="91">
        <v>44470</v>
      </c>
      <c r="P183" s="91">
        <v>44530</v>
      </c>
      <c r="Q183" s="30">
        <v>150000000</v>
      </c>
      <c r="R183" s="28">
        <v>0.01</v>
      </c>
      <c r="S183" s="30">
        <v>1500000</v>
      </c>
      <c r="T183" s="31" t="s">
        <v>584</v>
      </c>
      <c r="U183" s="4" t="s">
        <v>1184</v>
      </c>
      <c r="V183" s="93">
        <v>44470</v>
      </c>
      <c r="W183" s="4" t="s">
        <v>585</v>
      </c>
      <c r="X183" s="4" t="s">
        <v>551</v>
      </c>
      <c r="Y183" s="1"/>
      <c r="Z183" s="1"/>
    </row>
    <row r="184" spans="1:26" ht="15.75" customHeight="1">
      <c r="A184" s="3">
        <v>188</v>
      </c>
      <c r="B184" s="24" t="s">
        <v>586</v>
      </c>
      <c r="C184" s="4" t="s">
        <v>587</v>
      </c>
      <c r="D184" s="3">
        <v>70149939</v>
      </c>
      <c r="E184" s="4"/>
      <c r="F184" s="4" t="s">
        <v>588</v>
      </c>
      <c r="G184" s="4" t="s">
        <v>589</v>
      </c>
      <c r="H184" s="4" t="s">
        <v>508</v>
      </c>
      <c r="I184" s="4"/>
      <c r="J184" s="4"/>
      <c r="K184" s="4"/>
      <c r="L184" s="4" t="s">
        <v>590</v>
      </c>
      <c r="M184" s="10" t="s">
        <v>32</v>
      </c>
      <c r="N184" s="3">
        <v>90</v>
      </c>
      <c r="O184" s="91">
        <v>44474</v>
      </c>
      <c r="P184" s="91">
        <v>44500</v>
      </c>
      <c r="Q184" s="32">
        <v>1</v>
      </c>
      <c r="R184" s="28">
        <v>0</v>
      </c>
      <c r="S184" s="32">
        <v>1</v>
      </c>
      <c r="T184" s="31" t="s">
        <v>591</v>
      </c>
      <c r="U184" s="4" t="s">
        <v>32</v>
      </c>
      <c r="V184" s="93">
        <v>44474</v>
      </c>
      <c r="W184" s="4"/>
      <c r="X184" s="4" t="s">
        <v>551</v>
      </c>
      <c r="Y184" s="1"/>
      <c r="Z184" s="1"/>
    </row>
    <row r="185" spans="1:26" ht="15.75" customHeight="1">
      <c r="A185" s="3">
        <v>189</v>
      </c>
      <c r="B185" s="24" t="s">
        <v>592</v>
      </c>
      <c r="C185" s="4" t="s">
        <v>593</v>
      </c>
      <c r="D185" s="3">
        <v>98001717</v>
      </c>
      <c r="E185" s="4"/>
      <c r="F185" s="4" t="s">
        <v>594</v>
      </c>
      <c r="G185" s="4" t="s">
        <v>595</v>
      </c>
      <c r="H185" s="4" t="s">
        <v>1241</v>
      </c>
      <c r="I185" s="4" t="s">
        <v>399</v>
      </c>
      <c r="J185" s="4"/>
      <c r="K185" s="4">
        <v>98001717</v>
      </c>
      <c r="L185" s="7" t="s">
        <v>596</v>
      </c>
      <c r="M185" s="10" t="s">
        <v>32</v>
      </c>
      <c r="N185" s="3">
        <v>90</v>
      </c>
      <c r="O185" s="91">
        <v>44478</v>
      </c>
      <c r="P185" s="91">
        <v>44530</v>
      </c>
      <c r="Q185" s="30">
        <v>114040000</v>
      </c>
      <c r="R185" s="34">
        <v>1.8E-3</v>
      </c>
      <c r="S185" s="30">
        <v>205272</v>
      </c>
      <c r="T185" s="31" t="s">
        <v>576</v>
      </c>
      <c r="U185" s="4" t="s">
        <v>32</v>
      </c>
      <c r="V185" s="93">
        <v>44478</v>
      </c>
      <c r="W185" s="4" t="s">
        <v>597</v>
      </c>
      <c r="X185" s="4" t="s">
        <v>551</v>
      </c>
      <c r="Y185" s="1"/>
      <c r="Z185" s="1"/>
    </row>
    <row r="186" spans="1:26" ht="15.75" customHeight="1">
      <c r="A186" s="3">
        <v>190</v>
      </c>
      <c r="B186" s="24" t="s">
        <v>598</v>
      </c>
      <c r="C186" s="4" t="s">
        <v>599</v>
      </c>
      <c r="D186" s="3">
        <v>70070710</v>
      </c>
      <c r="E186" s="4"/>
      <c r="F186" s="4" t="s">
        <v>600</v>
      </c>
      <c r="G186" s="4" t="s">
        <v>601</v>
      </c>
      <c r="H186" s="4" t="s">
        <v>513</v>
      </c>
      <c r="I186" s="4"/>
      <c r="J186" s="4"/>
      <c r="K186" s="4"/>
      <c r="L186" s="4" t="s">
        <v>602</v>
      </c>
      <c r="M186" s="10" t="s">
        <v>32</v>
      </c>
      <c r="N186" s="3">
        <v>90</v>
      </c>
      <c r="O186" s="91">
        <v>44475</v>
      </c>
      <c r="P186" s="91">
        <v>44500</v>
      </c>
      <c r="Q186" s="30">
        <v>686600000</v>
      </c>
      <c r="R186" s="28">
        <v>8.0000000000000002E-3</v>
      </c>
      <c r="S186" s="30">
        <v>21690000</v>
      </c>
      <c r="T186" s="31" t="s">
        <v>1261</v>
      </c>
      <c r="U186" s="4" t="s">
        <v>32</v>
      </c>
      <c r="V186" s="93">
        <v>44475</v>
      </c>
      <c r="W186" s="4" t="s">
        <v>603</v>
      </c>
      <c r="X186" s="4" t="s">
        <v>551</v>
      </c>
      <c r="Y186" s="1"/>
      <c r="Z186" s="1"/>
    </row>
    <row r="187" spans="1:26" ht="15.75" customHeight="1">
      <c r="A187" s="3">
        <v>191</v>
      </c>
      <c r="B187" s="24" t="s">
        <v>604</v>
      </c>
      <c r="C187" s="4" t="s">
        <v>605</v>
      </c>
      <c r="D187" s="3">
        <v>70150013</v>
      </c>
      <c r="E187" s="4"/>
      <c r="F187" s="4" t="s">
        <v>606</v>
      </c>
      <c r="G187" s="4" t="s">
        <v>607</v>
      </c>
      <c r="H187" s="4" t="s">
        <v>541</v>
      </c>
      <c r="I187" s="4" t="s">
        <v>155</v>
      </c>
      <c r="J187" s="4" t="s">
        <v>608</v>
      </c>
      <c r="K187" s="4">
        <v>98117616</v>
      </c>
      <c r="L187" s="4" t="s">
        <v>609</v>
      </c>
      <c r="M187" s="10" t="s">
        <v>32</v>
      </c>
      <c r="N187" s="3">
        <v>90</v>
      </c>
      <c r="O187" s="91">
        <v>44462</v>
      </c>
      <c r="P187" s="91">
        <v>44530</v>
      </c>
      <c r="Q187" s="30">
        <v>40000000</v>
      </c>
      <c r="R187" s="34">
        <v>1.9599999999999999E-2</v>
      </c>
      <c r="S187" s="30">
        <v>785000</v>
      </c>
      <c r="T187" s="31" t="s">
        <v>891</v>
      </c>
      <c r="U187" s="4" t="s">
        <v>1184</v>
      </c>
      <c r="V187" s="93">
        <v>44462</v>
      </c>
      <c r="W187" s="4" t="s">
        <v>610</v>
      </c>
      <c r="X187" s="4" t="s">
        <v>551</v>
      </c>
      <c r="Y187" s="1"/>
      <c r="Z187" s="1"/>
    </row>
    <row r="188" spans="1:26" ht="15.75" customHeight="1">
      <c r="A188" s="3">
        <v>192</v>
      </c>
      <c r="B188" s="24" t="s">
        <v>611</v>
      </c>
      <c r="C188" s="4" t="s">
        <v>612</v>
      </c>
      <c r="D188" s="3">
        <v>94999144</v>
      </c>
      <c r="E188" s="4"/>
      <c r="F188" s="4" t="s">
        <v>613</v>
      </c>
      <c r="G188" s="4" t="s">
        <v>614</v>
      </c>
      <c r="H188" s="4" t="s">
        <v>582</v>
      </c>
      <c r="I188" s="4"/>
      <c r="J188" s="4"/>
      <c r="K188" s="4">
        <v>86003476</v>
      </c>
      <c r="L188" s="4" t="s">
        <v>615</v>
      </c>
      <c r="M188" s="10" t="s">
        <v>32</v>
      </c>
      <c r="N188" s="3">
        <v>90</v>
      </c>
      <c r="O188" s="91">
        <v>44483</v>
      </c>
      <c r="P188" s="91">
        <v>44530</v>
      </c>
      <c r="Q188" s="30">
        <v>100000000</v>
      </c>
      <c r="R188" s="28">
        <v>0.01</v>
      </c>
      <c r="S188" s="30">
        <v>1000000</v>
      </c>
      <c r="T188" s="31" t="s">
        <v>584</v>
      </c>
      <c r="U188" s="4" t="s">
        <v>32</v>
      </c>
      <c r="V188" s="93">
        <v>44483</v>
      </c>
      <c r="W188" s="4" t="s">
        <v>585</v>
      </c>
      <c r="X188" s="4" t="s">
        <v>551</v>
      </c>
      <c r="Y188" s="1"/>
      <c r="Z188" s="1"/>
    </row>
    <row r="189" spans="1:26" ht="15.75" customHeight="1">
      <c r="A189" s="3">
        <v>193</v>
      </c>
      <c r="B189" s="24" t="s">
        <v>616</v>
      </c>
      <c r="C189" s="4" t="s">
        <v>617</v>
      </c>
      <c r="D189" s="3">
        <v>77404040</v>
      </c>
      <c r="E189" s="4"/>
      <c r="F189" s="4" t="s">
        <v>618</v>
      </c>
      <c r="G189" s="4" t="s">
        <v>619</v>
      </c>
      <c r="H189" s="4" t="s">
        <v>541</v>
      </c>
      <c r="I189" s="4"/>
      <c r="J189" s="4"/>
      <c r="K189" s="4">
        <v>80088786</v>
      </c>
      <c r="L189" s="4" t="s">
        <v>620</v>
      </c>
      <c r="M189" s="10" t="s">
        <v>32</v>
      </c>
      <c r="N189" s="3">
        <v>90</v>
      </c>
      <c r="O189" s="91">
        <v>44490</v>
      </c>
      <c r="P189" s="91">
        <v>44500</v>
      </c>
      <c r="Q189" s="32">
        <v>1</v>
      </c>
      <c r="R189" s="28">
        <v>0</v>
      </c>
      <c r="S189" s="32">
        <v>1</v>
      </c>
      <c r="T189" s="31" t="s">
        <v>531</v>
      </c>
      <c r="U189" s="4" t="s">
        <v>32</v>
      </c>
      <c r="V189" s="93">
        <v>44490</v>
      </c>
      <c r="W189" s="4" t="s">
        <v>603</v>
      </c>
      <c r="X189" s="4" t="s">
        <v>551</v>
      </c>
      <c r="Y189" s="1"/>
      <c r="Z189" s="1"/>
    </row>
    <row r="190" spans="1:26" ht="15.75" customHeight="1">
      <c r="A190" s="3">
        <v>194</v>
      </c>
      <c r="B190" s="24" t="s">
        <v>621</v>
      </c>
      <c r="C190" s="4" t="s">
        <v>622</v>
      </c>
      <c r="D190" s="3" t="s">
        <v>623</v>
      </c>
      <c r="E190" s="4"/>
      <c r="F190" s="4" t="s">
        <v>624</v>
      </c>
      <c r="G190" s="4" t="s">
        <v>354</v>
      </c>
      <c r="H190" s="4" t="s">
        <v>508</v>
      </c>
      <c r="I190" s="4"/>
      <c r="J190" s="4"/>
      <c r="K190" s="4">
        <v>99074520</v>
      </c>
      <c r="L190" s="7" t="s">
        <v>625</v>
      </c>
      <c r="M190" s="10" t="s">
        <v>32</v>
      </c>
      <c r="N190" s="3">
        <v>90</v>
      </c>
      <c r="O190" s="91">
        <v>44494</v>
      </c>
      <c r="P190" s="91">
        <v>44530</v>
      </c>
      <c r="Q190" s="32">
        <v>1</v>
      </c>
      <c r="R190" s="28">
        <v>0</v>
      </c>
      <c r="S190" s="32">
        <v>1</v>
      </c>
      <c r="T190" s="31" t="s">
        <v>1261</v>
      </c>
      <c r="U190" s="4" t="s">
        <v>32</v>
      </c>
      <c r="V190" s="93">
        <v>44494</v>
      </c>
      <c r="W190" s="4" t="s">
        <v>555</v>
      </c>
      <c r="X190" s="4" t="s">
        <v>551</v>
      </c>
      <c r="Y190" s="1"/>
      <c r="Z190" s="1"/>
    </row>
    <row r="191" spans="1:26" ht="15.75" customHeight="1">
      <c r="A191" s="3">
        <v>195</v>
      </c>
      <c r="B191" s="24" t="s">
        <v>626</v>
      </c>
      <c r="C191" s="4" t="s">
        <v>627</v>
      </c>
      <c r="D191" s="3">
        <v>99115879</v>
      </c>
      <c r="E191" s="4"/>
      <c r="F191" s="4" t="s">
        <v>628</v>
      </c>
      <c r="G191" s="4" t="s">
        <v>629</v>
      </c>
      <c r="H191" s="4" t="s">
        <v>630</v>
      </c>
      <c r="I191" s="4"/>
      <c r="J191" s="4"/>
      <c r="K191" s="4">
        <v>99100907</v>
      </c>
      <c r="L191" s="4" t="s">
        <v>631</v>
      </c>
      <c r="M191" s="10" t="s">
        <v>32</v>
      </c>
      <c r="N191" s="3">
        <v>90</v>
      </c>
      <c r="O191" s="91">
        <v>44498</v>
      </c>
      <c r="P191" s="91">
        <v>44530</v>
      </c>
      <c r="Q191" s="32">
        <v>1</v>
      </c>
      <c r="R191" s="28">
        <v>0</v>
      </c>
      <c r="S191" s="32">
        <v>1</v>
      </c>
      <c r="T191" s="31" t="s">
        <v>891</v>
      </c>
      <c r="U191" s="4" t="s">
        <v>32</v>
      </c>
      <c r="V191" s="93">
        <v>44498</v>
      </c>
      <c r="W191" s="4" t="s">
        <v>603</v>
      </c>
      <c r="X191" s="4" t="s">
        <v>551</v>
      </c>
      <c r="Y191" s="1"/>
      <c r="Z191" s="1"/>
    </row>
    <row r="192" spans="1:26" ht="15.75" customHeight="1">
      <c r="A192" s="3">
        <v>196</v>
      </c>
      <c r="B192" s="24" t="s">
        <v>632</v>
      </c>
      <c r="C192" s="4" t="s">
        <v>633</v>
      </c>
      <c r="D192" s="3">
        <v>70145070</v>
      </c>
      <c r="E192" s="4"/>
      <c r="F192" s="4" t="s">
        <v>634</v>
      </c>
      <c r="G192" s="4"/>
      <c r="H192" s="4" t="s">
        <v>526</v>
      </c>
      <c r="I192" s="4"/>
      <c r="J192" s="4"/>
      <c r="K192" s="4">
        <v>99082231</v>
      </c>
      <c r="L192" s="4"/>
      <c r="M192" s="10" t="s">
        <v>32</v>
      </c>
      <c r="N192" s="3">
        <v>90</v>
      </c>
      <c r="O192" s="91">
        <v>44501</v>
      </c>
      <c r="P192" s="91">
        <v>44530</v>
      </c>
      <c r="Q192" s="30">
        <v>15000000</v>
      </c>
      <c r="R192" s="28">
        <v>1.4999999999999999E-2</v>
      </c>
      <c r="S192" s="30">
        <v>225000</v>
      </c>
      <c r="T192" s="31" t="s">
        <v>195</v>
      </c>
      <c r="U192" s="4" t="s">
        <v>1184</v>
      </c>
      <c r="V192" s="93">
        <v>44501</v>
      </c>
      <c r="W192" s="4" t="s">
        <v>597</v>
      </c>
      <c r="X192" s="4" t="s">
        <v>551</v>
      </c>
      <c r="Y192" s="1"/>
      <c r="Z192" s="1"/>
    </row>
    <row r="193" spans="1:26" ht="15.75" customHeight="1">
      <c r="A193" s="3">
        <v>197</v>
      </c>
      <c r="B193" s="24" t="s">
        <v>635</v>
      </c>
      <c r="C193" s="4" t="s">
        <v>636</v>
      </c>
      <c r="D193" s="3">
        <v>99705542</v>
      </c>
      <c r="E193" s="4"/>
      <c r="F193" s="4" t="s">
        <v>637</v>
      </c>
      <c r="G193" s="4"/>
      <c r="H193" s="4" t="s">
        <v>513</v>
      </c>
      <c r="I193" s="4"/>
      <c r="J193" s="4" t="s">
        <v>638</v>
      </c>
      <c r="K193" s="4">
        <v>99705542</v>
      </c>
      <c r="L193" s="4"/>
      <c r="M193" s="10" t="s">
        <v>32</v>
      </c>
      <c r="N193" s="3">
        <v>90</v>
      </c>
      <c r="O193" s="91">
        <v>44523</v>
      </c>
      <c r="P193" s="91">
        <v>44561</v>
      </c>
      <c r="Q193" s="30">
        <v>40000000</v>
      </c>
      <c r="R193" s="34">
        <v>1.9599999999999999E-2</v>
      </c>
      <c r="S193" s="30">
        <v>785000</v>
      </c>
      <c r="T193" s="31" t="s">
        <v>891</v>
      </c>
      <c r="U193" s="4" t="s">
        <v>1184</v>
      </c>
      <c r="V193" s="93">
        <v>44523</v>
      </c>
      <c r="W193" s="4" t="s">
        <v>610</v>
      </c>
      <c r="X193" s="4" t="s">
        <v>551</v>
      </c>
      <c r="Y193" s="1"/>
      <c r="Z193" s="1"/>
    </row>
    <row r="194" spans="1:26" ht="15.75" customHeight="1">
      <c r="A194" s="3">
        <v>198</v>
      </c>
      <c r="B194" s="24" t="s">
        <v>639</v>
      </c>
      <c r="C194" s="4" t="s">
        <v>640</v>
      </c>
      <c r="D194" s="3"/>
      <c r="E194" s="4"/>
      <c r="F194" s="4" t="s">
        <v>641</v>
      </c>
      <c r="G194" s="4"/>
      <c r="H194" s="4" t="s">
        <v>508</v>
      </c>
      <c r="I194" s="4"/>
      <c r="J194" s="4"/>
      <c r="K194" s="4"/>
      <c r="L194" s="4"/>
      <c r="M194" s="10" t="s">
        <v>32</v>
      </c>
      <c r="N194" s="3">
        <v>90</v>
      </c>
      <c r="O194" s="91">
        <v>44530</v>
      </c>
      <c r="P194" s="91">
        <v>44561</v>
      </c>
      <c r="Q194" s="32">
        <v>1</v>
      </c>
      <c r="R194" s="28">
        <v>0</v>
      </c>
      <c r="S194" s="32">
        <v>1</v>
      </c>
      <c r="T194" s="31" t="s">
        <v>1261</v>
      </c>
      <c r="U194" s="4" t="s">
        <v>32</v>
      </c>
      <c r="V194" s="93">
        <v>44530</v>
      </c>
      <c r="W194" s="4" t="s">
        <v>642</v>
      </c>
      <c r="X194" s="4" t="s">
        <v>551</v>
      </c>
      <c r="Y194" s="1"/>
      <c r="Z194" s="1"/>
    </row>
    <row r="195" spans="1:26" ht="15.75" customHeight="1">
      <c r="A195" s="3">
        <v>199</v>
      </c>
      <c r="B195" s="24" t="s">
        <v>643</v>
      </c>
      <c r="C195" s="4" t="s">
        <v>644</v>
      </c>
      <c r="D195" s="3"/>
      <c r="E195" s="4"/>
      <c r="F195" s="4" t="s">
        <v>645</v>
      </c>
      <c r="G195" s="4"/>
      <c r="H195" s="4" t="s">
        <v>508</v>
      </c>
      <c r="I195" s="4"/>
      <c r="J195" s="4"/>
      <c r="K195" s="4"/>
      <c r="L195" s="4"/>
      <c r="M195" s="10" t="s">
        <v>32</v>
      </c>
      <c r="N195" s="3">
        <v>90</v>
      </c>
      <c r="O195" s="91">
        <v>44530</v>
      </c>
      <c r="P195" s="91">
        <v>44561</v>
      </c>
      <c r="Q195" s="32">
        <v>1</v>
      </c>
      <c r="R195" s="28">
        <v>0</v>
      </c>
      <c r="S195" s="32">
        <v>1</v>
      </c>
      <c r="T195" s="31" t="s">
        <v>1261</v>
      </c>
      <c r="U195" s="4" t="s">
        <v>32</v>
      </c>
      <c r="V195" s="93">
        <v>44530</v>
      </c>
      <c r="W195" s="4" t="s">
        <v>642</v>
      </c>
      <c r="X195" s="4" t="s">
        <v>551</v>
      </c>
      <c r="Y195" s="1"/>
      <c r="Z195" s="1"/>
    </row>
    <row r="196" spans="1:26" ht="15.75" customHeight="1">
      <c r="A196" s="3">
        <v>200</v>
      </c>
      <c r="B196" s="24" t="s">
        <v>646</v>
      </c>
      <c r="C196" s="4" t="s">
        <v>647</v>
      </c>
      <c r="D196" s="3"/>
      <c r="E196" s="4"/>
      <c r="F196" s="4" t="s">
        <v>648</v>
      </c>
      <c r="G196" s="4"/>
      <c r="H196" s="4" t="s">
        <v>508</v>
      </c>
      <c r="I196" s="4"/>
      <c r="J196" s="4"/>
      <c r="K196" s="4"/>
      <c r="L196" s="4"/>
      <c r="M196" s="10" t="s">
        <v>32</v>
      </c>
      <c r="N196" s="3">
        <v>90</v>
      </c>
      <c r="O196" s="91">
        <v>44532</v>
      </c>
      <c r="P196" s="91">
        <v>44561</v>
      </c>
      <c r="Q196" s="32">
        <v>1</v>
      </c>
      <c r="R196" s="28">
        <v>0</v>
      </c>
      <c r="S196" s="32">
        <v>1</v>
      </c>
      <c r="T196" s="31" t="s">
        <v>1261</v>
      </c>
      <c r="U196" s="4" t="s">
        <v>32</v>
      </c>
      <c r="V196" s="93">
        <v>44532</v>
      </c>
      <c r="W196" s="4" t="s">
        <v>642</v>
      </c>
      <c r="X196" s="4" t="s">
        <v>551</v>
      </c>
      <c r="Y196" s="1"/>
      <c r="Z196" s="1"/>
    </row>
    <row r="197" spans="1:26" ht="15.75" customHeight="1">
      <c r="A197" s="3">
        <v>201</v>
      </c>
      <c r="B197" s="24" t="s">
        <v>649</v>
      </c>
      <c r="C197" s="4" t="s">
        <v>650</v>
      </c>
      <c r="D197" s="3">
        <v>77242589</v>
      </c>
      <c r="E197" s="4"/>
      <c r="F197" s="4" t="s">
        <v>651</v>
      </c>
      <c r="G197" s="4" t="s">
        <v>652</v>
      </c>
      <c r="H197" s="4" t="s">
        <v>508</v>
      </c>
      <c r="I197" s="4"/>
      <c r="J197" s="4"/>
      <c r="K197" s="4">
        <v>99104008</v>
      </c>
      <c r="L197" s="4" t="s">
        <v>653</v>
      </c>
      <c r="M197" s="10" t="s">
        <v>32</v>
      </c>
      <c r="N197" s="3">
        <v>90</v>
      </c>
      <c r="O197" s="91">
        <v>44532</v>
      </c>
      <c r="P197" s="91">
        <v>44561</v>
      </c>
      <c r="Q197" s="30">
        <v>40000000</v>
      </c>
      <c r="R197" s="34">
        <v>1.9599999999999999E-2</v>
      </c>
      <c r="S197" s="30">
        <v>785000</v>
      </c>
      <c r="T197" s="31" t="s">
        <v>891</v>
      </c>
      <c r="U197" s="4" t="s">
        <v>32</v>
      </c>
      <c r="V197" s="93">
        <v>44532</v>
      </c>
      <c r="W197" s="4" t="s">
        <v>603</v>
      </c>
      <c r="X197" s="4" t="s">
        <v>551</v>
      </c>
      <c r="Y197" s="1"/>
      <c r="Z197" s="1"/>
    </row>
    <row r="198" spans="1:26" ht="15.75" customHeight="1">
      <c r="A198" s="3">
        <v>202</v>
      </c>
      <c r="B198" s="24" t="s">
        <v>654</v>
      </c>
      <c r="C198" s="4" t="s">
        <v>655</v>
      </c>
      <c r="D198" s="3">
        <v>99332278</v>
      </c>
      <c r="E198" s="4"/>
      <c r="F198" s="4" t="s">
        <v>656</v>
      </c>
      <c r="G198" s="4"/>
      <c r="H198" s="4" t="s">
        <v>549</v>
      </c>
      <c r="I198" s="4"/>
      <c r="J198" s="4"/>
      <c r="K198" s="4">
        <v>99332278</v>
      </c>
      <c r="L198" s="4"/>
      <c r="M198" s="10" t="s">
        <v>32</v>
      </c>
      <c r="N198" s="3">
        <v>90</v>
      </c>
      <c r="O198" s="91">
        <v>44532</v>
      </c>
      <c r="P198" s="91">
        <v>44561</v>
      </c>
      <c r="Q198" s="32">
        <v>1</v>
      </c>
      <c r="R198" s="28">
        <v>0</v>
      </c>
      <c r="S198" s="32">
        <v>1</v>
      </c>
      <c r="T198" s="31" t="s">
        <v>501</v>
      </c>
      <c r="U198" s="4" t="s">
        <v>32</v>
      </c>
      <c r="V198" s="93">
        <v>44532</v>
      </c>
      <c r="W198" s="4" t="s">
        <v>603</v>
      </c>
      <c r="X198" s="4" t="s">
        <v>551</v>
      </c>
      <c r="Y198" s="1"/>
      <c r="Z198" s="1"/>
    </row>
    <row r="199" spans="1:26" ht="15.75" customHeight="1">
      <c r="A199" s="3">
        <v>203</v>
      </c>
      <c r="B199" s="24" t="s">
        <v>657</v>
      </c>
      <c r="C199" s="4" t="s">
        <v>658</v>
      </c>
      <c r="D199" s="3">
        <v>88963349</v>
      </c>
      <c r="E199" s="4"/>
      <c r="F199" s="4" t="s">
        <v>659</v>
      </c>
      <c r="G199" s="4"/>
      <c r="H199" s="4" t="s">
        <v>549</v>
      </c>
      <c r="I199" s="4"/>
      <c r="J199" s="4"/>
      <c r="K199" s="4">
        <v>88963349</v>
      </c>
      <c r="L199" s="4"/>
      <c r="M199" s="10" t="s">
        <v>32</v>
      </c>
      <c r="N199" s="3">
        <v>90</v>
      </c>
      <c r="O199" s="91">
        <v>44533</v>
      </c>
      <c r="P199" s="91">
        <v>44561</v>
      </c>
      <c r="Q199" s="30">
        <v>20986926280.639999</v>
      </c>
      <c r="R199" s="28">
        <v>4.0000000000000001E-3</v>
      </c>
      <c r="S199" s="30">
        <v>83947705.120000005</v>
      </c>
      <c r="T199" s="31" t="s">
        <v>660</v>
      </c>
      <c r="U199" s="4" t="s">
        <v>32</v>
      </c>
      <c r="V199" s="93">
        <v>44533</v>
      </c>
      <c r="W199" s="4" t="s">
        <v>603</v>
      </c>
      <c r="X199" s="4" t="s">
        <v>551</v>
      </c>
      <c r="Y199" s="1"/>
      <c r="Z199" s="1"/>
    </row>
    <row r="200" spans="1:26" ht="15.75" customHeight="1">
      <c r="A200" s="3">
        <v>204</v>
      </c>
      <c r="B200" s="24" t="s">
        <v>661</v>
      </c>
      <c r="C200" s="4" t="s">
        <v>662</v>
      </c>
      <c r="D200" s="3">
        <v>95110164</v>
      </c>
      <c r="E200" s="4"/>
      <c r="F200" s="4" t="s">
        <v>663</v>
      </c>
      <c r="G200" s="4" t="s">
        <v>664</v>
      </c>
      <c r="H200" s="4" t="s">
        <v>665</v>
      </c>
      <c r="I200" s="4"/>
      <c r="J200" s="4"/>
      <c r="K200" s="4">
        <v>95110164</v>
      </c>
      <c r="L200" s="7" t="s">
        <v>666</v>
      </c>
      <c r="M200" s="10" t="s">
        <v>32</v>
      </c>
      <c r="N200" s="3">
        <v>90</v>
      </c>
      <c r="O200" s="91">
        <v>44515</v>
      </c>
      <c r="P200" s="91">
        <v>44561</v>
      </c>
      <c r="Q200" s="30">
        <v>3030000000</v>
      </c>
      <c r="R200" s="28">
        <v>7.0000000000000001E-3</v>
      </c>
      <c r="S200" s="30">
        <v>21210000</v>
      </c>
      <c r="T200" s="31" t="s">
        <v>228</v>
      </c>
      <c r="U200" s="4" t="s">
        <v>32</v>
      </c>
      <c r="V200" s="93">
        <v>44515</v>
      </c>
      <c r="W200" s="4" t="s">
        <v>603</v>
      </c>
      <c r="X200" s="4" t="s">
        <v>551</v>
      </c>
      <c r="Y200" s="1"/>
      <c r="Z200" s="1"/>
    </row>
    <row r="201" spans="1:26" ht="15.75" customHeight="1">
      <c r="A201" s="3">
        <v>205</v>
      </c>
      <c r="B201" s="24" t="s">
        <v>667</v>
      </c>
      <c r="C201" s="4" t="s">
        <v>668</v>
      </c>
      <c r="D201" s="3" t="s">
        <v>669</v>
      </c>
      <c r="E201" s="4"/>
      <c r="F201" s="4" t="s">
        <v>670</v>
      </c>
      <c r="G201" s="4" t="s">
        <v>671</v>
      </c>
      <c r="H201" s="4" t="s">
        <v>549</v>
      </c>
      <c r="I201" s="4"/>
      <c r="J201" s="4"/>
      <c r="K201" s="4" t="s">
        <v>669</v>
      </c>
      <c r="L201" s="4"/>
      <c r="M201" s="10" t="s">
        <v>32</v>
      </c>
      <c r="N201" s="3">
        <v>90</v>
      </c>
      <c r="O201" s="91">
        <v>44536</v>
      </c>
      <c r="P201" s="91">
        <v>44561</v>
      </c>
      <c r="Q201" s="32">
        <v>1</v>
      </c>
      <c r="R201" s="28">
        <v>0</v>
      </c>
      <c r="S201" s="32">
        <v>1</v>
      </c>
      <c r="T201" s="31" t="s">
        <v>1261</v>
      </c>
      <c r="U201" s="4" t="s">
        <v>32</v>
      </c>
      <c r="V201" s="93">
        <v>44536</v>
      </c>
      <c r="W201" s="4"/>
      <c r="X201" s="4" t="s">
        <v>551</v>
      </c>
      <c r="Y201" s="1"/>
      <c r="Z201" s="1"/>
    </row>
    <row r="202" spans="1:26" ht="15.75" customHeight="1">
      <c r="A202" s="3">
        <v>206</v>
      </c>
      <c r="B202" s="24" t="s">
        <v>672</v>
      </c>
      <c r="C202" s="4" t="s">
        <v>673</v>
      </c>
      <c r="D202" s="3">
        <v>75752299</v>
      </c>
      <c r="E202" s="4"/>
      <c r="F202" s="4"/>
      <c r="G202" s="4" t="s">
        <v>674</v>
      </c>
      <c r="H202" s="4" t="s">
        <v>549</v>
      </c>
      <c r="I202" s="4"/>
      <c r="J202" s="4"/>
      <c r="K202" s="4">
        <v>75752299</v>
      </c>
      <c r="L202" s="4" t="s">
        <v>675</v>
      </c>
      <c r="M202" s="10" t="s">
        <v>32</v>
      </c>
      <c r="N202" s="3">
        <v>90</v>
      </c>
      <c r="O202" s="91">
        <v>44537</v>
      </c>
      <c r="P202" s="91">
        <v>44561</v>
      </c>
      <c r="Q202" s="30">
        <v>50000000</v>
      </c>
      <c r="R202" s="28">
        <v>0.01</v>
      </c>
      <c r="S202" s="30">
        <v>500000</v>
      </c>
      <c r="T202" s="31" t="s">
        <v>195</v>
      </c>
      <c r="U202" s="4" t="s">
        <v>32</v>
      </c>
      <c r="V202" s="93">
        <v>44537</v>
      </c>
      <c r="W202" s="4" t="s">
        <v>577</v>
      </c>
      <c r="X202" s="4" t="s">
        <v>551</v>
      </c>
      <c r="Y202" s="1"/>
      <c r="Z202" s="1"/>
    </row>
    <row r="203" spans="1:26" ht="15.75" customHeight="1">
      <c r="A203" s="3">
        <v>207</v>
      </c>
      <c r="B203" s="24" t="s">
        <v>676</v>
      </c>
      <c r="C203" s="4" t="s">
        <v>677</v>
      </c>
      <c r="D203" s="3">
        <v>99007793</v>
      </c>
      <c r="E203" s="4"/>
      <c r="F203" s="4" t="s">
        <v>678</v>
      </c>
      <c r="G203" s="4" t="s">
        <v>679</v>
      </c>
      <c r="H203" s="4" t="s">
        <v>680</v>
      </c>
      <c r="I203" s="4"/>
      <c r="J203" s="4" t="s">
        <v>681</v>
      </c>
      <c r="K203" s="4">
        <v>99007793</v>
      </c>
      <c r="L203" s="4" t="s">
        <v>682</v>
      </c>
      <c r="M203" s="10" t="s">
        <v>32</v>
      </c>
      <c r="N203" s="3">
        <v>90</v>
      </c>
      <c r="O203" s="91">
        <v>44537</v>
      </c>
      <c r="P203" s="91">
        <v>44561</v>
      </c>
      <c r="Q203" s="30">
        <v>40000000</v>
      </c>
      <c r="R203" s="34">
        <v>1.9599999999999999E-2</v>
      </c>
      <c r="S203" s="30">
        <v>785000</v>
      </c>
      <c r="T203" s="31" t="s">
        <v>891</v>
      </c>
      <c r="U203" s="4" t="s">
        <v>32</v>
      </c>
      <c r="V203" s="93">
        <v>44537</v>
      </c>
      <c r="W203" s="4" t="s">
        <v>585</v>
      </c>
      <c r="X203" s="4" t="s">
        <v>551</v>
      </c>
      <c r="Y203" s="1"/>
      <c r="Z203" s="1"/>
    </row>
    <row r="204" spans="1:26" ht="15.75" customHeight="1">
      <c r="A204" s="3">
        <v>210</v>
      </c>
      <c r="B204" s="35" t="s">
        <v>683</v>
      </c>
      <c r="C204" s="36" t="s">
        <v>684</v>
      </c>
      <c r="D204" s="3">
        <v>86060129</v>
      </c>
      <c r="E204" s="4"/>
      <c r="F204" s="4"/>
      <c r="G204" s="4" t="s">
        <v>685</v>
      </c>
      <c r="H204" s="4" t="s">
        <v>582</v>
      </c>
      <c r="I204" s="4" t="s">
        <v>29</v>
      </c>
      <c r="J204" s="4" t="s">
        <v>686</v>
      </c>
      <c r="K204" s="4">
        <v>86060129</v>
      </c>
      <c r="L204" s="37" t="s">
        <v>687</v>
      </c>
      <c r="M204" s="4" t="s">
        <v>688</v>
      </c>
      <c r="N204" s="3">
        <v>90</v>
      </c>
      <c r="O204" s="91">
        <v>44523</v>
      </c>
      <c r="P204" s="91">
        <v>44887</v>
      </c>
      <c r="Q204" s="38">
        <v>215000000</v>
      </c>
      <c r="R204" s="39">
        <v>2.8000000000000001E-2</v>
      </c>
      <c r="S204" s="38">
        <v>6040000</v>
      </c>
      <c r="T204" s="31" t="s">
        <v>891</v>
      </c>
      <c r="U204" s="4" t="s">
        <v>1191</v>
      </c>
      <c r="V204" s="96">
        <v>44523</v>
      </c>
      <c r="W204" s="4" t="s">
        <v>688</v>
      </c>
      <c r="X204" s="4" t="s">
        <v>551</v>
      </c>
      <c r="Y204" s="1"/>
      <c r="Z204" s="1"/>
    </row>
    <row r="205" spans="1:26" ht="15.75" customHeight="1">
      <c r="A205" s="3">
        <v>218</v>
      </c>
      <c r="B205" s="35" t="s">
        <v>689</v>
      </c>
      <c r="C205" s="36" t="s">
        <v>690</v>
      </c>
      <c r="D205" s="3">
        <v>99024246</v>
      </c>
      <c r="E205" s="4"/>
      <c r="F205" s="40" t="s">
        <v>691</v>
      </c>
      <c r="G205" s="4" t="s">
        <v>692</v>
      </c>
      <c r="H205" s="4" t="s">
        <v>513</v>
      </c>
      <c r="I205" s="4" t="s">
        <v>693</v>
      </c>
      <c r="J205" s="4" t="s">
        <v>694</v>
      </c>
      <c r="K205" s="4">
        <v>99024246</v>
      </c>
      <c r="L205" s="37" t="s">
        <v>695</v>
      </c>
      <c r="M205" s="4" t="s">
        <v>688</v>
      </c>
      <c r="N205" s="3">
        <v>90</v>
      </c>
      <c r="O205" s="91">
        <v>44447</v>
      </c>
      <c r="P205" s="91">
        <v>44811</v>
      </c>
      <c r="Q205" s="38">
        <v>2050000000</v>
      </c>
      <c r="R205" s="39">
        <v>1.72E-2</v>
      </c>
      <c r="S205" s="38">
        <v>35260000</v>
      </c>
      <c r="T205" s="31" t="s">
        <v>891</v>
      </c>
      <c r="U205" s="4" t="s">
        <v>1191</v>
      </c>
      <c r="V205" s="96">
        <v>44447</v>
      </c>
      <c r="W205" s="4" t="s">
        <v>688</v>
      </c>
      <c r="X205" s="4" t="s">
        <v>551</v>
      </c>
      <c r="Y205" s="1"/>
      <c r="Z205" s="1"/>
    </row>
    <row r="206" spans="1:26" ht="15.75" customHeight="1">
      <c r="A206" s="3">
        <v>221</v>
      </c>
      <c r="B206" s="35" t="s">
        <v>696</v>
      </c>
      <c r="C206" s="36" t="s">
        <v>697</v>
      </c>
      <c r="D206" s="41">
        <v>75952929</v>
      </c>
      <c r="E206" s="4"/>
      <c r="F206" s="42" t="s">
        <v>698</v>
      </c>
      <c r="G206" s="4" t="s">
        <v>699</v>
      </c>
      <c r="H206" s="4" t="s">
        <v>549</v>
      </c>
      <c r="I206" s="4"/>
      <c r="J206" s="4" t="s">
        <v>700</v>
      </c>
      <c r="K206" s="42">
        <v>89982929</v>
      </c>
      <c r="L206" s="4"/>
      <c r="M206" s="4" t="s">
        <v>688</v>
      </c>
      <c r="N206" s="3">
        <v>90</v>
      </c>
      <c r="O206" s="91">
        <v>44448</v>
      </c>
      <c r="P206" s="91">
        <v>44782</v>
      </c>
      <c r="Q206" s="38">
        <v>10000000</v>
      </c>
      <c r="R206" s="43">
        <v>0.01</v>
      </c>
      <c r="S206" s="38">
        <v>100000</v>
      </c>
      <c r="T206" s="31" t="s">
        <v>195</v>
      </c>
      <c r="U206" s="4" t="s">
        <v>1191</v>
      </c>
      <c r="V206" s="96">
        <v>44448</v>
      </c>
      <c r="W206" s="4" t="s">
        <v>688</v>
      </c>
      <c r="X206" s="4" t="s">
        <v>551</v>
      </c>
      <c r="Y206" s="1"/>
      <c r="Z206" s="1"/>
    </row>
    <row r="207" spans="1:26" ht="15.75" customHeight="1">
      <c r="A207" s="3">
        <v>222</v>
      </c>
      <c r="B207" s="35" t="s">
        <v>696</v>
      </c>
      <c r="C207" s="36" t="s">
        <v>697</v>
      </c>
      <c r="D207" s="41">
        <v>75952929</v>
      </c>
      <c r="E207" s="4"/>
      <c r="F207" s="42" t="s">
        <v>698</v>
      </c>
      <c r="G207" s="4" t="s">
        <v>699</v>
      </c>
      <c r="H207" s="4" t="s">
        <v>549</v>
      </c>
      <c r="I207" s="4"/>
      <c r="J207" s="44" t="s">
        <v>700</v>
      </c>
      <c r="K207" s="42">
        <v>89982929</v>
      </c>
      <c r="L207" s="4"/>
      <c r="M207" s="4" t="s">
        <v>1196</v>
      </c>
      <c r="N207" s="3">
        <v>90</v>
      </c>
      <c r="O207" s="91">
        <v>44547</v>
      </c>
      <c r="P207" s="91">
        <v>44782</v>
      </c>
      <c r="Q207" s="38">
        <v>3000000</v>
      </c>
      <c r="R207" s="43">
        <v>0.01</v>
      </c>
      <c r="S207" s="38">
        <v>30000</v>
      </c>
      <c r="T207" s="31" t="s">
        <v>195</v>
      </c>
      <c r="U207" s="4" t="s">
        <v>1191</v>
      </c>
      <c r="V207" s="96">
        <v>44547</v>
      </c>
      <c r="W207" s="4" t="s">
        <v>1196</v>
      </c>
      <c r="X207" s="4" t="s">
        <v>551</v>
      </c>
      <c r="Y207" s="1"/>
      <c r="Z207" s="1"/>
    </row>
    <row r="208" spans="1:26" ht="15.75" customHeight="1">
      <c r="A208" s="3">
        <v>223</v>
      </c>
      <c r="B208" s="35" t="s">
        <v>696</v>
      </c>
      <c r="C208" s="36" t="s">
        <v>697</v>
      </c>
      <c r="D208" s="41">
        <v>75952929</v>
      </c>
      <c r="E208" s="4"/>
      <c r="F208" s="42" t="s">
        <v>698</v>
      </c>
      <c r="G208" s="4" t="s">
        <v>699</v>
      </c>
      <c r="H208" s="4" t="s">
        <v>549</v>
      </c>
      <c r="I208" s="4"/>
      <c r="J208" s="44" t="s">
        <v>700</v>
      </c>
      <c r="K208" s="42">
        <v>89982929</v>
      </c>
      <c r="L208" s="4"/>
      <c r="M208" s="4" t="s">
        <v>1196</v>
      </c>
      <c r="N208" s="3">
        <v>90</v>
      </c>
      <c r="O208" s="91">
        <v>44418</v>
      </c>
      <c r="P208" s="91">
        <v>44782</v>
      </c>
      <c r="Q208" s="38">
        <v>9000000</v>
      </c>
      <c r="R208" s="43">
        <v>0.01</v>
      </c>
      <c r="S208" s="38">
        <v>90000</v>
      </c>
      <c r="T208" s="31" t="s">
        <v>195</v>
      </c>
      <c r="U208" s="4" t="s">
        <v>1191</v>
      </c>
      <c r="V208" s="96">
        <v>44418</v>
      </c>
      <c r="W208" s="4" t="s">
        <v>1196</v>
      </c>
      <c r="X208" s="4" t="s">
        <v>551</v>
      </c>
      <c r="Y208" s="1"/>
      <c r="Z208" s="1"/>
    </row>
    <row r="209" spans="1:26" ht="15.75" customHeight="1">
      <c r="A209" s="3">
        <v>224</v>
      </c>
      <c r="B209" s="24">
        <v>2619415</v>
      </c>
      <c r="C209" s="4" t="s">
        <v>701</v>
      </c>
      <c r="D209" s="3" t="s">
        <v>702</v>
      </c>
      <c r="E209" s="4" t="s">
        <v>307</v>
      </c>
      <c r="F209" s="4" t="s">
        <v>703</v>
      </c>
      <c r="G209" s="4"/>
      <c r="H209" s="4" t="s">
        <v>310</v>
      </c>
      <c r="I209" s="4" t="s">
        <v>704</v>
      </c>
      <c r="J209" s="4" t="s">
        <v>705</v>
      </c>
      <c r="K209" s="4">
        <v>88115676</v>
      </c>
      <c r="L209" s="7" t="s">
        <v>706</v>
      </c>
      <c r="M209" s="10" t="s">
        <v>810</v>
      </c>
      <c r="N209" s="3">
        <v>90</v>
      </c>
      <c r="O209" s="91">
        <v>44491</v>
      </c>
      <c r="P209" s="91">
        <v>44855</v>
      </c>
      <c r="Q209" s="30">
        <v>11188000000</v>
      </c>
      <c r="R209" s="28">
        <v>0.5</v>
      </c>
      <c r="S209" s="30">
        <v>46500000</v>
      </c>
      <c r="T209" s="31" t="s">
        <v>228</v>
      </c>
      <c r="U209" s="4" t="s">
        <v>1191</v>
      </c>
      <c r="V209" s="93">
        <v>44322.603275462963</v>
      </c>
      <c r="W209" s="4"/>
      <c r="X209" s="4" t="s">
        <v>707</v>
      </c>
      <c r="Y209" s="1"/>
      <c r="Z209" s="1"/>
    </row>
    <row r="210" spans="1:26" ht="15.75" customHeight="1">
      <c r="A210" s="3">
        <v>225</v>
      </c>
      <c r="B210" s="24">
        <v>5509882</v>
      </c>
      <c r="C210" s="4" t="s">
        <v>708</v>
      </c>
      <c r="D210" s="3" t="s">
        <v>709</v>
      </c>
      <c r="E210" s="4" t="s">
        <v>307</v>
      </c>
      <c r="F210" s="4" t="s">
        <v>710</v>
      </c>
      <c r="G210" s="4" t="s">
        <v>307</v>
      </c>
      <c r="H210" s="4" t="s">
        <v>711</v>
      </c>
      <c r="I210" s="4" t="s">
        <v>712</v>
      </c>
      <c r="J210" s="4" t="s">
        <v>713</v>
      </c>
      <c r="K210" s="4">
        <v>80112987</v>
      </c>
      <c r="L210" s="4" t="s">
        <v>714</v>
      </c>
      <c r="M210" s="10" t="s">
        <v>810</v>
      </c>
      <c r="N210" s="3">
        <v>90</v>
      </c>
      <c r="O210" s="91">
        <v>44550</v>
      </c>
      <c r="P210" s="91">
        <v>44550</v>
      </c>
      <c r="Q210" s="30">
        <v>1248751464</v>
      </c>
      <c r="R210" s="28">
        <v>0.7</v>
      </c>
      <c r="S210" s="30">
        <v>13184011.710000001</v>
      </c>
      <c r="T210" s="31" t="s">
        <v>1262</v>
      </c>
      <c r="U210" s="4" t="s">
        <v>1191</v>
      </c>
      <c r="V210" s="93">
        <v>44397.654704548608</v>
      </c>
      <c r="W210" s="4"/>
      <c r="X210" s="4" t="s">
        <v>707</v>
      </c>
      <c r="Y210" s="1"/>
      <c r="Z210" s="1"/>
    </row>
    <row r="211" spans="1:26" ht="15.75" customHeight="1">
      <c r="A211" s="3">
        <v>226</v>
      </c>
      <c r="B211" s="24">
        <v>6064116</v>
      </c>
      <c r="C211" s="4" t="s">
        <v>715</v>
      </c>
      <c r="D211" s="3" t="s">
        <v>716</v>
      </c>
      <c r="E211" s="4" t="s">
        <v>307</v>
      </c>
      <c r="F211" s="4" t="s">
        <v>717</v>
      </c>
      <c r="G211" s="4"/>
      <c r="H211" s="4" t="s">
        <v>297</v>
      </c>
      <c r="I211" s="4" t="s">
        <v>718</v>
      </c>
      <c r="J211" s="4" t="s">
        <v>719</v>
      </c>
      <c r="K211" s="4">
        <v>88024567</v>
      </c>
      <c r="L211" s="4" t="s">
        <v>720</v>
      </c>
      <c r="M211" s="10" t="s">
        <v>810</v>
      </c>
      <c r="N211" s="3">
        <v>90</v>
      </c>
      <c r="O211" s="91">
        <v>44539</v>
      </c>
      <c r="P211" s="91">
        <v>44903</v>
      </c>
      <c r="Q211" s="30">
        <v>4091433038</v>
      </c>
      <c r="R211" s="28">
        <v>0.5</v>
      </c>
      <c r="S211" s="30">
        <v>22409691.149999999</v>
      </c>
      <c r="T211" s="31" t="s">
        <v>228</v>
      </c>
      <c r="U211" s="4" t="s">
        <v>1191</v>
      </c>
      <c r="V211" s="93">
        <v>44328.644065821754</v>
      </c>
      <c r="W211" s="4"/>
      <c r="X211" s="4" t="s">
        <v>707</v>
      </c>
      <c r="Y211" s="1"/>
      <c r="Z211" s="1"/>
    </row>
    <row r="212" spans="1:26" ht="15.75" customHeight="1">
      <c r="A212" s="3">
        <v>227</v>
      </c>
      <c r="B212" s="24">
        <v>6030246</v>
      </c>
      <c r="C212" s="4" t="s">
        <v>721</v>
      </c>
      <c r="D212" s="3">
        <v>77088080</v>
      </c>
      <c r="E212" s="4"/>
      <c r="F212" s="4" t="s">
        <v>722</v>
      </c>
      <c r="G212" s="4"/>
      <c r="H212" s="4" t="s">
        <v>723</v>
      </c>
      <c r="I212" s="4" t="s">
        <v>718</v>
      </c>
      <c r="J212" s="4" t="s">
        <v>724</v>
      </c>
      <c r="K212" s="4">
        <v>99876543</v>
      </c>
      <c r="L212" s="7" t="s">
        <v>725</v>
      </c>
      <c r="M212" s="10" t="s">
        <v>810</v>
      </c>
      <c r="N212" s="3">
        <v>90</v>
      </c>
      <c r="O212" s="91">
        <v>44526</v>
      </c>
      <c r="P212" s="91">
        <v>44890</v>
      </c>
      <c r="Q212" s="30">
        <v>720000000</v>
      </c>
      <c r="R212" s="28">
        <v>0.5</v>
      </c>
      <c r="S212" s="30">
        <v>3600000</v>
      </c>
      <c r="T212" s="31" t="s">
        <v>726</v>
      </c>
      <c r="U212" s="4" t="s">
        <v>1191</v>
      </c>
      <c r="V212" s="93">
        <v>44565.62931438657</v>
      </c>
      <c r="W212" s="4"/>
      <c r="X212" s="4" t="s">
        <v>707</v>
      </c>
      <c r="Y212" s="1"/>
      <c r="Z212" s="1"/>
    </row>
    <row r="213" spans="1:26" ht="15.75" customHeight="1">
      <c r="A213" s="3">
        <v>229</v>
      </c>
      <c r="B213" s="24">
        <v>6277578</v>
      </c>
      <c r="C213" s="4" t="s">
        <v>727</v>
      </c>
      <c r="D213" s="3">
        <v>70210328</v>
      </c>
      <c r="E213" s="4"/>
      <c r="F213" s="4" t="s">
        <v>341</v>
      </c>
      <c r="G213" s="4"/>
      <c r="H213" s="4" t="s">
        <v>728</v>
      </c>
      <c r="I213" s="4" t="s">
        <v>343</v>
      </c>
      <c r="J213" s="4" t="s">
        <v>729</v>
      </c>
      <c r="K213" s="4">
        <v>99112345</v>
      </c>
      <c r="L213" s="7" t="s">
        <v>730</v>
      </c>
      <c r="M213" s="10" t="s">
        <v>810</v>
      </c>
      <c r="N213" s="3">
        <v>90</v>
      </c>
      <c r="O213" s="91">
        <v>44474</v>
      </c>
      <c r="P213" s="91">
        <v>44838</v>
      </c>
      <c r="Q213" s="30">
        <v>160000000</v>
      </c>
      <c r="R213" s="28">
        <v>0.6</v>
      </c>
      <c r="S213" s="30">
        <v>660000</v>
      </c>
      <c r="T213" s="31" t="s">
        <v>216</v>
      </c>
      <c r="U213" s="4" t="s">
        <v>1191</v>
      </c>
      <c r="V213" s="93">
        <v>44474.475478437496</v>
      </c>
      <c r="W213" s="4"/>
      <c r="X213" s="4" t="s">
        <v>707</v>
      </c>
      <c r="Y213" s="1"/>
      <c r="Z213" s="1"/>
    </row>
    <row r="214" spans="1:26" ht="15.75" customHeight="1">
      <c r="A214" s="3">
        <v>230</v>
      </c>
      <c r="B214" s="24">
        <v>5046688</v>
      </c>
      <c r="C214" s="4" t="s">
        <v>731</v>
      </c>
      <c r="D214" s="3" t="s">
        <v>732</v>
      </c>
      <c r="E214" s="4"/>
      <c r="F214" s="4" t="s">
        <v>733</v>
      </c>
      <c r="G214" s="4"/>
      <c r="H214" s="4" t="s">
        <v>728</v>
      </c>
      <c r="I214" s="4" t="s">
        <v>399</v>
      </c>
      <c r="J214" s="4" t="s">
        <v>734</v>
      </c>
      <c r="K214" s="4">
        <v>80106266</v>
      </c>
      <c r="L214" s="4" t="s">
        <v>735</v>
      </c>
      <c r="M214" s="10" t="s">
        <v>810</v>
      </c>
      <c r="N214" s="3">
        <v>90</v>
      </c>
      <c r="O214" s="91">
        <v>44434</v>
      </c>
      <c r="P214" s="91">
        <v>44798</v>
      </c>
      <c r="Q214" s="30">
        <v>4350730000</v>
      </c>
      <c r="R214" s="28">
        <v>0.5</v>
      </c>
      <c r="S214" s="30">
        <v>17155740</v>
      </c>
      <c r="T214" s="31" t="s">
        <v>736</v>
      </c>
      <c r="U214" s="4" t="s">
        <v>1191</v>
      </c>
      <c r="V214" s="93">
        <v>44433.711382210648</v>
      </c>
      <c r="W214" s="4"/>
      <c r="X214" s="4" t="s">
        <v>707</v>
      </c>
      <c r="Y214" s="1"/>
      <c r="Z214" s="1"/>
    </row>
    <row r="215" spans="1:26" ht="15.75" customHeight="1">
      <c r="A215" s="3">
        <v>231</v>
      </c>
      <c r="B215" s="24">
        <v>6311709</v>
      </c>
      <c r="C215" s="4" t="s">
        <v>737</v>
      </c>
      <c r="D215" s="3" t="s">
        <v>738</v>
      </c>
      <c r="E215" s="4"/>
      <c r="F215" s="4" t="s">
        <v>739</v>
      </c>
      <c r="G215" s="4"/>
      <c r="H215" s="4" t="s">
        <v>740</v>
      </c>
      <c r="I215" s="4" t="s">
        <v>704</v>
      </c>
      <c r="J215" s="4" t="s">
        <v>741</v>
      </c>
      <c r="K215" s="4">
        <v>88889928</v>
      </c>
      <c r="L215" s="7" t="s">
        <v>742</v>
      </c>
      <c r="M215" s="10" t="s">
        <v>810</v>
      </c>
      <c r="N215" s="3">
        <v>90</v>
      </c>
      <c r="O215" s="91">
        <v>44197</v>
      </c>
      <c r="P215" s="91">
        <v>44561</v>
      </c>
      <c r="Q215" s="30">
        <v>96295000000</v>
      </c>
      <c r="R215" s="28">
        <v>0.3</v>
      </c>
      <c r="S215" s="30">
        <v>92850000</v>
      </c>
      <c r="T215" s="31" t="s">
        <v>195</v>
      </c>
      <c r="U215" s="4" t="s">
        <v>1191</v>
      </c>
      <c r="V215" s="93">
        <v>44196.439282638887</v>
      </c>
      <c r="W215" s="4"/>
      <c r="X215" s="4" t="s">
        <v>707</v>
      </c>
      <c r="Y215" s="1"/>
      <c r="Z215" s="1"/>
    </row>
    <row r="216" spans="1:26" ht="15.75" customHeight="1">
      <c r="A216" s="3">
        <v>232</v>
      </c>
      <c r="B216" s="24">
        <v>6529372</v>
      </c>
      <c r="C216" s="4" t="s">
        <v>743</v>
      </c>
      <c r="D216" s="3" t="s">
        <v>365</v>
      </c>
      <c r="E216" s="4"/>
      <c r="F216" s="4" t="s">
        <v>366</v>
      </c>
      <c r="G216" s="4"/>
      <c r="H216" s="4" t="s">
        <v>316</v>
      </c>
      <c r="I216" s="4" t="s">
        <v>704</v>
      </c>
      <c r="J216" s="4" t="s">
        <v>744</v>
      </c>
      <c r="K216" s="4">
        <v>88109876</v>
      </c>
      <c r="L216" s="7" t="s">
        <v>745</v>
      </c>
      <c r="M216" s="10" t="s">
        <v>810</v>
      </c>
      <c r="N216" s="3">
        <v>90</v>
      </c>
      <c r="O216" s="91">
        <v>44496</v>
      </c>
      <c r="P216" s="91">
        <v>44860</v>
      </c>
      <c r="Q216" s="30">
        <v>420000000</v>
      </c>
      <c r="R216" s="28">
        <v>0.6</v>
      </c>
      <c r="S216" s="30">
        <v>2520000</v>
      </c>
      <c r="T216" s="31" t="s">
        <v>195</v>
      </c>
      <c r="U216" s="4" t="s">
        <v>1191</v>
      </c>
      <c r="V216" s="93">
        <v>44489.457263923607</v>
      </c>
      <c r="W216" s="4"/>
      <c r="X216" s="4" t="s">
        <v>707</v>
      </c>
      <c r="Y216" s="1"/>
      <c r="Z216" s="1"/>
    </row>
    <row r="217" spans="1:26" ht="15.75" customHeight="1">
      <c r="A217" s="3">
        <v>234</v>
      </c>
      <c r="B217" s="24">
        <v>2020084</v>
      </c>
      <c r="C217" s="4" t="s">
        <v>746</v>
      </c>
      <c r="D217" s="3" t="s">
        <v>747</v>
      </c>
      <c r="E217" s="4"/>
      <c r="F217" s="4" t="s">
        <v>748</v>
      </c>
      <c r="G217" s="4"/>
      <c r="H217" s="4" t="s">
        <v>749</v>
      </c>
      <c r="I217" s="4" t="s">
        <v>349</v>
      </c>
      <c r="J217" s="4" t="s">
        <v>750</v>
      </c>
      <c r="K217" s="4">
        <v>99990924</v>
      </c>
      <c r="L217" s="4"/>
      <c r="M217" s="10" t="s">
        <v>810</v>
      </c>
      <c r="N217" s="3">
        <v>90</v>
      </c>
      <c r="O217" s="91">
        <v>44259</v>
      </c>
      <c r="P217" s="91">
        <v>44286</v>
      </c>
      <c r="Q217" s="30">
        <v>2018786069</v>
      </c>
      <c r="R217" s="28">
        <v>0.5</v>
      </c>
      <c r="S217" s="30">
        <v>10093930.35</v>
      </c>
      <c r="T217" s="31" t="s">
        <v>178</v>
      </c>
      <c r="U217" s="4" t="s">
        <v>1191</v>
      </c>
      <c r="V217" s="93">
        <v>44259.505128391203</v>
      </c>
      <c r="W217" s="4"/>
      <c r="X217" s="4" t="s">
        <v>707</v>
      </c>
      <c r="Y217" s="1"/>
      <c r="Z217" s="1"/>
    </row>
    <row r="218" spans="1:26" ht="15.75" customHeight="1">
      <c r="A218" s="3">
        <v>235</v>
      </c>
      <c r="B218" s="24">
        <v>5626064</v>
      </c>
      <c r="C218" s="4" t="s">
        <v>751</v>
      </c>
      <c r="D218" s="3">
        <v>77904532</v>
      </c>
      <c r="E218" s="4"/>
      <c r="F218" s="4" t="s">
        <v>752</v>
      </c>
      <c r="G218" s="4"/>
      <c r="H218" s="4" t="s">
        <v>728</v>
      </c>
      <c r="I218" s="4" t="s">
        <v>704</v>
      </c>
      <c r="J218" s="4" t="s">
        <v>753</v>
      </c>
      <c r="K218" s="4">
        <v>99107865</v>
      </c>
      <c r="L218" s="7" t="s">
        <v>754</v>
      </c>
      <c r="M218" s="10" t="s">
        <v>810</v>
      </c>
      <c r="N218" s="3">
        <v>90</v>
      </c>
      <c r="O218" s="91">
        <v>44438</v>
      </c>
      <c r="P218" s="91">
        <v>44530</v>
      </c>
      <c r="Q218" s="30">
        <v>100000000</v>
      </c>
      <c r="R218" s="28">
        <v>0.5</v>
      </c>
      <c r="S218" s="30">
        <v>500000</v>
      </c>
      <c r="T218" s="31" t="s">
        <v>178</v>
      </c>
      <c r="U218" s="4" t="s">
        <v>1191</v>
      </c>
      <c r="V218" s="93">
        <v>44453.74426501157</v>
      </c>
      <c r="W218" s="4"/>
      <c r="X218" s="4" t="s">
        <v>707</v>
      </c>
      <c r="Y218" s="1"/>
      <c r="Z218" s="1"/>
    </row>
    <row r="219" spans="1:26" ht="15.75" customHeight="1">
      <c r="A219" s="3">
        <v>236</v>
      </c>
      <c r="B219" s="24">
        <v>6014704</v>
      </c>
      <c r="C219" s="4" t="s">
        <v>755</v>
      </c>
      <c r="D219" s="3" t="s">
        <v>390</v>
      </c>
      <c r="E219" s="4"/>
      <c r="F219" s="4" t="s">
        <v>391</v>
      </c>
      <c r="G219" s="4"/>
      <c r="H219" s="4" t="s">
        <v>393</v>
      </c>
      <c r="I219" s="4" t="s">
        <v>29</v>
      </c>
      <c r="J219" s="4" t="s">
        <v>394</v>
      </c>
      <c r="K219" s="4">
        <v>99110190</v>
      </c>
      <c r="L219" s="4"/>
      <c r="M219" s="10" t="s">
        <v>810</v>
      </c>
      <c r="N219" s="3">
        <v>90</v>
      </c>
      <c r="O219" s="91">
        <v>44518</v>
      </c>
      <c r="P219" s="91">
        <v>44991</v>
      </c>
      <c r="Q219" s="30">
        <v>7428924803.2600002</v>
      </c>
      <c r="R219" s="28">
        <v>0.58812714837047553</v>
      </c>
      <c r="S219" s="30">
        <v>43691523.600000001</v>
      </c>
      <c r="T219" s="31" t="s">
        <v>178</v>
      </c>
      <c r="U219" s="4" t="s">
        <v>1191</v>
      </c>
      <c r="V219" s="93">
        <v>44516.706164618052</v>
      </c>
      <c r="W219" s="4"/>
      <c r="X219" s="4" t="s">
        <v>707</v>
      </c>
      <c r="Y219" s="1"/>
      <c r="Z219" s="1"/>
    </row>
    <row r="220" spans="1:26" ht="15.75" customHeight="1">
      <c r="A220" s="3">
        <v>237</v>
      </c>
      <c r="B220" s="24">
        <v>2029278</v>
      </c>
      <c r="C220" s="4" t="s">
        <v>756</v>
      </c>
      <c r="D220" s="3" t="s">
        <v>757</v>
      </c>
      <c r="E220" s="4"/>
      <c r="F220" s="4" t="s">
        <v>758</v>
      </c>
      <c r="G220" s="4"/>
      <c r="H220" s="4" t="s">
        <v>304</v>
      </c>
      <c r="I220" s="4" t="s">
        <v>399</v>
      </c>
      <c r="J220" s="4" t="s">
        <v>759</v>
      </c>
      <c r="K220" s="4">
        <v>99056543</v>
      </c>
      <c r="L220" s="4"/>
      <c r="M220" s="10" t="s">
        <v>810</v>
      </c>
      <c r="N220" s="3">
        <v>90</v>
      </c>
      <c r="O220" s="91">
        <v>44456</v>
      </c>
      <c r="P220" s="91">
        <v>44820</v>
      </c>
      <c r="Q220" s="30">
        <v>10297486917.42</v>
      </c>
      <c r="R220" s="28">
        <v>0.4</v>
      </c>
      <c r="S220" s="30">
        <v>24527346.989999998</v>
      </c>
      <c r="T220" s="31" t="s">
        <v>228</v>
      </c>
      <c r="U220" s="4" t="s">
        <v>1191</v>
      </c>
      <c r="V220" s="93">
        <v>44453.728937581014</v>
      </c>
      <c r="W220" s="4"/>
      <c r="X220" s="4" t="s">
        <v>707</v>
      </c>
      <c r="Y220" s="1"/>
      <c r="Z220" s="1"/>
    </row>
    <row r="221" spans="1:26" ht="15.75" customHeight="1">
      <c r="A221" s="3">
        <v>238</v>
      </c>
      <c r="B221" s="24">
        <v>5146933</v>
      </c>
      <c r="C221" s="4" t="s">
        <v>760</v>
      </c>
      <c r="D221" s="3" t="s">
        <v>761</v>
      </c>
      <c r="E221" s="4"/>
      <c r="F221" s="4" t="s">
        <v>762</v>
      </c>
      <c r="G221" s="4"/>
      <c r="H221" s="4" t="s">
        <v>749</v>
      </c>
      <c r="I221" s="4" t="s">
        <v>718</v>
      </c>
      <c r="J221" s="4" t="s">
        <v>763</v>
      </c>
      <c r="K221" s="4">
        <v>88077654</v>
      </c>
      <c r="L221" s="7" t="s">
        <v>764</v>
      </c>
      <c r="M221" s="10" t="s">
        <v>810</v>
      </c>
      <c r="N221" s="3">
        <v>90</v>
      </c>
      <c r="O221" s="91">
        <v>44439</v>
      </c>
      <c r="P221" s="91">
        <v>44803</v>
      </c>
      <c r="Q221" s="30">
        <v>1004000000</v>
      </c>
      <c r="R221" s="28">
        <v>0.70000000000000007</v>
      </c>
      <c r="S221" s="30">
        <v>6800000</v>
      </c>
      <c r="T221" s="31" t="s">
        <v>195</v>
      </c>
      <c r="U221" s="4" t="s">
        <v>1191</v>
      </c>
      <c r="V221" s="93">
        <v>44439.427699189815</v>
      </c>
      <c r="W221" s="4"/>
      <c r="X221" s="4" t="s">
        <v>707</v>
      </c>
      <c r="Y221" s="1"/>
      <c r="Z221" s="1"/>
    </row>
    <row r="222" spans="1:26" ht="15.75" customHeight="1">
      <c r="A222" s="3">
        <v>239</v>
      </c>
      <c r="B222" s="24">
        <v>5101611</v>
      </c>
      <c r="C222" s="4" t="s">
        <v>765</v>
      </c>
      <c r="D222" s="3"/>
      <c r="E222" s="4"/>
      <c r="F222" s="4"/>
      <c r="G222" s="4"/>
      <c r="H222" s="4"/>
      <c r="I222" s="4"/>
      <c r="J222" s="4"/>
      <c r="K222" s="4"/>
      <c r="L222" s="4"/>
      <c r="M222" s="10" t="s">
        <v>810</v>
      </c>
      <c r="N222" s="3">
        <v>90</v>
      </c>
      <c r="O222" s="91">
        <v>44440</v>
      </c>
      <c r="P222" s="91">
        <v>44681</v>
      </c>
      <c r="Q222" s="32">
        <v>630000000</v>
      </c>
      <c r="R222" s="34">
        <f>+S222/Q222</f>
        <v>5.0000000000000001E-3</v>
      </c>
      <c r="S222" s="32">
        <v>3150000</v>
      </c>
      <c r="T222" s="31" t="s">
        <v>195</v>
      </c>
      <c r="U222" s="4" t="s">
        <v>1191</v>
      </c>
      <c r="V222" s="93">
        <v>44440</v>
      </c>
      <c r="W222" s="4"/>
      <c r="X222" s="4" t="s">
        <v>707</v>
      </c>
      <c r="Y222" s="1"/>
      <c r="Z222" s="1"/>
    </row>
    <row r="223" spans="1:26" ht="15.75" customHeight="1">
      <c r="A223" s="3">
        <v>240</v>
      </c>
      <c r="B223" s="24">
        <v>5341468</v>
      </c>
      <c r="C223" s="4" t="s">
        <v>766</v>
      </c>
      <c r="D223" s="3">
        <v>18001881</v>
      </c>
      <c r="E223" s="4"/>
      <c r="F223" s="4" t="s">
        <v>767</v>
      </c>
      <c r="G223" s="4"/>
      <c r="H223" s="4" t="s">
        <v>723</v>
      </c>
      <c r="I223" s="4" t="s">
        <v>768</v>
      </c>
      <c r="J223" s="4" t="s">
        <v>769</v>
      </c>
      <c r="K223" s="4">
        <v>88886754</v>
      </c>
      <c r="L223" s="7" t="s">
        <v>770</v>
      </c>
      <c r="M223" s="10" t="s">
        <v>810</v>
      </c>
      <c r="N223" s="3">
        <v>90</v>
      </c>
      <c r="O223" s="91">
        <v>44441</v>
      </c>
      <c r="P223" s="91">
        <v>44682</v>
      </c>
      <c r="Q223" s="30">
        <v>18354000000</v>
      </c>
      <c r="R223" s="28">
        <v>0.25</v>
      </c>
      <c r="S223" s="30">
        <v>43544998</v>
      </c>
      <c r="T223" s="31" t="s">
        <v>1263</v>
      </c>
      <c r="U223" s="4" t="s">
        <v>1191</v>
      </c>
      <c r="V223" s="93">
        <v>44441</v>
      </c>
      <c r="W223" s="4"/>
      <c r="X223" s="4" t="s">
        <v>707</v>
      </c>
      <c r="Y223" s="1"/>
      <c r="Z223" s="1"/>
    </row>
    <row r="224" spans="1:26" ht="15.75" customHeight="1">
      <c r="A224" s="3">
        <v>241</v>
      </c>
      <c r="B224" s="24">
        <v>5081092</v>
      </c>
      <c r="C224" s="4" t="s">
        <v>771</v>
      </c>
      <c r="D224" s="3" t="s">
        <v>772</v>
      </c>
      <c r="E224" s="4"/>
      <c r="F224" s="4"/>
      <c r="G224" s="4"/>
      <c r="H224" s="4" t="s">
        <v>773</v>
      </c>
      <c r="I224" s="4" t="s">
        <v>376</v>
      </c>
      <c r="J224" s="4" t="s">
        <v>774</v>
      </c>
      <c r="K224" s="4">
        <v>88113456</v>
      </c>
      <c r="L224" s="7" t="s">
        <v>775</v>
      </c>
      <c r="M224" s="10" t="s">
        <v>810</v>
      </c>
      <c r="N224" s="3">
        <v>90</v>
      </c>
      <c r="O224" s="91">
        <v>44442</v>
      </c>
      <c r="P224" s="91">
        <v>44683</v>
      </c>
      <c r="Q224" s="30">
        <v>18397257283</v>
      </c>
      <c r="R224" s="28">
        <v>0.25</v>
      </c>
      <c r="S224" s="30">
        <v>27515577</v>
      </c>
      <c r="T224" s="29" t="s">
        <v>1264</v>
      </c>
      <c r="U224" s="4" t="s">
        <v>1191</v>
      </c>
      <c r="V224" s="93">
        <v>44442</v>
      </c>
      <c r="W224" s="4"/>
      <c r="X224" s="4" t="s">
        <v>707</v>
      </c>
      <c r="Y224" s="1"/>
      <c r="Z224" s="1"/>
    </row>
    <row r="225" spans="1:26" ht="15.75" customHeight="1">
      <c r="A225" s="3">
        <v>242</v>
      </c>
      <c r="B225" s="24">
        <v>5782295</v>
      </c>
      <c r="C225" s="4" t="s">
        <v>776</v>
      </c>
      <c r="D225" s="3" t="s">
        <v>777</v>
      </c>
      <c r="E225" s="4"/>
      <c r="F225" s="4"/>
      <c r="G225" s="4"/>
      <c r="H225" s="4" t="s">
        <v>778</v>
      </c>
      <c r="I225" s="4" t="s">
        <v>779</v>
      </c>
      <c r="J225" s="4" t="s">
        <v>780</v>
      </c>
      <c r="K225" s="4">
        <v>99995686</v>
      </c>
      <c r="L225" s="7" t="s">
        <v>781</v>
      </c>
      <c r="M225" s="10" t="s">
        <v>32</v>
      </c>
      <c r="N225" s="3">
        <v>90</v>
      </c>
      <c r="O225" s="91">
        <v>44446</v>
      </c>
      <c r="P225" s="91">
        <v>44810</v>
      </c>
      <c r="Q225" s="30">
        <v>2600000000</v>
      </c>
      <c r="R225" s="34">
        <f>+S225/Q225</f>
        <v>2.2115384615384614E-3</v>
      </c>
      <c r="S225" s="30">
        <v>5750000</v>
      </c>
      <c r="T225" s="31" t="s">
        <v>782</v>
      </c>
      <c r="U225" s="4" t="s">
        <v>1184</v>
      </c>
      <c r="V225" s="8">
        <v>44446</v>
      </c>
      <c r="W225" s="4" t="s">
        <v>783</v>
      </c>
      <c r="X225" s="4" t="s">
        <v>784</v>
      </c>
      <c r="Y225" s="1"/>
      <c r="Z225" s="1"/>
    </row>
    <row r="226" spans="1:26" ht="15.75" customHeight="1">
      <c r="A226" s="3">
        <v>243</v>
      </c>
      <c r="B226" s="24">
        <v>2646161</v>
      </c>
      <c r="C226" s="4" t="s">
        <v>785</v>
      </c>
      <c r="D226" s="3" t="s">
        <v>786</v>
      </c>
      <c r="E226" s="4"/>
      <c r="F226" s="4"/>
      <c r="G226" s="4"/>
      <c r="H226" s="4" t="s">
        <v>337</v>
      </c>
      <c r="I226" s="4" t="s">
        <v>787</v>
      </c>
      <c r="J226" s="4" t="s">
        <v>788</v>
      </c>
      <c r="K226" s="4"/>
      <c r="L226" s="4"/>
      <c r="M226" s="10" t="s">
        <v>138</v>
      </c>
      <c r="N226" s="3">
        <v>90</v>
      </c>
      <c r="O226" s="91">
        <v>44233</v>
      </c>
      <c r="P226" s="91">
        <v>44597</v>
      </c>
      <c r="Q226" s="30">
        <v>13080000000</v>
      </c>
      <c r="R226" s="28">
        <v>0.42</v>
      </c>
      <c r="S226" s="30">
        <v>54936000</v>
      </c>
      <c r="T226" s="31" t="s">
        <v>195</v>
      </c>
      <c r="U226" s="4" t="s">
        <v>1219</v>
      </c>
      <c r="V226" s="8">
        <v>44233</v>
      </c>
      <c r="W226" s="4" t="s">
        <v>783</v>
      </c>
      <c r="X226" s="4" t="s">
        <v>784</v>
      </c>
      <c r="Y226" s="1"/>
      <c r="Z226" s="1"/>
    </row>
    <row r="227" spans="1:26" ht="15.75" customHeight="1">
      <c r="A227" s="3">
        <v>244</v>
      </c>
      <c r="B227" s="24">
        <v>6108938</v>
      </c>
      <c r="C227" s="4" t="s">
        <v>789</v>
      </c>
      <c r="D227" s="3" t="s">
        <v>790</v>
      </c>
      <c r="E227" s="4"/>
      <c r="F227" s="4" t="s">
        <v>791</v>
      </c>
      <c r="G227" s="4"/>
      <c r="H227" s="4" t="s">
        <v>337</v>
      </c>
      <c r="I227" s="4" t="s">
        <v>792</v>
      </c>
      <c r="J227" s="4" t="s">
        <v>793</v>
      </c>
      <c r="K227" s="4"/>
      <c r="L227" s="4"/>
      <c r="M227" s="10" t="s">
        <v>32</v>
      </c>
      <c r="N227" s="3">
        <v>90</v>
      </c>
      <c r="O227" s="91">
        <v>44266</v>
      </c>
      <c r="P227" s="97">
        <v>44630</v>
      </c>
      <c r="Q227" s="30">
        <v>1340000000</v>
      </c>
      <c r="R227" s="28">
        <v>4.7999999999999996E-3</v>
      </c>
      <c r="S227" s="30">
        <v>6432000</v>
      </c>
      <c r="T227" s="31" t="s">
        <v>195</v>
      </c>
      <c r="U227" s="4" t="s">
        <v>1219</v>
      </c>
      <c r="V227" s="8">
        <v>44266</v>
      </c>
      <c r="W227" s="4" t="s">
        <v>783</v>
      </c>
      <c r="X227" s="4" t="s">
        <v>784</v>
      </c>
      <c r="Y227" s="1"/>
      <c r="Z227" s="1"/>
    </row>
    <row r="228" spans="1:26" ht="15.75" customHeight="1">
      <c r="A228" s="3">
        <v>245</v>
      </c>
      <c r="B228" s="24">
        <v>6090036</v>
      </c>
      <c r="C228" s="4" t="s">
        <v>794</v>
      </c>
      <c r="D228" s="3"/>
      <c r="E228" s="4"/>
      <c r="F228" s="4" t="s">
        <v>795</v>
      </c>
      <c r="G228" s="4"/>
      <c r="H228" s="4" t="s">
        <v>778</v>
      </c>
      <c r="I228" s="4" t="s">
        <v>796</v>
      </c>
      <c r="J228" s="4" t="s">
        <v>797</v>
      </c>
      <c r="K228" s="4"/>
      <c r="L228" s="4"/>
      <c r="M228" s="10" t="s">
        <v>32</v>
      </c>
      <c r="N228" s="3">
        <v>90</v>
      </c>
      <c r="O228" s="91">
        <v>44386</v>
      </c>
      <c r="P228" s="91">
        <v>44751</v>
      </c>
      <c r="Q228" s="30">
        <v>700000000</v>
      </c>
      <c r="R228" s="28">
        <v>3.0000000000000001E-3</v>
      </c>
      <c r="S228" s="30">
        <v>2100000</v>
      </c>
      <c r="T228" s="31" t="s">
        <v>798</v>
      </c>
      <c r="U228" s="4" t="s">
        <v>1184</v>
      </c>
      <c r="V228" s="8">
        <v>44386</v>
      </c>
      <c r="W228" s="4" t="s">
        <v>783</v>
      </c>
      <c r="X228" s="4" t="s">
        <v>784</v>
      </c>
      <c r="Y228" s="1"/>
      <c r="Z228" s="1"/>
    </row>
    <row r="229" spans="1:26" ht="15.75" customHeight="1">
      <c r="A229" s="3">
        <v>246</v>
      </c>
      <c r="B229" s="24">
        <v>5243882</v>
      </c>
      <c r="C229" s="4" t="s">
        <v>799</v>
      </c>
      <c r="D229" s="3">
        <v>99045818</v>
      </c>
      <c r="E229" s="4"/>
      <c r="F229" s="4" t="s">
        <v>800</v>
      </c>
      <c r="G229" s="4"/>
      <c r="H229" s="4" t="s">
        <v>801</v>
      </c>
      <c r="I229" s="4" t="s">
        <v>29</v>
      </c>
      <c r="J229" s="4" t="s">
        <v>802</v>
      </c>
      <c r="K229" s="4"/>
      <c r="L229" s="4"/>
      <c r="M229" s="10" t="s">
        <v>32</v>
      </c>
      <c r="N229" s="3">
        <v>90</v>
      </c>
      <c r="O229" s="91">
        <v>44361</v>
      </c>
      <c r="P229" s="91">
        <v>44620</v>
      </c>
      <c r="Q229" s="30">
        <v>1641500000</v>
      </c>
      <c r="R229" s="34">
        <f>+S229/Q229</f>
        <v>4.2631739262869329E-3</v>
      </c>
      <c r="S229" s="30">
        <v>6998000</v>
      </c>
      <c r="T229" s="118" t="s">
        <v>803</v>
      </c>
      <c r="U229" s="4" t="s">
        <v>1184</v>
      </c>
      <c r="V229" s="8">
        <v>44361</v>
      </c>
      <c r="W229" s="4" t="s">
        <v>783</v>
      </c>
      <c r="X229" s="4" t="s">
        <v>784</v>
      </c>
      <c r="Y229" s="1"/>
      <c r="Z229" s="1"/>
    </row>
    <row r="230" spans="1:26" ht="15.75" customHeight="1">
      <c r="A230" s="3">
        <v>247</v>
      </c>
      <c r="B230" s="24">
        <v>6284531</v>
      </c>
      <c r="C230" s="4" t="s">
        <v>804</v>
      </c>
      <c r="D230" s="3">
        <v>77270707</v>
      </c>
      <c r="E230" s="4"/>
      <c r="F230" s="4"/>
      <c r="G230" s="4"/>
      <c r="H230" s="4" t="s">
        <v>778</v>
      </c>
      <c r="I230" s="4" t="s">
        <v>29</v>
      </c>
      <c r="J230" s="4" t="s">
        <v>805</v>
      </c>
      <c r="K230" s="4"/>
      <c r="L230" s="4"/>
      <c r="M230" s="10" t="s">
        <v>32</v>
      </c>
      <c r="N230" s="3">
        <v>90</v>
      </c>
      <c r="O230" s="98">
        <v>44511</v>
      </c>
      <c r="P230" s="98">
        <v>44537</v>
      </c>
      <c r="Q230" s="46">
        <v>6000000</v>
      </c>
      <c r="R230" s="34">
        <f>+S230/Q230</f>
        <v>1.8351666666666666E-3</v>
      </c>
      <c r="S230" s="46">
        <v>11011</v>
      </c>
      <c r="T230" s="31" t="s">
        <v>83</v>
      </c>
      <c r="U230" s="4" t="s">
        <v>1184</v>
      </c>
      <c r="V230" s="45">
        <v>43831</v>
      </c>
      <c r="W230" s="4" t="s">
        <v>783</v>
      </c>
      <c r="X230" s="4" t="s">
        <v>784</v>
      </c>
      <c r="Y230" s="1"/>
      <c r="Z230" s="1"/>
    </row>
    <row r="231" spans="1:26" ht="15.75" customHeight="1">
      <c r="A231" s="3">
        <v>248</v>
      </c>
      <c r="B231" s="3" t="s">
        <v>806</v>
      </c>
      <c r="C231" s="4" t="s">
        <v>807</v>
      </c>
      <c r="D231" s="3">
        <v>70111357</v>
      </c>
      <c r="E231" s="4"/>
      <c r="F231" s="4" t="s">
        <v>808</v>
      </c>
      <c r="G231" s="4"/>
      <c r="H231" s="4"/>
      <c r="I231" s="4" t="s">
        <v>499</v>
      </c>
      <c r="J231" s="4" t="s">
        <v>809</v>
      </c>
      <c r="K231" s="4"/>
      <c r="L231" s="4"/>
      <c r="M231" s="10" t="s">
        <v>810</v>
      </c>
      <c r="N231" s="3">
        <v>90</v>
      </c>
      <c r="O231" s="91">
        <v>44273</v>
      </c>
      <c r="P231" s="91">
        <v>44637</v>
      </c>
      <c r="Q231" s="9">
        <v>288897000</v>
      </c>
      <c r="R231" s="47">
        <v>0.23</v>
      </c>
      <c r="S231" s="9">
        <v>660221</v>
      </c>
      <c r="T231" s="4" t="s">
        <v>228</v>
      </c>
      <c r="U231" s="4" t="s">
        <v>1184</v>
      </c>
      <c r="V231" s="8">
        <v>43831</v>
      </c>
      <c r="W231" s="4"/>
      <c r="X231" s="4" t="s">
        <v>811</v>
      </c>
      <c r="Y231" s="1"/>
      <c r="Z231" s="1"/>
    </row>
    <row r="232" spans="1:26" ht="15.75" customHeight="1">
      <c r="A232" s="3">
        <v>249</v>
      </c>
      <c r="B232" s="3" t="s">
        <v>812</v>
      </c>
      <c r="C232" s="4" t="s">
        <v>813</v>
      </c>
      <c r="D232" s="3">
        <v>77113360</v>
      </c>
      <c r="E232" s="4"/>
      <c r="F232" s="4" t="s">
        <v>814</v>
      </c>
      <c r="G232" s="4"/>
      <c r="H232" s="4" t="s">
        <v>815</v>
      </c>
      <c r="I232" s="4" t="s">
        <v>816</v>
      </c>
      <c r="J232" s="4" t="s">
        <v>817</v>
      </c>
      <c r="K232" s="4"/>
      <c r="L232" s="4"/>
      <c r="M232" s="10" t="s">
        <v>810</v>
      </c>
      <c r="N232" s="3">
        <v>90</v>
      </c>
      <c r="O232" s="91">
        <v>44202</v>
      </c>
      <c r="P232" s="91">
        <v>44566</v>
      </c>
      <c r="Q232" s="9">
        <v>388900000</v>
      </c>
      <c r="R232" s="47">
        <v>0.32</v>
      </c>
      <c r="S232" s="9">
        <v>1770400</v>
      </c>
      <c r="T232" s="4" t="s">
        <v>818</v>
      </c>
      <c r="U232" s="4" t="s">
        <v>1184</v>
      </c>
      <c r="V232" s="8">
        <v>43832</v>
      </c>
      <c r="W232" s="4"/>
      <c r="X232" s="4" t="s">
        <v>811</v>
      </c>
      <c r="Y232" s="1"/>
      <c r="Z232" s="1"/>
    </row>
    <row r="233" spans="1:26" ht="15.75" customHeight="1">
      <c r="A233" s="3">
        <v>250</v>
      </c>
      <c r="B233" s="3" t="s">
        <v>819</v>
      </c>
      <c r="C233" s="4" t="s">
        <v>820</v>
      </c>
      <c r="D233" s="3">
        <v>331422</v>
      </c>
      <c r="E233" s="4"/>
      <c r="F233" s="4" t="s">
        <v>821</v>
      </c>
      <c r="G233" s="4"/>
      <c r="H233" s="4"/>
      <c r="I233" s="4"/>
      <c r="J233" s="4"/>
      <c r="K233" s="4"/>
      <c r="L233" s="4"/>
      <c r="M233" s="10" t="s">
        <v>810</v>
      </c>
      <c r="N233" s="3">
        <v>90</v>
      </c>
      <c r="O233" s="91">
        <v>44305</v>
      </c>
      <c r="P233" s="91">
        <v>44669</v>
      </c>
      <c r="Q233" s="9">
        <v>315000000</v>
      </c>
      <c r="R233" s="47">
        <v>1</v>
      </c>
      <c r="S233" s="9">
        <v>2280760</v>
      </c>
      <c r="T233" s="4" t="s">
        <v>818</v>
      </c>
      <c r="U233" s="4" t="s">
        <v>1184</v>
      </c>
      <c r="V233" s="8">
        <v>44197</v>
      </c>
      <c r="W233" s="4"/>
      <c r="X233" s="4" t="s">
        <v>811</v>
      </c>
      <c r="Y233" s="1"/>
      <c r="Z233" s="1"/>
    </row>
    <row r="234" spans="1:26" ht="15.75" customHeight="1">
      <c r="A234" s="3">
        <v>251</v>
      </c>
      <c r="B234" s="3" t="s">
        <v>822</v>
      </c>
      <c r="C234" s="4" t="s">
        <v>823</v>
      </c>
      <c r="D234" s="3">
        <v>99104375</v>
      </c>
      <c r="E234" s="4"/>
      <c r="F234" s="4" t="s">
        <v>824</v>
      </c>
      <c r="G234" s="4"/>
      <c r="H234" s="4" t="s">
        <v>825</v>
      </c>
      <c r="I234" s="4" t="s">
        <v>317</v>
      </c>
      <c r="J234" s="4" t="s">
        <v>826</v>
      </c>
      <c r="K234" s="4"/>
      <c r="L234" s="4"/>
      <c r="M234" s="10" t="s">
        <v>810</v>
      </c>
      <c r="N234" s="3">
        <v>90</v>
      </c>
      <c r="O234" s="91">
        <v>44523</v>
      </c>
      <c r="P234" s="91">
        <v>44887</v>
      </c>
      <c r="Q234" s="9">
        <v>10000000</v>
      </c>
      <c r="R234" s="47">
        <v>1</v>
      </c>
      <c r="S234" s="9">
        <v>100000</v>
      </c>
      <c r="T234" s="31" t="s">
        <v>178</v>
      </c>
      <c r="U234" s="4" t="s">
        <v>1184</v>
      </c>
      <c r="V234" s="8">
        <v>43101</v>
      </c>
      <c r="W234" s="4"/>
      <c r="X234" s="4" t="s">
        <v>811</v>
      </c>
      <c r="Y234" s="1"/>
      <c r="Z234" s="1"/>
    </row>
    <row r="235" spans="1:26" ht="15.75" customHeight="1">
      <c r="A235" s="3">
        <v>252</v>
      </c>
      <c r="B235" s="3" t="s">
        <v>827</v>
      </c>
      <c r="C235" s="4" t="s">
        <v>828</v>
      </c>
      <c r="D235" s="3">
        <v>88112085</v>
      </c>
      <c r="E235" s="4"/>
      <c r="F235" s="4" t="s">
        <v>829</v>
      </c>
      <c r="G235" s="4"/>
      <c r="H235" s="4"/>
      <c r="I235" s="4" t="s">
        <v>29</v>
      </c>
      <c r="J235" s="4" t="s">
        <v>830</v>
      </c>
      <c r="K235" s="4"/>
      <c r="L235" s="4"/>
      <c r="M235" s="10" t="s">
        <v>810</v>
      </c>
      <c r="N235" s="3">
        <v>90</v>
      </c>
      <c r="O235" s="91">
        <v>44340</v>
      </c>
      <c r="P235" s="91">
        <v>44704</v>
      </c>
      <c r="Q235" s="9">
        <v>36000000</v>
      </c>
      <c r="R235" s="47">
        <v>1.5</v>
      </c>
      <c r="S235" s="9">
        <v>439740</v>
      </c>
      <c r="T235" s="4" t="s">
        <v>831</v>
      </c>
      <c r="U235" s="4" t="s">
        <v>1184</v>
      </c>
      <c r="V235" s="8">
        <v>43101</v>
      </c>
      <c r="W235" s="4"/>
      <c r="X235" s="4" t="s">
        <v>811</v>
      </c>
      <c r="Y235" s="1"/>
      <c r="Z235" s="1"/>
    </row>
    <row r="236" spans="1:26" ht="15.75" customHeight="1">
      <c r="A236" s="3">
        <v>253</v>
      </c>
      <c r="B236" s="3" t="s">
        <v>832</v>
      </c>
      <c r="C236" s="4" t="s">
        <v>833</v>
      </c>
      <c r="D236" s="3">
        <v>99059226</v>
      </c>
      <c r="E236" s="4"/>
      <c r="F236" s="4" t="s">
        <v>834</v>
      </c>
      <c r="G236" s="4"/>
      <c r="H236" s="4"/>
      <c r="I236" s="4" t="s">
        <v>29</v>
      </c>
      <c r="J236" s="4" t="s">
        <v>835</v>
      </c>
      <c r="K236" s="4"/>
      <c r="L236" s="4"/>
      <c r="M236" s="10" t="s">
        <v>810</v>
      </c>
      <c r="N236" s="3">
        <v>90</v>
      </c>
      <c r="O236" s="91">
        <v>44494</v>
      </c>
      <c r="P236" s="91">
        <v>44858</v>
      </c>
      <c r="Q236" s="9">
        <v>20000000</v>
      </c>
      <c r="R236" s="47">
        <v>1</v>
      </c>
      <c r="S236" s="9">
        <v>200000</v>
      </c>
      <c r="T236" s="4" t="s">
        <v>836</v>
      </c>
      <c r="U236" s="4" t="s">
        <v>1184</v>
      </c>
      <c r="V236" s="8">
        <v>44197</v>
      </c>
      <c r="W236" s="4"/>
      <c r="X236" s="4" t="s">
        <v>811</v>
      </c>
      <c r="Y236" s="1"/>
      <c r="Z236" s="1"/>
    </row>
    <row r="237" spans="1:26" ht="15.75" customHeight="1">
      <c r="A237" s="3">
        <v>254</v>
      </c>
      <c r="B237" s="3" t="s">
        <v>837</v>
      </c>
      <c r="C237" s="4" t="s">
        <v>838</v>
      </c>
      <c r="D237" s="3">
        <v>99015413</v>
      </c>
      <c r="E237" s="4"/>
      <c r="F237" s="4"/>
      <c r="G237" s="4"/>
      <c r="H237" s="4"/>
      <c r="I237" s="4"/>
      <c r="J237" s="4"/>
      <c r="K237" s="4"/>
      <c r="L237" s="4"/>
      <c r="M237" s="10" t="s">
        <v>810</v>
      </c>
      <c r="N237" s="3">
        <v>90</v>
      </c>
      <c r="O237" s="91">
        <v>44209</v>
      </c>
      <c r="P237" s="91">
        <v>44573</v>
      </c>
      <c r="Q237" s="9">
        <v>100000000</v>
      </c>
      <c r="R237" s="47">
        <v>0.3</v>
      </c>
      <c r="S237" s="9">
        <v>300000</v>
      </c>
      <c r="T237" s="4" t="s">
        <v>96</v>
      </c>
      <c r="U237" s="4" t="s">
        <v>1184</v>
      </c>
      <c r="V237" s="8">
        <v>44197</v>
      </c>
      <c r="W237" s="4"/>
      <c r="X237" s="4" t="s">
        <v>811</v>
      </c>
      <c r="Y237" s="1"/>
      <c r="Z237" s="1"/>
    </row>
    <row r="238" spans="1:26" ht="15.75" customHeight="1">
      <c r="A238" s="3">
        <v>255</v>
      </c>
      <c r="B238" s="3" t="s">
        <v>839</v>
      </c>
      <c r="C238" s="4" t="s">
        <v>840</v>
      </c>
      <c r="D238" s="3"/>
      <c r="E238" s="4"/>
      <c r="F238" s="4"/>
      <c r="G238" s="4"/>
      <c r="H238" s="4"/>
      <c r="I238" s="4"/>
      <c r="J238" s="4"/>
      <c r="K238" s="4"/>
      <c r="L238" s="4"/>
      <c r="M238" s="10" t="s">
        <v>810</v>
      </c>
      <c r="N238" s="3">
        <v>90</v>
      </c>
      <c r="O238" s="91">
        <v>44218</v>
      </c>
      <c r="P238" s="91">
        <v>44582</v>
      </c>
      <c r="Q238" s="9">
        <v>15000000</v>
      </c>
      <c r="R238" s="47">
        <v>0.6</v>
      </c>
      <c r="S238" s="9">
        <v>90000</v>
      </c>
      <c r="T238" s="4" t="s">
        <v>96</v>
      </c>
      <c r="U238" s="4" t="s">
        <v>1184</v>
      </c>
      <c r="V238" s="8">
        <v>43831</v>
      </c>
      <c r="W238" s="4"/>
      <c r="X238" s="4" t="s">
        <v>811</v>
      </c>
      <c r="Y238" s="1"/>
      <c r="Z238" s="1"/>
    </row>
    <row r="239" spans="1:26" ht="15.75" customHeight="1">
      <c r="A239" s="3">
        <v>256</v>
      </c>
      <c r="B239" s="3" t="s">
        <v>841</v>
      </c>
      <c r="C239" s="4" t="s">
        <v>842</v>
      </c>
      <c r="D239" s="3">
        <v>98118649</v>
      </c>
      <c r="E239" s="4"/>
      <c r="F239" s="4" t="s">
        <v>843</v>
      </c>
      <c r="G239" s="4"/>
      <c r="H239" s="4"/>
      <c r="I239" s="4"/>
      <c r="J239" s="4"/>
      <c r="K239" s="4"/>
      <c r="L239" s="4"/>
      <c r="M239" s="10" t="s">
        <v>810</v>
      </c>
      <c r="N239" s="3">
        <v>90</v>
      </c>
      <c r="O239" s="91">
        <v>44267</v>
      </c>
      <c r="P239" s="91">
        <v>44632</v>
      </c>
      <c r="Q239" s="9">
        <v>119000000</v>
      </c>
      <c r="R239" s="47">
        <v>1.2</v>
      </c>
      <c r="S239" s="9">
        <v>1808970</v>
      </c>
      <c r="T239" s="4" t="s">
        <v>818</v>
      </c>
      <c r="U239" s="4" t="s">
        <v>1184</v>
      </c>
      <c r="V239" s="8">
        <v>44197</v>
      </c>
      <c r="W239" s="4"/>
      <c r="X239" s="4" t="s">
        <v>811</v>
      </c>
      <c r="Y239" s="1"/>
      <c r="Z239" s="1"/>
    </row>
    <row r="240" spans="1:26" ht="15.75" customHeight="1">
      <c r="A240" s="3">
        <v>257</v>
      </c>
      <c r="B240" s="3" t="s">
        <v>844</v>
      </c>
      <c r="C240" s="4" t="s">
        <v>845</v>
      </c>
      <c r="D240" s="3">
        <v>450679</v>
      </c>
      <c r="E240" s="4"/>
      <c r="F240" s="4" t="s">
        <v>846</v>
      </c>
      <c r="G240" s="4"/>
      <c r="H240" s="4"/>
      <c r="I240" s="4"/>
      <c r="J240" s="4"/>
      <c r="K240" s="4"/>
      <c r="L240" s="4"/>
      <c r="M240" s="10" t="s">
        <v>810</v>
      </c>
      <c r="N240" s="3">
        <v>90</v>
      </c>
      <c r="O240" s="91">
        <v>44343</v>
      </c>
      <c r="P240" s="91">
        <v>44707</v>
      </c>
      <c r="Q240" s="9">
        <v>45500000</v>
      </c>
      <c r="R240" s="47">
        <v>0.8</v>
      </c>
      <c r="S240" s="9">
        <v>446800</v>
      </c>
      <c r="T240" s="4" t="s">
        <v>818</v>
      </c>
      <c r="U240" s="4" t="s">
        <v>1184</v>
      </c>
      <c r="V240" s="8">
        <v>44197</v>
      </c>
      <c r="W240" s="4"/>
      <c r="X240" s="4" t="s">
        <v>811</v>
      </c>
      <c r="Y240" s="1"/>
      <c r="Z240" s="1"/>
    </row>
    <row r="241" spans="1:26" ht="15.75" customHeight="1">
      <c r="A241" s="3">
        <v>258</v>
      </c>
      <c r="B241" s="3" t="s">
        <v>847</v>
      </c>
      <c r="C241" s="4" t="s">
        <v>848</v>
      </c>
      <c r="D241" s="3">
        <v>76105000</v>
      </c>
      <c r="E241" s="4"/>
      <c r="F241" s="4" t="s">
        <v>849</v>
      </c>
      <c r="G241" s="4"/>
      <c r="H241" s="4"/>
      <c r="I241" s="4"/>
      <c r="J241" s="4" t="s">
        <v>850</v>
      </c>
      <c r="K241" s="4">
        <v>99081563</v>
      </c>
      <c r="L241" s="7" t="s">
        <v>851</v>
      </c>
      <c r="M241" s="10" t="s">
        <v>810</v>
      </c>
      <c r="N241" s="3">
        <v>90</v>
      </c>
      <c r="O241" s="91">
        <v>44285</v>
      </c>
      <c r="P241" s="91">
        <v>44649</v>
      </c>
      <c r="Q241" s="9">
        <v>29000000</v>
      </c>
      <c r="R241" s="47">
        <v>1.9</v>
      </c>
      <c r="S241" s="9">
        <v>4022500</v>
      </c>
      <c r="T241" s="4" t="s">
        <v>818</v>
      </c>
      <c r="U241" s="4" t="s">
        <v>1184</v>
      </c>
      <c r="V241" s="8">
        <v>43831</v>
      </c>
      <c r="W241" s="4"/>
      <c r="X241" s="4" t="s">
        <v>811</v>
      </c>
      <c r="Y241" s="1"/>
      <c r="Z241" s="1"/>
    </row>
    <row r="242" spans="1:26" ht="15.75" customHeight="1">
      <c r="A242" s="3">
        <v>259</v>
      </c>
      <c r="B242" s="3" t="s">
        <v>852</v>
      </c>
      <c r="C242" s="4" t="s">
        <v>853</v>
      </c>
      <c r="D242" s="3">
        <v>99053030</v>
      </c>
      <c r="E242" s="4"/>
      <c r="F242" s="4" t="s">
        <v>854</v>
      </c>
      <c r="G242" s="4"/>
      <c r="H242" s="4" t="s">
        <v>855</v>
      </c>
      <c r="I242" s="4" t="s">
        <v>499</v>
      </c>
      <c r="J242" s="4" t="s">
        <v>856</v>
      </c>
      <c r="K242" s="4">
        <v>80118696</v>
      </c>
      <c r="L242" s="7" t="s">
        <v>857</v>
      </c>
      <c r="M242" s="10" t="s">
        <v>810</v>
      </c>
      <c r="N242" s="3">
        <v>90</v>
      </c>
      <c r="O242" s="91">
        <v>44489</v>
      </c>
      <c r="P242" s="91">
        <v>44853</v>
      </c>
      <c r="Q242" s="9">
        <v>90000000</v>
      </c>
      <c r="R242" s="47">
        <v>1.5</v>
      </c>
      <c r="S242" s="9">
        <v>1522600</v>
      </c>
      <c r="T242" s="4" t="s">
        <v>818</v>
      </c>
      <c r="U242" s="4" t="s">
        <v>1184</v>
      </c>
      <c r="V242" s="8">
        <v>42736</v>
      </c>
      <c r="W242" s="4"/>
      <c r="X242" s="4" t="s">
        <v>811</v>
      </c>
      <c r="Y242" s="1"/>
      <c r="Z242" s="1"/>
    </row>
    <row r="243" spans="1:26" ht="15.75" customHeight="1">
      <c r="A243" s="3">
        <v>260</v>
      </c>
      <c r="B243" s="3" t="s">
        <v>27</v>
      </c>
      <c r="C243" s="4" t="s">
        <v>28</v>
      </c>
      <c r="D243" s="3">
        <v>99054567</v>
      </c>
      <c r="E243" s="4"/>
      <c r="F243" s="4"/>
      <c r="G243" s="4"/>
      <c r="H243" s="4"/>
      <c r="I243" s="4"/>
      <c r="J243" s="4"/>
      <c r="K243" s="4"/>
      <c r="L243" s="4"/>
      <c r="M243" s="10" t="s">
        <v>32</v>
      </c>
      <c r="N243" s="3">
        <v>90</v>
      </c>
      <c r="O243" s="91">
        <v>44341</v>
      </c>
      <c r="P243" s="91">
        <v>44706</v>
      </c>
      <c r="Q243" s="9">
        <v>50000000</v>
      </c>
      <c r="R243" s="48">
        <f t="shared" ref="R243:R272" si="5">+S243/Q243</f>
        <v>1.26727E-2</v>
      </c>
      <c r="S243" s="9">
        <v>633635</v>
      </c>
      <c r="T243" s="4" t="s">
        <v>858</v>
      </c>
      <c r="U243" s="4" t="s">
        <v>1184</v>
      </c>
      <c r="V243" s="8">
        <v>43831</v>
      </c>
      <c r="W243" s="4"/>
      <c r="X243" s="4" t="s">
        <v>811</v>
      </c>
      <c r="Y243" s="1"/>
      <c r="Z243" s="1"/>
    </row>
    <row r="244" spans="1:26" ht="15.75" customHeight="1">
      <c r="A244" s="3">
        <v>262</v>
      </c>
      <c r="B244" s="3" t="s">
        <v>861</v>
      </c>
      <c r="C244" s="4" t="s">
        <v>862</v>
      </c>
      <c r="D244" s="3">
        <v>88118770</v>
      </c>
      <c r="E244" s="4"/>
      <c r="F244" s="4" t="s">
        <v>863</v>
      </c>
      <c r="G244" s="4"/>
      <c r="H244" s="4"/>
      <c r="I244" s="4" t="s">
        <v>29</v>
      </c>
      <c r="J244" s="4" t="s">
        <v>864</v>
      </c>
      <c r="K244" s="4">
        <v>88118770</v>
      </c>
      <c r="L244" s="49" t="s">
        <v>865</v>
      </c>
      <c r="M244" s="10" t="s">
        <v>810</v>
      </c>
      <c r="N244" s="3">
        <v>90</v>
      </c>
      <c r="O244" s="91">
        <v>44454</v>
      </c>
      <c r="P244" s="91">
        <v>44818</v>
      </c>
      <c r="Q244" s="5">
        <v>249000000</v>
      </c>
      <c r="R244" s="50">
        <f t="shared" si="5"/>
        <v>0.01</v>
      </c>
      <c r="S244" s="5">
        <v>2490000</v>
      </c>
      <c r="T244" s="4" t="s">
        <v>37</v>
      </c>
      <c r="U244" s="4" t="s">
        <v>1184</v>
      </c>
      <c r="V244" s="8">
        <v>44197</v>
      </c>
      <c r="W244" s="4" t="s">
        <v>312</v>
      </c>
      <c r="X244" s="4" t="s">
        <v>866</v>
      </c>
      <c r="Y244" s="1"/>
      <c r="Z244" s="1"/>
    </row>
    <row r="245" spans="1:26" ht="15.75" customHeight="1">
      <c r="A245" s="3">
        <v>263</v>
      </c>
      <c r="B245" s="3" t="s">
        <v>867</v>
      </c>
      <c r="C245" s="4" t="s">
        <v>868</v>
      </c>
      <c r="D245" s="3">
        <v>77102777</v>
      </c>
      <c r="E245" s="4"/>
      <c r="F245" s="26" t="s">
        <v>869</v>
      </c>
      <c r="G245" s="4"/>
      <c r="H245" s="4" t="s">
        <v>870</v>
      </c>
      <c r="I245" s="26" t="s">
        <v>871</v>
      </c>
      <c r="J245" s="4" t="s">
        <v>872</v>
      </c>
      <c r="K245" s="4">
        <v>80980666</v>
      </c>
      <c r="L245" s="4"/>
      <c r="M245" s="10" t="s">
        <v>810</v>
      </c>
      <c r="N245" s="3">
        <v>90</v>
      </c>
      <c r="O245" s="91">
        <v>44501</v>
      </c>
      <c r="P245" s="91">
        <v>44865</v>
      </c>
      <c r="Q245" s="5">
        <v>13273963399.999998</v>
      </c>
      <c r="R245" s="50">
        <f t="shared" si="5"/>
        <v>0.01</v>
      </c>
      <c r="S245" s="5">
        <v>132739633.99999999</v>
      </c>
      <c r="T245" s="4" t="s">
        <v>37</v>
      </c>
      <c r="U245" s="4" t="s">
        <v>1184</v>
      </c>
      <c r="V245" s="8">
        <v>43831</v>
      </c>
      <c r="W245" s="4" t="s">
        <v>312</v>
      </c>
      <c r="X245" s="4" t="s">
        <v>866</v>
      </c>
      <c r="Y245" s="1"/>
      <c r="Z245" s="1"/>
    </row>
    <row r="246" spans="1:26" ht="15.75" customHeight="1">
      <c r="A246" s="3">
        <v>264</v>
      </c>
      <c r="B246" s="3" t="s">
        <v>873</v>
      </c>
      <c r="C246" s="4" t="s">
        <v>874</v>
      </c>
      <c r="D246" s="51" t="s">
        <v>875</v>
      </c>
      <c r="E246" s="4"/>
      <c r="F246" s="4" t="s">
        <v>876</v>
      </c>
      <c r="G246" s="4"/>
      <c r="H246" s="4"/>
      <c r="I246" s="4"/>
      <c r="J246" s="4"/>
      <c r="K246" s="4"/>
      <c r="L246" s="4"/>
      <c r="M246" s="99" t="s">
        <v>810</v>
      </c>
      <c r="N246" s="3">
        <v>90</v>
      </c>
      <c r="O246" s="91">
        <v>44446</v>
      </c>
      <c r="P246" s="91">
        <v>44810</v>
      </c>
      <c r="Q246" s="5">
        <v>501270000</v>
      </c>
      <c r="R246" s="34">
        <f t="shared" si="5"/>
        <v>4.4999999999999997E-3</v>
      </c>
      <c r="S246" s="5">
        <v>2255715</v>
      </c>
      <c r="T246" s="4" t="s">
        <v>78</v>
      </c>
      <c r="U246" s="4" t="s">
        <v>1184</v>
      </c>
      <c r="V246" s="8">
        <v>44197</v>
      </c>
      <c r="W246" s="4" t="s">
        <v>312</v>
      </c>
      <c r="X246" s="4" t="s">
        <v>866</v>
      </c>
      <c r="Y246" s="1"/>
      <c r="Z246" s="1"/>
    </row>
    <row r="247" spans="1:26" ht="15.75" customHeight="1">
      <c r="A247" s="3">
        <v>265</v>
      </c>
      <c r="B247" s="3" t="s">
        <v>877</v>
      </c>
      <c r="C247" s="4" t="s">
        <v>878</v>
      </c>
      <c r="D247" s="3" t="s">
        <v>879</v>
      </c>
      <c r="E247" s="4"/>
      <c r="F247" s="26" t="s">
        <v>880</v>
      </c>
      <c r="G247" s="4"/>
      <c r="H247" s="4" t="s">
        <v>881</v>
      </c>
      <c r="I247" s="26" t="s">
        <v>1220</v>
      </c>
      <c r="J247" s="4" t="s">
        <v>882</v>
      </c>
      <c r="K247" s="4">
        <v>99872385</v>
      </c>
      <c r="L247" s="4" t="s">
        <v>883</v>
      </c>
      <c r="M247" s="10" t="s">
        <v>32</v>
      </c>
      <c r="N247" s="3">
        <v>90</v>
      </c>
      <c r="O247" s="91">
        <v>44409</v>
      </c>
      <c r="P247" s="91">
        <v>44469</v>
      </c>
      <c r="Q247" s="5">
        <v>4245000000</v>
      </c>
      <c r="R247" s="50">
        <f t="shared" si="5"/>
        <v>2.2222666666666668E-3</v>
      </c>
      <c r="S247" s="5">
        <v>9433522</v>
      </c>
      <c r="T247" s="4" t="s">
        <v>1248</v>
      </c>
      <c r="U247" s="4" t="s">
        <v>1219</v>
      </c>
      <c r="V247" s="8">
        <v>43831</v>
      </c>
      <c r="W247" s="4" t="s">
        <v>312</v>
      </c>
      <c r="X247" s="4" t="s">
        <v>866</v>
      </c>
      <c r="Y247" s="1"/>
      <c r="Z247" s="1"/>
    </row>
    <row r="248" spans="1:26" ht="15.75" customHeight="1">
      <c r="A248" s="3">
        <v>266</v>
      </c>
      <c r="B248" s="3" t="s">
        <v>884</v>
      </c>
      <c r="C248" s="4" t="s">
        <v>885</v>
      </c>
      <c r="D248" s="52">
        <v>70008045</v>
      </c>
      <c r="E248" s="4"/>
      <c r="F248" s="1" t="s">
        <v>886</v>
      </c>
      <c r="G248" s="4"/>
      <c r="H248" s="4" t="s">
        <v>887</v>
      </c>
      <c r="I248" s="4" t="s">
        <v>888</v>
      </c>
      <c r="J248" s="4" t="s">
        <v>889</v>
      </c>
      <c r="K248" s="4">
        <v>99711747</v>
      </c>
      <c r="L248" s="49" t="s">
        <v>890</v>
      </c>
      <c r="M248" s="10" t="s">
        <v>810</v>
      </c>
      <c r="N248" s="3">
        <v>90</v>
      </c>
      <c r="O248" s="91">
        <v>44552</v>
      </c>
      <c r="P248" s="91">
        <v>44916</v>
      </c>
      <c r="Q248" s="5">
        <v>127793504748</v>
      </c>
      <c r="R248" s="50">
        <f t="shared" si="5"/>
        <v>3.4587047352022593E-3</v>
      </c>
      <c r="S248" s="5">
        <v>442000000</v>
      </c>
      <c r="T248" s="4" t="s">
        <v>891</v>
      </c>
      <c r="U248" s="4" t="s">
        <v>1184</v>
      </c>
      <c r="V248" s="8">
        <v>43466</v>
      </c>
      <c r="W248" s="4" t="s">
        <v>312</v>
      </c>
      <c r="X248" s="4" t="s">
        <v>866</v>
      </c>
      <c r="Y248" s="1"/>
      <c r="Z248" s="1"/>
    </row>
    <row r="249" spans="1:26" ht="15.75" customHeight="1">
      <c r="A249" s="3">
        <v>267</v>
      </c>
      <c r="B249" s="3" t="s">
        <v>892</v>
      </c>
      <c r="C249" s="4" t="s">
        <v>893</v>
      </c>
      <c r="D249" s="3">
        <v>77226363</v>
      </c>
      <c r="E249" s="4"/>
      <c r="F249" s="26" t="s">
        <v>894</v>
      </c>
      <c r="G249" s="4"/>
      <c r="H249" s="4" t="s">
        <v>895</v>
      </c>
      <c r="I249" s="26" t="s">
        <v>896</v>
      </c>
      <c r="J249" s="4" t="s">
        <v>897</v>
      </c>
      <c r="K249" s="4">
        <v>88118148</v>
      </c>
      <c r="L249" s="7" t="s">
        <v>898</v>
      </c>
      <c r="M249" s="10" t="s">
        <v>32</v>
      </c>
      <c r="N249" s="3">
        <v>90</v>
      </c>
      <c r="O249" s="91">
        <v>44284</v>
      </c>
      <c r="P249" s="91">
        <v>44648</v>
      </c>
      <c r="Q249" s="5">
        <v>825000000</v>
      </c>
      <c r="R249" s="50">
        <f t="shared" si="5"/>
        <v>4.2750000000000002E-3</v>
      </c>
      <c r="S249" s="5">
        <v>3526875</v>
      </c>
      <c r="T249" s="4" t="s">
        <v>37</v>
      </c>
      <c r="U249" s="4" t="s">
        <v>1219</v>
      </c>
      <c r="V249" s="8">
        <v>41640</v>
      </c>
      <c r="W249" s="4" t="s">
        <v>312</v>
      </c>
      <c r="X249" s="4" t="s">
        <v>866</v>
      </c>
      <c r="Y249" s="1"/>
      <c r="Z249" s="1"/>
    </row>
    <row r="250" spans="1:26" ht="15.75" customHeight="1">
      <c r="A250" s="3">
        <v>268</v>
      </c>
      <c r="B250" s="3" t="s">
        <v>219</v>
      </c>
      <c r="C250" s="4" t="s">
        <v>899</v>
      </c>
      <c r="D250" s="3"/>
      <c r="E250" s="4"/>
      <c r="F250" s="4"/>
      <c r="G250" s="4"/>
      <c r="H250" s="4"/>
      <c r="I250" s="4"/>
      <c r="J250" s="4" t="s">
        <v>900</v>
      </c>
      <c r="K250" s="4">
        <v>88104500</v>
      </c>
      <c r="L250" s="4"/>
      <c r="M250" s="10" t="s">
        <v>810</v>
      </c>
      <c r="N250" s="3">
        <v>90</v>
      </c>
      <c r="O250" s="91">
        <v>44215</v>
      </c>
      <c r="P250" s="91">
        <v>44579</v>
      </c>
      <c r="Q250" s="5">
        <v>67959600000</v>
      </c>
      <c r="R250" s="50">
        <f t="shared" si="5"/>
        <v>4.178925420396824E-4</v>
      </c>
      <c r="S250" s="5">
        <v>28399810</v>
      </c>
      <c r="T250" s="4" t="s">
        <v>37</v>
      </c>
      <c r="U250" s="4" t="s">
        <v>1184</v>
      </c>
      <c r="V250" s="8">
        <v>41640</v>
      </c>
      <c r="W250" s="4" t="s">
        <v>312</v>
      </c>
      <c r="X250" s="4" t="s">
        <v>866</v>
      </c>
      <c r="Y250" s="1"/>
      <c r="Z250" s="1"/>
    </row>
    <row r="251" spans="1:26" ht="15.75" customHeight="1">
      <c r="A251" s="3">
        <v>269</v>
      </c>
      <c r="B251" s="3" t="s">
        <v>901</v>
      </c>
      <c r="C251" s="4" t="s">
        <v>902</v>
      </c>
      <c r="D251" s="3">
        <v>11320515</v>
      </c>
      <c r="E251" s="4"/>
      <c r="F251" s="26" t="s">
        <v>903</v>
      </c>
      <c r="G251" s="4"/>
      <c r="H251" s="4" t="s">
        <v>904</v>
      </c>
      <c r="I251" s="26" t="s">
        <v>246</v>
      </c>
      <c r="J251" s="4" t="s">
        <v>905</v>
      </c>
      <c r="K251" s="4">
        <v>99109841</v>
      </c>
      <c r="L251" s="7" t="s">
        <v>906</v>
      </c>
      <c r="M251" s="10" t="s">
        <v>810</v>
      </c>
      <c r="N251" s="3">
        <v>90</v>
      </c>
      <c r="O251" s="91">
        <v>44201</v>
      </c>
      <c r="P251" s="91">
        <v>44565</v>
      </c>
      <c r="Q251" s="5">
        <v>750000000</v>
      </c>
      <c r="R251" s="50">
        <f t="shared" si="5"/>
        <v>0.01</v>
      </c>
      <c r="S251" s="5">
        <v>7500000</v>
      </c>
      <c r="T251" s="4" t="s">
        <v>64</v>
      </c>
      <c r="U251" s="4" t="s">
        <v>1184</v>
      </c>
      <c r="V251" s="8">
        <v>41640</v>
      </c>
      <c r="W251" s="4" t="s">
        <v>312</v>
      </c>
      <c r="X251" s="4" t="s">
        <v>866</v>
      </c>
      <c r="Y251" s="1"/>
      <c r="Z251" s="1"/>
    </row>
    <row r="252" spans="1:26" ht="15.75" customHeight="1">
      <c r="A252" s="3">
        <v>270</v>
      </c>
      <c r="B252" s="3" t="s">
        <v>219</v>
      </c>
      <c r="C252" s="4" t="s">
        <v>899</v>
      </c>
      <c r="D252" s="3"/>
      <c r="E252" s="4"/>
      <c r="F252" s="4"/>
      <c r="G252" s="4"/>
      <c r="H252" s="4"/>
      <c r="I252" s="26" t="s">
        <v>246</v>
      </c>
      <c r="J252" s="4" t="s">
        <v>900</v>
      </c>
      <c r="K252" s="4">
        <v>88104500</v>
      </c>
      <c r="L252" s="4"/>
      <c r="M252" s="10" t="s">
        <v>810</v>
      </c>
      <c r="N252" s="3">
        <v>90</v>
      </c>
      <c r="O252" s="91">
        <v>44526</v>
      </c>
      <c r="P252" s="91">
        <v>44706</v>
      </c>
      <c r="Q252" s="5">
        <v>50338800000</v>
      </c>
      <c r="R252" s="50">
        <f t="shared" si="5"/>
        <v>4.4146721812995146E-4</v>
      </c>
      <c r="S252" s="5">
        <v>22222930</v>
      </c>
      <c r="T252" s="4" t="s">
        <v>37</v>
      </c>
      <c r="U252" s="4" t="s">
        <v>1184</v>
      </c>
      <c r="V252" s="8">
        <v>41640</v>
      </c>
      <c r="W252" s="4" t="s">
        <v>312</v>
      </c>
      <c r="X252" s="4" t="s">
        <v>866</v>
      </c>
      <c r="Y252" s="1"/>
      <c r="Z252" s="1"/>
    </row>
    <row r="253" spans="1:26" ht="15.75" customHeight="1">
      <c r="A253" s="3">
        <v>271</v>
      </c>
      <c r="B253" s="3" t="s">
        <v>867</v>
      </c>
      <c r="C253" s="4" t="s">
        <v>868</v>
      </c>
      <c r="D253" s="3">
        <v>77102777</v>
      </c>
      <c r="E253" s="4"/>
      <c r="F253" s="26" t="s">
        <v>869</v>
      </c>
      <c r="G253" s="4"/>
      <c r="H253" s="4" t="s">
        <v>870</v>
      </c>
      <c r="I253" s="26" t="s">
        <v>871</v>
      </c>
      <c r="J253" s="4" t="s">
        <v>872</v>
      </c>
      <c r="K253" s="4">
        <v>80980666</v>
      </c>
      <c r="L253" s="4"/>
      <c r="M253" s="10" t="s">
        <v>810</v>
      </c>
      <c r="N253" s="3">
        <v>90</v>
      </c>
      <c r="O253" s="91">
        <v>44501</v>
      </c>
      <c r="P253" s="91">
        <v>44865</v>
      </c>
      <c r="Q253" s="5">
        <v>1351000000</v>
      </c>
      <c r="R253" s="50">
        <f t="shared" si="5"/>
        <v>1.7999999999999999E-2</v>
      </c>
      <c r="S253" s="5">
        <v>24318000</v>
      </c>
      <c r="T253" s="4" t="s">
        <v>216</v>
      </c>
      <c r="U253" s="4" t="s">
        <v>1184</v>
      </c>
      <c r="V253" s="8">
        <v>43831</v>
      </c>
      <c r="W253" s="4" t="s">
        <v>312</v>
      </c>
      <c r="X253" s="4" t="s">
        <v>866</v>
      </c>
      <c r="Y253" s="1"/>
      <c r="Z253" s="1"/>
    </row>
    <row r="254" spans="1:26" ht="15.75" customHeight="1">
      <c r="A254" s="3">
        <v>272</v>
      </c>
      <c r="B254" s="3" t="s">
        <v>907</v>
      </c>
      <c r="C254" s="4" t="s">
        <v>908</v>
      </c>
      <c r="D254" s="3"/>
      <c r="E254" s="4"/>
      <c r="F254" s="4"/>
      <c r="G254" s="4"/>
      <c r="H254" s="4"/>
      <c r="I254" s="4"/>
      <c r="J254" s="4" t="s">
        <v>909</v>
      </c>
      <c r="K254" s="4">
        <v>93112245</v>
      </c>
      <c r="L254" s="4"/>
      <c r="M254" s="10" t="s">
        <v>810</v>
      </c>
      <c r="N254" s="3">
        <v>90</v>
      </c>
      <c r="O254" s="91">
        <v>44287</v>
      </c>
      <c r="P254" s="91">
        <v>44651</v>
      </c>
      <c r="Q254" s="5">
        <v>250000000</v>
      </c>
      <c r="R254" s="50">
        <f t="shared" si="5"/>
        <v>1.2E-2</v>
      </c>
      <c r="S254" s="5">
        <v>3000000</v>
      </c>
      <c r="T254" s="4" t="s">
        <v>216</v>
      </c>
      <c r="U254" s="4" t="s">
        <v>1184</v>
      </c>
      <c r="V254" s="8">
        <v>43466</v>
      </c>
      <c r="W254" s="4" t="s">
        <v>312</v>
      </c>
      <c r="X254" s="4" t="s">
        <v>866</v>
      </c>
      <c r="Y254" s="1"/>
      <c r="Z254" s="1"/>
    </row>
    <row r="255" spans="1:26" ht="15.75" customHeight="1">
      <c r="A255" s="3">
        <v>273</v>
      </c>
      <c r="B255" s="3" t="s">
        <v>877</v>
      </c>
      <c r="C255" s="4" t="s">
        <v>878</v>
      </c>
      <c r="D255" s="3" t="s">
        <v>879</v>
      </c>
      <c r="E255" s="4"/>
      <c r="F255" s="26" t="s">
        <v>880</v>
      </c>
      <c r="G255" s="4"/>
      <c r="H255" s="4" t="s">
        <v>881</v>
      </c>
      <c r="I255" s="26" t="s">
        <v>1220</v>
      </c>
      <c r="J255" s="4" t="s">
        <v>882</v>
      </c>
      <c r="K255" s="4">
        <v>99872385</v>
      </c>
      <c r="L255" s="4" t="s">
        <v>883</v>
      </c>
      <c r="M255" s="10" t="s">
        <v>32</v>
      </c>
      <c r="N255" s="3">
        <v>90</v>
      </c>
      <c r="O255" s="91">
        <v>44364</v>
      </c>
      <c r="P255" s="91">
        <v>44728</v>
      </c>
      <c r="Q255" s="5">
        <v>1422000000</v>
      </c>
      <c r="R255" s="50">
        <f t="shared" si="5"/>
        <v>1.2E-2</v>
      </c>
      <c r="S255" s="5">
        <v>17064000</v>
      </c>
      <c r="T255" s="4" t="s">
        <v>216</v>
      </c>
      <c r="U255" s="4" t="s">
        <v>1184</v>
      </c>
      <c r="V255" s="8">
        <v>43466</v>
      </c>
      <c r="W255" s="4" t="s">
        <v>312</v>
      </c>
      <c r="X255" s="4" t="s">
        <v>866</v>
      </c>
      <c r="Y255" s="1"/>
      <c r="Z255" s="1"/>
    </row>
    <row r="256" spans="1:26" ht="15.75" customHeight="1">
      <c r="A256" s="3">
        <v>274</v>
      </c>
      <c r="B256" s="3" t="s">
        <v>910</v>
      </c>
      <c r="C256" s="4" t="s">
        <v>389</v>
      </c>
      <c r="D256" s="3">
        <v>318329</v>
      </c>
      <c r="E256" s="4"/>
      <c r="F256" s="26" t="s">
        <v>911</v>
      </c>
      <c r="G256" s="4"/>
      <c r="H256" s="4" t="s">
        <v>912</v>
      </c>
      <c r="I256" s="26" t="s">
        <v>246</v>
      </c>
      <c r="J256" s="4" t="s">
        <v>913</v>
      </c>
      <c r="K256" s="4">
        <v>99011940</v>
      </c>
      <c r="L256" s="4" t="s">
        <v>914</v>
      </c>
      <c r="M256" s="10" t="s">
        <v>32</v>
      </c>
      <c r="N256" s="3">
        <v>90</v>
      </c>
      <c r="O256" s="91">
        <v>44308</v>
      </c>
      <c r="P256" s="91">
        <v>44672</v>
      </c>
      <c r="Q256" s="5">
        <v>942000000</v>
      </c>
      <c r="R256" s="50">
        <f t="shared" si="5"/>
        <v>7.7754777070063695E-3</v>
      </c>
      <c r="S256" s="5">
        <v>7324500</v>
      </c>
      <c r="T256" s="4" t="s">
        <v>216</v>
      </c>
      <c r="U256" s="4" t="s">
        <v>1184</v>
      </c>
      <c r="V256" s="8">
        <v>41275</v>
      </c>
      <c r="W256" s="4" t="s">
        <v>312</v>
      </c>
      <c r="X256" s="4" t="s">
        <v>866</v>
      </c>
      <c r="Y256" s="1"/>
      <c r="Z256" s="1"/>
    </row>
    <row r="257" spans="1:26" ht="15.75" customHeight="1">
      <c r="A257" s="3">
        <v>275</v>
      </c>
      <c r="B257" s="3" t="s">
        <v>915</v>
      </c>
      <c r="C257" s="4" t="s">
        <v>916</v>
      </c>
      <c r="D257" s="3"/>
      <c r="E257" s="4"/>
      <c r="F257" s="53" t="s">
        <v>917</v>
      </c>
      <c r="G257" s="4"/>
      <c r="H257" s="4"/>
      <c r="I257" s="4"/>
      <c r="J257" s="4" t="s">
        <v>918</v>
      </c>
      <c r="K257" s="4">
        <v>88092713</v>
      </c>
      <c r="L257" s="49" t="s">
        <v>919</v>
      </c>
      <c r="M257" s="10" t="s">
        <v>810</v>
      </c>
      <c r="N257" s="3">
        <v>90</v>
      </c>
      <c r="O257" s="91">
        <v>44349</v>
      </c>
      <c r="P257" s="91">
        <v>44713</v>
      </c>
      <c r="Q257" s="5">
        <v>4020480200</v>
      </c>
      <c r="R257" s="50">
        <f t="shared" si="5"/>
        <v>2.9243369734789394E-3</v>
      </c>
      <c r="S257" s="5">
        <v>11757238.9</v>
      </c>
      <c r="T257" s="4" t="s">
        <v>216</v>
      </c>
      <c r="U257" s="4" t="s">
        <v>1184</v>
      </c>
      <c r="V257" s="8">
        <v>43466</v>
      </c>
      <c r="W257" s="4" t="s">
        <v>312</v>
      </c>
      <c r="X257" s="4" t="s">
        <v>866</v>
      </c>
      <c r="Y257" s="1"/>
      <c r="Z257" s="1"/>
    </row>
    <row r="258" spans="1:26" ht="15.75" customHeight="1">
      <c r="A258" s="3">
        <v>276</v>
      </c>
      <c r="B258" s="3" t="s">
        <v>920</v>
      </c>
      <c r="C258" s="4" t="s">
        <v>921</v>
      </c>
      <c r="D258" s="3"/>
      <c r="E258" s="4"/>
      <c r="F258" s="53" t="s">
        <v>917</v>
      </c>
      <c r="G258" s="4"/>
      <c r="H258" s="4"/>
      <c r="I258" s="4"/>
      <c r="J258" s="4" t="s">
        <v>918</v>
      </c>
      <c r="K258" s="4">
        <v>88092713</v>
      </c>
      <c r="L258" s="49" t="s">
        <v>919</v>
      </c>
      <c r="M258" s="10" t="s">
        <v>810</v>
      </c>
      <c r="N258" s="3">
        <v>90</v>
      </c>
      <c r="O258" s="91">
        <v>44350</v>
      </c>
      <c r="P258" s="91">
        <v>44714</v>
      </c>
      <c r="Q258" s="5">
        <v>1005120050</v>
      </c>
      <c r="R258" s="50">
        <f t="shared" si="5"/>
        <v>2.9243369784534693E-3</v>
      </c>
      <c r="S258" s="5">
        <v>2939309.73</v>
      </c>
      <c r="T258" s="4" t="s">
        <v>216</v>
      </c>
      <c r="U258" s="4" t="s">
        <v>1184</v>
      </c>
      <c r="V258" s="8">
        <v>43466</v>
      </c>
      <c r="W258" s="4" t="s">
        <v>312</v>
      </c>
      <c r="X258" s="4" t="s">
        <v>866</v>
      </c>
      <c r="Y258" s="1"/>
      <c r="Z258" s="1"/>
    </row>
    <row r="259" spans="1:26" ht="15.75" customHeight="1">
      <c r="A259" s="3">
        <v>277</v>
      </c>
      <c r="B259" s="3" t="s">
        <v>922</v>
      </c>
      <c r="C259" s="4" t="s">
        <v>923</v>
      </c>
      <c r="D259" s="3"/>
      <c r="E259" s="4"/>
      <c r="F259" s="53" t="s">
        <v>917</v>
      </c>
      <c r="G259" s="4"/>
      <c r="H259" s="4"/>
      <c r="I259" s="4"/>
      <c r="J259" s="4" t="s">
        <v>918</v>
      </c>
      <c r="K259" s="4">
        <v>88092713</v>
      </c>
      <c r="L259" s="49" t="s">
        <v>919</v>
      </c>
      <c r="M259" s="10" t="s">
        <v>810</v>
      </c>
      <c r="N259" s="3">
        <v>90</v>
      </c>
      <c r="O259" s="91">
        <v>44350</v>
      </c>
      <c r="P259" s="91">
        <v>44714</v>
      </c>
      <c r="Q259" s="5">
        <v>1005120050</v>
      </c>
      <c r="R259" s="50">
        <f t="shared" si="5"/>
        <v>2.9243369784534693E-3</v>
      </c>
      <c r="S259" s="5">
        <v>2939309.73</v>
      </c>
      <c r="T259" s="4" t="s">
        <v>216</v>
      </c>
      <c r="U259" s="4" t="s">
        <v>1184</v>
      </c>
      <c r="V259" s="8">
        <v>43466</v>
      </c>
      <c r="W259" s="4" t="s">
        <v>312</v>
      </c>
      <c r="X259" s="4" t="s">
        <v>866</v>
      </c>
      <c r="Y259" s="1"/>
      <c r="Z259" s="1"/>
    </row>
    <row r="260" spans="1:26" ht="15.75" customHeight="1">
      <c r="A260" s="3">
        <v>278</v>
      </c>
      <c r="B260" s="3" t="s">
        <v>924</v>
      </c>
      <c r="C260" s="4" t="s">
        <v>925</v>
      </c>
      <c r="D260" s="3">
        <v>70110877</v>
      </c>
      <c r="E260" s="4"/>
      <c r="F260" s="26" t="s">
        <v>926</v>
      </c>
      <c r="G260" s="4"/>
      <c r="H260" s="4" t="s">
        <v>927</v>
      </c>
      <c r="I260" s="26" t="s">
        <v>928</v>
      </c>
      <c r="J260" s="4" t="s">
        <v>929</v>
      </c>
      <c r="K260" s="4">
        <v>91013670</v>
      </c>
      <c r="L260" s="4"/>
      <c r="M260" s="10" t="s">
        <v>810</v>
      </c>
      <c r="N260" s="3">
        <v>90</v>
      </c>
      <c r="O260" s="91">
        <v>44337</v>
      </c>
      <c r="P260" s="91">
        <v>44701</v>
      </c>
      <c r="Q260" s="5">
        <v>148000000</v>
      </c>
      <c r="R260" s="50">
        <f t="shared" si="5"/>
        <v>8.0000000000000002E-3</v>
      </c>
      <c r="S260" s="5">
        <v>1184000</v>
      </c>
      <c r="T260" s="4" t="s">
        <v>216</v>
      </c>
      <c r="U260" s="4" t="s">
        <v>1184</v>
      </c>
      <c r="V260" s="8">
        <v>42370</v>
      </c>
      <c r="W260" s="4" t="s">
        <v>312</v>
      </c>
      <c r="X260" s="4" t="s">
        <v>866</v>
      </c>
      <c r="Y260" s="1"/>
      <c r="Z260" s="1"/>
    </row>
    <row r="261" spans="1:26" ht="15.75" customHeight="1">
      <c r="A261" s="3">
        <v>279</v>
      </c>
      <c r="B261" s="3" t="s">
        <v>930</v>
      </c>
      <c r="C261" s="4" t="s">
        <v>931</v>
      </c>
      <c r="D261" s="3" t="s">
        <v>932</v>
      </c>
      <c r="E261" s="4"/>
      <c r="F261" s="26" t="s">
        <v>933</v>
      </c>
      <c r="G261" s="4"/>
      <c r="H261" s="4" t="s">
        <v>934</v>
      </c>
      <c r="I261" s="26" t="s">
        <v>935</v>
      </c>
      <c r="J261" s="4" t="s">
        <v>936</v>
      </c>
      <c r="K261" s="4">
        <v>80108009</v>
      </c>
      <c r="L261" s="7" t="s">
        <v>937</v>
      </c>
      <c r="M261" s="10" t="s">
        <v>810</v>
      </c>
      <c r="N261" s="3">
        <v>90</v>
      </c>
      <c r="O261" s="91">
        <v>44294</v>
      </c>
      <c r="P261" s="91">
        <v>44658</v>
      </c>
      <c r="Q261" s="5">
        <v>500384194.31999999</v>
      </c>
      <c r="R261" s="50">
        <f t="shared" si="5"/>
        <v>1.8000000004476562E-3</v>
      </c>
      <c r="S261" s="5">
        <v>900691.55</v>
      </c>
      <c r="T261" s="4" t="s">
        <v>228</v>
      </c>
      <c r="U261" s="4" t="s">
        <v>1184</v>
      </c>
      <c r="V261" s="8">
        <v>41640</v>
      </c>
      <c r="W261" s="4" t="s">
        <v>312</v>
      </c>
      <c r="X261" s="4" t="s">
        <v>866</v>
      </c>
      <c r="Y261" s="1"/>
      <c r="Z261" s="1"/>
    </row>
    <row r="262" spans="1:26" ht="15.75" customHeight="1">
      <c r="A262" s="3">
        <v>280</v>
      </c>
      <c r="B262" s="3" t="s">
        <v>938</v>
      </c>
      <c r="C262" s="4" t="s">
        <v>939</v>
      </c>
      <c r="D262" s="3"/>
      <c r="E262" s="4"/>
      <c r="F262" s="4"/>
      <c r="G262" s="4"/>
      <c r="H262" s="4"/>
      <c r="I262" s="4"/>
      <c r="J262" s="4" t="s">
        <v>940</v>
      </c>
      <c r="K262" s="4">
        <v>99030807</v>
      </c>
      <c r="L262" s="4"/>
      <c r="M262" s="10" t="s">
        <v>810</v>
      </c>
      <c r="N262" s="3">
        <v>90</v>
      </c>
      <c r="O262" s="91">
        <v>44453</v>
      </c>
      <c r="P262" s="91">
        <v>44817</v>
      </c>
      <c r="Q262" s="5">
        <v>218150000</v>
      </c>
      <c r="R262" s="50">
        <f t="shared" si="5"/>
        <v>6.0000000000000001E-3</v>
      </c>
      <c r="S262" s="5">
        <v>1308900</v>
      </c>
      <c r="T262" s="4" t="s">
        <v>97</v>
      </c>
      <c r="U262" s="4" t="s">
        <v>1184</v>
      </c>
      <c r="V262" s="8">
        <v>42005</v>
      </c>
      <c r="W262" s="4" t="s">
        <v>312</v>
      </c>
      <c r="X262" s="4" t="s">
        <v>866</v>
      </c>
      <c r="Y262" s="1"/>
      <c r="Z262" s="1"/>
    </row>
    <row r="263" spans="1:26" ht="15.75" customHeight="1">
      <c r="A263" s="3">
        <v>281</v>
      </c>
      <c r="B263" s="3" t="s">
        <v>941</v>
      </c>
      <c r="C263" s="4" t="s">
        <v>942</v>
      </c>
      <c r="D263" s="3">
        <v>77110572</v>
      </c>
      <c r="E263" s="4"/>
      <c r="F263" s="26" t="s">
        <v>943</v>
      </c>
      <c r="G263" s="4"/>
      <c r="H263" s="4" t="s">
        <v>944</v>
      </c>
      <c r="I263" s="26" t="s">
        <v>871</v>
      </c>
      <c r="J263" s="4" t="s">
        <v>945</v>
      </c>
      <c r="K263" s="4">
        <v>99056553</v>
      </c>
      <c r="L263" s="7" t="s">
        <v>946</v>
      </c>
      <c r="M263" s="10" t="s">
        <v>32</v>
      </c>
      <c r="N263" s="3">
        <v>90</v>
      </c>
      <c r="O263" s="91">
        <v>44409</v>
      </c>
      <c r="P263" s="91">
        <v>44592</v>
      </c>
      <c r="Q263" s="5">
        <v>315500000</v>
      </c>
      <c r="R263" s="50">
        <f t="shared" si="5"/>
        <v>7.1610396196513468E-3</v>
      </c>
      <c r="S263" s="5">
        <v>2259308</v>
      </c>
      <c r="T263" s="4" t="s">
        <v>216</v>
      </c>
      <c r="U263" s="4" t="s">
        <v>1219</v>
      </c>
      <c r="V263" s="8">
        <v>41275</v>
      </c>
      <c r="W263" s="4" t="s">
        <v>312</v>
      </c>
      <c r="X263" s="4" t="s">
        <v>866</v>
      </c>
      <c r="Y263" s="1"/>
      <c r="Z263" s="1"/>
    </row>
    <row r="264" spans="1:26" ht="15.75" customHeight="1">
      <c r="A264" s="3">
        <v>282</v>
      </c>
      <c r="B264" s="3" t="s">
        <v>947</v>
      </c>
      <c r="C264" s="4" t="s">
        <v>948</v>
      </c>
      <c r="D264" s="3">
        <v>77110572</v>
      </c>
      <c r="E264" s="4"/>
      <c r="F264" s="26" t="s">
        <v>943</v>
      </c>
      <c r="G264" s="4"/>
      <c r="H264" s="4" t="s">
        <v>949</v>
      </c>
      <c r="I264" s="26" t="s">
        <v>871</v>
      </c>
      <c r="J264" s="4" t="s">
        <v>945</v>
      </c>
      <c r="K264" s="4">
        <v>99056553</v>
      </c>
      <c r="L264" s="7" t="s">
        <v>946</v>
      </c>
      <c r="M264" s="10" t="s">
        <v>810</v>
      </c>
      <c r="N264" s="3">
        <v>90</v>
      </c>
      <c r="O264" s="91">
        <v>44409</v>
      </c>
      <c r="P264" s="91">
        <v>44592</v>
      </c>
      <c r="Q264" s="5">
        <v>148000000</v>
      </c>
      <c r="R264" s="50">
        <f t="shared" si="5"/>
        <v>4.5369864864864863E-3</v>
      </c>
      <c r="S264" s="5">
        <v>671474</v>
      </c>
      <c r="T264" s="4" t="s">
        <v>216</v>
      </c>
      <c r="U264" s="4" t="s">
        <v>1219</v>
      </c>
      <c r="V264" s="8">
        <v>41275</v>
      </c>
      <c r="W264" s="4" t="s">
        <v>312</v>
      </c>
      <c r="X264" s="4" t="s">
        <v>866</v>
      </c>
      <c r="Y264" s="1"/>
      <c r="Z264" s="1"/>
    </row>
    <row r="265" spans="1:26" ht="15.75" customHeight="1">
      <c r="A265" s="3">
        <v>283</v>
      </c>
      <c r="B265" s="3" t="s">
        <v>950</v>
      </c>
      <c r="C265" s="4" t="s">
        <v>951</v>
      </c>
      <c r="D265" s="3">
        <v>77110572</v>
      </c>
      <c r="E265" s="4"/>
      <c r="F265" s="26" t="s">
        <v>943</v>
      </c>
      <c r="G265" s="4"/>
      <c r="H265" s="4" t="s">
        <v>949</v>
      </c>
      <c r="I265" s="26" t="s">
        <v>871</v>
      </c>
      <c r="J265" s="4" t="s">
        <v>945</v>
      </c>
      <c r="K265" s="4">
        <v>99056553</v>
      </c>
      <c r="L265" s="7" t="s">
        <v>946</v>
      </c>
      <c r="M265" s="10" t="s">
        <v>32</v>
      </c>
      <c r="N265" s="3">
        <v>90</v>
      </c>
      <c r="O265" s="91">
        <v>44445</v>
      </c>
      <c r="P265" s="91">
        <v>44809</v>
      </c>
      <c r="Q265" s="5">
        <v>4062930898</v>
      </c>
      <c r="R265" s="50">
        <f t="shared" si="5"/>
        <v>1.000396290766548E-3</v>
      </c>
      <c r="S265" s="5">
        <v>4064541</v>
      </c>
      <c r="T265" s="4" t="s">
        <v>216</v>
      </c>
      <c r="U265" s="4" t="s">
        <v>1219</v>
      </c>
      <c r="V265" s="8">
        <v>41275</v>
      </c>
      <c r="W265" s="4" t="s">
        <v>312</v>
      </c>
      <c r="X265" s="4" t="s">
        <v>866</v>
      </c>
      <c r="Y265" s="1"/>
      <c r="Z265" s="1"/>
    </row>
    <row r="266" spans="1:26" ht="15.75" customHeight="1">
      <c r="A266" s="3">
        <v>284</v>
      </c>
      <c r="B266" s="3" t="s">
        <v>877</v>
      </c>
      <c r="C266" s="4" t="s">
        <v>878</v>
      </c>
      <c r="D266" s="3" t="s">
        <v>879</v>
      </c>
      <c r="E266" s="4"/>
      <c r="F266" s="26" t="s">
        <v>880</v>
      </c>
      <c r="G266" s="4"/>
      <c r="H266" s="4" t="s">
        <v>881</v>
      </c>
      <c r="I266" s="26" t="s">
        <v>1220</v>
      </c>
      <c r="J266" s="4" t="s">
        <v>882</v>
      </c>
      <c r="K266" s="4">
        <v>99872385</v>
      </c>
      <c r="L266" s="4" t="s">
        <v>883</v>
      </c>
      <c r="M266" s="10" t="s">
        <v>32</v>
      </c>
      <c r="N266" s="3">
        <v>90</v>
      </c>
      <c r="O266" s="91">
        <v>44440</v>
      </c>
      <c r="P266" s="91">
        <v>44804</v>
      </c>
      <c r="Q266" s="5">
        <v>180000000</v>
      </c>
      <c r="R266" s="50">
        <f t="shared" si="5"/>
        <v>1.2E-2</v>
      </c>
      <c r="S266" s="5">
        <v>2160000</v>
      </c>
      <c r="T266" s="4" t="s">
        <v>216</v>
      </c>
      <c r="U266" s="4" t="s">
        <v>1184</v>
      </c>
      <c r="V266" s="8">
        <v>43466</v>
      </c>
      <c r="W266" s="4" t="s">
        <v>312</v>
      </c>
      <c r="X266" s="4" t="s">
        <v>866</v>
      </c>
      <c r="Y266" s="1"/>
      <c r="Z266" s="1"/>
    </row>
    <row r="267" spans="1:26" ht="15.75" customHeight="1">
      <c r="A267" s="3">
        <v>285</v>
      </c>
      <c r="B267" s="3" t="s">
        <v>877</v>
      </c>
      <c r="C267" s="4" t="s">
        <v>878</v>
      </c>
      <c r="D267" s="3" t="s">
        <v>879</v>
      </c>
      <c r="E267" s="4"/>
      <c r="F267" s="26" t="s">
        <v>880</v>
      </c>
      <c r="G267" s="4"/>
      <c r="H267" s="4" t="s">
        <v>881</v>
      </c>
      <c r="I267" s="26" t="s">
        <v>1220</v>
      </c>
      <c r="J267" s="4" t="s">
        <v>882</v>
      </c>
      <c r="K267" s="4">
        <v>99872385</v>
      </c>
      <c r="L267" s="4" t="s">
        <v>883</v>
      </c>
      <c r="M267" s="10" t="s">
        <v>32</v>
      </c>
      <c r="N267" s="3">
        <v>90</v>
      </c>
      <c r="O267" s="91">
        <v>44440</v>
      </c>
      <c r="P267" s="91">
        <v>44804</v>
      </c>
      <c r="Q267" s="5">
        <v>249846500</v>
      </c>
      <c r="R267" s="50">
        <f t="shared" si="5"/>
        <v>1.2E-2</v>
      </c>
      <c r="S267" s="5">
        <v>2998158</v>
      </c>
      <c r="T267" s="4" t="s">
        <v>216</v>
      </c>
      <c r="U267" s="4" t="s">
        <v>1184</v>
      </c>
      <c r="V267" s="8">
        <v>43466</v>
      </c>
      <c r="W267" s="4" t="s">
        <v>312</v>
      </c>
      <c r="X267" s="4" t="s">
        <v>866</v>
      </c>
      <c r="Y267" s="1"/>
      <c r="Z267" s="1"/>
    </row>
    <row r="268" spans="1:26" ht="15.75" customHeight="1">
      <c r="A268" s="3">
        <v>286</v>
      </c>
      <c r="B268" s="3" t="s">
        <v>950</v>
      </c>
      <c r="C268" s="4" t="s">
        <v>951</v>
      </c>
      <c r="D268" s="3">
        <v>77110572</v>
      </c>
      <c r="E268" s="4"/>
      <c r="F268" s="26" t="s">
        <v>943</v>
      </c>
      <c r="G268" s="4"/>
      <c r="H268" s="4" t="s">
        <v>949</v>
      </c>
      <c r="I268" s="26" t="s">
        <v>871</v>
      </c>
      <c r="J268" s="4" t="s">
        <v>945</v>
      </c>
      <c r="K268" s="4">
        <v>99056553</v>
      </c>
      <c r="L268" s="7" t="s">
        <v>946</v>
      </c>
      <c r="M268" s="10" t="s">
        <v>32</v>
      </c>
      <c r="N268" s="3">
        <v>90</v>
      </c>
      <c r="O268" s="91">
        <v>44479</v>
      </c>
      <c r="P268" s="91">
        <v>44843</v>
      </c>
      <c r="Q268" s="5">
        <v>4840000000</v>
      </c>
      <c r="R268" s="50">
        <f t="shared" si="5"/>
        <v>3.0627272727272725E-3</v>
      </c>
      <c r="S268" s="5">
        <v>14823600</v>
      </c>
      <c r="T268" s="4" t="s">
        <v>216</v>
      </c>
      <c r="U268" s="4" t="s">
        <v>1184</v>
      </c>
      <c r="V268" s="8">
        <v>41275</v>
      </c>
      <c r="W268" s="4" t="s">
        <v>312</v>
      </c>
      <c r="X268" s="4" t="s">
        <v>866</v>
      </c>
      <c r="Y268" s="1"/>
      <c r="Z268" s="1"/>
    </row>
    <row r="269" spans="1:26" ht="15.75" customHeight="1">
      <c r="A269" s="3">
        <v>287</v>
      </c>
      <c r="B269" s="3" t="s">
        <v>920</v>
      </c>
      <c r="C269" s="4" t="s">
        <v>921</v>
      </c>
      <c r="D269" s="3"/>
      <c r="E269" s="4"/>
      <c r="F269" s="53" t="s">
        <v>917</v>
      </c>
      <c r="G269" s="4"/>
      <c r="H269" s="4"/>
      <c r="I269" s="4"/>
      <c r="J269" s="4" t="s">
        <v>918</v>
      </c>
      <c r="K269" s="4">
        <v>88092713</v>
      </c>
      <c r="L269" s="49" t="s">
        <v>919</v>
      </c>
      <c r="M269" s="10" t="s">
        <v>810</v>
      </c>
      <c r="N269" s="3">
        <v>90</v>
      </c>
      <c r="O269" s="91">
        <v>44503</v>
      </c>
      <c r="P269" s="91">
        <v>44867</v>
      </c>
      <c r="Q269" s="5">
        <v>18937662622</v>
      </c>
      <c r="R269" s="50">
        <f t="shared" si="5"/>
        <v>1.3798933776358621E-3</v>
      </c>
      <c r="S269" s="5">
        <v>26131955.239999998</v>
      </c>
      <c r="T269" s="4" t="s">
        <v>216</v>
      </c>
      <c r="U269" s="4" t="s">
        <v>1184</v>
      </c>
      <c r="V269" s="8">
        <v>43466</v>
      </c>
      <c r="W269" s="4" t="s">
        <v>312</v>
      </c>
      <c r="X269" s="4" t="s">
        <v>866</v>
      </c>
      <c r="Y269" s="1"/>
      <c r="Z269" s="1"/>
    </row>
    <row r="270" spans="1:26" ht="15.75" customHeight="1">
      <c r="A270" s="3">
        <v>288</v>
      </c>
      <c r="B270" s="3" t="s">
        <v>861</v>
      </c>
      <c r="C270" s="4" t="s">
        <v>862</v>
      </c>
      <c r="D270" s="3">
        <v>88118770</v>
      </c>
      <c r="E270" s="4"/>
      <c r="F270" s="4" t="s">
        <v>863</v>
      </c>
      <c r="G270" s="4"/>
      <c r="H270" s="4"/>
      <c r="I270" s="4" t="s">
        <v>29</v>
      </c>
      <c r="J270" s="4" t="s">
        <v>864</v>
      </c>
      <c r="K270" s="4">
        <v>88118770</v>
      </c>
      <c r="L270" s="4"/>
      <c r="M270" s="10" t="s">
        <v>810</v>
      </c>
      <c r="N270" s="3">
        <v>90</v>
      </c>
      <c r="O270" s="91">
        <v>44329</v>
      </c>
      <c r="P270" s="91">
        <v>44693</v>
      </c>
      <c r="Q270" s="5">
        <v>800000000</v>
      </c>
      <c r="R270" s="50">
        <f t="shared" si="5"/>
        <v>0.01</v>
      </c>
      <c r="S270" s="5">
        <v>8000000</v>
      </c>
      <c r="T270" s="4" t="s">
        <v>51</v>
      </c>
      <c r="U270" s="4" t="s">
        <v>1184</v>
      </c>
      <c r="V270" s="8">
        <v>43831</v>
      </c>
      <c r="W270" s="4" t="s">
        <v>312</v>
      </c>
      <c r="X270" s="4" t="s">
        <v>866</v>
      </c>
      <c r="Y270" s="1"/>
      <c r="Z270" s="1"/>
    </row>
    <row r="271" spans="1:26" ht="15.75" customHeight="1">
      <c r="A271" s="3">
        <v>289</v>
      </c>
      <c r="B271" s="3" t="s">
        <v>196</v>
      </c>
      <c r="C271" s="4" t="s">
        <v>197</v>
      </c>
      <c r="D271" s="3" t="s">
        <v>952</v>
      </c>
      <c r="E271" s="4"/>
      <c r="F271" s="4" t="s">
        <v>953</v>
      </c>
      <c r="G271" s="4"/>
      <c r="H271" s="4"/>
      <c r="I271" s="4"/>
      <c r="J271" s="4" t="s">
        <v>370</v>
      </c>
      <c r="K271" s="4">
        <v>99110192</v>
      </c>
      <c r="L271" s="4"/>
      <c r="M271" s="10" t="s">
        <v>810</v>
      </c>
      <c r="N271" s="3">
        <v>90</v>
      </c>
      <c r="O271" s="91">
        <v>44470</v>
      </c>
      <c r="P271" s="91">
        <v>44834</v>
      </c>
      <c r="Q271" s="5">
        <v>1425500000</v>
      </c>
      <c r="R271" s="50">
        <f t="shared" si="5"/>
        <v>4.0000000000000001E-3</v>
      </c>
      <c r="S271" s="5">
        <v>5702000</v>
      </c>
      <c r="T271" s="4" t="s">
        <v>51</v>
      </c>
      <c r="U271" s="4" t="s">
        <v>1184</v>
      </c>
      <c r="V271" s="8">
        <v>44197</v>
      </c>
      <c r="W271" s="4" t="s">
        <v>312</v>
      </c>
      <c r="X271" s="4" t="s">
        <v>866</v>
      </c>
      <c r="Y271" s="1"/>
      <c r="Z271" s="1"/>
    </row>
    <row r="272" spans="1:26" ht="15.75" customHeight="1">
      <c r="A272" s="3">
        <v>290</v>
      </c>
      <c r="B272" s="3" t="s">
        <v>841</v>
      </c>
      <c r="C272" s="4" t="s">
        <v>842</v>
      </c>
      <c r="D272" s="3"/>
      <c r="E272" s="4"/>
      <c r="F272" s="4"/>
      <c r="G272" s="4"/>
      <c r="H272" s="4"/>
      <c r="I272" s="4"/>
      <c r="J272" s="4" t="s">
        <v>954</v>
      </c>
      <c r="K272" s="4">
        <v>99118706</v>
      </c>
      <c r="L272" s="4"/>
      <c r="M272" s="10" t="s">
        <v>810</v>
      </c>
      <c r="N272" s="3">
        <v>90</v>
      </c>
      <c r="O272" s="91">
        <v>44475</v>
      </c>
      <c r="P272" s="91">
        <v>44839</v>
      </c>
      <c r="Q272" s="5">
        <v>1000000000</v>
      </c>
      <c r="R272" s="50">
        <f t="shared" si="5"/>
        <v>3.0000000000000001E-3</v>
      </c>
      <c r="S272" s="5">
        <v>3000000</v>
      </c>
      <c r="T272" s="4" t="s">
        <v>51</v>
      </c>
      <c r="U272" s="4" t="s">
        <v>1184</v>
      </c>
      <c r="V272" s="8">
        <v>42370</v>
      </c>
      <c r="W272" s="4" t="s">
        <v>312</v>
      </c>
      <c r="X272" s="4" t="s">
        <v>866</v>
      </c>
      <c r="Y272" s="1"/>
      <c r="Z272" s="1"/>
    </row>
    <row r="273" spans="1:26" ht="15.75" customHeight="1" thickBot="1">
      <c r="A273" s="3">
        <v>291</v>
      </c>
      <c r="B273" s="52">
        <v>5722942</v>
      </c>
      <c r="C273" s="4" t="s">
        <v>955</v>
      </c>
      <c r="D273" s="3"/>
      <c r="E273" s="4"/>
      <c r="F273" s="53" t="s">
        <v>956</v>
      </c>
      <c r="G273" s="4"/>
      <c r="H273" s="4" t="s">
        <v>949</v>
      </c>
      <c r="I273" s="4"/>
      <c r="J273" s="4" t="s">
        <v>957</v>
      </c>
      <c r="K273" s="4">
        <v>99070424</v>
      </c>
      <c r="L273" s="49" t="s">
        <v>958</v>
      </c>
      <c r="M273" s="10" t="s">
        <v>32</v>
      </c>
      <c r="N273" s="3">
        <v>90</v>
      </c>
      <c r="O273" s="91">
        <v>44554</v>
      </c>
      <c r="P273" s="91">
        <v>44560</v>
      </c>
      <c r="Q273" s="54">
        <v>50000000</v>
      </c>
      <c r="R273" s="55">
        <v>4.0000000000000001E-3</v>
      </c>
      <c r="S273" s="56">
        <v>200000</v>
      </c>
      <c r="T273" s="4" t="s">
        <v>1265</v>
      </c>
      <c r="U273" s="4" t="s">
        <v>1184</v>
      </c>
      <c r="V273" s="8">
        <v>44197</v>
      </c>
      <c r="W273" s="4" t="s">
        <v>959</v>
      </c>
      <c r="X273" s="4" t="s">
        <v>866</v>
      </c>
      <c r="Y273" s="1"/>
      <c r="Z273" s="1"/>
    </row>
    <row r="274" spans="1:26" ht="15.75" customHeight="1">
      <c r="A274" s="3">
        <v>292</v>
      </c>
      <c r="B274" s="57">
        <v>5726174</v>
      </c>
      <c r="C274" s="58" t="s">
        <v>960</v>
      </c>
      <c r="D274" s="3"/>
      <c r="E274" s="4"/>
      <c r="F274" s="20" t="s">
        <v>961</v>
      </c>
      <c r="G274" s="37" t="s">
        <v>962</v>
      </c>
      <c r="H274" s="20" t="s">
        <v>963</v>
      </c>
      <c r="I274" s="20" t="s">
        <v>964</v>
      </c>
      <c r="J274" s="4" t="s">
        <v>965</v>
      </c>
      <c r="K274" s="59" t="s">
        <v>966</v>
      </c>
      <c r="L274" s="37" t="s">
        <v>967</v>
      </c>
      <c r="M274" s="4" t="s">
        <v>810</v>
      </c>
      <c r="N274" s="3">
        <v>90</v>
      </c>
      <c r="O274" s="91">
        <v>44197</v>
      </c>
      <c r="P274" s="91">
        <v>44561</v>
      </c>
      <c r="Q274" s="5">
        <v>3495000000</v>
      </c>
      <c r="R274" s="9">
        <f>S274/Q274*100</f>
        <v>0.24856938483547925</v>
      </c>
      <c r="S274" s="60">
        <v>8687500</v>
      </c>
      <c r="T274" s="20" t="s">
        <v>178</v>
      </c>
      <c r="U274" s="4" t="s">
        <v>1197</v>
      </c>
      <c r="V274" s="8">
        <v>44343</v>
      </c>
      <c r="W274" s="4"/>
      <c r="X274" s="4" t="s">
        <v>968</v>
      </c>
      <c r="Y274" s="1"/>
      <c r="Z274" s="1"/>
    </row>
    <row r="275" spans="1:26" ht="15.75" customHeight="1">
      <c r="A275" s="3">
        <v>293</v>
      </c>
      <c r="B275" s="57">
        <v>9915303</v>
      </c>
      <c r="C275" s="58" t="s">
        <v>969</v>
      </c>
      <c r="D275" s="3">
        <v>88118238</v>
      </c>
      <c r="E275" s="4"/>
      <c r="F275" s="20" t="s">
        <v>970</v>
      </c>
      <c r="G275" s="37" t="s">
        <v>971</v>
      </c>
      <c r="H275" s="4" t="s">
        <v>972</v>
      </c>
      <c r="I275" s="20" t="s">
        <v>973</v>
      </c>
      <c r="J275" s="4" t="s">
        <v>974</v>
      </c>
      <c r="K275" s="4">
        <v>89018238</v>
      </c>
      <c r="L275" s="37" t="s">
        <v>975</v>
      </c>
      <c r="M275" s="4" t="s">
        <v>810</v>
      </c>
      <c r="N275" s="3">
        <v>90</v>
      </c>
      <c r="O275" s="91">
        <v>44197</v>
      </c>
      <c r="P275" s="91">
        <v>44561</v>
      </c>
      <c r="Q275" s="9">
        <v>15918497294</v>
      </c>
      <c r="R275" s="9">
        <f>S275/Q275*100</f>
        <v>3.0000000011307603E-2</v>
      </c>
      <c r="S275" s="60">
        <v>4775549.1900000004</v>
      </c>
      <c r="T275" s="20" t="s">
        <v>591</v>
      </c>
      <c r="U275" s="4" t="s">
        <v>1184</v>
      </c>
      <c r="V275" s="8">
        <v>44215</v>
      </c>
      <c r="W275" s="4"/>
      <c r="X275" s="4" t="s">
        <v>968</v>
      </c>
      <c r="Y275" s="1"/>
      <c r="Z275" s="1"/>
    </row>
    <row r="276" spans="1:26" ht="15.75" customHeight="1">
      <c r="A276" s="3">
        <v>294</v>
      </c>
      <c r="B276" s="57">
        <v>9915303</v>
      </c>
      <c r="C276" s="58" t="s">
        <v>969</v>
      </c>
      <c r="D276" s="3">
        <v>88118238</v>
      </c>
      <c r="E276" s="4"/>
      <c r="F276" s="20" t="s">
        <v>970</v>
      </c>
      <c r="G276" s="4" t="s">
        <v>971</v>
      </c>
      <c r="H276" s="4" t="s">
        <v>972</v>
      </c>
      <c r="I276" s="20" t="s">
        <v>973</v>
      </c>
      <c r="J276" s="4" t="s">
        <v>974</v>
      </c>
      <c r="K276" s="4">
        <v>89018238</v>
      </c>
      <c r="L276" s="37" t="s">
        <v>975</v>
      </c>
      <c r="M276" s="4" t="s">
        <v>32</v>
      </c>
      <c r="N276" s="3">
        <v>90</v>
      </c>
      <c r="O276" s="91">
        <v>44197</v>
      </c>
      <c r="P276" s="91">
        <v>44561</v>
      </c>
      <c r="Q276" s="9">
        <v>1290000000</v>
      </c>
      <c r="R276" s="9">
        <f>S276/Q276*100</f>
        <v>0.8</v>
      </c>
      <c r="S276" s="60">
        <v>10320000</v>
      </c>
      <c r="T276" s="20" t="s">
        <v>891</v>
      </c>
      <c r="U276" s="4" t="s">
        <v>1184</v>
      </c>
      <c r="V276" s="8">
        <v>44245</v>
      </c>
      <c r="W276" s="20" t="s">
        <v>976</v>
      </c>
      <c r="X276" s="4" t="s">
        <v>968</v>
      </c>
      <c r="Y276" s="1"/>
      <c r="Z276" s="1"/>
    </row>
    <row r="277" spans="1:26" ht="15.75" customHeight="1">
      <c r="A277" s="3">
        <v>295</v>
      </c>
      <c r="B277" s="57">
        <v>5479509</v>
      </c>
      <c r="C277" s="58" t="s">
        <v>977</v>
      </c>
      <c r="D277" s="3">
        <v>75758877</v>
      </c>
      <c r="E277" s="4"/>
      <c r="F277" s="20" t="s">
        <v>978</v>
      </c>
      <c r="G277" s="20" t="s">
        <v>979</v>
      </c>
      <c r="H277" s="20" t="s">
        <v>980</v>
      </c>
      <c r="I277" s="20" t="s">
        <v>981</v>
      </c>
      <c r="J277" s="4" t="s">
        <v>982</v>
      </c>
      <c r="K277" s="4">
        <v>99991760</v>
      </c>
      <c r="L277" s="37" t="s">
        <v>983</v>
      </c>
      <c r="M277" s="4" t="s">
        <v>810</v>
      </c>
      <c r="N277" s="3">
        <v>90</v>
      </c>
      <c r="O277" s="91">
        <v>44197</v>
      </c>
      <c r="P277" s="91">
        <v>44531</v>
      </c>
      <c r="Q277" s="5">
        <v>5704000000</v>
      </c>
      <c r="R277" s="9">
        <f>S277/Q277*100</f>
        <v>0.15625</v>
      </c>
      <c r="S277" s="60">
        <v>8912500</v>
      </c>
      <c r="T277" s="20" t="s">
        <v>178</v>
      </c>
      <c r="U277" s="4" t="s">
        <v>1184</v>
      </c>
      <c r="V277" s="8">
        <v>44265</v>
      </c>
      <c r="W277" s="4"/>
      <c r="X277" s="4" t="s">
        <v>968</v>
      </c>
      <c r="Y277" s="1"/>
      <c r="Z277" s="1"/>
    </row>
    <row r="278" spans="1:26" ht="15.75" customHeight="1">
      <c r="A278" s="3">
        <v>296</v>
      </c>
      <c r="B278" s="61">
        <v>5628083</v>
      </c>
      <c r="C278" s="58" t="s">
        <v>984</v>
      </c>
      <c r="D278" s="3">
        <v>70124297</v>
      </c>
      <c r="E278" s="4"/>
      <c r="F278" s="20" t="s">
        <v>985</v>
      </c>
      <c r="G278" s="4" t="s">
        <v>986</v>
      </c>
      <c r="H278" s="20" t="s">
        <v>980</v>
      </c>
      <c r="I278" s="20" t="s">
        <v>981</v>
      </c>
      <c r="J278" s="4" t="s">
        <v>987</v>
      </c>
      <c r="K278" s="4">
        <v>99907292</v>
      </c>
      <c r="L278" s="37" t="s">
        <v>988</v>
      </c>
      <c r="M278" s="4" t="s">
        <v>32</v>
      </c>
      <c r="N278" s="3">
        <v>90</v>
      </c>
      <c r="O278" s="91">
        <v>44198</v>
      </c>
      <c r="P278" s="91">
        <v>44249</v>
      </c>
      <c r="Q278" s="5">
        <v>28500000000</v>
      </c>
      <c r="R278" s="9">
        <f>+S278/Q278</f>
        <v>1.5E-3</v>
      </c>
      <c r="S278" s="60">
        <v>42750000</v>
      </c>
      <c r="T278" s="20" t="s">
        <v>178</v>
      </c>
      <c r="U278" s="4" t="s">
        <v>1197</v>
      </c>
      <c r="V278" s="8">
        <v>44249</v>
      </c>
      <c r="W278" s="20" t="s">
        <v>989</v>
      </c>
      <c r="X278" s="4" t="s">
        <v>968</v>
      </c>
      <c r="Y278" s="1"/>
      <c r="Z278" s="1"/>
    </row>
    <row r="279" spans="1:26" ht="15.75" customHeight="1">
      <c r="A279" s="3">
        <v>298</v>
      </c>
      <c r="B279" s="3">
        <v>5595118</v>
      </c>
      <c r="C279" s="58" t="s">
        <v>990</v>
      </c>
      <c r="D279" s="3">
        <v>77277070</v>
      </c>
      <c r="E279" s="4"/>
      <c r="F279" s="20" t="s">
        <v>991</v>
      </c>
      <c r="G279" s="4" t="s">
        <v>992</v>
      </c>
      <c r="H279" s="20" t="s">
        <v>993</v>
      </c>
      <c r="I279" s="4" t="s">
        <v>409</v>
      </c>
      <c r="J279" s="4" t="s">
        <v>994</v>
      </c>
      <c r="K279" s="4">
        <v>99010412</v>
      </c>
      <c r="L279" s="37" t="s">
        <v>995</v>
      </c>
      <c r="M279" s="4" t="s">
        <v>810</v>
      </c>
      <c r="N279" s="3">
        <v>90</v>
      </c>
      <c r="O279" s="91">
        <v>44228</v>
      </c>
      <c r="P279" s="91">
        <v>44592</v>
      </c>
      <c r="Q279" s="5">
        <v>2850120000</v>
      </c>
      <c r="R279" s="9">
        <f>S279/Q279*100</f>
        <v>0.2</v>
      </c>
      <c r="S279" s="60">
        <v>5700240</v>
      </c>
      <c r="T279" s="20" t="s">
        <v>178</v>
      </c>
      <c r="U279" s="4" t="s">
        <v>1184</v>
      </c>
      <c r="V279" s="8">
        <v>44396</v>
      </c>
      <c r="W279" s="4"/>
      <c r="X279" s="4" t="s">
        <v>968</v>
      </c>
      <c r="Y279" s="1"/>
      <c r="Z279" s="1"/>
    </row>
    <row r="280" spans="1:26" ht="15.75" customHeight="1">
      <c r="A280" s="3">
        <v>300</v>
      </c>
      <c r="B280" s="51">
        <v>6262538</v>
      </c>
      <c r="C280" s="58" t="s">
        <v>996</v>
      </c>
      <c r="D280" s="3"/>
      <c r="E280" s="4"/>
      <c r="F280" s="4"/>
      <c r="G280" s="4"/>
      <c r="H280" s="4" t="s">
        <v>997</v>
      </c>
      <c r="I280" s="4"/>
      <c r="J280" s="4"/>
      <c r="K280" s="4"/>
      <c r="L280" s="4"/>
      <c r="M280" s="4" t="s">
        <v>810</v>
      </c>
      <c r="N280" s="3">
        <v>90</v>
      </c>
      <c r="O280" s="91">
        <v>44198</v>
      </c>
      <c r="P280" s="91">
        <f>+V280</f>
        <v>43914</v>
      </c>
      <c r="Q280" s="9">
        <f>2400000*2850</f>
        <v>6840000000</v>
      </c>
      <c r="R280" s="9">
        <f>S280/Q280*100</f>
        <v>2.8541666666666665</v>
      </c>
      <c r="S280" s="60">
        <f>68500*2850</f>
        <v>195225000</v>
      </c>
      <c r="T280" s="20" t="s">
        <v>998</v>
      </c>
      <c r="U280" s="4" t="s">
        <v>1197</v>
      </c>
      <c r="V280" s="8">
        <v>43914</v>
      </c>
      <c r="W280" s="20" t="s">
        <v>999</v>
      </c>
      <c r="X280" s="4" t="s">
        <v>968</v>
      </c>
      <c r="Y280" s="1"/>
      <c r="Z280" s="1"/>
    </row>
    <row r="281" spans="1:26" ht="15.75" customHeight="1">
      <c r="A281" s="3">
        <v>301</v>
      </c>
      <c r="B281" s="3">
        <v>2685221</v>
      </c>
      <c r="C281" s="58" t="s">
        <v>1000</v>
      </c>
      <c r="D281" s="51" t="s">
        <v>1001</v>
      </c>
      <c r="E281" s="4"/>
      <c r="F281" s="62" t="s">
        <v>1002</v>
      </c>
      <c r="G281" s="4" t="s">
        <v>1003</v>
      </c>
      <c r="H281" s="20" t="s">
        <v>1004</v>
      </c>
      <c r="I281" s="4" t="s">
        <v>409</v>
      </c>
      <c r="J281" s="4" t="s">
        <v>1005</v>
      </c>
      <c r="K281" s="4">
        <v>88023898</v>
      </c>
      <c r="L281" s="37" t="s">
        <v>1006</v>
      </c>
      <c r="M281" s="4" t="s">
        <v>810</v>
      </c>
      <c r="N281" s="3">
        <v>90</v>
      </c>
      <c r="O281" s="91">
        <v>44287</v>
      </c>
      <c r="P281" s="91">
        <v>44651</v>
      </c>
      <c r="Q281" s="5">
        <v>426902400</v>
      </c>
      <c r="R281" s="9">
        <f>S281/Q281*100</f>
        <v>1</v>
      </c>
      <c r="S281" s="60">
        <v>4269024</v>
      </c>
      <c r="T281" s="20" t="s">
        <v>228</v>
      </c>
      <c r="U281" s="4" t="s">
        <v>1184</v>
      </c>
      <c r="V281" s="8">
        <v>44342</v>
      </c>
      <c r="W281" s="4"/>
      <c r="X281" s="4" t="s">
        <v>968</v>
      </c>
      <c r="Y281" s="1"/>
      <c r="Z281" s="1"/>
    </row>
    <row r="282" spans="1:26" ht="15.75" customHeight="1">
      <c r="A282" s="3">
        <v>302</v>
      </c>
      <c r="B282" s="51">
        <v>9129146</v>
      </c>
      <c r="C282" s="58" t="s">
        <v>1007</v>
      </c>
      <c r="D282" s="3" t="s">
        <v>1008</v>
      </c>
      <c r="E282" s="4"/>
      <c r="F282" s="20" t="s">
        <v>1009</v>
      </c>
      <c r="G282" s="4" t="s">
        <v>1010</v>
      </c>
      <c r="H282" s="20" t="s">
        <v>1011</v>
      </c>
      <c r="I282" s="4"/>
      <c r="J282" s="4"/>
      <c r="K282" s="4"/>
      <c r="L282" s="4"/>
      <c r="M282" s="4" t="s">
        <v>32</v>
      </c>
      <c r="N282" s="3">
        <v>90</v>
      </c>
      <c r="O282" s="91">
        <v>44198</v>
      </c>
      <c r="P282" s="91">
        <v>44321</v>
      </c>
      <c r="Q282" s="3">
        <v>1</v>
      </c>
      <c r="R282" s="9">
        <f>S282/Q282*100</f>
        <v>100</v>
      </c>
      <c r="S282" s="60">
        <v>1</v>
      </c>
      <c r="T282" s="20" t="s">
        <v>998</v>
      </c>
      <c r="U282" s="4" t="s">
        <v>1184</v>
      </c>
      <c r="V282" s="8">
        <v>44321</v>
      </c>
      <c r="W282" s="20" t="s">
        <v>999</v>
      </c>
      <c r="X282" s="4" t="s">
        <v>968</v>
      </c>
      <c r="Y282" s="1"/>
      <c r="Z282" s="1"/>
    </row>
    <row r="283" spans="1:26" ht="15.75" customHeight="1">
      <c r="A283" s="3">
        <v>303</v>
      </c>
      <c r="B283" s="51">
        <v>2648989</v>
      </c>
      <c r="C283" s="58" t="s">
        <v>1012</v>
      </c>
      <c r="D283" s="3">
        <v>77111444</v>
      </c>
      <c r="E283" s="4"/>
      <c r="F283" s="20" t="s">
        <v>1013</v>
      </c>
      <c r="G283" s="7" t="s">
        <v>1014</v>
      </c>
      <c r="H283" s="4" t="s">
        <v>997</v>
      </c>
      <c r="I283" s="4" t="s">
        <v>1015</v>
      </c>
      <c r="J283" s="4" t="s">
        <v>1016</v>
      </c>
      <c r="K283" s="4">
        <v>99100167</v>
      </c>
      <c r="L283" s="37" t="s">
        <v>1017</v>
      </c>
      <c r="M283" s="4" t="s">
        <v>32</v>
      </c>
      <c r="N283" s="3">
        <v>90</v>
      </c>
      <c r="O283" s="91">
        <v>44198</v>
      </c>
      <c r="P283" s="91">
        <v>44321</v>
      </c>
      <c r="Q283" s="3">
        <v>1</v>
      </c>
      <c r="R283" s="9"/>
      <c r="S283" s="60">
        <f>258000*2850</f>
        <v>735300000</v>
      </c>
      <c r="T283" s="20" t="s">
        <v>998</v>
      </c>
      <c r="U283" s="4" t="s">
        <v>1197</v>
      </c>
      <c r="V283" s="8">
        <v>44320</v>
      </c>
      <c r="W283" s="20" t="s">
        <v>1018</v>
      </c>
      <c r="X283" s="4" t="s">
        <v>968</v>
      </c>
      <c r="Y283" s="1"/>
      <c r="Z283" s="1"/>
    </row>
    <row r="284" spans="1:26" ht="15.75" customHeight="1">
      <c r="A284" s="3">
        <v>304</v>
      </c>
      <c r="B284" s="3">
        <v>2082675</v>
      </c>
      <c r="C284" s="58" t="s">
        <v>1019</v>
      </c>
      <c r="D284" s="3">
        <v>77279090</v>
      </c>
      <c r="E284" s="4"/>
      <c r="F284" s="62" t="s">
        <v>1020</v>
      </c>
      <c r="G284" s="4" t="s">
        <v>1021</v>
      </c>
      <c r="H284" s="4" t="s">
        <v>1022</v>
      </c>
      <c r="I284" s="4" t="s">
        <v>704</v>
      </c>
      <c r="J284" s="4" t="s">
        <v>1023</v>
      </c>
      <c r="K284" s="4">
        <v>99113276</v>
      </c>
      <c r="L284" s="4"/>
      <c r="M284" s="4" t="s">
        <v>810</v>
      </c>
      <c r="N284" s="3">
        <v>90</v>
      </c>
      <c r="O284" s="91">
        <v>44363</v>
      </c>
      <c r="P284" s="91">
        <v>44727</v>
      </c>
      <c r="Q284" s="5">
        <v>93448184000</v>
      </c>
      <c r="R284" s="9">
        <f t="shared" ref="R284:R293" si="6">S284/Q284*100</f>
        <v>0.14301277439484539</v>
      </c>
      <c r="S284" s="60">
        <v>133642840.56</v>
      </c>
      <c r="T284" s="20" t="s">
        <v>228</v>
      </c>
      <c r="U284" s="4" t="s">
        <v>1184</v>
      </c>
      <c r="V284" s="8">
        <v>44357</v>
      </c>
      <c r="W284" s="4"/>
      <c r="X284" s="4" t="s">
        <v>968</v>
      </c>
      <c r="Y284" s="1"/>
      <c r="Z284" s="1"/>
    </row>
    <row r="285" spans="1:26" ht="15.75" customHeight="1">
      <c r="A285" s="3">
        <v>305</v>
      </c>
      <c r="B285" s="51">
        <v>5149037</v>
      </c>
      <c r="C285" s="58" t="s">
        <v>1024</v>
      </c>
      <c r="D285" s="3">
        <v>77029999</v>
      </c>
      <c r="E285" s="4"/>
      <c r="F285" s="20" t="s">
        <v>1025</v>
      </c>
      <c r="G285" s="4" t="s">
        <v>1026</v>
      </c>
      <c r="H285" s="4" t="s">
        <v>1022</v>
      </c>
      <c r="I285" s="4"/>
      <c r="J285" s="4"/>
      <c r="K285" s="4"/>
      <c r="L285" s="4"/>
      <c r="M285" s="4" t="s">
        <v>810</v>
      </c>
      <c r="N285" s="3">
        <v>90</v>
      </c>
      <c r="O285" s="91">
        <v>44286</v>
      </c>
      <c r="P285" s="91">
        <v>44650</v>
      </c>
      <c r="Q285" s="5">
        <v>2849630000</v>
      </c>
      <c r="R285" s="9">
        <f t="shared" si="6"/>
        <v>0.2</v>
      </c>
      <c r="S285" s="60">
        <v>5699260</v>
      </c>
      <c r="T285" s="20" t="s">
        <v>178</v>
      </c>
      <c r="U285" s="4" t="s">
        <v>1184</v>
      </c>
      <c r="V285" s="8">
        <v>44370</v>
      </c>
      <c r="W285" s="4"/>
      <c r="X285" s="4" t="s">
        <v>968</v>
      </c>
      <c r="Y285" s="1"/>
      <c r="Z285" s="1"/>
    </row>
    <row r="286" spans="1:26" ht="15.75" customHeight="1">
      <c r="A286" s="3">
        <v>308</v>
      </c>
      <c r="B286" s="61">
        <v>5434084</v>
      </c>
      <c r="C286" s="58" t="s">
        <v>1027</v>
      </c>
      <c r="D286" s="3">
        <v>77003010</v>
      </c>
      <c r="E286" s="4"/>
      <c r="F286" s="20" t="s">
        <v>1028</v>
      </c>
      <c r="G286" s="4"/>
      <c r="H286" s="20" t="s">
        <v>1029</v>
      </c>
      <c r="I286" s="4" t="s">
        <v>704</v>
      </c>
      <c r="J286" s="4" t="s">
        <v>1030</v>
      </c>
      <c r="K286" s="4">
        <v>99089971</v>
      </c>
      <c r="L286" s="37" t="s">
        <v>1031</v>
      </c>
      <c r="M286" s="4" t="s">
        <v>32</v>
      </c>
      <c r="N286" s="3">
        <v>90</v>
      </c>
      <c r="O286" s="91">
        <v>44198</v>
      </c>
      <c r="P286" s="91">
        <v>44420</v>
      </c>
      <c r="Q286" s="3">
        <v>1</v>
      </c>
      <c r="R286" s="9">
        <f t="shared" si="6"/>
        <v>100</v>
      </c>
      <c r="S286" s="60">
        <v>1</v>
      </c>
      <c r="T286" s="20" t="s">
        <v>440</v>
      </c>
      <c r="U286" s="4" t="s">
        <v>1184</v>
      </c>
      <c r="V286" s="8">
        <v>44420</v>
      </c>
      <c r="W286" s="20" t="s">
        <v>999</v>
      </c>
      <c r="X286" s="4" t="s">
        <v>968</v>
      </c>
      <c r="Y286" s="1"/>
      <c r="Z286" s="1"/>
    </row>
    <row r="287" spans="1:26" ht="15.75" customHeight="1">
      <c r="A287" s="3">
        <v>309</v>
      </c>
      <c r="B287" s="61">
        <v>8148724</v>
      </c>
      <c r="C287" s="58" t="s">
        <v>1032</v>
      </c>
      <c r="D287" s="3">
        <v>77111710</v>
      </c>
      <c r="E287" s="4"/>
      <c r="F287" s="20" t="s">
        <v>1033</v>
      </c>
      <c r="G287" s="4" t="s">
        <v>1034</v>
      </c>
      <c r="H287" s="20" t="s">
        <v>1035</v>
      </c>
      <c r="I287" s="20" t="s">
        <v>1036</v>
      </c>
      <c r="J287" s="4" t="s">
        <v>1037</v>
      </c>
      <c r="K287" s="4"/>
      <c r="L287" s="37" t="s">
        <v>1038</v>
      </c>
      <c r="M287" s="4" t="s">
        <v>32</v>
      </c>
      <c r="N287" s="3">
        <v>90</v>
      </c>
      <c r="O287" s="91">
        <v>44198</v>
      </c>
      <c r="P287" s="91">
        <v>44426</v>
      </c>
      <c r="Q287" s="9">
        <f>93800000*2850</f>
        <v>267330000000</v>
      </c>
      <c r="R287" s="9">
        <f t="shared" si="6"/>
        <v>0.21321961620469082</v>
      </c>
      <c r="S287" s="63">
        <f>200000*2850</f>
        <v>570000000</v>
      </c>
      <c r="T287" s="20" t="s">
        <v>440</v>
      </c>
      <c r="U287" s="4" t="s">
        <v>1197</v>
      </c>
      <c r="V287" s="8">
        <v>44426</v>
      </c>
      <c r="W287" s="20" t="s">
        <v>999</v>
      </c>
      <c r="X287" s="4" t="s">
        <v>968</v>
      </c>
      <c r="Y287" s="1"/>
      <c r="Z287" s="1"/>
    </row>
    <row r="288" spans="1:26" ht="15.75" customHeight="1">
      <c r="A288" s="3">
        <v>310</v>
      </c>
      <c r="B288" s="3">
        <v>5093171</v>
      </c>
      <c r="C288" s="17" t="s">
        <v>1039</v>
      </c>
      <c r="D288" s="3">
        <v>70100505</v>
      </c>
      <c r="E288" s="4"/>
      <c r="F288" s="62" t="s">
        <v>1040</v>
      </c>
      <c r="G288" s="4" t="s">
        <v>1041</v>
      </c>
      <c r="H288" s="4" t="s">
        <v>1022</v>
      </c>
      <c r="I288" s="4" t="s">
        <v>1042</v>
      </c>
      <c r="J288" s="4" t="s">
        <v>750</v>
      </c>
      <c r="K288" s="4">
        <v>91915533</v>
      </c>
      <c r="L288" s="37" t="s">
        <v>1043</v>
      </c>
      <c r="M288" s="4" t="s">
        <v>810</v>
      </c>
      <c r="N288" s="3">
        <v>90</v>
      </c>
      <c r="O288" s="91">
        <v>44477</v>
      </c>
      <c r="P288" s="91">
        <v>44841</v>
      </c>
      <c r="Q288" s="9">
        <v>199456600000</v>
      </c>
      <c r="R288" s="9">
        <f t="shared" si="6"/>
        <v>4.1428571428571433E-2</v>
      </c>
      <c r="S288" s="63">
        <v>82632020</v>
      </c>
      <c r="T288" s="20" t="s">
        <v>228</v>
      </c>
      <c r="U288" s="4" t="s">
        <v>1184</v>
      </c>
      <c r="V288" s="8">
        <v>44476</v>
      </c>
      <c r="W288" s="4"/>
      <c r="X288" s="4" t="s">
        <v>968</v>
      </c>
      <c r="Y288" s="1"/>
      <c r="Z288" s="1"/>
    </row>
    <row r="289" spans="1:26" ht="15.75" customHeight="1">
      <c r="A289" s="3">
        <v>311</v>
      </c>
      <c r="B289" s="3">
        <v>5093171</v>
      </c>
      <c r="C289" s="17" t="s">
        <v>1039</v>
      </c>
      <c r="D289" s="3">
        <v>70100505</v>
      </c>
      <c r="E289" s="4"/>
      <c r="F289" s="62" t="s">
        <v>1040</v>
      </c>
      <c r="G289" s="4" t="s">
        <v>1041</v>
      </c>
      <c r="H289" s="4" t="s">
        <v>1022</v>
      </c>
      <c r="I289" s="4" t="s">
        <v>1042</v>
      </c>
      <c r="J289" s="4" t="s">
        <v>750</v>
      </c>
      <c r="K289" s="4">
        <v>91915533</v>
      </c>
      <c r="L289" s="37" t="s">
        <v>1043</v>
      </c>
      <c r="M289" s="4" t="s">
        <v>810</v>
      </c>
      <c r="N289" s="3">
        <v>90</v>
      </c>
      <c r="O289" s="91">
        <v>44477</v>
      </c>
      <c r="P289" s="91">
        <v>44841</v>
      </c>
      <c r="Q289" s="9">
        <v>999998459.13999999</v>
      </c>
      <c r="R289" s="9">
        <f t="shared" si="6"/>
        <v>2.8493843905024319</v>
      </c>
      <c r="S289" s="63">
        <v>28493800</v>
      </c>
      <c r="T289" s="20" t="s">
        <v>1044</v>
      </c>
      <c r="U289" s="4" t="s">
        <v>1197</v>
      </c>
      <c r="V289" s="8">
        <v>44476</v>
      </c>
      <c r="W289" s="4"/>
      <c r="X289" s="4" t="s">
        <v>968</v>
      </c>
      <c r="Y289" s="1"/>
      <c r="Z289" s="1"/>
    </row>
    <row r="290" spans="1:26" ht="15.75" customHeight="1">
      <c r="A290" s="3">
        <v>312</v>
      </c>
      <c r="B290" s="3">
        <v>5039754</v>
      </c>
      <c r="C290" s="17" t="s">
        <v>1045</v>
      </c>
      <c r="D290" s="3">
        <v>77070101</v>
      </c>
      <c r="E290" s="4"/>
      <c r="F290" s="62" t="s">
        <v>1046</v>
      </c>
      <c r="G290" s="4" t="s">
        <v>1047</v>
      </c>
      <c r="H290" s="4" t="s">
        <v>1048</v>
      </c>
      <c r="I290" s="4"/>
      <c r="J290" s="4"/>
      <c r="K290" s="4"/>
      <c r="L290" s="4"/>
      <c r="M290" s="4" t="s">
        <v>810</v>
      </c>
      <c r="N290" s="3">
        <v>90</v>
      </c>
      <c r="O290" s="91">
        <v>44524</v>
      </c>
      <c r="P290" s="91">
        <v>44888</v>
      </c>
      <c r="Q290" s="9">
        <v>2849200000</v>
      </c>
      <c r="R290" s="9">
        <f t="shared" si="6"/>
        <v>0.25</v>
      </c>
      <c r="S290" s="63">
        <v>7123000</v>
      </c>
      <c r="T290" s="20" t="s">
        <v>178</v>
      </c>
      <c r="U290" s="4" t="s">
        <v>1184</v>
      </c>
      <c r="V290" s="8">
        <v>44558</v>
      </c>
      <c r="W290" s="4"/>
      <c r="X290" s="4" t="s">
        <v>968</v>
      </c>
      <c r="Y290" s="1"/>
      <c r="Z290" s="1"/>
    </row>
    <row r="291" spans="1:26" ht="15.75" customHeight="1">
      <c r="A291" s="3">
        <v>314</v>
      </c>
      <c r="B291" s="51">
        <v>5162122</v>
      </c>
      <c r="C291" s="4" t="s">
        <v>1049</v>
      </c>
      <c r="D291" s="3">
        <v>70129820</v>
      </c>
      <c r="E291" s="4"/>
      <c r="F291" s="20" t="s">
        <v>1013</v>
      </c>
      <c r="G291" s="4" t="s">
        <v>1050</v>
      </c>
      <c r="H291" s="20" t="s">
        <v>1051</v>
      </c>
      <c r="I291" s="20" t="s">
        <v>1226</v>
      </c>
      <c r="J291" s="4" t="s">
        <v>817</v>
      </c>
      <c r="K291" s="4">
        <v>99199195</v>
      </c>
      <c r="L291" s="37" t="s">
        <v>1052</v>
      </c>
      <c r="M291" s="4" t="s">
        <v>810</v>
      </c>
      <c r="N291" s="3">
        <v>90</v>
      </c>
      <c r="O291" s="91">
        <v>44407</v>
      </c>
      <c r="P291" s="91">
        <v>44772</v>
      </c>
      <c r="Q291" s="9">
        <v>159680000000</v>
      </c>
      <c r="R291" s="9">
        <f t="shared" si="6"/>
        <v>0.5648570691382766</v>
      </c>
      <c r="S291" s="63">
        <v>901963768</v>
      </c>
      <c r="T291" s="20" t="s">
        <v>228</v>
      </c>
      <c r="U291" s="4" t="s">
        <v>1184</v>
      </c>
      <c r="V291" s="8">
        <v>44560</v>
      </c>
      <c r="W291" s="4"/>
      <c r="X291" s="4" t="s">
        <v>968</v>
      </c>
      <c r="Y291" s="1"/>
      <c r="Z291" s="1"/>
    </row>
    <row r="292" spans="1:26" ht="15.75" customHeight="1">
      <c r="A292" s="3">
        <v>315</v>
      </c>
      <c r="B292" s="3">
        <v>6079377</v>
      </c>
      <c r="C292" s="4" t="s">
        <v>1053</v>
      </c>
      <c r="D292" s="3">
        <v>70129820</v>
      </c>
      <c r="E292" s="4"/>
      <c r="F292" s="20" t="s">
        <v>1013</v>
      </c>
      <c r="G292" s="4" t="s">
        <v>1050</v>
      </c>
      <c r="H292" s="20" t="s">
        <v>1051</v>
      </c>
      <c r="I292" s="20" t="s">
        <v>1226</v>
      </c>
      <c r="J292" s="4" t="s">
        <v>817</v>
      </c>
      <c r="K292" s="4">
        <v>99199195</v>
      </c>
      <c r="L292" s="37" t="s">
        <v>1052</v>
      </c>
      <c r="M292" s="4" t="s">
        <v>810</v>
      </c>
      <c r="N292" s="3">
        <v>90</v>
      </c>
      <c r="O292" s="91">
        <v>44407</v>
      </c>
      <c r="P292" s="91">
        <v>44772</v>
      </c>
      <c r="Q292" s="9">
        <v>159680000000</v>
      </c>
      <c r="R292" s="9">
        <f t="shared" si="6"/>
        <v>2.1044499624248498E-2</v>
      </c>
      <c r="S292" s="63">
        <v>33603857</v>
      </c>
      <c r="T292" s="20" t="s">
        <v>228</v>
      </c>
      <c r="U292" s="4" t="s">
        <v>1184</v>
      </c>
      <c r="V292" s="8">
        <v>44561</v>
      </c>
      <c r="W292" s="4"/>
      <c r="X292" s="4" t="s">
        <v>968</v>
      </c>
      <c r="Y292" s="1"/>
      <c r="Z292" s="1"/>
    </row>
    <row r="293" spans="1:26" ht="15.75" customHeight="1">
      <c r="A293" s="3">
        <v>318</v>
      </c>
      <c r="B293" s="3">
        <v>5438349</v>
      </c>
      <c r="C293" s="4" t="s">
        <v>1054</v>
      </c>
      <c r="D293" s="3">
        <v>88117715</v>
      </c>
      <c r="E293" s="4"/>
      <c r="F293" s="4" t="s">
        <v>1055</v>
      </c>
      <c r="G293" s="4"/>
      <c r="H293" s="4" t="s">
        <v>1056</v>
      </c>
      <c r="I293" s="4" t="s">
        <v>155</v>
      </c>
      <c r="J293" s="4" t="s">
        <v>1057</v>
      </c>
      <c r="K293" s="4">
        <v>88117715</v>
      </c>
      <c r="L293" s="4"/>
      <c r="M293" s="4" t="s">
        <v>810</v>
      </c>
      <c r="N293" s="3">
        <v>90</v>
      </c>
      <c r="O293" s="91">
        <v>44540</v>
      </c>
      <c r="P293" s="91">
        <v>44904</v>
      </c>
      <c r="Q293" s="3">
        <v>370000000</v>
      </c>
      <c r="R293" s="64">
        <f t="shared" si="6"/>
        <v>0.43378378378378379</v>
      </c>
      <c r="S293" s="3">
        <v>1605000</v>
      </c>
      <c r="T293" s="4" t="s">
        <v>1058</v>
      </c>
      <c r="U293" s="4" t="s">
        <v>1184</v>
      </c>
      <c r="V293" s="8">
        <v>44538</v>
      </c>
      <c r="W293" s="4" t="s">
        <v>1059</v>
      </c>
      <c r="X293" s="4" t="s">
        <v>1060</v>
      </c>
      <c r="Y293" s="1"/>
      <c r="Z293" s="1"/>
    </row>
    <row r="294" spans="1:26" ht="15.75" customHeight="1">
      <c r="A294" s="3">
        <v>319</v>
      </c>
      <c r="B294" s="65" t="s">
        <v>1061</v>
      </c>
      <c r="C294" s="66" t="s">
        <v>1062</v>
      </c>
      <c r="D294" s="3">
        <v>774402222</v>
      </c>
      <c r="E294" s="10"/>
      <c r="F294" s="10"/>
      <c r="G294" s="10"/>
      <c r="H294" s="67" t="s">
        <v>508</v>
      </c>
      <c r="I294" s="10"/>
      <c r="J294" s="10"/>
      <c r="K294" s="10"/>
      <c r="L294" s="10"/>
      <c r="M294" s="67" t="s">
        <v>32</v>
      </c>
      <c r="N294" s="3">
        <v>90</v>
      </c>
      <c r="O294" s="92">
        <v>44301</v>
      </c>
      <c r="P294" s="92">
        <v>44346</v>
      </c>
      <c r="Q294" s="65">
        <v>1</v>
      </c>
      <c r="R294" s="65">
        <v>3</v>
      </c>
      <c r="S294" s="68">
        <v>1</v>
      </c>
      <c r="T294" s="67" t="s">
        <v>195</v>
      </c>
      <c r="U294" s="4" t="s">
        <v>1184</v>
      </c>
      <c r="V294" s="79">
        <v>44301</v>
      </c>
      <c r="W294" s="10" t="s">
        <v>1063</v>
      </c>
      <c r="X294" s="4" t="s">
        <v>1064</v>
      </c>
      <c r="Y294" s="1"/>
      <c r="Z294" s="1"/>
    </row>
    <row r="295" spans="1:26" ht="15.75" customHeight="1">
      <c r="A295" s="3">
        <v>320</v>
      </c>
      <c r="B295" s="65" t="s">
        <v>1065</v>
      </c>
      <c r="C295" s="66" t="s">
        <v>1066</v>
      </c>
      <c r="D295" s="3">
        <v>99541520</v>
      </c>
      <c r="E295" s="10">
        <v>99541520</v>
      </c>
      <c r="F295" s="10" t="s">
        <v>1067</v>
      </c>
      <c r="G295" s="10"/>
      <c r="H295" s="67" t="s">
        <v>1068</v>
      </c>
      <c r="I295" s="10"/>
      <c r="J295" s="10" t="s">
        <v>1069</v>
      </c>
      <c r="K295" s="10">
        <v>99541520</v>
      </c>
      <c r="L295" s="10" t="s">
        <v>1070</v>
      </c>
      <c r="M295" s="67" t="s">
        <v>32</v>
      </c>
      <c r="N295" s="3">
        <v>90</v>
      </c>
      <c r="O295" s="92">
        <v>44524</v>
      </c>
      <c r="P295" s="92">
        <v>44561</v>
      </c>
      <c r="Q295" s="68">
        <v>35356000000</v>
      </c>
      <c r="R295" s="65">
        <v>3</v>
      </c>
      <c r="S295" s="68">
        <v>458900400</v>
      </c>
      <c r="T295" s="67" t="s">
        <v>1258</v>
      </c>
      <c r="U295" s="4" t="s">
        <v>1184</v>
      </c>
      <c r="V295" s="79">
        <v>44524</v>
      </c>
      <c r="W295" s="10" t="s">
        <v>519</v>
      </c>
      <c r="X295" s="4" t="s">
        <v>1064</v>
      </c>
      <c r="Y295" s="1"/>
      <c r="Z295" s="1"/>
    </row>
    <row r="296" spans="1:26" ht="15.75" customHeight="1">
      <c r="A296" s="3">
        <v>321</v>
      </c>
      <c r="B296" s="65" t="s">
        <v>1071</v>
      </c>
      <c r="C296" s="66" t="s">
        <v>1072</v>
      </c>
      <c r="D296" s="3">
        <v>77113326</v>
      </c>
      <c r="E296" s="69">
        <v>99072049</v>
      </c>
      <c r="F296" s="10" t="s">
        <v>1073</v>
      </c>
      <c r="G296" s="10"/>
      <c r="H296" s="67" t="s">
        <v>630</v>
      </c>
      <c r="I296" s="10" t="s">
        <v>1074</v>
      </c>
      <c r="J296" s="10" t="s">
        <v>1075</v>
      </c>
      <c r="K296" s="69">
        <v>99072049</v>
      </c>
      <c r="L296" s="10" t="s">
        <v>1076</v>
      </c>
      <c r="M296" s="67" t="s">
        <v>32</v>
      </c>
      <c r="N296" s="3">
        <v>90</v>
      </c>
      <c r="O296" s="92">
        <v>44515</v>
      </c>
      <c r="P296" s="92">
        <v>44561</v>
      </c>
      <c r="Q296" s="68">
        <v>900000000</v>
      </c>
      <c r="R296" s="65">
        <v>2</v>
      </c>
      <c r="S296" s="68">
        <v>18000000</v>
      </c>
      <c r="T296" s="67" t="s">
        <v>1258</v>
      </c>
      <c r="U296" s="4" t="s">
        <v>1184</v>
      </c>
      <c r="V296" s="79">
        <v>44515</v>
      </c>
      <c r="W296" s="10" t="s">
        <v>1063</v>
      </c>
      <c r="X296" s="4" t="s">
        <v>1064</v>
      </c>
      <c r="Y296" s="1"/>
      <c r="Z296" s="1"/>
    </row>
    <row r="297" spans="1:26" ht="15.75" customHeight="1">
      <c r="A297" s="3">
        <v>322</v>
      </c>
      <c r="B297" s="65" t="s">
        <v>1077</v>
      </c>
      <c r="C297" s="66" t="s">
        <v>1078</v>
      </c>
      <c r="D297" s="3">
        <v>77181883</v>
      </c>
      <c r="E297" s="10"/>
      <c r="F297" s="26" t="s">
        <v>1079</v>
      </c>
      <c r="G297" s="70" t="s">
        <v>1080</v>
      </c>
      <c r="H297" s="67" t="s">
        <v>518</v>
      </c>
      <c r="I297" s="10"/>
      <c r="J297" s="10"/>
      <c r="K297" s="10"/>
      <c r="L297" s="10"/>
      <c r="M297" s="67" t="s">
        <v>32</v>
      </c>
      <c r="N297" s="3">
        <v>90</v>
      </c>
      <c r="O297" s="92">
        <v>44202</v>
      </c>
      <c r="P297" s="92">
        <v>44233</v>
      </c>
      <c r="Q297" s="65">
        <v>1</v>
      </c>
      <c r="R297" s="65">
        <v>3</v>
      </c>
      <c r="S297" s="68">
        <v>1</v>
      </c>
      <c r="T297" s="67" t="s">
        <v>1258</v>
      </c>
      <c r="U297" s="4" t="s">
        <v>1184</v>
      </c>
      <c r="V297" s="79">
        <v>44202</v>
      </c>
      <c r="W297" s="10" t="s">
        <v>1063</v>
      </c>
      <c r="X297" s="4" t="s">
        <v>1064</v>
      </c>
      <c r="Y297" s="1"/>
      <c r="Z297" s="1"/>
    </row>
    <row r="298" spans="1:26" ht="15.75" customHeight="1">
      <c r="A298" s="3">
        <v>323</v>
      </c>
      <c r="B298" s="65" t="s">
        <v>1081</v>
      </c>
      <c r="C298" s="66" t="s">
        <v>1082</v>
      </c>
      <c r="D298" s="3">
        <v>77773525</v>
      </c>
      <c r="E298" s="10"/>
      <c r="F298" s="10" t="s">
        <v>1083</v>
      </c>
      <c r="G298" s="70" t="s">
        <v>1084</v>
      </c>
      <c r="H298" s="67" t="s">
        <v>549</v>
      </c>
      <c r="I298" s="10"/>
      <c r="J298" s="10"/>
      <c r="K298" s="10"/>
      <c r="L298" s="10"/>
      <c r="M298" s="67" t="s">
        <v>32</v>
      </c>
      <c r="N298" s="3">
        <v>90</v>
      </c>
      <c r="O298" s="92">
        <v>44270</v>
      </c>
      <c r="P298" s="92">
        <v>44327</v>
      </c>
      <c r="Q298" s="65">
        <v>1</v>
      </c>
      <c r="R298" s="65">
        <v>3</v>
      </c>
      <c r="S298" s="68">
        <v>1</v>
      </c>
      <c r="T298" s="67" t="s">
        <v>1258</v>
      </c>
      <c r="U298" s="10" t="s">
        <v>1219</v>
      </c>
      <c r="V298" s="79">
        <v>44270</v>
      </c>
      <c r="W298" s="10" t="s">
        <v>519</v>
      </c>
      <c r="X298" s="4" t="s">
        <v>1064</v>
      </c>
      <c r="Y298" s="1"/>
      <c r="Z298" s="1"/>
    </row>
    <row r="299" spans="1:26" ht="15.75" customHeight="1">
      <c r="A299" s="3">
        <v>324</v>
      </c>
      <c r="B299" s="65" t="s">
        <v>1085</v>
      </c>
      <c r="C299" s="66" t="s">
        <v>1086</v>
      </c>
      <c r="D299" s="3">
        <v>75103333</v>
      </c>
      <c r="E299" s="10">
        <v>99900323</v>
      </c>
      <c r="F299" s="10" t="s">
        <v>1087</v>
      </c>
      <c r="G299" s="10"/>
      <c r="H299" s="67" t="s">
        <v>680</v>
      </c>
      <c r="I299" s="10" t="s">
        <v>499</v>
      </c>
      <c r="J299" s="10" t="s">
        <v>1088</v>
      </c>
      <c r="K299" s="10">
        <v>99900323</v>
      </c>
      <c r="L299" s="70" t="s">
        <v>1089</v>
      </c>
      <c r="M299" s="67" t="s">
        <v>32</v>
      </c>
      <c r="N299" s="3">
        <v>90</v>
      </c>
      <c r="O299" s="92">
        <v>44291</v>
      </c>
      <c r="P299" s="92">
        <v>44321</v>
      </c>
      <c r="Q299" s="65">
        <v>1</v>
      </c>
      <c r="R299" s="65">
        <v>3</v>
      </c>
      <c r="S299" s="68">
        <v>1</v>
      </c>
      <c r="T299" s="67" t="s">
        <v>1258</v>
      </c>
      <c r="U299" s="10" t="s">
        <v>1219</v>
      </c>
      <c r="V299" s="79">
        <v>44291</v>
      </c>
      <c r="W299" s="10" t="s">
        <v>1090</v>
      </c>
      <c r="X299" s="4" t="s">
        <v>1064</v>
      </c>
      <c r="Y299" s="1"/>
      <c r="Z299" s="1"/>
    </row>
    <row r="300" spans="1:26" ht="15.75" customHeight="1">
      <c r="A300" s="3">
        <v>325</v>
      </c>
      <c r="B300" s="65" t="s">
        <v>1091</v>
      </c>
      <c r="C300" s="66" t="s">
        <v>1092</v>
      </c>
      <c r="D300" s="3">
        <v>329090</v>
      </c>
      <c r="E300" s="10"/>
      <c r="F300" s="10"/>
      <c r="G300" s="10"/>
      <c r="H300" s="67" t="s">
        <v>549</v>
      </c>
      <c r="I300" s="10"/>
      <c r="J300" s="10"/>
      <c r="K300" s="10"/>
      <c r="L300" s="10"/>
      <c r="M300" s="67" t="s">
        <v>32</v>
      </c>
      <c r="N300" s="3">
        <v>90</v>
      </c>
      <c r="O300" s="92">
        <v>44287</v>
      </c>
      <c r="P300" s="92">
        <v>44346</v>
      </c>
      <c r="Q300" s="65">
        <v>1</v>
      </c>
      <c r="R300" s="65">
        <v>3</v>
      </c>
      <c r="S300" s="68">
        <v>1</v>
      </c>
      <c r="T300" s="67" t="s">
        <v>1258</v>
      </c>
      <c r="U300" s="10" t="s">
        <v>1219</v>
      </c>
      <c r="V300" s="79">
        <v>44287</v>
      </c>
      <c r="W300" s="10" t="s">
        <v>1093</v>
      </c>
      <c r="X300" s="4" t="s">
        <v>1064</v>
      </c>
      <c r="Y300" s="1"/>
      <c r="Z300" s="1"/>
    </row>
    <row r="301" spans="1:26" ht="15.75" customHeight="1">
      <c r="A301" s="3">
        <v>326</v>
      </c>
      <c r="B301" s="65" t="s">
        <v>1094</v>
      </c>
      <c r="C301" s="66" t="s">
        <v>1095</v>
      </c>
      <c r="D301" s="3"/>
      <c r="E301" s="10"/>
      <c r="F301" s="10"/>
      <c r="G301" s="10"/>
      <c r="H301" s="67" t="s">
        <v>549</v>
      </c>
      <c r="I301" s="10"/>
      <c r="J301" s="10"/>
      <c r="K301" s="10"/>
      <c r="L301" s="10"/>
      <c r="M301" s="67" t="s">
        <v>32</v>
      </c>
      <c r="N301" s="3">
        <v>90</v>
      </c>
      <c r="O301" s="92">
        <v>44321</v>
      </c>
      <c r="P301" s="92">
        <v>44346</v>
      </c>
      <c r="Q301" s="65">
        <v>1</v>
      </c>
      <c r="R301" s="65">
        <v>3</v>
      </c>
      <c r="S301" s="68">
        <v>1</v>
      </c>
      <c r="T301" s="67" t="s">
        <v>1258</v>
      </c>
      <c r="U301" s="4" t="s">
        <v>1184</v>
      </c>
      <c r="V301" s="79">
        <v>44321</v>
      </c>
      <c r="W301" s="10" t="s">
        <v>1093</v>
      </c>
      <c r="X301" s="4" t="s">
        <v>1064</v>
      </c>
      <c r="Y301" s="1"/>
      <c r="Z301" s="1"/>
    </row>
    <row r="302" spans="1:26" ht="15.75" customHeight="1">
      <c r="A302" s="3">
        <v>327</v>
      </c>
      <c r="B302" s="65" t="s">
        <v>1096</v>
      </c>
      <c r="C302" s="66" t="s">
        <v>1097</v>
      </c>
      <c r="D302" s="3">
        <v>99160581</v>
      </c>
      <c r="E302" s="10">
        <v>99160581</v>
      </c>
      <c r="F302" s="10"/>
      <c r="G302" s="10"/>
      <c r="H302" s="67" t="s">
        <v>518</v>
      </c>
      <c r="I302" s="10"/>
      <c r="J302" s="10"/>
      <c r="K302" s="10"/>
      <c r="L302" s="10"/>
      <c r="M302" s="67" t="s">
        <v>32</v>
      </c>
      <c r="N302" s="3">
        <v>90</v>
      </c>
      <c r="O302" s="92">
        <v>44343</v>
      </c>
      <c r="P302" s="92">
        <v>44350</v>
      </c>
      <c r="Q302" s="65">
        <v>1</v>
      </c>
      <c r="R302" s="65">
        <v>3</v>
      </c>
      <c r="S302" s="68">
        <v>1</v>
      </c>
      <c r="T302" s="67" t="s">
        <v>1258</v>
      </c>
      <c r="U302" s="4" t="s">
        <v>1197</v>
      </c>
      <c r="V302" s="79">
        <v>44343</v>
      </c>
      <c r="W302" s="10" t="s">
        <v>519</v>
      </c>
      <c r="X302" s="4" t="s">
        <v>1064</v>
      </c>
      <c r="Y302" s="1"/>
      <c r="Z302" s="1"/>
    </row>
    <row r="303" spans="1:26" ht="15.75" customHeight="1">
      <c r="A303" s="3">
        <v>328</v>
      </c>
      <c r="B303" s="65" t="s">
        <v>1098</v>
      </c>
      <c r="C303" s="66" t="s">
        <v>1099</v>
      </c>
      <c r="D303" s="3"/>
      <c r="E303" s="10"/>
      <c r="F303" s="10"/>
      <c r="G303" s="10"/>
      <c r="H303" s="67" t="s">
        <v>630</v>
      </c>
      <c r="I303" s="10"/>
      <c r="J303" s="10"/>
      <c r="K303" s="10"/>
      <c r="L303" s="10"/>
      <c r="M303" s="67" t="s">
        <v>32</v>
      </c>
      <c r="N303" s="3">
        <v>90</v>
      </c>
      <c r="O303" s="92">
        <v>44432</v>
      </c>
      <c r="P303" s="92">
        <v>44469</v>
      </c>
      <c r="Q303" s="65">
        <v>1</v>
      </c>
      <c r="R303" s="65">
        <v>3</v>
      </c>
      <c r="S303" s="68">
        <v>1</v>
      </c>
      <c r="T303" s="67" t="s">
        <v>1258</v>
      </c>
      <c r="U303" s="4" t="s">
        <v>1197</v>
      </c>
      <c r="V303" s="79">
        <v>44432</v>
      </c>
      <c r="W303" s="10" t="s">
        <v>1093</v>
      </c>
      <c r="X303" s="4" t="s">
        <v>1064</v>
      </c>
      <c r="Y303" s="1"/>
      <c r="Z303" s="1"/>
    </row>
    <row r="304" spans="1:26" ht="15.75" customHeight="1">
      <c r="A304" s="3">
        <v>329</v>
      </c>
      <c r="B304" s="65" t="s">
        <v>1100</v>
      </c>
      <c r="C304" s="66" t="s">
        <v>1101</v>
      </c>
      <c r="D304" s="3"/>
      <c r="E304" s="10"/>
      <c r="F304" s="10"/>
      <c r="G304" s="10"/>
      <c r="H304" s="67" t="s">
        <v>630</v>
      </c>
      <c r="I304" s="10"/>
      <c r="J304" s="10"/>
      <c r="K304" s="10"/>
      <c r="L304" s="10"/>
      <c r="M304" s="67" t="s">
        <v>32</v>
      </c>
      <c r="N304" s="3">
        <v>90</v>
      </c>
      <c r="O304" s="92">
        <v>44432</v>
      </c>
      <c r="P304" s="92">
        <v>44469</v>
      </c>
      <c r="Q304" s="65">
        <v>1</v>
      </c>
      <c r="R304" s="65">
        <v>3</v>
      </c>
      <c r="S304" s="68">
        <v>1</v>
      </c>
      <c r="T304" s="67" t="s">
        <v>1258</v>
      </c>
      <c r="U304" s="4" t="s">
        <v>1197</v>
      </c>
      <c r="V304" s="79">
        <v>44432</v>
      </c>
      <c r="W304" s="10" t="s">
        <v>1093</v>
      </c>
      <c r="X304" s="4" t="s">
        <v>1064</v>
      </c>
      <c r="Y304" s="1"/>
      <c r="Z304" s="1"/>
    </row>
    <row r="305" spans="1:26" ht="15.75" customHeight="1">
      <c r="A305" s="3">
        <v>330</v>
      </c>
      <c r="B305" s="65" t="s">
        <v>1102</v>
      </c>
      <c r="C305" s="66" t="s">
        <v>1103</v>
      </c>
      <c r="D305" s="3"/>
      <c r="E305" s="10"/>
      <c r="F305" s="10"/>
      <c r="G305" s="10"/>
      <c r="H305" s="67" t="s">
        <v>630</v>
      </c>
      <c r="I305" s="10"/>
      <c r="J305" s="10"/>
      <c r="K305" s="10"/>
      <c r="L305" s="10"/>
      <c r="M305" s="67" t="s">
        <v>32</v>
      </c>
      <c r="N305" s="3">
        <v>90</v>
      </c>
      <c r="O305" s="92">
        <v>44432</v>
      </c>
      <c r="P305" s="92">
        <v>44439</v>
      </c>
      <c r="Q305" s="65">
        <v>1</v>
      </c>
      <c r="R305" s="65">
        <v>3</v>
      </c>
      <c r="S305" s="68">
        <v>1</v>
      </c>
      <c r="T305" s="67" t="s">
        <v>1258</v>
      </c>
      <c r="U305" s="4" t="s">
        <v>1197</v>
      </c>
      <c r="V305" s="79">
        <v>44432</v>
      </c>
      <c r="W305" s="10" t="s">
        <v>1093</v>
      </c>
      <c r="X305" s="4" t="s">
        <v>1064</v>
      </c>
      <c r="Y305" s="1"/>
      <c r="Z305" s="1"/>
    </row>
    <row r="306" spans="1:26" ht="15.75" customHeight="1">
      <c r="A306" s="3">
        <v>331</v>
      </c>
      <c r="B306" s="65" t="s">
        <v>1104</v>
      </c>
      <c r="C306" s="66" t="s">
        <v>1105</v>
      </c>
      <c r="D306" s="3"/>
      <c r="E306" s="70" t="s">
        <v>1106</v>
      </c>
      <c r="F306" s="10" t="s">
        <v>1107</v>
      </c>
      <c r="G306" s="10"/>
      <c r="H306" s="67" t="s">
        <v>508</v>
      </c>
      <c r="I306" s="10" t="s">
        <v>1074</v>
      </c>
      <c r="J306" s="10" t="s">
        <v>1108</v>
      </c>
      <c r="K306" s="10">
        <v>99193590</v>
      </c>
      <c r="L306" s="70" t="s">
        <v>1109</v>
      </c>
      <c r="M306" s="67" t="s">
        <v>810</v>
      </c>
      <c r="N306" s="3">
        <v>90</v>
      </c>
      <c r="O306" s="92">
        <v>44455</v>
      </c>
      <c r="P306" s="92">
        <v>44454</v>
      </c>
      <c r="Q306" s="68">
        <v>644000000</v>
      </c>
      <c r="R306" s="65">
        <v>3.12</v>
      </c>
      <c r="S306" s="68">
        <v>16457200</v>
      </c>
      <c r="T306" s="67" t="s">
        <v>1266</v>
      </c>
      <c r="U306" s="10" t="s">
        <v>1219</v>
      </c>
      <c r="V306" s="79">
        <v>44455</v>
      </c>
      <c r="W306" s="10" t="s">
        <v>312</v>
      </c>
      <c r="X306" s="4" t="s">
        <v>1064</v>
      </c>
      <c r="Y306" s="1"/>
      <c r="Z306" s="1"/>
    </row>
    <row r="307" spans="1:26" ht="15.75" customHeight="1">
      <c r="A307" s="3">
        <v>332</v>
      </c>
      <c r="B307" s="65" t="s">
        <v>1110</v>
      </c>
      <c r="C307" s="66" t="s">
        <v>1111</v>
      </c>
      <c r="D307" s="3" t="s">
        <v>1112</v>
      </c>
      <c r="E307" s="71" t="s">
        <v>1113</v>
      </c>
      <c r="F307" s="10" t="s">
        <v>1114</v>
      </c>
      <c r="G307" s="10"/>
      <c r="H307" s="67" t="s">
        <v>518</v>
      </c>
      <c r="I307" s="10" t="s">
        <v>1115</v>
      </c>
      <c r="J307" s="10" t="s">
        <v>1116</v>
      </c>
      <c r="K307" s="10"/>
      <c r="L307" s="70" t="s">
        <v>1117</v>
      </c>
      <c r="M307" s="67" t="s">
        <v>32</v>
      </c>
      <c r="N307" s="3">
        <v>90</v>
      </c>
      <c r="O307" s="92">
        <v>44476</v>
      </c>
      <c r="P307" s="92">
        <v>44507</v>
      </c>
      <c r="Q307" s="68">
        <v>480000000</v>
      </c>
      <c r="R307" s="65">
        <v>1</v>
      </c>
      <c r="S307" s="68">
        <v>4800000</v>
      </c>
      <c r="T307" s="67" t="s">
        <v>178</v>
      </c>
      <c r="U307" s="4" t="s">
        <v>1197</v>
      </c>
      <c r="V307" s="79">
        <v>44476</v>
      </c>
      <c r="W307" s="10" t="s">
        <v>1090</v>
      </c>
      <c r="X307" s="4" t="s">
        <v>1064</v>
      </c>
      <c r="Y307" s="1"/>
      <c r="Z307" s="1"/>
    </row>
    <row r="308" spans="1:26" ht="15.75" customHeight="1">
      <c r="A308" s="3">
        <v>333</v>
      </c>
      <c r="B308" s="65" t="s">
        <v>1118</v>
      </c>
      <c r="C308" s="66" t="s">
        <v>1119</v>
      </c>
      <c r="D308" s="3"/>
      <c r="E308" s="10"/>
      <c r="F308" s="10"/>
      <c r="G308" s="10"/>
      <c r="H308" s="67" t="s">
        <v>1241</v>
      </c>
      <c r="I308" s="10"/>
      <c r="J308" s="10"/>
      <c r="K308" s="10"/>
      <c r="L308" s="10"/>
      <c r="M308" s="67" t="s">
        <v>32</v>
      </c>
      <c r="N308" s="3">
        <v>90</v>
      </c>
      <c r="O308" s="92">
        <v>44467</v>
      </c>
      <c r="P308" s="92">
        <v>44531</v>
      </c>
      <c r="Q308" s="68">
        <v>400000000</v>
      </c>
      <c r="R308" s="65">
        <v>2.25</v>
      </c>
      <c r="S308" s="68">
        <v>9000000</v>
      </c>
      <c r="T308" s="67" t="s">
        <v>1258</v>
      </c>
      <c r="U308" s="4" t="s">
        <v>1184</v>
      </c>
      <c r="V308" s="79">
        <v>44467</v>
      </c>
      <c r="W308" s="10" t="s">
        <v>1093</v>
      </c>
      <c r="X308" s="4" t="s">
        <v>1064</v>
      </c>
      <c r="Y308" s="1"/>
      <c r="Z308" s="1"/>
    </row>
    <row r="309" spans="1:26" ht="15.75" customHeight="1">
      <c r="A309" s="3">
        <v>334</v>
      </c>
      <c r="B309" s="65" t="s">
        <v>1120</v>
      </c>
      <c r="C309" s="66" t="s">
        <v>1121</v>
      </c>
      <c r="D309" s="3">
        <v>75100005</v>
      </c>
      <c r="E309" s="10"/>
      <c r="F309" s="10" t="s">
        <v>1122</v>
      </c>
      <c r="G309" s="10"/>
      <c r="H309" s="67" t="s">
        <v>508</v>
      </c>
      <c r="I309" s="10"/>
      <c r="J309" s="10"/>
      <c r="K309" s="10"/>
      <c r="L309" s="10"/>
      <c r="M309" s="67" t="s">
        <v>32</v>
      </c>
      <c r="N309" s="3">
        <v>90</v>
      </c>
      <c r="O309" s="92">
        <v>44509</v>
      </c>
      <c r="P309" s="92">
        <v>44561</v>
      </c>
      <c r="Q309" s="68">
        <v>2500000000</v>
      </c>
      <c r="R309" s="65">
        <v>2.25</v>
      </c>
      <c r="S309" s="68">
        <v>31500000</v>
      </c>
      <c r="T309" s="67" t="s">
        <v>1258</v>
      </c>
      <c r="U309" s="4" t="s">
        <v>1184</v>
      </c>
      <c r="V309" s="79">
        <v>44509</v>
      </c>
      <c r="W309" s="10" t="s">
        <v>1063</v>
      </c>
      <c r="X309" s="4" t="s">
        <v>1064</v>
      </c>
      <c r="Y309" s="1"/>
      <c r="Z309" s="1"/>
    </row>
    <row r="310" spans="1:26" ht="15.75" customHeight="1">
      <c r="A310" s="3">
        <v>335</v>
      </c>
      <c r="B310" s="65" t="s">
        <v>1123</v>
      </c>
      <c r="C310" s="66" t="s">
        <v>1124</v>
      </c>
      <c r="D310" s="24">
        <v>70116828</v>
      </c>
      <c r="E310" s="10"/>
      <c r="F310" s="10" t="s">
        <v>1125</v>
      </c>
      <c r="G310" s="10" t="s">
        <v>1126</v>
      </c>
      <c r="H310" s="67" t="s">
        <v>513</v>
      </c>
      <c r="I310" s="10"/>
      <c r="J310" s="10" t="s">
        <v>1127</v>
      </c>
      <c r="K310" s="10"/>
      <c r="L310" s="70" t="s">
        <v>1128</v>
      </c>
      <c r="M310" s="67" t="s">
        <v>32</v>
      </c>
      <c r="N310" s="3">
        <v>90</v>
      </c>
      <c r="O310" s="92">
        <v>44510</v>
      </c>
      <c r="P310" s="92">
        <v>44519</v>
      </c>
      <c r="Q310" s="68">
        <v>2500000000</v>
      </c>
      <c r="R310" s="65">
        <v>2.25</v>
      </c>
      <c r="S310" s="68">
        <v>31500000</v>
      </c>
      <c r="T310" s="67" t="s">
        <v>1258</v>
      </c>
      <c r="U310" s="4" t="s">
        <v>1184</v>
      </c>
      <c r="V310" s="79">
        <v>44510</v>
      </c>
      <c r="W310" s="10" t="s">
        <v>1063</v>
      </c>
      <c r="X310" s="4" t="s">
        <v>1064</v>
      </c>
      <c r="Y310" s="1"/>
      <c r="Z310" s="1"/>
    </row>
    <row r="311" spans="1:26" ht="15.75" customHeight="1">
      <c r="A311" s="3">
        <v>336</v>
      </c>
      <c r="B311" s="65" t="s">
        <v>1129</v>
      </c>
      <c r="C311" s="66" t="s">
        <v>1130</v>
      </c>
      <c r="D311" s="3">
        <v>331107</v>
      </c>
      <c r="E311" s="10"/>
      <c r="F311" s="10" t="s">
        <v>1131</v>
      </c>
      <c r="G311" s="70" t="s">
        <v>1132</v>
      </c>
      <c r="H311" s="67" t="s">
        <v>513</v>
      </c>
      <c r="I311" s="10"/>
      <c r="J311" s="10"/>
      <c r="K311" s="10"/>
      <c r="L311" s="10"/>
      <c r="M311" s="67" t="s">
        <v>32</v>
      </c>
      <c r="N311" s="3">
        <v>90</v>
      </c>
      <c r="O311" s="92">
        <v>44516</v>
      </c>
      <c r="P311" s="92">
        <v>44561</v>
      </c>
      <c r="Q311" s="68">
        <v>900000000</v>
      </c>
      <c r="R311" s="65">
        <v>2</v>
      </c>
      <c r="S311" s="68">
        <v>18000000</v>
      </c>
      <c r="T311" s="67" t="s">
        <v>1258</v>
      </c>
      <c r="U311" s="4" t="s">
        <v>1184</v>
      </c>
      <c r="V311" s="79">
        <v>44516</v>
      </c>
      <c r="W311" s="10" t="s">
        <v>1093</v>
      </c>
      <c r="X311" s="4" t="s">
        <v>1064</v>
      </c>
      <c r="Y311" s="1"/>
      <c r="Z311" s="1"/>
    </row>
    <row r="312" spans="1:26" ht="15.75" customHeight="1">
      <c r="A312" s="3">
        <v>337</v>
      </c>
      <c r="B312" s="65" t="s">
        <v>86</v>
      </c>
      <c r="C312" s="66" t="s">
        <v>1133</v>
      </c>
      <c r="D312" s="3">
        <v>75070711</v>
      </c>
      <c r="E312" s="10"/>
      <c r="F312" s="10" t="s">
        <v>1134</v>
      </c>
      <c r="G312" s="70" t="s">
        <v>1135</v>
      </c>
      <c r="H312" s="67" t="s">
        <v>1136</v>
      </c>
      <c r="I312" s="10" t="s">
        <v>1137</v>
      </c>
      <c r="J312" s="10" t="s">
        <v>1138</v>
      </c>
      <c r="K312" s="10">
        <v>90110177</v>
      </c>
      <c r="L312" s="70" t="s">
        <v>1139</v>
      </c>
      <c r="M312" s="67" t="s">
        <v>810</v>
      </c>
      <c r="N312" s="3">
        <v>90</v>
      </c>
      <c r="O312" s="92">
        <v>44546</v>
      </c>
      <c r="P312" s="92">
        <v>44910</v>
      </c>
      <c r="Q312" s="68">
        <v>3480000000</v>
      </c>
      <c r="R312" s="65">
        <v>1.5</v>
      </c>
      <c r="S312" s="68">
        <v>52200000</v>
      </c>
      <c r="T312" s="67" t="s">
        <v>1258</v>
      </c>
      <c r="U312" s="4" t="s">
        <v>1184</v>
      </c>
      <c r="V312" s="79">
        <v>44546</v>
      </c>
      <c r="W312" s="10" t="s">
        <v>312</v>
      </c>
      <c r="X312" s="4" t="s">
        <v>1064</v>
      </c>
      <c r="Y312" s="1"/>
      <c r="Z312" s="1"/>
    </row>
    <row r="313" spans="1:26" ht="15.75" customHeight="1">
      <c r="A313" s="3">
        <v>338</v>
      </c>
      <c r="B313" s="65" t="s">
        <v>1140</v>
      </c>
      <c r="C313" s="66" t="s">
        <v>1141</v>
      </c>
      <c r="D313" s="3"/>
      <c r="E313" s="10"/>
      <c r="F313" s="10" t="s">
        <v>1142</v>
      </c>
      <c r="G313" s="10"/>
      <c r="H313" s="67" t="s">
        <v>508</v>
      </c>
      <c r="I313" s="10"/>
      <c r="J313" s="10"/>
      <c r="K313" s="10"/>
      <c r="L313" s="10"/>
      <c r="M313" s="67" t="s">
        <v>32</v>
      </c>
      <c r="N313" s="3">
        <v>90</v>
      </c>
      <c r="O313" s="92">
        <v>44510</v>
      </c>
      <c r="P313" s="92">
        <v>44561</v>
      </c>
      <c r="Q313" s="65">
        <v>1</v>
      </c>
      <c r="R313" s="65">
        <v>3</v>
      </c>
      <c r="S313" s="68">
        <v>1</v>
      </c>
      <c r="T313" s="67" t="s">
        <v>818</v>
      </c>
      <c r="U313" s="4" t="s">
        <v>1184</v>
      </c>
      <c r="V313" s="79">
        <v>44510</v>
      </c>
      <c r="W313" s="10" t="s">
        <v>1093</v>
      </c>
      <c r="X313" s="4" t="s">
        <v>1064</v>
      </c>
      <c r="Y313" s="1"/>
      <c r="Z313" s="1"/>
    </row>
    <row r="314" spans="1:26" ht="15.75" customHeight="1">
      <c r="A314" s="3">
        <v>339</v>
      </c>
      <c r="B314" s="65" t="s">
        <v>1143</v>
      </c>
      <c r="C314" s="66" t="s">
        <v>1144</v>
      </c>
      <c r="D314" s="3"/>
      <c r="E314" s="10"/>
      <c r="F314" s="10" t="s">
        <v>1145</v>
      </c>
      <c r="G314" s="10"/>
      <c r="H314" s="67" t="s">
        <v>508</v>
      </c>
      <c r="I314" s="10"/>
      <c r="J314" s="10"/>
      <c r="K314" s="10"/>
      <c r="L314" s="10"/>
      <c r="M314" s="67" t="s">
        <v>32</v>
      </c>
      <c r="N314" s="3">
        <v>90</v>
      </c>
      <c r="O314" s="92">
        <v>44510</v>
      </c>
      <c r="P314" s="92">
        <v>44561</v>
      </c>
      <c r="Q314" s="65">
        <v>1</v>
      </c>
      <c r="R314" s="65">
        <v>3</v>
      </c>
      <c r="S314" s="68">
        <v>1</v>
      </c>
      <c r="T314" s="67" t="s">
        <v>818</v>
      </c>
      <c r="U314" s="4" t="s">
        <v>1184</v>
      </c>
      <c r="V314" s="79">
        <v>44510</v>
      </c>
      <c r="W314" s="10" t="s">
        <v>1093</v>
      </c>
      <c r="X314" s="4" t="s">
        <v>1064</v>
      </c>
      <c r="Y314" s="1"/>
      <c r="Z314" s="1"/>
    </row>
    <row r="315" spans="1:26" ht="15.75" customHeight="1">
      <c r="A315" s="3">
        <v>352</v>
      </c>
      <c r="B315" s="35" t="s">
        <v>1146</v>
      </c>
      <c r="C315" s="4" t="s">
        <v>1147</v>
      </c>
      <c r="D315" s="4"/>
      <c r="E315" s="4"/>
      <c r="F315" s="4" t="s">
        <v>1148</v>
      </c>
      <c r="G315" s="4"/>
      <c r="H315" s="4" t="s">
        <v>1149</v>
      </c>
      <c r="I315" s="4" t="s">
        <v>1150</v>
      </c>
      <c r="J315" s="4"/>
      <c r="K315" s="4"/>
      <c r="L315" s="4"/>
      <c r="M315" s="4" t="s">
        <v>1234</v>
      </c>
      <c r="N315" s="3">
        <v>90</v>
      </c>
      <c r="O315" s="91">
        <v>44272</v>
      </c>
      <c r="P315" s="91">
        <v>44636</v>
      </c>
      <c r="Q315" s="72">
        <v>500000000</v>
      </c>
      <c r="R315" s="65">
        <v>3</v>
      </c>
      <c r="S315" s="72">
        <v>1872500</v>
      </c>
      <c r="T315" s="73" t="s">
        <v>1151</v>
      </c>
      <c r="U315" s="4" t="s">
        <v>1184</v>
      </c>
      <c r="V315" s="8">
        <v>44265</v>
      </c>
      <c r="W315" s="4"/>
      <c r="X315" s="4" t="s">
        <v>1238</v>
      </c>
      <c r="Y315" s="1"/>
      <c r="Z315" s="1"/>
    </row>
    <row r="316" spans="1:26" ht="15.75" customHeight="1">
      <c r="A316" s="3">
        <v>353</v>
      </c>
      <c r="B316" s="35" t="s">
        <v>1152</v>
      </c>
      <c r="C316" s="4" t="s">
        <v>1153</v>
      </c>
      <c r="D316" s="4"/>
      <c r="E316" s="4"/>
      <c r="F316" s="4" t="s">
        <v>1154</v>
      </c>
      <c r="G316" s="4"/>
      <c r="H316" s="4" t="s">
        <v>1155</v>
      </c>
      <c r="I316" s="4" t="s">
        <v>1042</v>
      </c>
      <c r="J316" s="4"/>
      <c r="K316" s="4"/>
      <c r="L316" s="4"/>
      <c r="M316" s="4" t="s">
        <v>1234</v>
      </c>
      <c r="N316" s="3">
        <v>90</v>
      </c>
      <c r="O316" s="91">
        <v>44344</v>
      </c>
      <c r="P316" s="91">
        <v>44708</v>
      </c>
      <c r="Q316" s="72">
        <v>285000000</v>
      </c>
      <c r="R316" s="72">
        <v>0.5</v>
      </c>
      <c r="S316" s="72">
        <v>1425000</v>
      </c>
      <c r="T316" s="36" t="s">
        <v>64</v>
      </c>
      <c r="U316" s="4" t="s">
        <v>1184</v>
      </c>
      <c r="V316" s="8">
        <v>44336</v>
      </c>
      <c r="W316" s="4"/>
      <c r="X316" s="4" t="s">
        <v>1238</v>
      </c>
      <c r="Y316" s="1"/>
      <c r="Z316" s="1"/>
    </row>
    <row r="317" spans="1:26" ht="15.75" customHeight="1">
      <c r="A317" s="3">
        <v>354</v>
      </c>
      <c r="B317" s="35" t="s">
        <v>1156</v>
      </c>
      <c r="C317" s="4" t="s">
        <v>1157</v>
      </c>
      <c r="D317" s="4"/>
      <c r="E317" s="4"/>
      <c r="F317" s="4" t="s">
        <v>1158</v>
      </c>
      <c r="G317" s="4"/>
      <c r="H317" s="4" t="s">
        <v>1159</v>
      </c>
      <c r="I317" s="4" t="s">
        <v>1042</v>
      </c>
      <c r="J317" s="4"/>
      <c r="K317" s="4"/>
      <c r="L317" s="4"/>
      <c r="M317" s="4" t="s">
        <v>1234</v>
      </c>
      <c r="N317" s="3">
        <v>90</v>
      </c>
      <c r="O317" s="91">
        <v>44257</v>
      </c>
      <c r="P317" s="91">
        <v>44621</v>
      </c>
      <c r="Q317" s="72">
        <v>20000000</v>
      </c>
      <c r="R317" s="72">
        <v>0.08</v>
      </c>
      <c r="S317" s="72">
        <v>160000</v>
      </c>
      <c r="T317" s="36" t="s">
        <v>1160</v>
      </c>
      <c r="U317" s="4" t="s">
        <v>1184</v>
      </c>
      <c r="V317" s="8">
        <v>44256</v>
      </c>
      <c r="W317" s="4"/>
      <c r="X317" s="4" t="s">
        <v>1238</v>
      </c>
      <c r="Y317" s="1"/>
      <c r="Z317" s="1"/>
    </row>
    <row r="318" spans="1:26" ht="15.75" customHeight="1">
      <c r="A318" s="3">
        <v>355</v>
      </c>
      <c r="B318" s="3" t="s">
        <v>1161</v>
      </c>
      <c r="C318" s="4" t="s">
        <v>1162</v>
      </c>
      <c r="D318" s="4"/>
      <c r="E318" s="4"/>
      <c r="F318" s="4" t="s">
        <v>1158</v>
      </c>
      <c r="G318" s="4"/>
      <c r="H318" s="4" t="s">
        <v>1163</v>
      </c>
      <c r="I318" s="4" t="s">
        <v>1150</v>
      </c>
      <c r="J318" s="4"/>
      <c r="K318" s="4"/>
      <c r="L318" s="4"/>
      <c r="M318" s="4" t="s">
        <v>1234</v>
      </c>
      <c r="N318" s="3">
        <v>90</v>
      </c>
      <c r="O318" s="91">
        <v>44447</v>
      </c>
      <c r="P318" s="91">
        <v>44811</v>
      </c>
      <c r="Q318" s="72">
        <v>628000000</v>
      </c>
      <c r="R318" s="72">
        <v>1.2</v>
      </c>
      <c r="S318" s="72">
        <v>7536000</v>
      </c>
      <c r="T318" s="4" t="s">
        <v>216</v>
      </c>
      <c r="U318" s="4" t="s">
        <v>1184</v>
      </c>
      <c r="V318" s="8">
        <v>44441</v>
      </c>
      <c r="W318" s="4"/>
      <c r="X318" s="4" t="s">
        <v>1238</v>
      </c>
      <c r="Y318" s="1"/>
      <c r="Z318" s="1"/>
    </row>
    <row r="319" spans="1:26" ht="15.75" customHeight="1">
      <c r="A319" s="3">
        <v>357</v>
      </c>
      <c r="B319" s="3" t="s">
        <v>1164</v>
      </c>
      <c r="C319" s="4" t="s">
        <v>1165</v>
      </c>
      <c r="D319" s="4"/>
      <c r="E319" s="4"/>
      <c r="F319" s="4" t="s">
        <v>1158</v>
      </c>
      <c r="G319" s="4"/>
      <c r="H319" s="4" t="s">
        <v>1166</v>
      </c>
      <c r="I319" s="4" t="s">
        <v>1150</v>
      </c>
      <c r="J319" s="4"/>
      <c r="K319" s="4"/>
      <c r="L319" s="4"/>
      <c r="M319" s="4" t="s">
        <v>1234</v>
      </c>
      <c r="N319" s="3">
        <v>90</v>
      </c>
      <c r="O319" s="91">
        <v>44552</v>
      </c>
      <c r="P319" s="91">
        <v>44916</v>
      </c>
      <c r="Q319" s="72">
        <v>170000000</v>
      </c>
      <c r="R319" s="72">
        <v>0.9</v>
      </c>
      <c r="S319" s="72">
        <v>1777680</v>
      </c>
      <c r="T319" s="36" t="s">
        <v>216</v>
      </c>
      <c r="U319" s="4" t="s">
        <v>1184</v>
      </c>
      <c r="V319" s="8">
        <v>44540</v>
      </c>
      <c r="W319" s="4"/>
      <c r="X319" s="4" t="s">
        <v>1238</v>
      </c>
      <c r="Y319" s="1"/>
      <c r="Z319" s="1"/>
    </row>
    <row r="320" spans="1:26" ht="15.75" customHeight="1">
      <c r="A320" s="3">
        <v>358</v>
      </c>
      <c r="B320" s="35" t="s">
        <v>1167</v>
      </c>
      <c r="C320" s="4" t="s">
        <v>1168</v>
      </c>
      <c r="D320" s="4"/>
      <c r="E320" s="4"/>
      <c r="F320" s="4" t="s">
        <v>1158</v>
      </c>
      <c r="G320" s="4"/>
      <c r="H320" s="4" t="s">
        <v>1169</v>
      </c>
      <c r="I320" s="4" t="s">
        <v>1150</v>
      </c>
      <c r="J320" s="4"/>
      <c r="K320" s="4"/>
      <c r="L320" s="4"/>
      <c r="M320" s="4" t="s">
        <v>1234</v>
      </c>
      <c r="N320" s="3">
        <v>90</v>
      </c>
      <c r="O320" s="91">
        <v>44531</v>
      </c>
      <c r="P320" s="91">
        <v>44895</v>
      </c>
      <c r="Q320" s="72">
        <v>1021100000</v>
      </c>
      <c r="R320" s="72">
        <v>0.9</v>
      </c>
      <c r="S320" s="72">
        <v>9216630</v>
      </c>
      <c r="T320" s="36" t="s">
        <v>216</v>
      </c>
      <c r="U320" s="4" t="s">
        <v>1184</v>
      </c>
      <c r="V320" s="8">
        <v>44540</v>
      </c>
      <c r="W320" s="4"/>
      <c r="X320" s="4" t="s">
        <v>1238</v>
      </c>
      <c r="Y320" s="1"/>
      <c r="Z320" s="1"/>
    </row>
    <row r="321" spans="1:26" ht="15.75" customHeight="1">
      <c r="A321" s="3">
        <v>359</v>
      </c>
      <c r="B321" s="35" t="s">
        <v>1167</v>
      </c>
      <c r="C321" s="4" t="s">
        <v>1168</v>
      </c>
      <c r="D321" s="4"/>
      <c r="E321" s="4"/>
      <c r="F321" s="4" t="s">
        <v>1158</v>
      </c>
      <c r="G321" s="4"/>
      <c r="H321" s="4" t="s">
        <v>1169</v>
      </c>
      <c r="I321" s="4"/>
      <c r="J321" s="4"/>
      <c r="K321" s="4"/>
      <c r="L321" s="4"/>
      <c r="M321" s="4" t="s">
        <v>1235</v>
      </c>
      <c r="N321" s="3">
        <v>90</v>
      </c>
      <c r="O321" s="8">
        <v>44520</v>
      </c>
      <c r="P321" s="8">
        <v>44520</v>
      </c>
      <c r="Q321" s="72">
        <v>27901081209.200001</v>
      </c>
      <c r="R321" s="72"/>
      <c r="S321" s="72">
        <v>58592270.5</v>
      </c>
      <c r="T321" s="4" t="s">
        <v>1267</v>
      </c>
      <c r="U321" s="4" t="s">
        <v>1184</v>
      </c>
      <c r="V321" s="8">
        <v>44520</v>
      </c>
      <c r="W321" s="4"/>
      <c r="X321" s="4" t="s">
        <v>1238</v>
      </c>
      <c r="Y321" s="1"/>
      <c r="Z321" s="1"/>
    </row>
    <row r="322" spans="1:26" ht="15.75" customHeight="1">
      <c r="A322" s="3">
        <v>261</v>
      </c>
      <c r="B322" s="3">
        <v>6040187</v>
      </c>
      <c r="C322" s="4" t="s">
        <v>859</v>
      </c>
      <c r="D322" s="3">
        <v>99105490</v>
      </c>
      <c r="E322" s="4"/>
      <c r="F322" s="4"/>
      <c r="G322" s="4"/>
      <c r="H322" s="4"/>
      <c r="I322" s="4"/>
      <c r="J322" s="4"/>
      <c r="K322" s="4"/>
      <c r="L322" s="4"/>
      <c r="M322" s="10" t="s">
        <v>32</v>
      </c>
      <c r="N322" s="3">
        <v>90</v>
      </c>
      <c r="O322" s="8">
        <v>44197</v>
      </c>
      <c r="P322" s="8">
        <v>44197</v>
      </c>
      <c r="Q322" s="14">
        <v>1</v>
      </c>
      <c r="R322" s="47"/>
      <c r="S322" s="14">
        <v>1</v>
      </c>
      <c r="T322" s="4" t="s">
        <v>818</v>
      </c>
      <c r="U322" s="4" t="s">
        <v>1184</v>
      </c>
      <c r="V322" s="8">
        <v>44197</v>
      </c>
      <c r="W322" s="4" t="s">
        <v>860</v>
      </c>
      <c r="X322" s="4" t="s">
        <v>811</v>
      </c>
      <c r="Y322" s="1"/>
      <c r="Z322" s="1"/>
    </row>
    <row r="323" spans="1:26" s="107" customFormat="1" ht="18" customHeight="1">
      <c r="A323" s="100">
        <v>228</v>
      </c>
      <c r="B323" s="101">
        <v>410144</v>
      </c>
      <c r="C323" s="102" t="s">
        <v>1208</v>
      </c>
      <c r="D323" s="100" t="s">
        <v>1209</v>
      </c>
      <c r="E323" s="102"/>
      <c r="F323" s="102" t="s">
        <v>1210</v>
      </c>
      <c r="G323" s="102"/>
      <c r="H323" s="102" t="s">
        <v>1211</v>
      </c>
      <c r="I323" s="102" t="s">
        <v>718</v>
      </c>
      <c r="J323" s="102" t="s">
        <v>1212</v>
      </c>
      <c r="K323" s="102">
        <v>88305909</v>
      </c>
      <c r="L323" s="102" t="s">
        <v>1213</v>
      </c>
      <c r="M323" s="108" t="s">
        <v>810</v>
      </c>
      <c r="N323" s="100">
        <v>90</v>
      </c>
      <c r="O323" s="103">
        <v>44407</v>
      </c>
      <c r="P323" s="103">
        <v>44772</v>
      </c>
      <c r="Q323" s="109">
        <v>1440000000</v>
      </c>
      <c r="R323" s="110">
        <v>0.6</v>
      </c>
      <c r="S323" s="109">
        <v>23863000</v>
      </c>
      <c r="T323" s="111" t="s">
        <v>726</v>
      </c>
      <c r="U323" s="102" t="s">
        <v>1184</v>
      </c>
      <c r="V323" s="112">
        <v>44413.688007557867</v>
      </c>
      <c r="W323" s="102"/>
      <c r="X323" s="102" t="s">
        <v>707</v>
      </c>
      <c r="Y323" s="106"/>
      <c r="Z323" s="106"/>
    </row>
    <row r="324" spans="1:26" ht="18" customHeight="1">
      <c r="A324" s="3">
        <v>360</v>
      </c>
      <c r="B324" s="3">
        <v>223827</v>
      </c>
      <c r="C324" s="4" t="s">
        <v>1183</v>
      </c>
      <c r="D324" s="4"/>
      <c r="E324" s="4"/>
      <c r="F324" s="4" t="s">
        <v>1158</v>
      </c>
      <c r="G324" s="4"/>
      <c r="H324" s="4" t="s">
        <v>1169</v>
      </c>
      <c r="I324" s="4"/>
      <c r="J324" s="4"/>
      <c r="K324" s="4"/>
      <c r="L324" s="4"/>
      <c r="M324" s="4" t="s">
        <v>1235</v>
      </c>
      <c r="N324" s="3">
        <v>90</v>
      </c>
      <c r="O324" s="8">
        <v>44357</v>
      </c>
      <c r="P324" s="8">
        <v>44357</v>
      </c>
      <c r="Q324" s="72">
        <v>2454420881</v>
      </c>
      <c r="R324" s="72"/>
      <c r="S324" s="72">
        <v>21029647</v>
      </c>
      <c r="T324" s="36" t="s">
        <v>216</v>
      </c>
      <c r="U324" s="4" t="s">
        <v>1184</v>
      </c>
      <c r="V324" s="8">
        <v>44357</v>
      </c>
      <c r="W324" s="4"/>
      <c r="X324" s="4" t="s">
        <v>1245</v>
      </c>
      <c r="Y324" s="1"/>
      <c r="Z324" s="1"/>
    </row>
    <row r="325" spans="1:26" ht="18" customHeight="1">
      <c r="A325" s="3">
        <v>361</v>
      </c>
      <c r="B325" s="3">
        <v>373165</v>
      </c>
      <c r="C325" s="10" t="s">
        <v>1170</v>
      </c>
      <c r="D325" s="4"/>
      <c r="E325" s="4"/>
      <c r="F325" s="4" t="s">
        <v>1158</v>
      </c>
      <c r="G325" s="4"/>
      <c r="H325" s="4" t="s">
        <v>1149</v>
      </c>
      <c r="I325" s="4" t="s">
        <v>1150</v>
      </c>
      <c r="J325" s="4"/>
      <c r="K325" s="4"/>
      <c r="L325" s="4"/>
      <c r="M325" s="4" t="s">
        <v>1233</v>
      </c>
      <c r="N325" s="3">
        <v>90</v>
      </c>
      <c r="O325" s="8">
        <v>44530</v>
      </c>
      <c r="P325" s="8">
        <v>44530</v>
      </c>
      <c r="Q325" s="72"/>
      <c r="R325" s="72"/>
      <c r="S325" s="72"/>
      <c r="T325" s="4" t="s">
        <v>1171</v>
      </c>
      <c r="U325" s="4" t="s">
        <v>1184</v>
      </c>
      <c r="V325" s="8">
        <v>44530</v>
      </c>
      <c r="W325" s="4"/>
      <c r="X325" s="4" t="s">
        <v>1245</v>
      </c>
      <c r="Y325" s="1"/>
      <c r="Z325" s="1"/>
    </row>
    <row r="326" spans="1:26" ht="18" customHeight="1" thickBot="1">
      <c r="A326" s="3">
        <v>356</v>
      </c>
      <c r="B326" s="3">
        <v>306626</v>
      </c>
      <c r="C326" s="4" t="s">
        <v>1182</v>
      </c>
      <c r="D326" s="4"/>
      <c r="E326" s="4"/>
      <c r="F326" s="4" t="s">
        <v>1158</v>
      </c>
      <c r="G326" s="4"/>
      <c r="H326" s="4" t="s">
        <v>1169</v>
      </c>
      <c r="I326" s="4"/>
      <c r="J326" s="4"/>
      <c r="K326" s="4"/>
      <c r="L326" s="4"/>
      <c r="M326" s="4" t="s">
        <v>1235</v>
      </c>
      <c r="N326" s="3">
        <v>90</v>
      </c>
      <c r="O326" s="91">
        <v>44354</v>
      </c>
      <c r="P326" s="91">
        <v>44353</v>
      </c>
      <c r="Q326" s="76">
        <v>18354000000</v>
      </c>
      <c r="R326" s="72"/>
      <c r="S326" s="77">
        <v>43544998</v>
      </c>
      <c r="T326" s="74" t="s">
        <v>1247</v>
      </c>
      <c r="U326" s="4" t="s">
        <v>1184</v>
      </c>
      <c r="V326" s="8">
        <v>44326</v>
      </c>
      <c r="W326" s="4"/>
      <c r="X326" s="4" t="s">
        <v>1245</v>
      </c>
      <c r="Y326" s="1"/>
      <c r="Z326" s="1"/>
    </row>
    <row r="327" spans="1:26" ht="18" customHeight="1">
      <c r="A327" s="3">
        <v>340</v>
      </c>
      <c r="B327" s="3">
        <v>327637</v>
      </c>
      <c r="C327" s="75" t="s">
        <v>1172</v>
      </c>
      <c r="D327" s="4"/>
      <c r="E327" s="4"/>
      <c r="F327" s="4"/>
      <c r="G327" s="4"/>
      <c r="H327" s="20" t="s">
        <v>1173</v>
      </c>
      <c r="I327" s="4" t="s">
        <v>1150</v>
      </c>
      <c r="J327" s="4"/>
      <c r="K327" s="4"/>
      <c r="L327" s="4"/>
      <c r="M327" s="4" t="s">
        <v>1233</v>
      </c>
      <c r="N327" s="3">
        <v>90</v>
      </c>
      <c r="O327" s="91">
        <v>44211</v>
      </c>
      <c r="P327" s="91">
        <v>44211</v>
      </c>
      <c r="Q327" s="72">
        <v>1</v>
      </c>
      <c r="R327" s="72">
        <f t="shared" ref="R327:R332" si="7">+S327/Q327</f>
        <v>1</v>
      </c>
      <c r="S327" s="72">
        <v>1</v>
      </c>
      <c r="T327" s="4" t="s">
        <v>1171</v>
      </c>
      <c r="U327" s="4" t="s">
        <v>1184</v>
      </c>
      <c r="V327" s="8">
        <v>44211</v>
      </c>
      <c r="W327" s="4"/>
      <c r="X327" s="4" t="s">
        <v>1245</v>
      </c>
      <c r="Y327" s="1"/>
      <c r="Z327" s="1"/>
    </row>
    <row r="328" spans="1:26" ht="18" customHeight="1">
      <c r="A328" s="3">
        <v>342</v>
      </c>
      <c r="B328" s="3">
        <v>225736</v>
      </c>
      <c r="C328" s="4" t="s">
        <v>1174</v>
      </c>
      <c r="D328" s="4"/>
      <c r="E328" s="4"/>
      <c r="F328" s="4"/>
      <c r="G328" s="4"/>
      <c r="H328" s="4" t="s">
        <v>1175</v>
      </c>
      <c r="I328" s="4" t="s">
        <v>1150</v>
      </c>
      <c r="J328" s="4"/>
      <c r="K328" s="4"/>
      <c r="L328" s="4"/>
      <c r="M328" s="4" t="s">
        <v>1233</v>
      </c>
      <c r="N328" s="3">
        <v>90</v>
      </c>
      <c r="O328" s="91">
        <v>44234</v>
      </c>
      <c r="P328" s="91">
        <v>44234</v>
      </c>
      <c r="Q328" s="72">
        <v>1</v>
      </c>
      <c r="R328" s="72">
        <f t="shared" si="7"/>
        <v>1</v>
      </c>
      <c r="S328" s="72">
        <v>1</v>
      </c>
      <c r="T328" s="4" t="s">
        <v>1268</v>
      </c>
      <c r="U328" s="4" t="s">
        <v>1184</v>
      </c>
      <c r="V328" s="8">
        <v>44234</v>
      </c>
      <c r="W328" s="4"/>
      <c r="X328" s="4" t="s">
        <v>1245</v>
      </c>
      <c r="Y328" s="1"/>
      <c r="Z328" s="1"/>
    </row>
    <row r="329" spans="1:26" ht="18" customHeight="1">
      <c r="A329" s="3">
        <v>343</v>
      </c>
      <c r="B329" s="3">
        <v>299895</v>
      </c>
      <c r="C329" s="4" t="s">
        <v>1176</v>
      </c>
      <c r="D329" s="4"/>
      <c r="E329" s="4"/>
      <c r="F329" s="4"/>
      <c r="G329" s="4"/>
      <c r="H329" s="4" t="s">
        <v>1159</v>
      </c>
      <c r="I329" s="4" t="s">
        <v>1150</v>
      </c>
      <c r="J329" s="4"/>
      <c r="K329" s="4"/>
      <c r="L329" s="4"/>
      <c r="M329" s="4" t="s">
        <v>1233</v>
      </c>
      <c r="N329" s="3">
        <v>90</v>
      </c>
      <c r="O329" s="91">
        <v>44237</v>
      </c>
      <c r="P329" s="91">
        <v>44237</v>
      </c>
      <c r="Q329" s="72">
        <v>1</v>
      </c>
      <c r="R329" s="72">
        <f t="shared" si="7"/>
        <v>1</v>
      </c>
      <c r="S329" s="72">
        <v>1</v>
      </c>
      <c r="T329" s="4" t="s">
        <v>836</v>
      </c>
      <c r="U329" s="4" t="s">
        <v>1184</v>
      </c>
      <c r="V329" s="8">
        <v>44237</v>
      </c>
      <c r="W329" s="4"/>
      <c r="X329" s="4" t="s">
        <v>1245</v>
      </c>
      <c r="Y329" s="1"/>
      <c r="Z329" s="1"/>
    </row>
    <row r="330" spans="1:26" ht="18" customHeight="1">
      <c r="A330" s="3">
        <v>344</v>
      </c>
      <c r="B330" s="3">
        <v>295202</v>
      </c>
      <c r="C330" s="4" t="s">
        <v>1177</v>
      </c>
      <c r="D330" s="4"/>
      <c r="E330" s="4"/>
      <c r="F330" s="4"/>
      <c r="G330" s="4"/>
      <c r="H330" s="4" t="s">
        <v>1159</v>
      </c>
      <c r="I330" s="4" t="s">
        <v>1150</v>
      </c>
      <c r="J330" s="4"/>
      <c r="K330" s="4"/>
      <c r="L330" s="4"/>
      <c r="M330" s="4" t="s">
        <v>1233</v>
      </c>
      <c r="N330" s="3">
        <v>90</v>
      </c>
      <c r="O330" s="91">
        <v>44251</v>
      </c>
      <c r="P330" s="91">
        <v>44251</v>
      </c>
      <c r="Q330" s="72">
        <v>1</v>
      </c>
      <c r="R330" s="72">
        <f t="shared" si="7"/>
        <v>1</v>
      </c>
      <c r="S330" s="72">
        <v>1</v>
      </c>
      <c r="T330" s="4" t="s">
        <v>836</v>
      </c>
      <c r="U330" s="4" t="s">
        <v>1184</v>
      </c>
      <c r="V330" s="8">
        <v>44251</v>
      </c>
      <c r="W330" s="4"/>
      <c r="X330" s="4" t="s">
        <v>1245</v>
      </c>
      <c r="Y330" s="1"/>
      <c r="Z330" s="1"/>
    </row>
    <row r="331" spans="1:26" ht="18" customHeight="1">
      <c r="A331" s="3">
        <v>346</v>
      </c>
      <c r="B331" s="3">
        <v>321011</v>
      </c>
      <c r="C331" s="4" t="s">
        <v>1180</v>
      </c>
      <c r="D331" s="4"/>
      <c r="E331" s="4"/>
      <c r="F331" s="4" t="s">
        <v>1178</v>
      </c>
      <c r="G331" s="4"/>
      <c r="H331" s="4" t="s">
        <v>1155</v>
      </c>
      <c r="I331" s="4" t="s">
        <v>1042</v>
      </c>
      <c r="J331" s="4"/>
      <c r="K331" s="4"/>
      <c r="L331" s="4"/>
      <c r="M331" s="4" t="s">
        <v>1233</v>
      </c>
      <c r="N331" s="3">
        <v>90</v>
      </c>
      <c r="O331" s="91">
        <v>44287</v>
      </c>
      <c r="P331" s="91">
        <v>44287</v>
      </c>
      <c r="Q331" s="72">
        <v>1</v>
      </c>
      <c r="R331" s="72">
        <f t="shared" si="7"/>
        <v>1</v>
      </c>
      <c r="S331" s="72">
        <v>1</v>
      </c>
      <c r="T331" s="4" t="s">
        <v>1179</v>
      </c>
      <c r="U331" s="4" t="s">
        <v>1184</v>
      </c>
      <c r="V331" s="8">
        <v>44287</v>
      </c>
      <c r="W331" s="4"/>
      <c r="X331" s="4" t="s">
        <v>1245</v>
      </c>
      <c r="Y331" s="1"/>
      <c r="Z331" s="1"/>
    </row>
    <row r="332" spans="1:26" ht="18" customHeight="1">
      <c r="A332" s="3">
        <v>351</v>
      </c>
      <c r="B332" s="3">
        <v>362187</v>
      </c>
      <c r="C332" s="4" t="s">
        <v>1181</v>
      </c>
      <c r="D332" s="4"/>
      <c r="E332" s="4"/>
      <c r="F332" s="4"/>
      <c r="G332" s="4"/>
      <c r="H332" s="4" t="s">
        <v>1163</v>
      </c>
      <c r="I332" s="4" t="s">
        <v>1150</v>
      </c>
      <c r="J332" s="4"/>
      <c r="K332" s="4"/>
      <c r="L332" s="4"/>
      <c r="M332" s="4" t="s">
        <v>1233</v>
      </c>
      <c r="N332" s="3">
        <v>90</v>
      </c>
      <c r="O332" s="91">
        <v>44311</v>
      </c>
      <c r="P332" s="91">
        <v>44311</v>
      </c>
      <c r="Q332" s="72">
        <v>1</v>
      </c>
      <c r="R332" s="72">
        <f t="shared" si="7"/>
        <v>1</v>
      </c>
      <c r="S332" s="72">
        <v>1</v>
      </c>
      <c r="T332" s="4" t="s">
        <v>818</v>
      </c>
      <c r="U332" s="4" t="s">
        <v>1184</v>
      </c>
      <c r="V332" s="8">
        <v>44311</v>
      </c>
      <c r="W332" s="4"/>
      <c r="X332" s="4" t="s">
        <v>1245</v>
      </c>
      <c r="Y332" s="1"/>
      <c r="Z332" s="1"/>
    </row>
    <row r="333" spans="1:26" ht="18" customHeight="1">
      <c r="A333" s="3">
        <v>316</v>
      </c>
      <c r="B333" s="3">
        <v>316083</v>
      </c>
      <c r="C333" s="4" t="s">
        <v>1227</v>
      </c>
      <c r="D333" s="3">
        <v>75857070</v>
      </c>
      <c r="E333" s="4" t="s">
        <v>1228</v>
      </c>
      <c r="F333" s="4" t="s">
        <v>1229</v>
      </c>
      <c r="G333" s="37" t="s">
        <v>1230</v>
      </c>
      <c r="H333" s="4" t="s">
        <v>1231</v>
      </c>
      <c r="I333" s="4"/>
      <c r="J333" s="4"/>
      <c r="K333" s="4"/>
      <c r="L333" s="4"/>
      <c r="M333" s="4" t="s">
        <v>138</v>
      </c>
      <c r="N333" s="3">
        <v>90</v>
      </c>
      <c r="O333" s="91">
        <v>44571</v>
      </c>
      <c r="P333" s="91">
        <v>44635</v>
      </c>
      <c r="Q333" s="3">
        <v>27901081209.200001</v>
      </c>
      <c r="R333" s="3">
        <v>0.21</v>
      </c>
      <c r="S333" s="3">
        <v>58592270.539999999</v>
      </c>
      <c r="T333" s="4" t="s">
        <v>1269</v>
      </c>
      <c r="U333" s="4" t="s">
        <v>1184</v>
      </c>
      <c r="V333" s="8">
        <v>44208</v>
      </c>
      <c r="W333" s="4" t="s">
        <v>1232</v>
      </c>
      <c r="X333" s="4" t="s">
        <v>1060</v>
      </c>
      <c r="Y333" s="1"/>
      <c r="Z333" s="1"/>
    </row>
    <row r="334" spans="1:26" ht="18" customHeight="1">
      <c r="A334" s="3">
        <v>313</v>
      </c>
      <c r="B334" s="3">
        <v>383120</v>
      </c>
      <c r="C334" s="58" t="s">
        <v>1221</v>
      </c>
      <c r="D334" s="3">
        <v>88090111</v>
      </c>
      <c r="E334" s="4"/>
      <c r="F334" s="62" t="s">
        <v>1222</v>
      </c>
      <c r="G334" s="4"/>
      <c r="H334" s="20" t="s">
        <v>980</v>
      </c>
      <c r="I334" s="20" t="s">
        <v>1223</v>
      </c>
      <c r="J334" s="4" t="s">
        <v>1224</v>
      </c>
      <c r="K334" s="4">
        <v>95955023</v>
      </c>
      <c r="L334" s="37" t="s">
        <v>1225</v>
      </c>
      <c r="M334" s="4" t="s">
        <v>810</v>
      </c>
      <c r="N334" s="3">
        <v>90</v>
      </c>
      <c r="O334" s="91">
        <v>44546</v>
      </c>
      <c r="P334" s="91">
        <v>44910</v>
      </c>
      <c r="Q334" s="9">
        <v>1284944680.8</v>
      </c>
      <c r="R334" s="9">
        <f>S334/Q334*100</f>
        <v>0.65013737360264412</v>
      </c>
      <c r="S334" s="63">
        <v>8353905.5999999996</v>
      </c>
      <c r="T334" s="20" t="s">
        <v>591</v>
      </c>
      <c r="U334" s="4" t="s">
        <v>1184</v>
      </c>
      <c r="V334" s="8">
        <v>44546</v>
      </c>
      <c r="W334" s="4"/>
      <c r="X334" s="4" t="s">
        <v>968</v>
      </c>
      <c r="Y334" s="1"/>
      <c r="Z334" s="1"/>
    </row>
    <row r="335" spans="1:26" s="107" customFormat="1" ht="18" customHeight="1">
      <c r="A335" s="100">
        <v>233</v>
      </c>
      <c r="B335" s="101">
        <v>206205</v>
      </c>
      <c r="C335" s="102" t="s">
        <v>1214</v>
      </c>
      <c r="D335" s="100" t="s">
        <v>1215</v>
      </c>
      <c r="E335" s="102"/>
      <c r="F335" s="102" t="s">
        <v>1216</v>
      </c>
      <c r="G335" s="102"/>
      <c r="H335" s="102" t="s">
        <v>1217</v>
      </c>
      <c r="I335" s="102" t="s">
        <v>376</v>
      </c>
      <c r="J335" s="102" t="s">
        <v>1218</v>
      </c>
      <c r="K335" s="102">
        <v>89007740</v>
      </c>
      <c r="L335" s="102"/>
      <c r="M335" s="108" t="s">
        <v>810</v>
      </c>
      <c r="N335" s="100">
        <v>90</v>
      </c>
      <c r="O335" s="103">
        <v>44249</v>
      </c>
      <c r="P335" s="103">
        <v>44613</v>
      </c>
      <c r="Q335" s="109">
        <v>766152066</v>
      </c>
      <c r="R335" s="110">
        <v>0.16</v>
      </c>
      <c r="S335" s="109">
        <v>12258433</v>
      </c>
      <c r="T335" s="111" t="s">
        <v>216</v>
      </c>
      <c r="U335" s="102" t="s">
        <v>1184</v>
      </c>
      <c r="V335" s="112">
        <v>44250.486275462958</v>
      </c>
      <c r="W335" s="102"/>
      <c r="X335" s="102" t="s">
        <v>707</v>
      </c>
      <c r="Y335" s="106"/>
      <c r="Z335" s="106"/>
    </row>
    <row r="336" spans="1:26" s="107" customFormat="1" ht="18" customHeight="1">
      <c r="A336" s="100">
        <v>7</v>
      </c>
      <c r="B336" s="100" t="s">
        <v>1185</v>
      </c>
      <c r="C336" s="102" t="s">
        <v>1186</v>
      </c>
      <c r="D336" s="100"/>
      <c r="E336" s="102"/>
      <c r="F336" s="102"/>
      <c r="G336" s="102"/>
      <c r="H336" s="102"/>
      <c r="I336" s="102"/>
      <c r="J336" s="102"/>
      <c r="K336" s="102"/>
      <c r="L336" s="102"/>
      <c r="M336" s="108" t="s">
        <v>810</v>
      </c>
      <c r="N336" s="100">
        <v>100</v>
      </c>
      <c r="O336" s="103">
        <v>43849</v>
      </c>
      <c r="P336" s="103">
        <v>44579</v>
      </c>
      <c r="Q336" s="104">
        <v>500000000</v>
      </c>
      <c r="R336" s="110">
        <f>+S336/Q336*100%</f>
        <v>4.9600000000000002E-4</v>
      </c>
      <c r="S336" s="104">
        <v>248000</v>
      </c>
      <c r="T336" s="102" t="s">
        <v>40</v>
      </c>
      <c r="U336" s="102" t="s">
        <v>1184</v>
      </c>
      <c r="V336" s="105">
        <v>43831</v>
      </c>
      <c r="W336" s="102"/>
      <c r="X336" s="102" t="s">
        <v>5</v>
      </c>
      <c r="Y336" s="106"/>
      <c r="Z336" s="106"/>
    </row>
    <row r="337" spans="1:26" s="107" customFormat="1" ht="18" customHeight="1">
      <c r="A337" s="100">
        <v>43</v>
      </c>
      <c r="B337" s="100" t="s">
        <v>1187</v>
      </c>
      <c r="C337" s="102" t="s">
        <v>1188</v>
      </c>
      <c r="D337" s="100"/>
      <c r="E337" s="102"/>
      <c r="F337" s="102"/>
      <c r="G337" s="102"/>
      <c r="H337" s="102"/>
      <c r="I337" s="102"/>
      <c r="J337" s="102"/>
      <c r="K337" s="102"/>
      <c r="L337" s="102"/>
      <c r="M337" s="108" t="s">
        <v>810</v>
      </c>
      <c r="N337" s="100">
        <v>100</v>
      </c>
      <c r="O337" s="103">
        <v>43616</v>
      </c>
      <c r="P337" s="103">
        <v>43981</v>
      </c>
      <c r="Q337" s="104">
        <v>667137500000</v>
      </c>
      <c r="R337" s="110">
        <f>+S337/Q337*100%</f>
        <v>0</v>
      </c>
      <c r="S337" s="104">
        <v>0</v>
      </c>
      <c r="T337" s="102" t="s">
        <v>78</v>
      </c>
      <c r="U337" s="102" t="s">
        <v>1184</v>
      </c>
      <c r="V337" s="105">
        <v>43585</v>
      </c>
      <c r="W337" s="102"/>
      <c r="X337" s="102" t="s">
        <v>5</v>
      </c>
      <c r="Y337" s="106"/>
      <c r="Z337" s="106"/>
    </row>
    <row r="338" spans="1:26" s="107" customFormat="1" ht="18" customHeight="1">
      <c r="A338" s="100">
        <v>27</v>
      </c>
      <c r="B338" s="100" t="s">
        <v>1187</v>
      </c>
      <c r="C338" s="102" t="s">
        <v>1188</v>
      </c>
      <c r="D338" s="100"/>
      <c r="E338" s="102"/>
      <c r="F338" s="102"/>
      <c r="G338" s="102"/>
      <c r="H338" s="102"/>
      <c r="I338" s="102"/>
      <c r="J338" s="102"/>
      <c r="K338" s="102"/>
      <c r="L338" s="102"/>
      <c r="M338" s="108" t="s">
        <v>810</v>
      </c>
      <c r="N338" s="100">
        <v>100</v>
      </c>
      <c r="O338" s="103">
        <v>44386</v>
      </c>
      <c r="P338" s="103">
        <v>44750</v>
      </c>
      <c r="Q338" s="104">
        <v>60736331</v>
      </c>
      <c r="R338" s="110">
        <f>+S338/Q338*100%</f>
        <v>2.9771390043300441E-2</v>
      </c>
      <c r="S338" s="104">
        <v>1808205</v>
      </c>
      <c r="T338" s="4" t="s">
        <v>1267</v>
      </c>
      <c r="U338" s="102" t="s">
        <v>1184</v>
      </c>
      <c r="V338" s="105">
        <v>44356</v>
      </c>
      <c r="W338" s="102"/>
      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"113" t="s">
        <v>1199</v>
      </c>
      <c r="C339" s="114" t="s">
        <v>1244</v>
      </c>
      <c r="D339" s="100">
        <v>95956460</v>
      </c>
      <c r="E339" s="102"/>
      <c r="F339" s="114" t="s">
        <v>1203</v>
      </c>
      <c r="G339" s="102"/>
      <c r="H339" s="102" t="s">
        <v>513</v>
      </c>
      <c r="I339" s="102" t="s">
        <v>693</v>
      </c>
      <c r="J339" s="102" t="s">
        <v>1201</v>
      </c>
      <c r="K339" s="102">
        <v>95956460</v>
      </c>
      <c r="L339" s="102" t="s">
        <v>1202</v>
      </c>
      <c r="M339" s="102" t="s">
        <v>1196</v>
      </c>
      <c r="N339" s="100">
        <v>90</v>
      </c>
      <c r="O339" s="103">
        <v>44413</v>
      </c>
      <c r="P339" s="103">
        <v>44732</v>
      </c>
      <c r="Q339" s="115">
        <v>50000000</v>
      </c>
      <c r="R339" s="116">
        <v>1.06E-2</v>
      </c>
      <c r="S339" s="115">
        <v>532000</v>
      </c>
      <c r="T339" s="111" t="s">
        <v>891</v>
      </c>
      <c r="U339" s="102" t="s">
        <v>1184</v>
      </c>
      <c r="V339" s="103">
        <v>44413</v>
      </c>
      <c r="W339" s="102" t="s">
        <v>1196</v>
      </c>
      <c r="X339" s="102" t="s">
        <v>551</v>
      </c>
      <c r="Y339" s="106"/>
      <c r="Z339" s="106"/>
    </row>
    <row r="340" spans="1:26" s="107" customFormat="1" ht="18" customHeight="1">
      <c r="A340" s="100">
        <v>211</v>
      </c>
      <c r="B340" s="113" t="s">
        <v>1199</v>
      </c>
      <c r="C340" s="114" t="s">
        <v>1244</v>
      </c>
      <c r="D340" s="100">
        <v>95956460</v>
      </c>
      <c r="E340" s="102"/>
      <c r="F340" s="102" t="s">
        <v>1242</v>
      </c>
      <c r="G340" s="102"/>
      <c r="H340" s="102" t="s">
        <v>513</v>
      </c>
      <c r="I340" s="102" t="s">
        <v>693</v>
      </c>
      <c r="J340" s="102" t="s">
        <v>1201</v>
      </c>
      <c r="K340" s="102">
        <v>95956460</v>
      </c>
      <c r="L340" s="102" t="s">
        <v>1202</v>
      </c>
      <c r="M340" s="102" t="s">
        <v>1196</v>
      </c>
      <c r="N340" s="100">
        <v>90</v>
      </c>
      <c r="O340" s="103">
        <v>44523</v>
      </c>
      <c r="P340" s="103">
        <v>44768</v>
      </c>
      <c r="Q340" s="115">
        <v>50000000</v>
      </c>
      <c r="R340" s="116">
        <v>1.15E-2</v>
      </c>
      <c r="S340" s="115">
        <v>579616</v>
      </c>
      <c r="T340" s="111" t="s">
        <v>891</v>
      </c>
      <c r="U340" s="102" t="s">
        <v>1184</v>
      </c>
      <c r="V340" s="103">
        <v>44523</v>
      </c>
      <c r="W340" s="102" t="s">
        <v>1196</v>
      </c>
      <c r="X340" s="102" t="s">
        <v>551</v>
      </c>
      <c r="Y340" s="106"/>
      <c r="Z340" s="106"/>
    </row>
    <row r="341" spans="1:26" s="107" customFormat="1" ht="18" customHeight="1">
      <c r="A341" s="100">
        <v>212</v>
      </c>
      <c r="B341" s="113" t="s">
        <v>1199</v>
      </c>
      <c r="C341" s="114" t="s">
        <v>1244</v>
      </c>
      <c r="D341" s="100">
        <v>95956460</v>
      </c>
      <c r="E341" s="102"/>
      <c r="F341" s="102" t="s">
        <v>1242</v>
      </c>
      <c r="G341" s="102"/>
      <c r="H341" s="102" t="s">
        <v>513</v>
      </c>
      <c r="I341" s="102" t="s">
        <v>693</v>
      </c>
      <c r="J341" s="102" t="s">
        <v>1201</v>
      </c>
      <c r="K341" s="102">
        <v>95956460</v>
      </c>
      <c r="L341" s="102" t="s">
        <v>1202</v>
      </c>
      <c r="M341" s="102" t="s">
        <v>1196</v>
      </c>
      <c r="N341" s="100">
        <v>90</v>
      </c>
      <c r="O341" s="103">
        <v>44547</v>
      </c>
      <c r="P341" s="103">
        <v>44768</v>
      </c>
      <c r="Q341" s="115">
        <v>150000000</v>
      </c>
      <c r="R341" s="116">
        <v>7.3600000000000002E-3</v>
      </c>
      <c r="S341" s="115">
        <v>1104000</v>
      </c>
      <c r="T341" s="111" t="s">
        <v>891</v>
      </c>
      <c r="U341" s="102" t="s">
        <v>1184</v>
      </c>
      <c r="V341" s="103">
        <v>44547</v>
      </c>
      <c r="W341" s="102" t="s">
        <v>1196</v>
      </c>
      <c r="X341" s="102" t="s">
        <v>551</v>
      </c>
      <c r="Y341" s="106"/>
      <c r="Z341" s="106"/>
    </row>
    <row r="342" spans="1:26" s="107" customFormat="1" ht="18" customHeight="1">
      <c r="A342" s="100">
        <v>213</v>
      </c>
      <c r="B342" s="113" t="s">
        <v>1199</v>
      </c>
      <c r="C342" s="114" t="s">
        <v>1244</v>
      </c>
      <c r="D342" s="100">
        <v>95956460</v>
      </c>
      <c r="E342" s="102"/>
      <c r="F342" s="102" t="s">
        <v>1242</v>
      </c>
      <c r="G342" s="102"/>
      <c r="H342" s="102" t="s">
        <v>513</v>
      </c>
      <c r="I342" s="102" t="s">
        <v>693</v>
      </c>
      <c r="J342" s="102" t="s">
        <v>1201</v>
      </c>
      <c r="K342" s="102">
        <v>95956460</v>
      </c>
      <c r="L342" s="102" t="s">
        <v>1202</v>
      </c>
      <c r="M342" s="102" t="s">
        <v>1196</v>
      </c>
      <c r="N342" s="100">
        <v>90</v>
      </c>
      <c r="O342" s="103">
        <v>44557</v>
      </c>
      <c r="P342" s="103">
        <v>44768</v>
      </c>
      <c r="Q342" s="115">
        <v>50000000</v>
      </c>
      <c r="R342" s="116">
        <v>7.0000000000000001E-3</v>
      </c>
      <c r="S342" s="115">
        <v>350000</v>
      </c>
      <c r="T342" s="111" t="s">
        <v>891</v>
      </c>
      <c r="U342" s="102" t="s">
        <v>1184</v>
      </c>
      <c r="V342" s="103">
        <v>44557</v>
      </c>
      <c r="W342" s="102" t="s">
        <v>1196</v>
      </c>
      <c r="X342" s="102" t="s">
        <v>551</v>
      </c>
      <c r="Y342" s="106"/>
      <c r="Z342" s="106"/>
    </row>
    <row r="343" spans="1:26" s="107" customFormat="1" ht="18" customHeight="1">
      <c r="A343" s="100">
        <v>214</v>
      </c>
      <c r="B343" s="113" t="s">
        <v>1199</v>
      </c>
      <c r="C343" s="114" t="s">
        <v>1244</v>
      </c>
      <c r="D343" s="100">
        <v>95956460</v>
      </c>
      <c r="E343" s="102"/>
      <c r="F343" s="102" t="s">
        <v>1242</v>
      </c>
      <c r="G343" s="102"/>
      <c r="H343" s="102" t="s">
        <v>513</v>
      </c>
      <c r="I343" s="102" t="s">
        <v>693</v>
      </c>
      <c r="J343" s="102" t="s">
        <v>1201</v>
      </c>
      <c r="K343" s="102">
        <v>95956460</v>
      </c>
      <c r="L343" s="102" t="s">
        <v>1202</v>
      </c>
      <c r="M343" s="102" t="s">
        <v>1196</v>
      </c>
      <c r="N343" s="100">
        <v>90</v>
      </c>
      <c r="O343" s="103">
        <v>44544</v>
      </c>
      <c r="P343" s="103">
        <v>44732</v>
      </c>
      <c r="Q343" s="115">
        <v>350000000</v>
      </c>
      <c r="R343" s="116">
        <v>7.7999999999999996E-3</v>
      </c>
      <c r="S343" s="115">
        <v>2755151</v>
      </c>
      <c r="T343" s="111" t="s">
        <v>891</v>
      </c>
      <c r="U343" s="102" t="s">
        <v>1184</v>
      </c>
      <c r="V343" s="103">
        <v>44544</v>
      </c>
      <c r="W343" s="102" t="s">
        <v>1196</v>
      </c>
      <c r="X343" s="102" t="s">
        <v>551</v>
      </c>
      <c r="Y343" s="106"/>
      <c r="Z343" s="106"/>
    </row>
    <row r="344" spans="1:26" s="107" customFormat="1" ht="18" customHeight="1">
      <c r="A344" s="100">
        <v>215</v>
      </c>
      <c r="B344" s="113" t="s">
        <v>1199</v>
      </c>
      <c r="C344" s="114" t="s">
        <v>1244</v>
      </c>
      <c r="D344" s="100">
        <v>95956460</v>
      </c>
      <c r="E344" s="102"/>
      <c r="F344" s="102" t="s">
        <v>1242</v>
      </c>
      <c r="G344" s="102"/>
      <c r="H344" s="102" t="s">
        <v>513</v>
      </c>
      <c r="I344" s="102" t="s">
        <v>693</v>
      </c>
      <c r="J344" s="102" t="s">
        <v>1201</v>
      </c>
      <c r="K344" s="102">
        <v>95956460</v>
      </c>
      <c r="L344" s="102" t="s">
        <v>1202</v>
      </c>
      <c r="M344" s="102" t="s">
        <v>1196</v>
      </c>
      <c r="N344" s="100">
        <v>90</v>
      </c>
      <c r="O344" s="103">
        <v>44410</v>
      </c>
      <c r="P344" s="103">
        <v>44732</v>
      </c>
      <c r="Q344" s="115">
        <v>50000000</v>
      </c>
      <c r="R344" s="116">
        <v>1.064E-2</v>
      </c>
      <c r="S344" s="115">
        <v>532000</v>
      </c>
      <c r="T344" s="111" t="s">
        <v>891</v>
      </c>
      <c r="U344" s="102" t="s">
        <v>1184</v>
      </c>
      <c r="V344" s="103">
        <v>44410</v>
      </c>
      <c r="W344" s="102" t="s">
        <v>1196</v>
      </c>
      <c r="X344" s="102" t="s">
        <v>551</v>
      </c>
      <c r="Y344" s="106"/>
      <c r="Z344" s="106"/>
    </row>
    <row r="345" spans="1:26" s="107" customFormat="1" ht="18" customHeight="1">
      <c r="A345" s="100">
        <v>216</v>
      </c>
      <c r="B345" s="113" t="s">
        <v>1199</v>
      </c>
      <c r="C345" s="114" t="s">
        <v>1244</v>
      </c>
      <c r="D345" s="100">
        <v>95956460</v>
      </c>
      <c r="E345" s="102"/>
      <c r="F345" s="102" t="s">
        <v>1242</v>
      </c>
      <c r="G345" s="102"/>
      <c r="H345" s="102" t="s">
        <v>513</v>
      </c>
      <c r="I345" s="102" t="s">
        <v>693</v>
      </c>
      <c r="J345" s="102" t="s">
        <v>1201</v>
      </c>
      <c r="K345" s="102">
        <v>95956460</v>
      </c>
      <c r="L345" s="102" t="s">
        <v>1202</v>
      </c>
      <c r="M345" s="102" t="s">
        <v>1196</v>
      </c>
      <c r="N345" s="100">
        <v>90</v>
      </c>
      <c r="O345" s="103">
        <v>44426</v>
      </c>
      <c r="P345" s="103">
        <v>44732</v>
      </c>
      <c r="Q345" s="115">
        <v>50000000</v>
      </c>
      <c r="R345" s="116">
        <v>1.064E-2</v>
      </c>
      <c r="S345" s="115">
        <v>532000</v>
      </c>
      <c r="T345" s="111" t="s">
        <v>891</v>
      </c>
      <c r="U345" s="102" t="s">
        <v>1184</v>
      </c>
      <c r="V345" s="103">
        <v>44426</v>
      </c>
      <c r="W345" s="102" t="s">
        <v>1196</v>
      </c>
      <c r="X345" s="102" t="s">
        <v>551</v>
      </c>
      <c r="Y345" s="106"/>
      <c r="Z345" s="106"/>
    </row>
    <row r="346" spans="1:26" s="107" customFormat="1" ht="18" customHeight="1">
      <c r="A346" s="100">
        <v>217</v>
      </c>
      <c r="B346" s="113" t="s">
        <v>1199</v>
      </c>
      <c r="C346" s="114" t="s">
        <v>1244</v>
      </c>
      <c r="D346" s="100">
        <v>95956460</v>
      </c>
      <c r="E346" s="102"/>
      <c r="F346" s="102" t="s">
        <v>1242</v>
      </c>
      <c r="G346" s="102"/>
      <c r="H346" s="102" t="s">
        <v>513</v>
      </c>
      <c r="I346" s="102" t="s">
        <v>693</v>
      </c>
      <c r="J346" s="102" t="s">
        <v>1201</v>
      </c>
      <c r="K346" s="102">
        <v>95956460</v>
      </c>
      <c r="L346" s="102" t="s">
        <v>1202</v>
      </c>
      <c r="M346" s="102" t="s">
        <v>1196</v>
      </c>
      <c r="N346" s="100">
        <v>90</v>
      </c>
      <c r="O346" s="103">
        <v>44440</v>
      </c>
      <c r="P346" s="103">
        <v>44732</v>
      </c>
      <c r="Q346" s="115">
        <v>1050000000</v>
      </c>
      <c r="R346" s="116">
        <v>1.2200000000000001E-2</v>
      </c>
      <c r="S346" s="115">
        <v>12811722</v>
      </c>
      <c r="T346" s="111" t="s">
        <v>891</v>
      </c>
      <c r="U346" s="102" t="s">
        <v>1184</v>
      </c>
      <c r="V346" s="103">
        <v>44440</v>
      </c>
      <c r="W346" s="102" t="s">
        <v>1196</v>
      </c>
      <c r="X346" s="102" t="s">
        <v>551</v>
      </c>
      <c r="Y346" s="106"/>
      <c r="Z346" s="106"/>
    </row>
    <row r="347" spans="1:26" s="107" customFormat="1" ht="18" customHeight="1">
      <c r="A347" s="100">
        <v>208</v>
      </c>
      <c r="B347" s="113" t="s">
        <v>1199</v>
      </c>
      <c r="C347" s="114" t="s">
        <v>1244</v>
      </c>
      <c r="D347" s="100">
        <v>95956460</v>
      </c>
      <c r="E347" s="102"/>
      <c r="F347" s="102" t="s">
        <v>1242</v>
      </c>
      <c r="G347" s="102" t="s">
        <v>1200</v>
      </c>
      <c r="H347" s="102" t="s">
        <v>513</v>
      </c>
      <c r="I347" s="102" t="s">
        <v>693</v>
      </c>
      <c r="J347" s="102" t="s">
        <v>1201</v>
      </c>
      <c r="K347" s="102">
        <v>95956460</v>
      </c>
      <c r="L347" s="102" t="s">
        <v>1202</v>
      </c>
      <c r="M347" s="102" t="s">
        <v>1196</v>
      </c>
      <c r="N347" s="100">
        <v>90</v>
      </c>
      <c r="O347" s="103">
        <v>44501</v>
      </c>
      <c r="P347" s="103">
        <v>44732</v>
      </c>
      <c r="Q347" s="115">
        <v>450000000</v>
      </c>
      <c r="R347" s="116">
        <v>9.5999999999999992E-3</v>
      </c>
      <c r="S347" s="115">
        <v>4347612</v>
      </c>
      <c r="T347" s="111" t="s">
        <v>891</v>
      </c>
      <c r="U347" s="102" t="s">
        <v>1184</v>
      </c>
      <c r="V347" s="103">
        <v>44501</v>
      </c>
      <c r="W347" s="102" t="s">
        <v>1196</v>
      </c>
      <c r="X347" s="102" t="s">
        <v>551</v>
      </c>
      <c r="Y347" s="106"/>
      <c r="Z347" s="106"/>
    </row>
    <row r="348" spans="1:26" s="107" customFormat="1" ht="18" customHeight="1">
      <c r="A348" s="100">
        <v>209</v>
      </c>
      <c r="B348" s="113" t="s">
        <v>1199</v>
      </c>
      <c r="C348" s="114" t="s">
        <v>1244</v>
      </c>
      <c r="D348" s="100">
        <v>95956460</v>
      </c>
      <c r="E348" s="102"/>
      <c r="F348" s="102" t="s">
        <v>1242</v>
      </c>
      <c r="G348" s="102"/>
      <c r="H348" s="102" t="s">
        <v>513</v>
      </c>
      <c r="I348" s="102" t="s">
        <v>693</v>
      </c>
      <c r="J348" s="102" t="s">
        <v>1201</v>
      </c>
      <c r="K348" s="102">
        <v>95956460</v>
      </c>
      <c r="L348" s="102" t="s">
        <v>1202</v>
      </c>
      <c r="M348" s="102" t="s">
        <v>1196</v>
      </c>
      <c r="N348" s="100">
        <v>90</v>
      </c>
      <c r="O348" s="103">
        <v>44531</v>
      </c>
      <c r="P348" s="103">
        <v>44732</v>
      </c>
      <c r="Q348" s="115">
        <v>250000000</v>
      </c>
      <c r="R348" s="116">
        <v>8.3999999999999995E-3</v>
      </c>
      <c r="S348" s="115">
        <v>2103015</v>
      </c>
      <c r="T348" s="111" t="s">
        <v>891</v>
      </c>
      <c r="U348" s="102" t="s">
        <v>1184</v>
      </c>
      <c r="V348" s="103">
        <v>44531</v>
      </c>
      <c r="W348" s="102" t="s">
        <v>1196</v>
      </c>
      <c r="X348" s="102" t="s">
        <v>551</v>
      </c>
      <c r="Y348" s="106"/>
      <c r="Z348" s="106"/>
    </row>
    <row r="349" spans="1:26" s="107" customFormat="1">
      <c r="A349" s="100">
        <v>155</v>
      </c>
      <c r="B349" s="100" t="s">
        <v>1193</v>
      </c>
      <c r="C349" s="102" t="s">
        <v>1194</v>
      </c>
      <c r="D349" s="100">
        <v>99043653</v>
      </c>
      <c r="E349" s="102">
        <v>99043653</v>
      </c>
      <c r="F349" s="102" t="s">
        <v>1243</v>
      </c>
      <c r="G349" s="102"/>
      <c r="H349" s="102"/>
      <c r="I349" s="102" t="s">
        <v>409</v>
      </c>
      <c r="J349" s="102" t="s">
        <v>1195</v>
      </c>
      <c r="K349" s="102">
        <v>99043653</v>
      </c>
      <c r="L349" s="102"/>
      <c r="M349" s="108" t="s">
        <v>810</v>
      </c>
      <c r="N349" s="100">
        <v>100</v>
      </c>
      <c r="O349" s="103">
        <v>44229</v>
      </c>
      <c r="P349" s="103">
        <f>O349+364</f>
        <v>44593</v>
      </c>
      <c r="Q349" s="104">
        <v>1</v>
      </c>
      <c r="R349" s="100">
        <v>1</v>
      </c>
      <c r="S349" s="104">
        <v>1</v>
      </c>
      <c r="T349" s="102" t="s">
        <v>858</v>
      </c>
      <c r="U349" s="102" t="s">
        <v>1184</v>
      </c>
      <c r="V349" s="105"/>
      <c r="W349" s="102"/>
      <c r="X349" s="102" t="s">
        <v>413</v>
      </c>
      <c r="Y349" s="106"/>
      <c r="Z349" s="106"/>
    </row>
    <row r="350" spans="1:26" s="107" customFormat="1">
      <c r="A350" s="100">
        <v>220</v>
      </c>
      <c r="B350" s="113" t="s">
        <v>1204</v>
      </c>
      <c r="C350" s="114" t="s">
        <v>1205</v>
      </c>
      <c r="D350" s="100"/>
      <c r="E350" s="102"/>
      <c r="F350" s="107" t="s">
        <v>1206</v>
      </c>
      <c r="G350" s="102"/>
      <c r="H350" s="102" t="s">
        <v>549</v>
      </c>
      <c r="I350" s="102"/>
      <c r="J350" s="102" t="s">
        <v>1207</v>
      </c>
      <c r="K350" s="102"/>
      <c r="L350" s="102"/>
      <c r="M350" s="102" t="s">
        <v>688</v>
      </c>
      <c r="N350" s="100">
        <v>90</v>
      </c>
      <c r="O350" s="103">
        <v>44470</v>
      </c>
      <c r="P350" s="103">
        <v>44834</v>
      </c>
      <c r="Q350" s="115">
        <v>120000000</v>
      </c>
      <c r="R350" s="116">
        <v>2.7E-2</v>
      </c>
      <c r="S350" s="115">
        <v>3255000</v>
      </c>
      <c r="T350" s="111" t="s">
        <v>891</v>
      </c>
      <c r="U350" s="102" t="s">
        <v>1184</v>
      </c>
      <c r="V350" s="103">
        <v>44470</v>
      </c>
      <c r="W350" s="102" t="s">
        <v>688</v>
      </c>
      <c r="X350" s="102" t="s">
        <v>551</v>
      </c>
      <c r="Y350" s="106"/>
      <c r="Z350" s="106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0"/>
      <c r="P365" s="80"/>
      <c r="Q365" s="1"/>
      <c r="R365" s="1"/>
      <c r="S365" s="1"/>
      <c r="T365" s="1"/>
      <c r="U365" s="1"/>
      <c r="V365" s="80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0"/>
      <c r="P366" s="80"/>
      <c r="Q366" s="1"/>
      <c r="R366" s="1"/>
      <c r="S366" s="1"/>
      <c r="T366" s="1"/>
      <c r="U366" s="1"/>
      <c r="V366" s="80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0"/>
      <c r="P367" s="80"/>
      <c r="Q367" s="1"/>
      <c r="R367" s="1"/>
      <c r="S367" s="1"/>
      <c r="T367" s="1"/>
      <c r="U367" s="1"/>
      <c r="V367" s="80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0"/>
      <c r="P368" s="80"/>
      <c r="Q368" s="1"/>
      <c r="R368" s="1"/>
      <c r="S368" s="1"/>
      <c r="T368" s="1"/>
      <c r="U368" s="1"/>
      <c r="V368" s="80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0"/>
      <c r="P369" s="80"/>
      <c r="Q369" s="1"/>
      <c r="R369" s="1"/>
      <c r="S369" s="1"/>
      <c r="T369" s="1"/>
      <c r="U369" s="1"/>
      <c r="V369" s="80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0"/>
      <c r="P370" s="80"/>
      <c r="Q370" s="1"/>
      <c r="R370" s="1"/>
      <c r="S370" s="1"/>
      <c r="T370" s="1"/>
      <c r="U370" s="1"/>
      <c r="V370" s="80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0"/>
      <c r="P371" s="80"/>
      <c r="Q371" s="1"/>
      <c r="R371" s="1"/>
      <c r="S371" s="1"/>
      <c r="T371" s="1"/>
      <c r="U371" s="1"/>
      <c r="V371" s="80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0"/>
      <c r="P372" s="80"/>
      <c r="Q372" s="1"/>
      <c r="R372" s="1"/>
      <c r="S372" s="1"/>
      <c r="T372" s="1"/>
      <c r="U372" s="1"/>
      <c r="V372" s="80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0"/>
      <c r="P373" s="80"/>
      <c r="Q373" s="1"/>
      <c r="R373" s="1"/>
      <c r="S373" s="1"/>
      <c r="T373" s="1"/>
      <c r="U373" s="1"/>
      <c r="V373" s="80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0"/>
      <c r="P374" s="80"/>
      <c r="Q374" s="1"/>
      <c r="R374" s="1"/>
      <c r="S374" s="1"/>
      <c r="T374" s="1"/>
      <c r="U374" s="1"/>
      <c r="V374" s="80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0"/>
      <c r="P375" s="80"/>
      <c r="Q375" s="1"/>
      <c r="R375" s="1"/>
      <c r="S375" s="1"/>
      <c r="T375" s="1"/>
      <c r="U375" s="1"/>
      <c r="V375" s="80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0"/>
      <c r="P376" s="80"/>
      <c r="Q376" s="1"/>
      <c r="R376" s="1"/>
      <c r="S376" s="1"/>
      <c r="T376" s="1"/>
      <c r="U376" s="1"/>
      <c r="V376" s="80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0"/>
      <c r="P377" s="80"/>
      <c r="Q377" s="1"/>
      <c r="R377" s="1"/>
      <c r="S377" s="1"/>
      <c r="T377" s="1"/>
      <c r="U377" s="1"/>
      <c r="V377" s="80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0"/>
      <c r="P378" s="80"/>
      <c r="Q378" s="1"/>
      <c r="R378" s="1"/>
      <c r="S378" s="1"/>
      <c r="T378" s="1"/>
      <c r="U378" s="1"/>
      <c r="V378" s="80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0"/>
      <c r="P379" s="80"/>
      <c r="Q379" s="1"/>
      <c r="R379" s="1"/>
      <c r="S379" s="1"/>
      <c r="T379" s="1"/>
      <c r="U379" s="1"/>
      <c r="V379" s="80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0"/>
      <c r="P380" s="80"/>
      <c r="Q380" s="1"/>
      <c r="R380" s="1"/>
      <c r="S380" s="1"/>
      <c r="T380" s="1"/>
      <c r="U380" s="1"/>
      <c r="V380" s="80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0"/>
      <c r="P381" s="80"/>
      <c r="Q381" s="1"/>
      <c r="R381" s="1"/>
      <c r="S381" s="1"/>
      <c r="T381" s="1"/>
      <c r="U381" s="1"/>
      <c r="V381" s="80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0"/>
      <c r="P382" s="80"/>
      <c r="Q382" s="1"/>
      <c r="R382" s="1"/>
      <c r="S382" s="1"/>
      <c r="T382" s="1"/>
      <c r="U382" s="1"/>
      <c r="V382" s="80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0"/>
      <c r="P383" s="80"/>
      <c r="Q383" s="1"/>
      <c r="R383" s="1"/>
      <c r="S383" s="1"/>
      <c r="T383" s="1"/>
      <c r="U383" s="1"/>
      <c r="V383" s="80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0"/>
      <c r="P384" s="80"/>
      <c r="Q384" s="1"/>
      <c r="R384" s="1"/>
      <c r="S384" s="1"/>
      <c r="T384" s="1"/>
      <c r="U384" s="1"/>
      <c r="V384" s="80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0"/>
      <c r="P385" s="80"/>
      <c r="Q385" s="1"/>
      <c r="R385" s="1"/>
      <c r="S385" s="1"/>
      <c r="T385" s="1"/>
      <c r="U385" s="1"/>
      <c r="V385" s="80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0"/>
      <c r="P386" s="80"/>
      <c r="Q386" s="1"/>
      <c r="R386" s="1"/>
      <c r="S386" s="1"/>
      <c r="T386" s="1"/>
      <c r="U386" s="1"/>
      <c r="V386" s="80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0"/>
      <c r="P387" s="80"/>
      <c r="Q387" s="1"/>
      <c r="R387" s="1"/>
      <c r="S387" s="1"/>
      <c r="T387" s="1"/>
      <c r="U387" s="1"/>
      <c r="V387" s="80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0"/>
      <c r="P388" s="80"/>
      <c r="Q388" s="1"/>
      <c r="R388" s="1"/>
      <c r="S388" s="1"/>
      <c r="T388" s="1"/>
      <c r="U388" s="1"/>
      <c r="V388" s="80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0"/>
      <c r="P389" s="80"/>
      <c r="Q389" s="1"/>
      <c r="R389" s="1"/>
      <c r="S389" s="1"/>
      <c r="T389" s="1"/>
      <c r="U389" s="1"/>
      <c r="V389" s="80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0"/>
      <c r="P390" s="80"/>
      <c r="Q390" s="1"/>
      <c r="R390" s="1"/>
      <c r="S390" s="1"/>
      <c r="T390" s="1"/>
      <c r="U390" s="1"/>
      <c r="V390" s="80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0"/>
      <c r="P391" s="80"/>
      <c r="Q391" s="1"/>
      <c r="R391" s="1"/>
      <c r="S391" s="1"/>
      <c r="T391" s="1"/>
      <c r="U391" s="1"/>
      <c r="V391" s="80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0"/>
      <c r="P392" s="80"/>
      <c r="Q392" s="1"/>
      <c r="R392" s="1"/>
      <c r="S392" s="1"/>
      <c r="T392" s="1"/>
      <c r="U392" s="1"/>
      <c r="V392" s="80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0"/>
      <c r="P393" s="80"/>
      <c r="Q393" s="1"/>
      <c r="R393" s="1"/>
      <c r="S393" s="1"/>
      <c r="T393" s="1"/>
      <c r="U393" s="1"/>
      <c r="V393" s="80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0"/>
      <c r="P394" s="80"/>
      <c r="Q394" s="1"/>
      <c r="R394" s="1"/>
      <c r="S394" s="1"/>
      <c r="T394" s="1"/>
      <c r="U394" s="1"/>
      <c r="V394" s="80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0"/>
      <c r="P395" s="80"/>
      <c r="Q395" s="1"/>
      <c r="R395" s="1"/>
      <c r="S395" s="1"/>
      <c r="T395" s="1"/>
      <c r="U395" s="1"/>
      <c r="V395" s="80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0"/>
      <c r="P396" s="80"/>
      <c r="Q396" s="1"/>
      <c r="R396" s="1"/>
      <c r="S396" s="1"/>
      <c r="T396" s="1"/>
      <c r="U396" s="1"/>
      <c r="V396" s="80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0"/>
      <c r="P397" s="80"/>
      <c r="Q397" s="1"/>
      <c r="R397" s="1"/>
      <c r="S397" s="1"/>
      <c r="T397" s="1"/>
      <c r="U397" s="1"/>
      <c r="V397" s="80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0"/>
      <c r="P398" s="80"/>
      <c r="Q398" s="1"/>
      <c r="R398" s="1"/>
      <c r="S398" s="1"/>
      <c r="T398" s="1"/>
      <c r="U398" s="1"/>
      <c r="V398" s="80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0"/>
      <c r="P399" s="80"/>
      <c r="Q399" s="1"/>
      <c r="R399" s="1"/>
      <c r="S399" s="1"/>
      <c r="T399" s="1"/>
      <c r="U399" s="1"/>
      <c r="V399" s="80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0"/>
      <c r="P400" s="80"/>
      <c r="Q400" s="1"/>
      <c r="R400" s="1"/>
      <c r="S400" s="1"/>
      <c r="T400" s="1"/>
      <c r="U400" s="1"/>
      <c r="V400" s="80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0"/>
      <c r="P401" s="80"/>
      <c r="Q401" s="1"/>
      <c r="R401" s="1"/>
      <c r="S401" s="1"/>
      <c r="T401" s="1"/>
      <c r="U401" s="1"/>
      <c r="V401" s="80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0"/>
      <c r="P402" s="80"/>
      <c r="Q402" s="1"/>
      <c r="R402" s="1"/>
      <c r="S402" s="1"/>
      <c r="T402" s="1"/>
      <c r="U402" s="1"/>
      <c r="V402" s="80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0"/>
      <c r="P403" s="80"/>
      <c r="Q403" s="1"/>
      <c r="R403" s="1"/>
      <c r="S403" s="1"/>
      <c r="T403" s="1"/>
      <c r="U403" s="1"/>
      <c r="V403" s="80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0"/>
      <c r="P404" s="80"/>
      <c r="Q404" s="1"/>
      <c r="R404" s="1"/>
      <c r="S404" s="1"/>
      <c r="T404" s="1"/>
      <c r="U404" s="1"/>
      <c r="V404" s="80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0"/>
      <c r="P405" s="80"/>
      <c r="Q405" s="1"/>
      <c r="R405" s="1"/>
      <c r="S405" s="1"/>
      <c r="T405" s="1"/>
      <c r="U405" s="1"/>
      <c r="V405" s="80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0"/>
      <c r="P406" s="80"/>
      <c r="Q406" s="1"/>
      <c r="R406" s="1"/>
      <c r="S406" s="1"/>
      <c r="T406" s="1"/>
      <c r="U406" s="1"/>
      <c r="V406" s="80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0"/>
      <c r="P407" s="80"/>
      <c r="Q407" s="1"/>
      <c r="R407" s="1"/>
      <c r="S407" s="1"/>
      <c r="T407" s="1"/>
      <c r="U407" s="1"/>
      <c r="V407" s="80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0"/>
      <c r="P408" s="80"/>
      <c r="Q408" s="1"/>
      <c r="R408" s="1"/>
      <c r="S408" s="1"/>
      <c r="T408" s="1"/>
      <c r="U408" s="1"/>
      <c r="V408" s="80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0"/>
      <c r="P409" s="80"/>
      <c r="Q409" s="1"/>
      <c r="R409" s="1"/>
      <c r="S409" s="1"/>
      <c r="T409" s="1"/>
      <c r="U409" s="1"/>
      <c r="V409" s="80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0"/>
      <c r="P410" s="80"/>
      <c r="Q410" s="1"/>
      <c r="R410" s="1"/>
      <c r="S410" s="1"/>
      <c r="T410" s="1"/>
      <c r="U410" s="1"/>
      <c r="V410" s="80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0"/>
      <c r="P411" s="80"/>
      <c r="Q411" s="1"/>
      <c r="R411" s="1"/>
      <c r="S411" s="1"/>
      <c r="T411" s="1"/>
      <c r="U411" s="1"/>
      <c r="V411" s="80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0"/>
      <c r="P412" s="80"/>
      <c r="Q412" s="1"/>
      <c r="R412" s="1"/>
      <c r="S412" s="1"/>
      <c r="T412" s="1"/>
      <c r="U412" s="1"/>
      <c r="V412" s="80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0"/>
      <c r="P413" s="80"/>
      <c r="Q413" s="1"/>
      <c r="R413" s="1"/>
      <c r="S413" s="1"/>
      <c r="T413" s="1"/>
      <c r="U413" s="1"/>
      <c r="V413" s="80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0"/>
      <c r="P414" s="80"/>
      <c r="Q414" s="1"/>
      <c r="R414" s="1"/>
      <c r="S414" s="1"/>
      <c r="T414" s="1"/>
      <c r="U414" s="1"/>
      <c r="V414" s="80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0"/>
      <c r="P415" s="80"/>
      <c r="Q415" s="1"/>
      <c r="R415" s="1"/>
      <c r="S415" s="1"/>
      <c r="T415" s="1"/>
      <c r="U415" s="1"/>
      <c r="V415" s="80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0"/>
      <c r="P416" s="80"/>
      <c r="Q416" s="1"/>
      <c r="R416" s="1"/>
      <c r="S416" s="1"/>
      <c r="T416" s="1"/>
      <c r="U416" s="1"/>
      <c r="V416" s="80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0"/>
      <c r="P417" s="80"/>
      <c r="Q417" s="1"/>
      <c r="R417" s="1"/>
      <c r="S417" s="1"/>
      <c r="T417" s="1"/>
      <c r="U417" s="1"/>
      <c r="V417" s="80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0"/>
      <c r="P418" s="80"/>
      <c r="Q418" s="1"/>
      <c r="R418" s="1"/>
      <c r="S418" s="1"/>
      <c r="T418" s="1"/>
      <c r="U418" s="1"/>
      <c r="V418" s="80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0"/>
      <c r="P419" s="80"/>
      <c r="Q419" s="1"/>
      <c r="R419" s="1"/>
      <c r="S419" s="1"/>
      <c r="T419" s="1"/>
      <c r="U419" s="1"/>
      <c r="V419" s="80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0"/>
      <c r="P420" s="80"/>
      <c r="Q420" s="1"/>
      <c r="R420" s="1"/>
      <c r="S420" s="1"/>
      <c r="T420" s="1"/>
      <c r="U420" s="1"/>
      <c r="V420" s="80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0"/>
      <c r="P421" s="80"/>
      <c r="Q421" s="1"/>
      <c r="R421" s="1"/>
      <c r="S421" s="1"/>
      <c r="T421" s="1"/>
      <c r="U421" s="1"/>
      <c r="V421" s="80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0"/>
      <c r="P422" s="80"/>
      <c r="Q422" s="1"/>
      <c r="R422" s="1"/>
      <c r="S422" s="1"/>
      <c r="T422" s="1"/>
      <c r="U422" s="1"/>
      <c r="V422" s="80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0"/>
      <c r="P423" s="80"/>
      <c r="Q423" s="1"/>
      <c r="R423" s="1"/>
      <c r="S423" s="1"/>
      <c r="T423" s="1"/>
      <c r="U423" s="1"/>
      <c r="V423" s="80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0"/>
      <c r="P424" s="80"/>
      <c r="Q424" s="1"/>
      <c r="R424" s="1"/>
      <c r="S424" s="1"/>
      <c r="T424" s="1"/>
      <c r="U424" s="1"/>
      <c r="V424" s="80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0"/>
      <c r="P425" s="80"/>
      <c r="Q425" s="1"/>
      <c r="R425" s="1"/>
      <c r="S425" s="1"/>
      <c r="T425" s="1"/>
      <c r="U425" s="1"/>
      <c r="V425" s="80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0"/>
      <c r="P426" s="80"/>
      <c r="Q426" s="1"/>
      <c r="R426" s="1"/>
      <c r="S426" s="1"/>
      <c r="T426" s="1"/>
      <c r="U426" s="1"/>
      <c r="V426" s="80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0"/>
      <c r="P427" s="80"/>
      <c r="Q427" s="1"/>
      <c r="R427" s="1"/>
      <c r="S427" s="1"/>
      <c r="T427" s="1"/>
      <c r="U427" s="1"/>
      <c r="V427" s="80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0"/>
      <c r="P428" s="80"/>
      <c r="Q428" s="1"/>
      <c r="R428" s="1"/>
      <c r="S428" s="1"/>
      <c r="T428" s="1"/>
      <c r="U428" s="1"/>
      <c r="V428" s="80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0"/>
      <c r="P429" s="80"/>
      <c r="Q429" s="1"/>
      <c r="R429" s="1"/>
      <c r="S429" s="1"/>
      <c r="T429" s="1"/>
      <c r="U429" s="1"/>
      <c r="V429" s="80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0"/>
      <c r="P430" s="80"/>
      <c r="Q430" s="1"/>
      <c r="R430" s="1"/>
      <c r="S430" s="1"/>
      <c r="T430" s="1"/>
      <c r="U430" s="1"/>
      <c r="V430" s="80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0"/>
      <c r="P431" s="80"/>
      <c r="Q431" s="1"/>
      <c r="R431" s="1"/>
      <c r="S431" s="1"/>
      <c r="T431" s="1"/>
      <c r="U431" s="1"/>
      <c r="V431" s="80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0"/>
      <c r="P432" s="80"/>
      <c r="Q432" s="1"/>
      <c r="R432" s="1"/>
      <c r="S432" s="1"/>
      <c r="T432" s="1"/>
      <c r="U432" s="1"/>
      <c r="V432" s="80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0"/>
      <c r="P433" s="80"/>
      <c r="Q433" s="1"/>
      <c r="R433" s="1"/>
      <c r="S433" s="1"/>
      <c r="T433" s="1"/>
      <c r="U433" s="1"/>
      <c r="V433" s="80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0"/>
      <c r="P434" s="80"/>
      <c r="Q434" s="1"/>
      <c r="R434" s="1"/>
      <c r="S434" s="1"/>
      <c r="T434" s="1"/>
      <c r="U434" s="1"/>
      <c r="V434" s="80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0"/>
      <c r="P435" s="80"/>
      <c r="Q435" s="1"/>
      <c r="R435" s="1"/>
      <c r="S435" s="1"/>
      <c r="T435" s="1"/>
      <c r="U435" s="1"/>
      <c r="V435" s="80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0"/>
      <c r="P436" s="80"/>
      <c r="Q436" s="1"/>
      <c r="R436" s="1"/>
      <c r="S436" s="1"/>
      <c r="T436" s="1"/>
      <c r="U436" s="1"/>
      <c r="V436" s="80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0"/>
      <c r="P437" s="80"/>
      <c r="Q437" s="1"/>
      <c r="R437" s="1"/>
      <c r="S437" s="1"/>
      <c r="T437" s="1"/>
      <c r="U437" s="1"/>
      <c r="V437" s="80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0"/>
      <c r="P438" s="80"/>
      <c r="Q438" s="1"/>
      <c r="R438" s="1"/>
      <c r="S438" s="1"/>
      <c r="T438" s="1"/>
      <c r="U438" s="1"/>
      <c r="V438" s="80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0"/>
      <c r="P439" s="80"/>
      <c r="Q439" s="1"/>
      <c r="R439" s="1"/>
      <c r="S439" s="1"/>
      <c r="T439" s="1"/>
      <c r="U439" s="1"/>
      <c r="V439" s="80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0"/>
      <c r="P440" s="80"/>
      <c r="Q440" s="1"/>
      <c r="R440" s="1"/>
      <c r="S440" s="1"/>
      <c r="T440" s="1"/>
      <c r="U440" s="1"/>
      <c r="V440" s="80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0"/>
      <c r="P441" s="80"/>
      <c r="Q441" s="1"/>
      <c r="R441" s="1"/>
      <c r="S441" s="1"/>
      <c r="T441" s="1"/>
      <c r="U441" s="1"/>
      <c r="V441" s="80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0"/>
      <c r="P442" s="80"/>
      <c r="Q442" s="1"/>
      <c r="R442" s="1"/>
      <c r="S442" s="1"/>
      <c r="T442" s="1"/>
      <c r="U442" s="1"/>
      <c r="V442" s="80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0"/>
      <c r="P443" s="80"/>
      <c r="Q443" s="1"/>
      <c r="R443" s="1"/>
      <c r="S443" s="1"/>
      <c r="T443" s="1"/>
      <c r="U443" s="1"/>
      <c r="V443" s="80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0"/>
      <c r="P444" s="80"/>
      <c r="Q444" s="1"/>
      <c r="R444" s="1"/>
      <c r="S444" s="1"/>
      <c r="T444" s="1"/>
      <c r="U444" s="1"/>
      <c r="V444" s="80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0"/>
      <c r="P445" s="80"/>
      <c r="Q445" s="1"/>
      <c r="R445" s="1"/>
      <c r="S445" s="1"/>
      <c r="T445" s="1"/>
      <c r="U445" s="1"/>
      <c r="V445" s="80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0"/>
      <c r="P446" s="80"/>
      <c r="Q446" s="1"/>
      <c r="R446" s="1"/>
      <c r="S446" s="1"/>
      <c r="T446" s="1"/>
      <c r="U446" s="1"/>
      <c r="V446" s="80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0"/>
      <c r="P447" s="80"/>
      <c r="Q447" s="1"/>
      <c r="R447" s="1"/>
      <c r="S447" s="1"/>
      <c r="T447" s="1"/>
      <c r="U447" s="1"/>
      <c r="V447" s="80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0"/>
      <c r="P448" s="80"/>
      <c r="Q448" s="1"/>
      <c r="R448" s="1"/>
      <c r="S448" s="1"/>
      <c r="T448" s="1"/>
      <c r="U448" s="1"/>
      <c r="V448" s="80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0"/>
      <c r="P449" s="80"/>
      <c r="Q449" s="1"/>
      <c r="R449" s="1"/>
      <c r="S449" s="1"/>
      <c r="T449" s="1"/>
      <c r="U449" s="1"/>
      <c r="V449" s="80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0"/>
      <c r="P450" s="80"/>
      <c r="Q450" s="1"/>
      <c r="R450" s="1"/>
      <c r="S450" s="1"/>
      <c r="T450" s="1"/>
      <c r="U450" s="1"/>
      <c r="V450" s="80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0"/>
      <c r="P451" s="80"/>
      <c r="Q451" s="1"/>
      <c r="R451" s="1"/>
      <c r="S451" s="1"/>
      <c r="T451" s="1"/>
      <c r="U451" s="1"/>
      <c r="V451" s="80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0"/>
      <c r="P452" s="80"/>
      <c r="Q452" s="1"/>
      <c r="R452" s="1"/>
      <c r="S452" s="1"/>
      <c r="T452" s="1"/>
      <c r="U452" s="1"/>
      <c r="V452" s="80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0"/>
      <c r="P453" s="80"/>
      <c r="Q453" s="1"/>
      <c r="R453" s="1"/>
      <c r="S453" s="1"/>
      <c r="T453" s="1"/>
      <c r="U453" s="1"/>
      <c r="V453" s="80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0"/>
      <c r="P454" s="80"/>
      <c r="Q454" s="1"/>
      <c r="R454" s="1"/>
      <c r="S454" s="1"/>
      <c r="T454" s="1"/>
      <c r="U454" s="1"/>
      <c r="V454" s="80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0"/>
      <c r="P455" s="80"/>
      <c r="Q455" s="1"/>
      <c r="R455" s="1"/>
      <c r="S455" s="1"/>
      <c r="T455" s="1"/>
      <c r="U455" s="1"/>
      <c r="V455" s="80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0"/>
      <c r="P456" s="80"/>
      <c r="Q456" s="1"/>
      <c r="R456" s="1"/>
      <c r="S456" s="1"/>
      <c r="T456" s="1"/>
      <c r="U456" s="1"/>
      <c r="V456" s="80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0"/>
      <c r="P457" s="80"/>
      <c r="Q457" s="1"/>
      <c r="R457" s="1"/>
      <c r="S457" s="1"/>
      <c r="T457" s="1"/>
      <c r="U457" s="1"/>
      <c r="V457" s="80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0"/>
      <c r="P458" s="80"/>
      <c r="Q458" s="1"/>
      <c r="R458" s="1"/>
      <c r="S458" s="1"/>
      <c r="T458" s="1"/>
      <c r="U458" s="1"/>
      <c r="V458" s="80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0"/>
      <c r="P459" s="80"/>
      <c r="Q459" s="1"/>
      <c r="R459" s="1"/>
      <c r="S459" s="1"/>
      <c r="T459" s="1"/>
      <c r="U459" s="1"/>
      <c r="V459" s="80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0"/>
      <c r="P460" s="80"/>
      <c r="Q460" s="1"/>
      <c r="R460" s="1"/>
      <c r="S460" s="1"/>
      <c r="T460" s="1"/>
      <c r="U460" s="1"/>
      <c r="V460" s="80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0"/>
      <c r="P461" s="80"/>
      <c r="Q461" s="1"/>
      <c r="R461" s="1"/>
      <c r="S461" s="1"/>
      <c r="T461" s="1"/>
      <c r="U461" s="1"/>
      <c r="V461" s="80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0"/>
      <c r="P462" s="80"/>
      <c r="Q462" s="1"/>
      <c r="R462" s="1"/>
      <c r="S462" s="1"/>
      <c r="T462" s="1"/>
      <c r="U462" s="1"/>
      <c r="V462" s="80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0"/>
      <c r="P463" s="80"/>
      <c r="Q463" s="1"/>
      <c r="R463" s="1"/>
      <c r="S463" s="1"/>
      <c r="T463" s="1"/>
      <c r="U463" s="1"/>
      <c r="V463" s="80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0"/>
      <c r="P464" s="80"/>
      <c r="Q464" s="1"/>
      <c r="R464" s="1"/>
      <c r="S464" s="1"/>
      <c r="T464" s="1"/>
      <c r="U464" s="1"/>
      <c r="V464" s="80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0"/>
      <c r="P465" s="80"/>
      <c r="Q465" s="1"/>
      <c r="R465" s="1"/>
      <c r="S465" s="1"/>
      <c r="T465" s="1"/>
      <c r="U465" s="1"/>
      <c r="V465" s="80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0"/>
      <c r="P466" s="80"/>
      <c r="Q466" s="1"/>
      <c r="R466" s="1"/>
      <c r="S466" s="1"/>
      <c r="T466" s="1"/>
      <c r="U466" s="1"/>
      <c r="V466" s="80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0"/>
      <c r="P467" s="80"/>
      <c r="Q467" s="1"/>
      <c r="R467" s="1"/>
      <c r="S467" s="1"/>
      <c r="T467" s="1"/>
      <c r="U467" s="1"/>
      <c r="V467" s="80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0"/>
      <c r="P468" s="80"/>
      <c r="Q468" s="1"/>
      <c r="R468" s="1"/>
      <c r="S468" s="1"/>
      <c r="T468" s="1"/>
      <c r="U468" s="1"/>
      <c r="V468" s="80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0"/>
      <c r="P469" s="80"/>
      <c r="Q469" s="1"/>
      <c r="R469" s="1"/>
      <c r="S469" s="1"/>
      <c r="T469" s="1"/>
      <c r="U469" s="1"/>
      <c r="V469" s="80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0"/>
      <c r="P470" s="80"/>
      <c r="Q470" s="1"/>
      <c r="R470" s="1"/>
      <c r="S470" s="1"/>
      <c r="T470" s="1"/>
      <c r="U470" s="1"/>
      <c r="V470" s="80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0"/>
      <c r="P471" s="80"/>
      <c r="Q471" s="1"/>
      <c r="R471" s="1"/>
      <c r="S471" s="1"/>
      <c r="T471" s="1"/>
      <c r="U471" s="1"/>
      <c r="V471" s="80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0"/>
      <c r="P472" s="80"/>
      <c r="Q472" s="1"/>
      <c r="R472" s="1"/>
      <c r="S472" s="1"/>
      <c r="T472" s="1"/>
      <c r="U472" s="1"/>
      <c r="V472" s="80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0"/>
      <c r="P473" s="80"/>
      <c r="Q473" s="1"/>
      <c r="R473" s="1"/>
      <c r="S473" s="1"/>
      <c r="T473" s="1"/>
      <c r="U473" s="1"/>
      <c r="V473" s="80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0"/>
      <c r="P474" s="80"/>
      <c r="Q474" s="1"/>
      <c r="R474" s="1"/>
      <c r="S474" s="1"/>
      <c r="T474" s="1"/>
      <c r="U474" s="1"/>
      <c r="V474" s="80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0"/>
      <c r="P475" s="80"/>
      <c r="Q475" s="1"/>
      <c r="R475" s="1"/>
      <c r="S475" s="1"/>
      <c r="T475" s="1"/>
      <c r="U475" s="1"/>
      <c r="V475" s="80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0"/>
      <c r="P476" s="80"/>
      <c r="Q476" s="1"/>
      <c r="R476" s="1"/>
      <c r="S476" s="1"/>
      <c r="T476" s="1"/>
      <c r="U476" s="1"/>
      <c r="V476" s="80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0"/>
      <c r="P477" s="80"/>
      <c r="Q477" s="1"/>
      <c r="R477" s="1"/>
      <c r="S477" s="1"/>
      <c r="T477" s="1"/>
      <c r="U477" s="1"/>
      <c r="V477" s="80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0"/>
      <c r="P478" s="80"/>
      <c r="Q478" s="1"/>
      <c r="R478" s="1"/>
      <c r="S478" s="1"/>
      <c r="T478" s="1"/>
      <c r="U478" s="1"/>
      <c r="V478" s="80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0"/>
      <c r="P479" s="80"/>
      <c r="Q479" s="1"/>
      <c r="R479" s="1"/>
      <c r="S479" s="1"/>
      <c r="T479" s="1"/>
      <c r="U479" s="1"/>
      <c r="V479" s="80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0"/>
      <c r="P480" s="80"/>
      <c r="Q480" s="1"/>
      <c r="R480" s="1"/>
      <c r="S480" s="1"/>
      <c r="T480" s="1"/>
      <c r="U480" s="1"/>
      <c r="V480" s="80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0"/>
      <c r="P481" s="80"/>
      <c r="Q481" s="1"/>
      <c r="R481" s="1"/>
      <c r="S481" s="1"/>
      <c r="T481" s="1"/>
      <c r="U481" s="1"/>
      <c r="V481" s="80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0"/>
      <c r="P482" s="80"/>
      <c r="Q482" s="1"/>
      <c r="R482" s="1"/>
      <c r="S482" s="1"/>
      <c r="T482" s="1"/>
      <c r="U482" s="1"/>
      <c r="V482" s="80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0"/>
      <c r="P483" s="80"/>
      <c r="Q483" s="1"/>
      <c r="R483" s="1"/>
      <c r="S483" s="1"/>
      <c r="T483" s="1"/>
      <c r="U483" s="1"/>
      <c r="V483" s="80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0"/>
      <c r="P484" s="80"/>
      <c r="Q484" s="1"/>
      <c r="R484" s="1"/>
      <c r="S484" s="1"/>
      <c r="T484" s="1"/>
      <c r="U484" s="1"/>
      <c r="V484" s="80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0"/>
      <c r="P485" s="80"/>
      <c r="Q485" s="1"/>
      <c r="R485" s="1"/>
      <c r="S485" s="1"/>
      <c r="T485" s="1"/>
      <c r="U485" s="1"/>
      <c r="V485" s="80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80"/>
      <c r="P486" s="80"/>
      <c r="Q486" s="1"/>
      <c r="R486" s="1"/>
      <c r="S486" s="1"/>
      <c r="T486" s="1"/>
      <c r="U486" s="1"/>
      <c r="V486" s="80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80"/>
      <c r="P487" s="80"/>
      <c r="Q487" s="1"/>
      <c r="R487" s="1"/>
      <c r="S487" s="1"/>
      <c r="T487" s="1"/>
      <c r="U487" s="1"/>
      <c r="V487" s="80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80"/>
      <c r="P488" s="80"/>
      <c r="Q488" s="1"/>
      <c r="R488" s="1"/>
      <c r="S488" s="1"/>
      <c r="T488" s="1"/>
      <c r="U488" s="1"/>
      <c r="V488" s="80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80"/>
      <c r="P489" s="80"/>
      <c r="Q489" s="1"/>
      <c r="R489" s="1"/>
      <c r="S489" s="1"/>
      <c r="T489" s="1"/>
      <c r="U489" s="1"/>
      <c r="V489" s="80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80"/>
      <c r="P490" s="80"/>
      <c r="Q490" s="1"/>
      <c r="R490" s="1"/>
      <c r="S490" s="1"/>
      <c r="T490" s="1"/>
      <c r="U490" s="1"/>
      <c r="V490" s="80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80"/>
      <c r="P491" s="80"/>
      <c r="Q491" s="1"/>
      <c r="R491" s="1"/>
      <c r="S491" s="1"/>
      <c r="T491" s="1"/>
      <c r="U491" s="1"/>
      <c r="V491" s="80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80"/>
      <c r="P492" s="80"/>
      <c r="Q492" s="1"/>
      <c r="R492" s="1"/>
      <c r="S492" s="1"/>
      <c r="T492" s="1"/>
      <c r="U492" s="1"/>
      <c r="V492" s="80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80"/>
      <c r="P493" s="80"/>
      <c r="Q493" s="1"/>
      <c r="R493" s="1"/>
      <c r="S493" s="1"/>
      <c r="T493" s="1"/>
      <c r="U493" s="1"/>
      <c r="V493" s="80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80"/>
      <c r="P494" s="80"/>
      <c r="Q494" s="1"/>
      <c r="R494" s="1"/>
      <c r="S494" s="1"/>
      <c r="T494" s="1"/>
      <c r="U494" s="1"/>
      <c r="V494" s="80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80"/>
      <c r="P495" s="80"/>
      <c r="Q495" s="1"/>
      <c r="R495" s="1"/>
      <c r="S495" s="1"/>
      <c r="T495" s="1"/>
      <c r="U495" s="1"/>
      <c r="V495" s="80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80"/>
      <c r="P496" s="80"/>
      <c r="Q496" s="1"/>
      <c r="R496" s="1"/>
      <c r="S496" s="1"/>
      <c r="T496" s="1"/>
      <c r="U496" s="1"/>
      <c r="V496" s="80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80"/>
      <c r="P497" s="80"/>
      <c r="Q497" s="1"/>
      <c r="R497" s="1"/>
      <c r="S497" s="1"/>
      <c r="T497" s="1"/>
      <c r="U497" s="1"/>
      <c r="V497" s="80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80"/>
      <c r="P498" s="80"/>
      <c r="Q498" s="1"/>
      <c r="R498" s="1"/>
      <c r="S498" s="1"/>
      <c r="T498" s="1"/>
      <c r="U498" s="1"/>
      <c r="V498" s="80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80"/>
      <c r="P499" s="80"/>
      <c r="Q499" s="1"/>
      <c r="R499" s="1"/>
      <c r="S499" s="1"/>
      <c r="T499" s="1"/>
      <c r="U499" s="1"/>
      <c r="V499" s="80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80"/>
      <c r="P500" s="80"/>
      <c r="Q500" s="1"/>
      <c r="R500" s="1"/>
      <c r="S500" s="1"/>
      <c r="T500" s="1"/>
      <c r="U500" s="1"/>
      <c r="V500" s="80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80"/>
      <c r="P501" s="80"/>
      <c r="Q501" s="1"/>
      <c r="R501" s="1"/>
      <c r="S501" s="1"/>
      <c r="T501" s="1"/>
      <c r="U501" s="1"/>
      <c r="V501" s="80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80"/>
      <c r="P502" s="80"/>
      <c r="Q502" s="1"/>
      <c r="R502" s="1"/>
      <c r="S502" s="1"/>
      <c r="T502" s="1"/>
      <c r="U502" s="1"/>
      <c r="V502" s="80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80"/>
      <c r="P503" s="80"/>
      <c r="Q503" s="1"/>
      <c r="R503" s="1"/>
      <c r="S503" s="1"/>
      <c r="T503" s="1"/>
      <c r="U503" s="1"/>
      <c r="V503" s="80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80"/>
      <c r="P504" s="80"/>
      <c r="Q504" s="1"/>
      <c r="R504" s="1"/>
      <c r="S504" s="1"/>
      <c r="T504" s="1"/>
      <c r="U504" s="1"/>
      <c r="V504" s="80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80"/>
      <c r="P505" s="80"/>
      <c r="Q505" s="1"/>
      <c r="R505" s="1"/>
      <c r="S505" s="1"/>
      <c r="T505" s="1"/>
      <c r="U505" s="1"/>
      <c r="V505" s="80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80"/>
      <c r="P506" s="80"/>
      <c r="Q506" s="1"/>
      <c r="R506" s="1"/>
      <c r="S506" s="1"/>
      <c r="T506" s="1"/>
      <c r="U506" s="1"/>
      <c r="V506" s="80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80"/>
      <c r="P507" s="80"/>
      <c r="Q507" s="1"/>
      <c r="R507" s="1"/>
      <c r="S507" s="1"/>
      <c r="T507" s="1"/>
      <c r="U507" s="1"/>
      <c r="V507" s="80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80"/>
      <c r="P508" s="80"/>
      <c r="Q508" s="1"/>
      <c r="R508" s="1"/>
      <c r="S508" s="1"/>
      <c r="T508" s="1"/>
      <c r="U508" s="1"/>
      <c r="V508" s="80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80"/>
      <c r="P509" s="80"/>
      <c r="Q509" s="1"/>
      <c r="R509" s="1"/>
      <c r="S509" s="1"/>
      <c r="T509" s="1"/>
      <c r="U509" s="1"/>
      <c r="V509" s="80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80"/>
      <c r="P510" s="80"/>
      <c r="Q510" s="1"/>
      <c r="R510" s="1"/>
      <c r="S510" s="1"/>
      <c r="T510" s="1"/>
      <c r="U510" s="1"/>
      <c r="V510" s="80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80"/>
      <c r="P511" s="80"/>
      <c r="Q511" s="1"/>
      <c r="R511" s="1"/>
      <c r="S511" s="1"/>
      <c r="T511" s="1"/>
      <c r="U511" s="1"/>
      <c r="V511" s="80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80"/>
      <c r="P512" s="80"/>
      <c r="Q512" s="1"/>
      <c r="R512" s="1"/>
      <c r="S512" s="1"/>
      <c r="T512" s="1"/>
      <c r="U512" s="1"/>
      <c r="V512" s="80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80"/>
      <c r="P513" s="80"/>
      <c r="Q513" s="1"/>
      <c r="R513" s="1"/>
      <c r="S513" s="1"/>
      <c r="T513" s="1"/>
      <c r="U513" s="1"/>
      <c r="V513" s="80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80"/>
      <c r="P514" s="80"/>
      <c r="Q514" s="1"/>
      <c r="R514" s="1"/>
      <c r="S514" s="1"/>
      <c r="T514" s="1"/>
      <c r="U514" s="1"/>
      <c r="V514" s="80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80"/>
      <c r="P515" s="80"/>
      <c r="Q515" s="1"/>
      <c r="R515" s="1"/>
      <c r="S515" s="1"/>
      <c r="T515" s="1"/>
      <c r="U515" s="1"/>
      <c r="V515" s="80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80"/>
      <c r="P516" s="80"/>
      <c r="Q516" s="1"/>
      <c r="R516" s="1"/>
      <c r="S516" s="1"/>
      <c r="T516" s="1"/>
      <c r="U516" s="1"/>
      <c r="V516" s="80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80"/>
      <c r="P517" s="80"/>
      <c r="Q517" s="1"/>
      <c r="R517" s="1"/>
      <c r="S517" s="1"/>
      <c r="T517" s="1"/>
      <c r="U517" s="1"/>
      <c r="V517" s="80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80"/>
      <c r="P518" s="80"/>
      <c r="Q518" s="1"/>
      <c r="R518" s="1"/>
      <c r="S518" s="1"/>
      <c r="T518" s="1"/>
      <c r="U518" s="1"/>
      <c r="V518" s="80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80"/>
      <c r="P519" s="80"/>
      <c r="Q519" s="1"/>
      <c r="R519" s="1"/>
      <c r="S519" s="1"/>
      <c r="T519" s="1"/>
      <c r="U519" s="1"/>
      <c r="V519" s="80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80"/>
      <c r="P520" s="80"/>
      <c r="Q520" s="1"/>
      <c r="R520" s="1"/>
      <c r="S520" s="1"/>
      <c r="T520" s="1"/>
      <c r="U520" s="1"/>
      <c r="V520" s="80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80"/>
      <c r="P521" s="80"/>
      <c r="Q521" s="1"/>
      <c r="R521" s="1"/>
      <c r="S521" s="1"/>
      <c r="T521" s="1"/>
      <c r="U521" s="1"/>
      <c r="V521" s="80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80"/>
      <c r="P522" s="80"/>
      <c r="Q522" s="1"/>
      <c r="R522" s="1"/>
      <c r="S522" s="1"/>
      <c r="T522" s="1"/>
      <c r="U522" s="1"/>
      <c r="V522" s="80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80"/>
      <c r="P523" s="80"/>
      <c r="Q523" s="1"/>
      <c r="R523" s="1"/>
      <c r="S523" s="1"/>
      <c r="T523" s="1"/>
      <c r="U523" s="1"/>
      <c r="V523" s="80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80"/>
      <c r="P524" s="80"/>
      <c r="Q524" s="1"/>
      <c r="R524" s="1"/>
      <c r="S524" s="1"/>
      <c r="T524" s="1"/>
      <c r="U524" s="1"/>
      <c r="V524" s="80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80"/>
      <c r="P525" s="80"/>
      <c r="Q525" s="1"/>
      <c r="R525" s="1"/>
      <c r="S525" s="1"/>
      <c r="T525" s="1"/>
      <c r="U525" s="1"/>
      <c r="V525" s="80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80"/>
      <c r="P526" s="80"/>
      <c r="Q526" s="1"/>
      <c r="R526" s="1"/>
      <c r="S526" s="1"/>
      <c r="T526" s="1"/>
      <c r="U526" s="1"/>
      <c r="V526" s="80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80"/>
      <c r="P527" s="80"/>
      <c r="Q527" s="1"/>
      <c r="R527" s="1"/>
      <c r="S527" s="1"/>
      <c r="T527" s="1"/>
      <c r="U527" s="1"/>
      <c r="V527" s="80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80"/>
      <c r="P528" s="80"/>
      <c r="Q528" s="1"/>
      <c r="R528" s="1"/>
      <c r="S528" s="1"/>
      <c r="T528" s="1"/>
      <c r="U528" s="1"/>
      <c r="V528" s="80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80"/>
      <c r="P529" s="80"/>
      <c r="Q529" s="1"/>
      <c r="R529" s="1"/>
      <c r="S529" s="1"/>
      <c r="T529" s="1"/>
      <c r="U529" s="1"/>
      <c r="V529" s="80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80"/>
      <c r="P530" s="80"/>
      <c r="Q530" s="1"/>
      <c r="R530" s="1"/>
      <c r="S530" s="1"/>
      <c r="T530" s="1"/>
      <c r="U530" s="1"/>
      <c r="V530" s="80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80"/>
      <c r="P531" s="80"/>
      <c r="Q531" s="1"/>
      <c r="R531" s="1"/>
      <c r="S531" s="1"/>
      <c r="T531" s="1"/>
      <c r="U531" s="1"/>
      <c r="V531" s="80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80"/>
      <c r="P532" s="80"/>
      <c r="Q532" s="1"/>
      <c r="R532" s="1"/>
      <c r="S532" s="1"/>
      <c r="T532" s="1"/>
      <c r="U532" s="1"/>
      <c r="V532" s="80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80"/>
      <c r="P533" s="80"/>
      <c r="Q533" s="1"/>
      <c r="R533" s="1"/>
      <c r="S533" s="1"/>
      <c r="T533" s="1"/>
      <c r="U533" s="1"/>
      <c r="V533" s="80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80"/>
      <c r="P534" s="80"/>
      <c r="Q534" s="1"/>
      <c r="R534" s="1"/>
      <c r="S534" s="1"/>
      <c r="T534" s="1"/>
      <c r="U534" s="1"/>
      <c r="V534" s="80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80"/>
      <c r="P535" s="80"/>
      <c r="Q535" s="1"/>
      <c r="R535" s="1"/>
      <c r="S535" s="1"/>
      <c r="T535" s="1"/>
      <c r="U535" s="1"/>
      <c r="V535" s="80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80"/>
      <c r="P536" s="80"/>
      <c r="Q536" s="1"/>
      <c r="R536" s="1"/>
      <c r="S536" s="1"/>
      <c r="T536" s="1"/>
      <c r="U536" s="1"/>
      <c r="V536" s="80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80"/>
      <c r="P537" s="80"/>
      <c r="Q537" s="1"/>
      <c r="R537" s="1"/>
      <c r="S537" s="1"/>
      <c r="T537" s="1"/>
      <c r="U537" s="1"/>
      <c r="V537" s="80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80"/>
      <c r="P538" s="80"/>
      <c r="Q538" s="1"/>
      <c r="R538" s="1"/>
      <c r="S538" s="1"/>
      <c r="T538" s="1"/>
      <c r="U538" s="1"/>
      <c r="V538" s="80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80"/>
      <c r="P539" s="80"/>
      <c r="Q539" s="1"/>
      <c r="R539" s="1"/>
      <c r="S539" s="1"/>
      <c r="T539" s="1"/>
      <c r="U539" s="1"/>
      <c r="V539" s="80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80"/>
      <c r="P540" s="80"/>
      <c r="Q540" s="1"/>
      <c r="R540" s="1"/>
      <c r="S540" s="1"/>
      <c r="T540" s="1"/>
      <c r="U540" s="1"/>
      <c r="V540" s="80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80"/>
      <c r="P541" s="80"/>
      <c r="Q541" s="1"/>
      <c r="R541" s="1"/>
      <c r="S541" s="1"/>
      <c r="T541" s="1"/>
      <c r="U541" s="1"/>
      <c r="V541" s="80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80"/>
      <c r="P542" s="80"/>
      <c r="Q542" s="1"/>
      <c r="R542" s="1"/>
      <c r="S542" s="1"/>
      <c r="T542" s="1"/>
      <c r="U542" s="1"/>
      <c r="V542" s="80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80"/>
      <c r="P543" s="80"/>
      <c r="Q543" s="1"/>
      <c r="R543" s="1"/>
      <c r="S543" s="1"/>
      <c r="T543" s="1"/>
      <c r="U543" s="1"/>
      <c r="V543" s="80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80"/>
      <c r="P544" s="80"/>
      <c r="Q544" s="1"/>
      <c r="R544" s="1"/>
      <c r="S544" s="1"/>
      <c r="T544" s="1"/>
      <c r="U544" s="1"/>
      <c r="V544" s="80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80"/>
      <c r="P545" s="80"/>
      <c r="Q545" s="1"/>
      <c r="R545" s="1"/>
      <c r="S545" s="1"/>
      <c r="T545" s="1"/>
      <c r="U545" s="1"/>
      <c r="V545" s="80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80"/>
      <c r="P546" s="80"/>
      <c r="Q546" s="1"/>
      <c r="R546" s="1"/>
      <c r="S546" s="1"/>
      <c r="T546" s="1"/>
      <c r="U546" s="1"/>
      <c r="V546" s="80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80"/>
      <c r="P547" s="80"/>
      <c r="Q547" s="1"/>
      <c r="R547" s="1"/>
      <c r="S547" s="1"/>
      <c r="T547" s="1"/>
      <c r="U547" s="1"/>
      <c r="V547" s="80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80"/>
      <c r="P548" s="80"/>
      <c r="Q548" s="1"/>
      <c r="R548" s="1"/>
      <c r="S548" s="1"/>
      <c r="T548" s="1"/>
      <c r="U548" s="1"/>
      <c r="V548" s="80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80"/>
      <c r="P549" s="80"/>
      <c r="Q549" s="1"/>
      <c r="R549" s="1"/>
      <c r="S549" s="1"/>
      <c r="T549" s="1"/>
      <c r="U549" s="1"/>
      <c r="V549" s="80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80"/>
      <c r="P550" s="80"/>
      <c r="Q550" s="1"/>
      <c r="R550" s="1"/>
      <c r="S550" s="1"/>
      <c r="T550" s="1"/>
      <c r="U550" s="1"/>
      <c r="V550" s="80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80"/>
      <c r="P551" s="80"/>
      <c r="Q551" s="1"/>
      <c r="R551" s="1"/>
      <c r="S551" s="1"/>
      <c r="T551" s="1"/>
      <c r="U551" s="1"/>
      <c r="V551" s="80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80"/>
      <c r="P552" s="80"/>
      <c r="Q552" s="1"/>
      <c r="R552" s="1"/>
      <c r="S552" s="1"/>
      <c r="T552" s="1"/>
      <c r="U552" s="1"/>
      <c r="V552" s="80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80"/>
      <c r="P553" s="80"/>
      <c r="Q553" s="1"/>
      <c r="R553" s="1"/>
      <c r="S553" s="1"/>
      <c r="T553" s="1"/>
      <c r="U553" s="1"/>
      <c r="V553" s="80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80"/>
      <c r="P554" s="80"/>
      <c r="Q554" s="1"/>
      <c r="R554" s="1"/>
      <c r="S554" s="1"/>
      <c r="T554" s="1"/>
      <c r="U554" s="1"/>
      <c r="V554" s="80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80"/>
      <c r="P555" s="80"/>
      <c r="Q555" s="1"/>
      <c r="R555" s="1"/>
      <c r="S555" s="1"/>
      <c r="T555" s="1"/>
      <c r="U555" s="1"/>
      <c r="V555" s="80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80"/>
      <c r="P556" s="80"/>
      <c r="Q556" s="1"/>
      <c r="R556" s="1"/>
      <c r="S556" s="1"/>
      <c r="T556" s="1"/>
      <c r="U556" s="1"/>
      <c r="V556" s="80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80"/>
      <c r="P557" s="80"/>
      <c r="Q557" s="1"/>
      <c r="R557" s="1"/>
      <c r="S557" s="1"/>
      <c r="T557" s="1"/>
      <c r="U557" s="1"/>
      <c r="V557" s="80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80"/>
      <c r="P558" s="80"/>
      <c r="Q558" s="1"/>
      <c r="R558" s="1"/>
      <c r="S558" s="1"/>
      <c r="T558" s="1"/>
      <c r="U558" s="1"/>
      <c r="V558" s="80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80"/>
      <c r="P559" s="80"/>
      <c r="Q559" s="1"/>
      <c r="R559" s="1"/>
      <c r="S559" s="1"/>
      <c r="T559" s="1"/>
      <c r="U559" s="1"/>
      <c r="V559" s="80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80"/>
      <c r="P560" s="80"/>
      <c r="Q560" s="1"/>
      <c r="R560" s="1"/>
      <c r="S560" s="1"/>
      <c r="T560" s="1"/>
      <c r="U560" s="1"/>
      <c r="V560" s="80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80"/>
      <c r="P561" s="80"/>
      <c r="Q561" s="1"/>
      <c r="R561" s="1"/>
      <c r="S561" s="1"/>
      <c r="T561" s="1"/>
      <c r="U561" s="1"/>
      <c r="V561" s="80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80"/>
      <c r="P562" s="80"/>
      <c r="Q562" s="1"/>
      <c r="R562" s="1"/>
      <c r="S562" s="1"/>
      <c r="T562" s="1"/>
      <c r="U562" s="1"/>
      <c r="V562" s="80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80"/>
      <c r="P563" s="80"/>
      <c r="Q563" s="1"/>
      <c r="R563" s="1"/>
      <c r="S563" s="1"/>
      <c r="T563" s="1"/>
      <c r="U563" s="1"/>
      <c r="V563" s="80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80"/>
      <c r="P564" s="80"/>
      <c r="Q564" s="1"/>
      <c r="R564" s="1"/>
      <c r="S564" s="1"/>
      <c r="T564" s="1"/>
      <c r="U564" s="1"/>
      <c r="V564" s="80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80"/>
      <c r="P565" s="80"/>
      <c r="Q565" s="1"/>
      <c r="R565" s="1"/>
      <c r="S565" s="1"/>
      <c r="T565" s="1"/>
      <c r="U565" s="1"/>
      <c r="V565" s="80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80"/>
      <c r="P566" s="80"/>
      <c r="Q566" s="1"/>
      <c r="R566" s="1"/>
      <c r="S566" s="1"/>
      <c r="T566" s="1"/>
      <c r="U566" s="1"/>
      <c r="V566" s="80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80"/>
      <c r="P567" s="80"/>
      <c r="Q567" s="1"/>
      <c r="R567" s="1"/>
      <c r="S567" s="1"/>
      <c r="T567" s="1"/>
      <c r="U567" s="1"/>
      <c r="V567" s="80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80"/>
      <c r="P568" s="80"/>
      <c r="Q568" s="1"/>
      <c r="R568" s="1"/>
      <c r="S568" s="1"/>
      <c r="T568" s="1"/>
      <c r="U568" s="1"/>
      <c r="V568" s="80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80"/>
      <c r="P569" s="80"/>
      <c r="Q569" s="1"/>
      <c r="R569" s="1"/>
      <c r="S569" s="1"/>
      <c r="T569" s="1"/>
      <c r="U569" s="1"/>
      <c r="V569" s="80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80"/>
      <c r="P570" s="80"/>
      <c r="Q570" s="1"/>
      <c r="R570" s="1"/>
      <c r="S570" s="1"/>
      <c r="T570" s="1"/>
      <c r="U570" s="1"/>
      <c r="V570" s="80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80"/>
      <c r="P571" s="80"/>
      <c r="Q571" s="1"/>
      <c r="R571" s="1"/>
      <c r="S571" s="1"/>
      <c r="T571" s="1"/>
      <c r="U571" s="1"/>
      <c r="V571" s="80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80"/>
      <c r="P572" s="80"/>
      <c r="Q572" s="1"/>
      <c r="R572" s="1"/>
      <c r="S572" s="1"/>
      <c r="T572" s="1"/>
      <c r="U572" s="1"/>
      <c r="V572" s="80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80"/>
      <c r="P573" s="80"/>
      <c r="Q573" s="1"/>
      <c r="R573" s="1"/>
      <c r="S573" s="1"/>
      <c r="T573" s="1"/>
      <c r="U573" s="1"/>
      <c r="V573" s="80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80"/>
      <c r="P574" s="80"/>
      <c r="Q574" s="1"/>
      <c r="R574" s="1"/>
      <c r="S574" s="1"/>
      <c r="T574" s="1"/>
      <c r="U574" s="1"/>
      <c r="V574" s="80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80"/>
      <c r="P575" s="80"/>
      <c r="Q575" s="1"/>
      <c r="R575" s="1"/>
      <c r="S575" s="1"/>
      <c r="T575" s="1"/>
      <c r="U575" s="1"/>
      <c r="V575" s="80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80"/>
      <c r="P576" s="80"/>
      <c r="Q576" s="1"/>
      <c r="R576" s="1"/>
      <c r="S576" s="1"/>
      <c r="T576" s="1"/>
      <c r="U576" s="1"/>
      <c r="V576" s="80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80"/>
      <c r="P577" s="80"/>
      <c r="Q577" s="1"/>
      <c r="R577" s="1"/>
      <c r="S577" s="1"/>
      <c r="T577" s="1"/>
      <c r="U577" s="1"/>
      <c r="V577" s="80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80"/>
      <c r="P578" s="80"/>
      <c r="Q578" s="1"/>
      <c r="R578" s="1"/>
      <c r="S578" s="1"/>
      <c r="T578" s="1"/>
      <c r="U578" s="1"/>
      <c r="V578" s="80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80"/>
      <c r="P579" s="80"/>
      <c r="Q579" s="1"/>
      <c r="R579" s="1"/>
      <c r="S579" s="1"/>
      <c r="T579" s="1"/>
      <c r="U579" s="1"/>
      <c r="V579" s="80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80"/>
      <c r="P580" s="80"/>
      <c r="Q580" s="1"/>
      <c r="R580" s="1"/>
      <c r="S580" s="1"/>
      <c r="T580" s="1"/>
      <c r="U580" s="1"/>
      <c r="V580" s="80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80"/>
      <c r="P581" s="80"/>
      <c r="Q581" s="1"/>
      <c r="R581" s="1"/>
      <c r="S581" s="1"/>
      <c r="T581" s="1"/>
      <c r="U581" s="1"/>
      <c r="V581" s="80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80"/>
      <c r="P582" s="80"/>
      <c r="Q582" s="1"/>
      <c r="R582" s="1"/>
      <c r="S582" s="1"/>
      <c r="T582" s="1"/>
      <c r="U582" s="1"/>
      <c r="V582" s="80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80"/>
      <c r="P583" s="80"/>
      <c r="Q583" s="1"/>
      <c r="R583" s="1"/>
      <c r="S583" s="1"/>
      <c r="T583" s="1"/>
      <c r="U583" s="1"/>
      <c r="V583" s="80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80"/>
      <c r="P584" s="80"/>
      <c r="Q584" s="1"/>
      <c r="R584" s="1"/>
      <c r="S584" s="1"/>
      <c r="T584" s="1"/>
      <c r="U584" s="1"/>
      <c r="V584" s="80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80"/>
      <c r="P585" s="80"/>
      <c r="Q585" s="1"/>
      <c r="R585" s="1"/>
      <c r="S585" s="1"/>
      <c r="T585" s="1"/>
      <c r="U585" s="1"/>
      <c r="V585" s="80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80"/>
      <c r="P586" s="80"/>
      <c r="Q586" s="1"/>
      <c r="R586" s="1"/>
      <c r="S586" s="1"/>
      <c r="T586" s="1"/>
      <c r="U586" s="1"/>
      <c r="V586" s="80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80"/>
      <c r="P587" s="80"/>
      <c r="Q587" s="1"/>
      <c r="R587" s="1"/>
      <c r="S587" s="1"/>
      <c r="T587" s="1"/>
      <c r="U587" s="1"/>
      <c r="V587" s="80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80"/>
      <c r="P588" s="80"/>
      <c r="Q588" s="1"/>
      <c r="R588" s="1"/>
      <c r="S588" s="1"/>
      <c r="T588" s="1"/>
      <c r="U588" s="1"/>
      <c r="V588" s="80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80"/>
      <c r="P589" s="80"/>
      <c r="Q589" s="1"/>
      <c r="R589" s="1"/>
      <c r="S589" s="1"/>
      <c r="T589" s="1"/>
      <c r="U589" s="1"/>
      <c r="V589" s="80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80"/>
      <c r="P590" s="80"/>
      <c r="Q590" s="1"/>
      <c r="R590" s="1"/>
      <c r="S590" s="1"/>
      <c r="T590" s="1"/>
      <c r="U590" s="1"/>
      <c r="V590" s="80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80"/>
      <c r="P591" s="80"/>
      <c r="Q591" s="1"/>
      <c r="R591" s="1"/>
      <c r="S591" s="1"/>
      <c r="T591" s="1"/>
      <c r="U591" s="1"/>
      <c r="V591" s="80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80"/>
      <c r="P592" s="80"/>
      <c r="Q592" s="1"/>
      <c r="R592" s="1"/>
      <c r="S592" s="1"/>
      <c r="T592" s="1"/>
      <c r="U592" s="1"/>
      <c r="V592" s="80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80"/>
      <c r="P593" s="80"/>
      <c r="Q593" s="1"/>
      <c r="R593" s="1"/>
      <c r="S593" s="1"/>
      <c r="T593" s="1"/>
      <c r="U593" s="1"/>
      <c r="V593" s="80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80"/>
      <c r="P594" s="80"/>
      <c r="Q594" s="1"/>
      <c r="R594" s="1"/>
      <c r="S594" s="1"/>
      <c r="T594" s="1"/>
      <c r="U594" s="1"/>
      <c r="V594" s="80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80"/>
      <c r="P595" s="80"/>
      <c r="Q595" s="1"/>
      <c r="R595" s="1"/>
      <c r="S595" s="1"/>
      <c r="T595" s="1"/>
      <c r="U595" s="1"/>
      <c r="V595" s="80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80"/>
      <c r="P596" s="80"/>
      <c r="Q596" s="1"/>
      <c r="R596" s="1"/>
      <c r="S596" s="1"/>
      <c r="T596" s="1"/>
      <c r="U596" s="1"/>
      <c r="V596" s="80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80"/>
      <c r="P597" s="80"/>
      <c r="Q597" s="1"/>
      <c r="R597" s="1"/>
      <c r="S597" s="1"/>
      <c r="T597" s="1"/>
      <c r="U597" s="1"/>
      <c r="V597" s="80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80"/>
      <c r="P598" s="80"/>
      <c r="Q598" s="1"/>
      <c r="R598" s="1"/>
      <c r="S598" s="1"/>
      <c r="T598" s="1"/>
      <c r="U598" s="1"/>
      <c r="V598" s="80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80"/>
      <c r="P599" s="80"/>
      <c r="Q599" s="1"/>
      <c r="R599" s="1"/>
      <c r="S599" s="1"/>
      <c r="T599" s="1"/>
      <c r="U599" s="1"/>
      <c r="V599" s="80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80"/>
      <c r="P600" s="80"/>
      <c r="Q600" s="1"/>
      <c r="R600" s="1"/>
      <c r="S600" s="1"/>
      <c r="T600" s="1"/>
      <c r="U600" s="1"/>
      <c r="V600" s="80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80"/>
      <c r="P601" s="80"/>
      <c r="Q601" s="1"/>
      <c r="R601" s="1"/>
      <c r="S601" s="1"/>
      <c r="T601" s="1"/>
      <c r="U601" s="1"/>
      <c r="V601" s="80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80"/>
      <c r="P602" s="80"/>
      <c r="Q602" s="1"/>
      <c r="R602" s="1"/>
      <c r="S602" s="1"/>
      <c r="T602" s="1"/>
      <c r="U602" s="1"/>
      <c r="V602" s="80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80"/>
      <c r="P603" s="80"/>
      <c r="Q603" s="1"/>
      <c r="R603" s="1"/>
      <c r="S603" s="1"/>
      <c r="T603" s="1"/>
      <c r="U603" s="1"/>
      <c r="V603" s="80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80"/>
      <c r="P604" s="80"/>
      <c r="Q604" s="1"/>
      <c r="R604" s="1"/>
      <c r="S604" s="1"/>
      <c r="T604" s="1"/>
      <c r="U604" s="1"/>
      <c r="V604" s="80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80"/>
      <c r="P605" s="80"/>
      <c r="Q605" s="1"/>
      <c r="R605" s="1"/>
      <c r="S605" s="1"/>
      <c r="T605" s="1"/>
      <c r="U605" s="1"/>
      <c r="V605" s="80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80"/>
      <c r="P606" s="80"/>
      <c r="Q606" s="1"/>
      <c r="R606" s="1"/>
      <c r="S606" s="1"/>
      <c r="T606" s="1"/>
      <c r="U606" s="1"/>
      <c r="V606" s="80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80"/>
      <c r="P607" s="80"/>
      <c r="Q607" s="1"/>
      <c r="R607" s="1"/>
      <c r="S607" s="1"/>
      <c r="T607" s="1"/>
      <c r="U607" s="1"/>
      <c r="V607" s="80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80"/>
      <c r="P608" s="80"/>
      <c r="Q608" s="1"/>
      <c r="R608" s="1"/>
      <c r="S608" s="1"/>
      <c r="T608" s="1"/>
      <c r="U608" s="1"/>
      <c r="V608" s="80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80"/>
      <c r="P609" s="80"/>
      <c r="Q609" s="1"/>
      <c r="R609" s="1"/>
      <c r="S609" s="1"/>
      <c r="T609" s="1"/>
      <c r="U609" s="1"/>
      <c r="V609" s="80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80"/>
      <c r="P610" s="80"/>
      <c r="Q610" s="1"/>
      <c r="R610" s="1"/>
      <c r="S610" s="1"/>
      <c r="T610" s="1"/>
      <c r="U610" s="1"/>
      <c r="V610" s="80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80"/>
      <c r="P611" s="80"/>
      <c r="Q611" s="1"/>
      <c r="R611" s="1"/>
      <c r="S611" s="1"/>
      <c r="T611" s="1"/>
      <c r="U611" s="1"/>
      <c r="V611" s="80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80"/>
      <c r="P612" s="80"/>
      <c r="Q612" s="1"/>
      <c r="R612" s="1"/>
      <c r="S612" s="1"/>
      <c r="T612" s="1"/>
      <c r="U612" s="1"/>
      <c r="V612" s="80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80"/>
      <c r="P613" s="80"/>
      <c r="Q613" s="1"/>
      <c r="R613" s="1"/>
      <c r="S613" s="1"/>
      <c r="T613" s="1"/>
      <c r="U613" s="1"/>
      <c r="V613" s="80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80"/>
      <c r="P614" s="80"/>
      <c r="Q614" s="1"/>
      <c r="R614" s="1"/>
      <c r="S614" s="1"/>
      <c r="T614" s="1"/>
      <c r="U614" s="1"/>
      <c r="V614" s="80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80"/>
      <c r="P615" s="80"/>
      <c r="Q615" s="1"/>
      <c r="R615" s="1"/>
      <c r="S615" s="1"/>
      <c r="T615" s="1"/>
      <c r="U615" s="1"/>
      <c r="V615" s="80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80"/>
      <c r="P616" s="80"/>
      <c r="Q616" s="1"/>
      <c r="R616" s="1"/>
      <c r="S616" s="1"/>
      <c r="T616" s="1"/>
      <c r="U616" s="1"/>
      <c r="V616" s="80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80"/>
      <c r="P617" s="80"/>
      <c r="Q617" s="1"/>
      <c r="R617" s="1"/>
      <c r="S617" s="1"/>
      <c r="T617" s="1"/>
      <c r="U617" s="1"/>
      <c r="V617" s="80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80"/>
      <c r="P618" s="80"/>
      <c r="Q618" s="1"/>
      <c r="R618" s="1"/>
      <c r="S618" s="1"/>
      <c r="T618" s="1"/>
      <c r="U618" s="1"/>
      <c r="V618" s="80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80"/>
      <c r="P619" s="80"/>
      <c r="Q619" s="1"/>
      <c r="R619" s="1"/>
      <c r="S619" s="1"/>
      <c r="T619" s="1"/>
      <c r="U619" s="1"/>
      <c r="V619" s="80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80"/>
      <c r="P620" s="80"/>
      <c r="Q620" s="1"/>
      <c r="R620" s="1"/>
      <c r="S620" s="1"/>
      <c r="T620" s="1"/>
      <c r="U620" s="1"/>
      <c r="V620" s="80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80"/>
      <c r="P621" s="80"/>
      <c r="Q621" s="1"/>
      <c r="R621" s="1"/>
      <c r="S621" s="1"/>
      <c r="T621" s="1"/>
      <c r="U621" s="1"/>
      <c r="V621" s="80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80"/>
      <c r="P622" s="80"/>
      <c r="Q622" s="1"/>
      <c r="R622" s="1"/>
      <c r="S622" s="1"/>
      <c r="T622" s="1"/>
      <c r="U622" s="1"/>
      <c r="V622" s="80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80"/>
      <c r="P623" s="80"/>
      <c r="Q623" s="1"/>
      <c r="R623" s="1"/>
      <c r="S623" s="1"/>
      <c r="T623" s="1"/>
      <c r="U623" s="1"/>
      <c r="V623" s="80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80"/>
      <c r="P624" s="80"/>
      <c r="Q624" s="1"/>
      <c r="R624" s="1"/>
      <c r="S624" s="1"/>
      <c r="T624" s="1"/>
      <c r="U624" s="1"/>
      <c r="V624" s="80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80"/>
      <c r="P625" s="80"/>
      <c r="Q625" s="1"/>
      <c r="R625" s="1"/>
      <c r="S625" s="1"/>
      <c r="T625" s="1"/>
      <c r="U625" s="1"/>
      <c r="V625" s="80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80"/>
      <c r="P626" s="80"/>
      <c r="Q626" s="1"/>
      <c r="R626" s="1"/>
      <c r="S626" s="1"/>
      <c r="T626" s="1"/>
      <c r="U626" s="1"/>
      <c r="V626" s="80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80"/>
      <c r="P627" s="80"/>
      <c r="Q627" s="1"/>
      <c r="R627" s="1"/>
      <c r="S627" s="1"/>
      <c r="T627" s="1"/>
      <c r="U627" s="1"/>
      <c r="V627" s="80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80"/>
      <c r="P628" s="80"/>
      <c r="Q628" s="1"/>
      <c r="R628" s="1"/>
      <c r="S628" s="1"/>
      <c r="T628" s="1"/>
      <c r="U628" s="1"/>
      <c r="V628" s="80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80"/>
      <c r="P629" s="80"/>
      <c r="Q629" s="1"/>
      <c r="R629" s="1"/>
      <c r="S629" s="1"/>
      <c r="T629" s="1"/>
      <c r="U629" s="1"/>
      <c r="V629" s="80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80"/>
      <c r="P630" s="80"/>
      <c r="Q630" s="1"/>
      <c r="R630" s="1"/>
      <c r="S630" s="1"/>
      <c r="T630" s="1"/>
      <c r="U630" s="1"/>
      <c r="V630" s="80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80"/>
      <c r="P631" s="80"/>
      <c r="Q631" s="1"/>
      <c r="R631" s="1"/>
      <c r="S631" s="1"/>
      <c r="T631" s="1"/>
      <c r="U631" s="1"/>
      <c r="V631" s="80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80"/>
      <c r="P632" s="80"/>
      <c r="Q632" s="1"/>
      <c r="R632" s="1"/>
      <c r="S632" s="1"/>
      <c r="T632" s="1"/>
      <c r="U632" s="1"/>
      <c r="V632" s="80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80"/>
      <c r="P633" s="80"/>
      <c r="Q633" s="1"/>
      <c r="R633" s="1"/>
      <c r="S633" s="1"/>
      <c r="T633" s="1"/>
      <c r="U633" s="1"/>
      <c r="V633" s="80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80"/>
      <c r="P634" s="80"/>
      <c r="Q634" s="1"/>
      <c r="R634" s="1"/>
      <c r="S634" s="1"/>
      <c r="T634" s="1"/>
      <c r="U634" s="1"/>
      <c r="V634" s="80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80"/>
      <c r="P635" s="80"/>
      <c r="Q635" s="1"/>
      <c r="R635" s="1"/>
      <c r="S635" s="1"/>
      <c r="T635" s="1"/>
      <c r="U635" s="1"/>
      <c r="V635" s="80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80"/>
      <c r="P636" s="80"/>
      <c r="Q636" s="1"/>
      <c r="R636" s="1"/>
      <c r="S636" s="1"/>
      <c r="T636" s="1"/>
      <c r="U636" s="1"/>
      <c r="V636" s="80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80"/>
      <c r="P637" s="80"/>
      <c r="Q637" s="1"/>
      <c r="R637" s="1"/>
      <c r="S637" s="1"/>
      <c r="T637" s="1"/>
      <c r="U637" s="1"/>
      <c r="V637" s="80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80"/>
      <c r="P638" s="80"/>
      <c r="Q638" s="1"/>
      <c r="R638" s="1"/>
      <c r="S638" s="1"/>
      <c r="T638" s="1"/>
      <c r="U638" s="1"/>
      <c r="V638" s="80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80"/>
      <c r="P639" s="80"/>
      <c r="Q639" s="1"/>
      <c r="R639" s="1"/>
      <c r="S639" s="1"/>
      <c r="T639" s="1"/>
      <c r="U639" s="1"/>
      <c r="V639" s="80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80"/>
      <c r="P640" s="80"/>
      <c r="Q640" s="1"/>
      <c r="R640" s="1"/>
      <c r="S640" s="1"/>
      <c r="T640" s="1"/>
      <c r="U640" s="1"/>
      <c r="V640" s="80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80"/>
      <c r="P641" s="80"/>
      <c r="Q641" s="1"/>
      <c r="R641" s="1"/>
      <c r="S641" s="1"/>
      <c r="T641" s="1"/>
      <c r="U641" s="1"/>
      <c r="V641" s="80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80"/>
      <c r="P642" s="80"/>
      <c r="Q642" s="1"/>
      <c r="R642" s="1"/>
      <c r="S642" s="1"/>
      <c r="T642" s="1"/>
      <c r="U642" s="1"/>
      <c r="V642" s="80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80"/>
      <c r="P643" s="80"/>
      <c r="Q643" s="1"/>
      <c r="R643" s="1"/>
      <c r="S643" s="1"/>
      <c r="T643" s="1"/>
      <c r="U643" s="1"/>
      <c r="V643" s="80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80"/>
      <c r="P644" s="80"/>
      <c r="Q644" s="1"/>
      <c r="R644" s="1"/>
      <c r="S644" s="1"/>
      <c r="T644" s="1"/>
      <c r="U644" s="1"/>
      <c r="V644" s="80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80"/>
      <c r="P645" s="80"/>
      <c r="Q645" s="1"/>
      <c r="R645" s="1"/>
      <c r="S645" s="1"/>
      <c r="T645" s="1"/>
      <c r="U645" s="1"/>
      <c r="V645" s="80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80"/>
      <c r="P646" s="80"/>
      <c r="Q646" s="1"/>
      <c r="R646" s="1"/>
      <c r="S646" s="1"/>
      <c r="T646" s="1"/>
      <c r="U646" s="1"/>
      <c r="V646" s="80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80"/>
      <c r="P647" s="80"/>
      <c r="Q647" s="1"/>
      <c r="R647" s="1"/>
      <c r="S647" s="1"/>
      <c r="T647" s="1"/>
      <c r="U647" s="1"/>
      <c r="V647" s="80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80"/>
      <c r="P648" s="80"/>
      <c r="Q648" s="1"/>
      <c r="R648" s="1"/>
      <c r="S648" s="1"/>
      <c r="T648" s="1"/>
      <c r="U648" s="1"/>
      <c r="V648" s="80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80"/>
      <c r="P649" s="80"/>
      <c r="Q649" s="1"/>
      <c r="R649" s="1"/>
      <c r="S649" s="1"/>
      <c r="T649" s="1"/>
      <c r="U649" s="1"/>
      <c r="V649" s="80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80"/>
      <c r="P650" s="80"/>
      <c r="Q650" s="1"/>
      <c r="R650" s="1"/>
      <c r="S650" s="1"/>
      <c r="T650" s="1"/>
      <c r="U650" s="1"/>
      <c r="V650" s="80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80"/>
      <c r="P651" s="80"/>
      <c r="Q651" s="1"/>
      <c r="R651" s="1"/>
      <c r="S651" s="1"/>
      <c r="T651" s="1"/>
      <c r="U651" s="1"/>
      <c r="V651" s="80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80"/>
      <c r="P652" s="80"/>
      <c r="Q652" s="1"/>
      <c r="R652" s="1"/>
      <c r="S652" s="1"/>
      <c r="T652" s="1"/>
      <c r="U652" s="1"/>
      <c r="V652" s="80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80"/>
      <c r="P653" s="80"/>
      <c r="Q653" s="1"/>
      <c r="R653" s="1"/>
      <c r="S653" s="1"/>
      <c r="T653" s="1"/>
      <c r="U653" s="1"/>
      <c r="V653" s="80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80"/>
      <c r="P654" s="80"/>
      <c r="Q654" s="1"/>
      <c r="R654" s="1"/>
      <c r="S654" s="1"/>
      <c r="T654" s="1"/>
      <c r="U654" s="1"/>
      <c r="V654" s="80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80"/>
      <c r="P655" s="80"/>
      <c r="Q655" s="1"/>
      <c r="R655" s="1"/>
      <c r="S655" s="1"/>
      <c r="T655" s="1"/>
      <c r="U655" s="1"/>
      <c r="V655" s="80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80"/>
      <c r="P656" s="80"/>
      <c r="Q656" s="1"/>
      <c r="R656" s="1"/>
      <c r="S656" s="1"/>
      <c r="T656" s="1"/>
      <c r="U656" s="1"/>
      <c r="V656" s="80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80"/>
      <c r="P657" s="80"/>
      <c r="Q657" s="1"/>
      <c r="R657" s="1"/>
      <c r="S657" s="1"/>
      <c r="T657" s="1"/>
      <c r="U657" s="1"/>
      <c r="V657" s="80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80"/>
      <c r="P658" s="80"/>
      <c r="Q658" s="1"/>
      <c r="R658" s="1"/>
      <c r="S658" s="1"/>
      <c r="T658" s="1"/>
      <c r="U658" s="1"/>
      <c r="V658" s="80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80"/>
      <c r="P659" s="80"/>
      <c r="Q659" s="1"/>
      <c r="R659" s="1"/>
      <c r="S659" s="1"/>
      <c r="T659" s="1"/>
      <c r="U659" s="1"/>
      <c r="V659" s="80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80"/>
      <c r="P660" s="80"/>
      <c r="Q660" s="1"/>
      <c r="R660" s="1"/>
      <c r="S660" s="1"/>
      <c r="T660" s="1"/>
      <c r="U660" s="1"/>
      <c r="V660" s="80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80"/>
      <c r="P661" s="80"/>
      <c r="Q661" s="1"/>
      <c r="R661" s="1"/>
      <c r="S661" s="1"/>
      <c r="T661" s="1"/>
      <c r="U661" s="1"/>
      <c r="V661" s="80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80"/>
      <c r="P662" s="80"/>
      <c r="Q662" s="1"/>
      <c r="R662" s="1"/>
      <c r="S662" s="1"/>
      <c r="T662" s="1"/>
      <c r="U662" s="1"/>
      <c r="V662" s="80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80"/>
      <c r="P663" s="80"/>
      <c r="Q663" s="1"/>
      <c r="R663" s="1"/>
      <c r="S663" s="1"/>
      <c r="T663" s="1"/>
      <c r="U663" s="1"/>
      <c r="V663" s="80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80"/>
      <c r="P664" s="80"/>
      <c r="Q664" s="1"/>
      <c r="R664" s="1"/>
      <c r="S664" s="1"/>
      <c r="T664" s="1"/>
      <c r="U664" s="1"/>
      <c r="V664" s="80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80"/>
      <c r="P665" s="80"/>
      <c r="Q665" s="1"/>
      <c r="R665" s="1"/>
      <c r="S665" s="1"/>
      <c r="T665" s="1"/>
      <c r="U665" s="1"/>
      <c r="V665" s="80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80"/>
      <c r="P666" s="80"/>
      <c r="Q666" s="1"/>
      <c r="R666" s="1"/>
      <c r="S666" s="1"/>
      <c r="T666" s="1"/>
      <c r="U666" s="1"/>
      <c r="V666" s="80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80"/>
      <c r="P667" s="80"/>
      <c r="Q667" s="1"/>
      <c r="R667" s="1"/>
      <c r="S667" s="1"/>
      <c r="T667" s="1"/>
      <c r="U667" s="1"/>
      <c r="V667" s="80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80"/>
      <c r="P668" s="80"/>
      <c r="Q668" s="1"/>
      <c r="R668" s="1"/>
      <c r="S668" s="1"/>
      <c r="T668" s="1"/>
      <c r="U668" s="1"/>
      <c r="V668" s="80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80"/>
      <c r="P669" s="80"/>
      <c r="Q669" s="1"/>
      <c r="R669" s="1"/>
      <c r="S669" s="1"/>
      <c r="T669" s="1"/>
      <c r="U669" s="1"/>
      <c r="V669" s="80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80"/>
      <c r="P670" s="80"/>
      <c r="Q670" s="1"/>
      <c r="R670" s="1"/>
      <c r="S670" s="1"/>
      <c r="T670" s="1"/>
      <c r="U670" s="1"/>
      <c r="V670" s="80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80"/>
      <c r="P671" s="80"/>
      <c r="Q671" s="1"/>
      <c r="R671" s="1"/>
      <c r="S671" s="1"/>
      <c r="T671" s="1"/>
      <c r="U671" s="1"/>
      <c r="V671" s="80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80"/>
      <c r="P672" s="80"/>
      <c r="Q672" s="1"/>
      <c r="R672" s="1"/>
      <c r="S672" s="1"/>
      <c r="T672" s="1"/>
      <c r="U672" s="1"/>
      <c r="V672" s="80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80"/>
      <c r="P673" s="80"/>
      <c r="Q673" s="1"/>
      <c r="R673" s="1"/>
      <c r="S673" s="1"/>
      <c r="T673" s="1"/>
      <c r="U673" s="1"/>
      <c r="V673" s="80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80"/>
      <c r="P674" s="80"/>
      <c r="Q674" s="1"/>
      <c r="R674" s="1"/>
      <c r="S674" s="1"/>
      <c r="T674" s="1"/>
      <c r="U674" s="1"/>
      <c r="V674" s="80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80"/>
      <c r="P675" s="80"/>
      <c r="Q675" s="1"/>
      <c r="R675" s="1"/>
      <c r="S675" s="1"/>
      <c r="T675" s="1"/>
      <c r="U675" s="1"/>
      <c r="V675" s="80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80"/>
      <c r="P676" s="80"/>
      <c r="Q676" s="1"/>
      <c r="R676" s="1"/>
      <c r="S676" s="1"/>
      <c r="T676" s="1"/>
      <c r="U676" s="1"/>
      <c r="V676" s="80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80"/>
      <c r="P677" s="80"/>
      <c r="Q677" s="1"/>
      <c r="R677" s="1"/>
      <c r="S677" s="1"/>
      <c r="T677" s="1"/>
      <c r="U677" s="1"/>
      <c r="V677" s="80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80"/>
      <c r="P678" s="80"/>
      <c r="Q678" s="1"/>
      <c r="R678" s="1"/>
      <c r="S678" s="1"/>
      <c r="T678" s="1"/>
      <c r="U678" s="1"/>
      <c r="V678" s="80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80"/>
      <c r="P679" s="80"/>
      <c r="Q679" s="1"/>
      <c r="R679" s="1"/>
      <c r="S679" s="1"/>
      <c r="T679" s="1"/>
      <c r="U679" s="1"/>
      <c r="V679" s="80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80"/>
      <c r="P680" s="80"/>
      <c r="Q680" s="1"/>
      <c r="R680" s="1"/>
      <c r="S680" s="1"/>
      <c r="T680" s="1"/>
      <c r="U680" s="1"/>
      <c r="V680" s="80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80"/>
      <c r="P681" s="80"/>
      <c r="Q681" s="1"/>
      <c r="R681" s="1"/>
      <c r="S681" s="1"/>
      <c r="T681" s="1"/>
      <c r="U681" s="1"/>
      <c r="V681" s="80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80"/>
      <c r="P682" s="80"/>
      <c r="Q682" s="1"/>
      <c r="R682" s="1"/>
      <c r="S682" s="1"/>
      <c r="T682" s="1"/>
      <c r="U682" s="1"/>
      <c r="V682" s="80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80"/>
      <c r="P683" s="80"/>
      <c r="Q683" s="1"/>
      <c r="R683" s="1"/>
      <c r="S683" s="1"/>
      <c r="T683" s="1"/>
      <c r="U683" s="1"/>
      <c r="V683" s="80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80"/>
      <c r="P684" s="80"/>
      <c r="Q684" s="1"/>
      <c r="R684" s="1"/>
      <c r="S684" s="1"/>
      <c r="T684" s="1"/>
      <c r="U684" s="1"/>
      <c r="V684" s="80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80"/>
      <c r="P685" s="80"/>
      <c r="Q685" s="1"/>
      <c r="R685" s="1"/>
      <c r="S685" s="1"/>
      <c r="T685" s="1"/>
      <c r="U685" s="1"/>
      <c r="V685" s="80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80"/>
      <c r="P686" s="80"/>
      <c r="Q686" s="1"/>
      <c r="R686" s="1"/>
      <c r="S686" s="1"/>
      <c r="T686" s="1"/>
      <c r="U686" s="1"/>
      <c r="V686" s="80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80"/>
      <c r="P687" s="80"/>
      <c r="Q687" s="1"/>
      <c r="R687" s="1"/>
      <c r="S687" s="1"/>
      <c r="T687" s="1"/>
      <c r="U687" s="1"/>
      <c r="V687" s="80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80"/>
      <c r="P688" s="80"/>
      <c r="Q688" s="1"/>
      <c r="R688" s="1"/>
      <c r="S688" s="1"/>
      <c r="T688" s="1"/>
      <c r="U688" s="1"/>
      <c r="V688" s="80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80"/>
      <c r="P689" s="80"/>
      <c r="Q689" s="1"/>
      <c r="R689" s="1"/>
      <c r="S689" s="1"/>
      <c r="T689" s="1"/>
      <c r="U689" s="1"/>
      <c r="V689" s="80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80"/>
      <c r="P690" s="80"/>
      <c r="Q690" s="1"/>
      <c r="R690" s="1"/>
      <c r="S690" s="1"/>
      <c r="T690" s="1"/>
      <c r="U690" s="1"/>
      <c r="V690" s="80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80"/>
      <c r="P691" s="80"/>
      <c r="Q691" s="1"/>
      <c r="R691" s="1"/>
      <c r="S691" s="1"/>
      <c r="T691" s="1"/>
      <c r="U691" s="1"/>
      <c r="V691" s="80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80"/>
      <c r="P692" s="80"/>
      <c r="Q692" s="1"/>
      <c r="R692" s="1"/>
      <c r="S692" s="1"/>
      <c r="T692" s="1"/>
      <c r="U692" s="1"/>
      <c r="V692" s="80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80"/>
      <c r="P693" s="80"/>
      <c r="Q693" s="1"/>
      <c r="R693" s="1"/>
      <c r="S693" s="1"/>
      <c r="T693" s="1"/>
      <c r="U693" s="1"/>
      <c r="V693" s="80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80"/>
      <c r="P694" s="80"/>
      <c r="Q694" s="1"/>
      <c r="R694" s="1"/>
      <c r="S694" s="1"/>
      <c r="T694" s="1"/>
      <c r="U694" s="1"/>
      <c r="V694" s="80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80"/>
      <c r="P695" s="80"/>
      <c r="Q695" s="1"/>
      <c r="R695" s="1"/>
      <c r="S695" s="1"/>
      <c r="T695" s="1"/>
      <c r="U695" s="1"/>
      <c r="V695" s="80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80"/>
      <c r="P696" s="80"/>
      <c r="Q696" s="1"/>
      <c r="R696" s="1"/>
      <c r="S696" s="1"/>
      <c r="T696" s="1"/>
      <c r="U696" s="1"/>
      <c r="V696" s="80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80"/>
      <c r="P697" s="80"/>
      <c r="Q697" s="1"/>
      <c r="R697" s="1"/>
      <c r="S697" s="1"/>
      <c r="T697" s="1"/>
      <c r="U697" s="1"/>
      <c r="V697" s="80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80"/>
      <c r="P698" s="80"/>
      <c r="Q698" s="1"/>
      <c r="R698" s="1"/>
      <c r="S698" s="1"/>
      <c r="T698" s="1"/>
      <c r="U698" s="1"/>
      <c r="V698" s="80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80"/>
      <c r="P699" s="80"/>
      <c r="Q699" s="1"/>
      <c r="R699" s="1"/>
      <c r="S699" s="1"/>
      <c r="T699" s="1"/>
      <c r="U699" s="1"/>
      <c r="V699" s="80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80"/>
      <c r="P700" s="80"/>
      <c r="Q700" s="1"/>
      <c r="R700" s="1"/>
      <c r="S700" s="1"/>
      <c r="T700" s="1"/>
      <c r="U700" s="1"/>
      <c r="V700" s="80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80"/>
      <c r="P701" s="80"/>
      <c r="Q701" s="1"/>
      <c r="R701" s="1"/>
      <c r="S701" s="1"/>
      <c r="T701" s="1"/>
      <c r="U701" s="1"/>
      <c r="V701" s="80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80"/>
      <c r="P702" s="80"/>
      <c r="Q702" s="1"/>
      <c r="R702" s="1"/>
      <c r="S702" s="1"/>
      <c r="T702" s="1"/>
      <c r="U702" s="1"/>
      <c r="V702" s="80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80"/>
      <c r="P703" s="80"/>
      <c r="Q703" s="1"/>
      <c r="R703" s="1"/>
      <c r="S703" s="1"/>
      <c r="T703" s="1"/>
      <c r="U703" s="1"/>
      <c r="V703" s="80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80"/>
      <c r="P704" s="80"/>
      <c r="Q704" s="1"/>
      <c r="R704" s="1"/>
      <c r="S704" s="1"/>
      <c r="T704" s="1"/>
      <c r="U704" s="1"/>
      <c r="V704" s="80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80"/>
      <c r="P705" s="80"/>
      <c r="Q705" s="1"/>
      <c r="R705" s="1"/>
      <c r="S705" s="1"/>
      <c r="T705" s="1"/>
      <c r="U705" s="1"/>
      <c r="V705" s="80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80"/>
      <c r="P706" s="80"/>
      <c r="Q706" s="1"/>
      <c r="R706" s="1"/>
      <c r="S706" s="1"/>
      <c r="T706" s="1"/>
      <c r="U706" s="1"/>
      <c r="V706" s="80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80"/>
      <c r="P707" s="80"/>
      <c r="Q707" s="1"/>
      <c r="R707" s="1"/>
      <c r="S707" s="1"/>
      <c r="T707" s="1"/>
      <c r="U707" s="1"/>
      <c r="V707" s="80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80"/>
      <c r="P708" s="80"/>
      <c r="Q708" s="1"/>
      <c r="R708" s="1"/>
      <c r="S708" s="1"/>
      <c r="T708" s="1"/>
      <c r="U708" s="1"/>
      <c r="V708" s="80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80"/>
      <c r="P709" s="80"/>
      <c r="Q709" s="1"/>
      <c r="R709" s="1"/>
      <c r="S709" s="1"/>
      <c r="T709" s="1"/>
      <c r="U709" s="1"/>
      <c r="V709" s="80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80"/>
      <c r="P710" s="80"/>
      <c r="Q710" s="1"/>
      <c r="R710" s="1"/>
      <c r="S710" s="1"/>
      <c r="T710" s="1"/>
      <c r="U710" s="1"/>
      <c r="V710" s="80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80"/>
      <c r="P711" s="80"/>
      <c r="Q711" s="1"/>
      <c r="R711" s="1"/>
      <c r="S711" s="1"/>
      <c r="T711" s="1"/>
      <c r="U711" s="1"/>
      <c r="V711" s="80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80"/>
      <c r="P712" s="80"/>
      <c r="Q712" s="1"/>
      <c r="R712" s="1"/>
      <c r="S712" s="1"/>
      <c r="T712" s="1"/>
      <c r="U712" s="1"/>
      <c r="V712" s="80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80"/>
      <c r="P713" s="80"/>
      <c r="Q713" s="1"/>
      <c r="R713" s="1"/>
      <c r="S713" s="1"/>
      <c r="T713" s="1"/>
      <c r="U713" s="1"/>
      <c r="V713" s="80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80"/>
      <c r="P714" s="80"/>
      <c r="Q714" s="1"/>
      <c r="R714" s="1"/>
      <c r="S714" s="1"/>
      <c r="T714" s="1"/>
      <c r="U714" s="1"/>
      <c r="V714" s="80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80"/>
      <c r="P715" s="80"/>
      <c r="Q715" s="1"/>
      <c r="R715" s="1"/>
      <c r="S715" s="1"/>
      <c r="T715" s="1"/>
      <c r="U715" s="1"/>
      <c r="V715" s="80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80"/>
      <c r="P716" s="80"/>
      <c r="Q716" s="1"/>
      <c r="R716" s="1"/>
      <c r="S716" s="1"/>
      <c r="T716" s="1"/>
      <c r="U716" s="1"/>
      <c r="V716" s="80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80"/>
      <c r="P717" s="80"/>
      <c r="Q717" s="1"/>
      <c r="R717" s="1"/>
      <c r="S717" s="1"/>
      <c r="T717" s="1"/>
      <c r="U717" s="1"/>
      <c r="V717" s="80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80"/>
      <c r="P718" s="80"/>
      <c r="Q718" s="1"/>
      <c r="R718" s="1"/>
      <c r="S718" s="1"/>
      <c r="T718" s="1"/>
      <c r="U718" s="1"/>
      <c r="V718" s="80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80"/>
      <c r="P719" s="80"/>
      <c r="Q719" s="1"/>
      <c r="R719" s="1"/>
      <c r="S719" s="1"/>
      <c r="T719" s="1"/>
      <c r="U719" s="1"/>
      <c r="V719" s="80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80"/>
      <c r="P720" s="80"/>
      <c r="Q720" s="1"/>
      <c r="R720" s="1"/>
      <c r="S720" s="1"/>
      <c r="T720" s="1"/>
      <c r="U720" s="1"/>
      <c r="V720" s="80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80"/>
      <c r="P721" s="80"/>
      <c r="Q721" s="1"/>
      <c r="R721" s="1"/>
      <c r="S721" s="1"/>
      <c r="T721" s="1"/>
      <c r="U721" s="1"/>
      <c r="V721" s="80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80"/>
      <c r="P722" s="80"/>
      <c r="Q722" s="1"/>
      <c r="R722" s="1"/>
      <c r="S722" s="1"/>
      <c r="T722" s="1"/>
      <c r="U722" s="1"/>
      <c r="V722" s="80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80"/>
      <c r="P723" s="80"/>
      <c r="Q723" s="1"/>
      <c r="R723" s="1"/>
      <c r="S723" s="1"/>
      <c r="T723" s="1"/>
      <c r="U723" s="1"/>
      <c r="V723" s="80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80"/>
      <c r="P724" s="80"/>
      <c r="Q724" s="1"/>
      <c r="R724" s="1"/>
      <c r="S724" s="1"/>
      <c r="T724" s="1"/>
      <c r="U724" s="1"/>
      <c r="V724" s="80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80"/>
      <c r="P725" s="80"/>
      <c r="Q725" s="1"/>
      <c r="R725" s="1"/>
      <c r="S725" s="1"/>
      <c r="T725" s="1"/>
      <c r="U725" s="1"/>
      <c r="V725" s="80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80"/>
      <c r="P726" s="80"/>
      <c r="Q726" s="1"/>
      <c r="R726" s="1"/>
      <c r="S726" s="1"/>
      <c r="T726" s="1"/>
      <c r="U726" s="1"/>
      <c r="V726" s="80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80"/>
      <c r="P727" s="80"/>
      <c r="Q727" s="1"/>
      <c r="R727" s="1"/>
      <c r="S727" s="1"/>
      <c r="T727" s="1"/>
      <c r="U727" s="1"/>
      <c r="V727" s="80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80"/>
      <c r="P728" s="80"/>
      <c r="Q728" s="1"/>
      <c r="R728" s="1"/>
      <c r="S728" s="1"/>
      <c r="T728" s="1"/>
      <c r="U728" s="1"/>
      <c r="V728" s="80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80"/>
      <c r="P729" s="80"/>
      <c r="Q729" s="1"/>
      <c r="R729" s="1"/>
      <c r="S729" s="1"/>
      <c r="T729" s="1"/>
      <c r="U729" s="1"/>
      <c r="V729" s="80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80"/>
      <c r="P730" s="80"/>
      <c r="Q730" s="1"/>
      <c r="R730" s="1"/>
      <c r="S730" s="1"/>
      <c r="T730" s="1"/>
      <c r="U730" s="1"/>
      <c r="V730" s="80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80"/>
      <c r="P731" s="80"/>
      <c r="Q731" s="1"/>
      <c r="R731" s="1"/>
      <c r="S731" s="1"/>
      <c r="T731" s="1"/>
      <c r="U731" s="1"/>
      <c r="V731" s="80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80"/>
      <c r="P732" s="80"/>
      <c r="Q732" s="1"/>
      <c r="R732" s="1"/>
      <c r="S732" s="1"/>
      <c r="T732" s="1"/>
      <c r="U732" s="1"/>
      <c r="V732" s="80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80"/>
      <c r="P733" s="80"/>
      <c r="Q733" s="1"/>
      <c r="R733" s="1"/>
      <c r="S733" s="1"/>
      <c r="T733" s="1"/>
      <c r="U733" s="1"/>
      <c r="V733" s="80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80"/>
      <c r="P734" s="80"/>
      <c r="Q734" s="1"/>
      <c r="R734" s="1"/>
      <c r="S734" s="1"/>
      <c r="T734" s="1"/>
      <c r="U734" s="1"/>
      <c r="V734" s="80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80"/>
      <c r="P735" s="80"/>
      <c r="Q735" s="1"/>
      <c r="R735" s="1"/>
      <c r="S735" s="1"/>
      <c r="T735" s="1"/>
      <c r="U735" s="1"/>
      <c r="V735" s="80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80"/>
      <c r="P736" s="80"/>
      <c r="Q736" s="1"/>
      <c r="R736" s="1"/>
      <c r="S736" s="1"/>
      <c r="T736" s="1"/>
      <c r="U736" s="1"/>
      <c r="V736" s="80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80"/>
      <c r="P737" s="80"/>
      <c r="Q737" s="1"/>
      <c r="R737" s="1"/>
      <c r="S737" s="1"/>
      <c r="T737" s="1"/>
      <c r="U737" s="1"/>
      <c r="V737" s="80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80"/>
      <c r="P738" s="80"/>
      <c r="Q738" s="1"/>
      <c r="R738" s="1"/>
      <c r="S738" s="1"/>
      <c r="T738" s="1"/>
      <c r="U738" s="1"/>
      <c r="V738" s="80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80"/>
      <c r="P739" s="80"/>
      <c r="Q739" s="1"/>
      <c r="R739" s="1"/>
      <c r="S739" s="1"/>
      <c r="T739" s="1"/>
      <c r="U739" s="1"/>
      <c r="V739" s="80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80"/>
      <c r="P740" s="80"/>
      <c r="Q740" s="1"/>
      <c r="R740" s="1"/>
      <c r="S740" s="1"/>
      <c r="T740" s="1"/>
      <c r="U740" s="1"/>
      <c r="V740" s="80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80"/>
      <c r="P741" s="80"/>
      <c r="Q741" s="1"/>
      <c r="R741" s="1"/>
      <c r="S741" s="1"/>
      <c r="T741" s="1"/>
      <c r="U741" s="1"/>
      <c r="V741" s="80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80"/>
      <c r="P742" s="80"/>
      <c r="Q742" s="1"/>
      <c r="R742" s="1"/>
      <c r="S742" s="1"/>
      <c r="T742" s="1"/>
      <c r="U742" s="1"/>
      <c r="V742" s="80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80"/>
      <c r="P743" s="80"/>
      <c r="Q743" s="1"/>
      <c r="R743" s="1"/>
      <c r="S743" s="1"/>
      <c r="T743" s="1"/>
      <c r="U743" s="1"/>
      <c r="V743" s="80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80"/>
      <c r="P744" s="80"/>
      <c r="Q744" s="1"/>
      <c r="R744" s="1"/>
      <c r="S744" s="1"/>
      <c r="T744" s="1"/>
      <c r="U744" s="1"/>
      <c r="V744" s="80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80"/>
      <c r="P745" s="80"/>
      <c r="Q745" s="1"/>
      <c r="R745" s="1"/>
      <c r="S745" s="1"/>
      <c r="T745" s="1"/>
      <c r="U745" s="1"/>
      <c r="V745" s="80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80"/>
      <c r="P746" s="80"/>
      <c r="Q746" s="1"/>
      <c r="R746" s="1"/>
      <c r="S746" s="1"/>
      <c r="T746" s="1"/>
      <c r="U746" s="1"/>
      <c r="V746" s="80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80"/>
      <c r="P747" s="80"/>
      <c r="Q747" s="1"/>
      <c r="R747" s="1"/>
      <c r="S747" s="1"/>
      <c r="T747" s="1"/>
      <c r="U747" s="1"/>
      <c r="V747" s="80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80"/>
      <c r="P748" s="80"/>
      <c r="Q748" s="1"/>
      <c r="R748" s="1"/>
      <c r="S748" s="1"/>
      <c r="T748" s="1"/>
      <c r="U748" s="1"/>
      <c r="V748" s="80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80"/>
      <c r="P749" s="80"/>
      <c r="Q749" s="1"/>
      <c r="R749" s="1"/>
      <c r="S749" s="1"/>
      <c r="T749" s="1"/>
      <c r="U749" s="1"/>
      <c r="V749" s="80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80"/>
      <c r="P750" s="80"/>
      <c r="Q750" s="1"/>
      <c r="R750" s="1"/>
      <c r="S750" s="1"/>
      <c r="T750" s="1"/>
      <c r="U750" s="1"/>
      <c r="V750" s="80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80"/>
      <c r="P751" s="80"/>
      <c r="Q751" s="1"/>
      <c r="R751" s="1"/>
      <c r="S751" s="1"/>
      <c r="T751" s="1"/>
      <c r="U751" s="1"/>
      <c r="V751" s="80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80"/>
      <c r="P752" s="80"/>
      <c r="Q752" s="1"/>
      <c r="R752" s="1"/>
      <c r="S752" s="1"/>
      <c r="T752" s="1"/>
      <c r="U752" s="1"/>
      <c r="V752" s="80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80"/>
      <c r="P753" s="80"/>
      <c r="Q753" s="1"/>
      <c r="R753" s="1"/>
      <c r="S753" s="1"/>
      <c r="T753" s="1"/>
      <c r="U753" s="1"/>
      <c r="V753" s="80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80"/>
      <c r="P754" s="80"/>
      <c r="Q754" s="1"/>
      <c r="R754" s="1"/>
      <c r="S754" s="1"/>
      <c r="T754" s="1"/>
      <c r="U754" s="1"/>
      <c r="V754" s="80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80"/>
      <c r="P755" s="80"/>
      <c r="Q755" s="1"/>
      <c r="R755" s="1"/>
      <c r="S755" s="1"/>
      <c r="T755" s="1"/>
      <c r="U755" s="1"/>
      <c r="V755" s="80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80"/>
      <c r="P756" s="80"/>
      <c r="Q756" s="1"/>
      <c r="R756" s="1"/>
      <c r="S756" s="1"/>
      <c r="T756" s="1"/>
      <c r="U756" s="1"/>
      <c r="V756" s="80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80"/>
      <c r="P757" s="80"/>
      <c r="Q757" s="1"/>
      <c r="R757" s="1"/>
      <c r="S757" s="1"/>
      <c r="T757" s="1"/>
      <c r="U757" s="1"/>
      <c r="V757" s="80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80"/>
      <c r="P758" s="80"/>
      <c r="Q758" s="1"/>
      <c r="R758" s="1"/>
      <c r="S758" s="1"/>
      <c r="T758" s="1"/>
      <c r="U758" s="1"/>
      <c r="V758" s="80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80"/>
      <c r="P759" s="80"/>
      <c r="Q759" s="1"/>
      <c r="R759" s="1"/>
      <c r="S759" s="1"/>
      <c r="T759" s="1"/>
      <c r="U759" s="1"/>
      <c r="V759" s="80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80"/>
      <c r="P760" s="80"/>
      <c r="Q760" s="1"/>
      <c r="R760" s="1"/>
      <c r="S760" s="1"/>
      <c r="T760" s="1"/>
      <c r="U760" s="1"/>
      <c r="V760" s="80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80"/>
      <c r="P761" s="80"/>
      <c r="Q761" s="1"/>
      <c r="R761" s="1"/>
      <c r="S761" s="1"/>
      <c r="T761" s="1"/>
      <c r="U761" s="1"/>
      <c r="V761" s="80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80"/>
      <c r="P762" s="80"/>
      <c r="Q762" s="1"/>
      <c r="R762" s="1"/>
      <c r="S762" s="1"/>
      <c r="T762" s="1"/>
      <c r="U762" s="1"/>
      <c r="V762" s="80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80"/>
      <c r="P763" s="80"/>
      <c r="Q763" s="1"/>
      <c r="R763" s="1"/>
      <c r="S763" s="1"/>
      <c r="T763" s="1"/>
      <c r="U763" s="1"/>
      <c r="V763" s="80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80"/>
      <c r="P764" s="80"/>
      <c r="Q764" s="1"/>
      <c r="R764" s="1"/>
      <c r="S764" s="1"/>
      <c r="T764" s="1"/>
      <c r="U764" s="1"/>
      <c r="V764" s="80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80"/>
      <c r="P765" s="80"/>
      <c r="Q765" s="1"/>
      <c r="R765" s="1"/>
      <c r="S765" s="1"/>
      <c r="T765" s="1"/>
      <c r="U765" s="1"/>
      <c r="V765" s="80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80"/>
      <c r="P766" s="80"/>
      <c r="Q766" s="1"/>
      <c r="R766" s="1"/>
      <c r="S766" s="1"/>
      <c r="T766" s="1"/>
      <c r="U766" s="1"/>
      <c r="V766" s="80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80"/>
      <c r="P767" s="80"/>
      <c r="Q767" s="1"/>
      <c r="R767" s="1"/>
      <c r="S767" s="1"/>
      <c r="T767" s="1"/>
      <c r="U767" s="1"/>
      <c r="V767" s="80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80"/>
      <c r="P768" s="80"/>
      <c r="Q768" s="1"/>
      <c r="R768" s="1"/>
      <c r="S768" s="1"/>
      <c r="T768" s="1"/>
      <c r="U768" s="1"/>
      <c r="V768" s="80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80"/>
      <c r="P769" s="80"/>
      <c r="Q769" s="1"/>
      <c r="R769" s="1"/>
      <c r="S769" s="1"/>
      <c r="T769" s="1"/>
      <c r="U769" s="1"/>
      <c r="V769" s="80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80"/>
      <c r="P770" s="80"/>
      <c r="Q770" s="1"/>
      <c r="R770" s="1"/>
      <c r="S770" s="1"/>
      <c r="T770" s="1"/>
      <c r="U770" s="1"/>
      <c r="V770" s="80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80"/>
      <c r="P771" s="80"/>
      <c r="Q771" s="1"/>
      <c r="R771" s="1"/>
      <c r="S771" s="1"/>
      <c r="T771" s="1"/>
      <c r="U771" s="1"/>
      <c r="V771" s="80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80"/>
      <c r="P772" s="80"/>
      <c r="Q772" s="1"/>
      <c r="R772" s="1"/>
      <c r="S772" s="1"/>
      <c r="T772" s="1"/>
      <c r="U772" s="1"/>
      <c r="V772" s="80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80"/>
      <c r="P773" s="80"/>
      <c r="Q773" s="1"/>
      <c r="R773" s="1"/>
      <c r="S773" s="1"/>
      <c r="T773" s="1"/>
      <c r="U773" s="1"/>
      <c r="V773" s="80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80"/>
      <c r="P774" s="80"/>
      <c r="Q774" s="1"/>
      <c r="R774" s="1"/>
      <c r="S774" s="1"/>
      <c r="T774" s="1"/>
      <c r="U774" s="1"/>
      <c r="V774" s="80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80"/>
      <c r="P775" s="80"/>
      <c r="Q775" s="1"/>
      <c r="R775" s="1"/>
      <c r="S775" s="1"/>
      <c r="T775" s="1"/>
      <c r="U775" s="1"/>
      <c r="V775" s="80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80"/>
      <c r="P776" s="80"/>
      <c r="Q776" s="1"/>
      <c r="R776" s="1"/>
      <c r="S776" s="1"/>
      <c r="T776" s="1"/>
      <c r="U776" s="1"/>
      <c r="V776" s="80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80"/>
      <c r="P777" s="80"/>
      <c r="Q777" s="1"/>
      <c r="R777" s="1"/>
      <c r="S777" s="1"/>
      <c r="T777" s="1"/>
      <c r="U777" s="1"/>
      <c r="V777" s="80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80"/>
      <c r="P778" s="80"/>
      <c r="Q778" s="1"/>
      <c r="R778" s="1"/>
      <c r="S778" s="1"/>
      <c r="T778" s="1"/>
      <c r="U778" s="1"/>
      <c r="V778" s="80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80"/>
      <c r="P779" s="80"/>
      <c r="Q779" s="1"/>
      <c r="R779" s="1"/>
      <c r="S779" s="1"/>
      <c r="T779" s="1"/>
      <c r="U779" s="1"/>
      <c r="V779" s="80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80"/>
      <c r="P780" s="80"/>
      <c r="Q780" s="1"/>
      <c r="R780" s="1"/>
      <c r="S780" s="1"/>
      <c r="T780" s="1"/>
      <c r="U780" s="1"/>
      <c r="V780" s="80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80"/>
      <c r="P781" s="80"/>
      <c r="Q781" s="1"/>
      <c r="R781" s="1"/>
      <c r="S781" s="1"/>
      <c r="T781" s="1"/>
      <c r="U781" s="1"/>
      <c r="V781" s="80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80"/>
      <c r="P782" s="80"/>
      <c r="Q782" s="1"/>
      <c r="R782" s="1"/>
      <c r="S782" s="1"/>
      <c r="T782" s="1"/>
      <c r="U782" s="1"/>
      <c r="V782" s="80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80"/>
      <c r="P783" s="80"/>
      <c r="Q783" s="1"/>
      <c r="R783" s="1"/>
      <c r="S783" s="1"/>
      <c r="T783" s="1"/>
      <c r="U783" s="1"/>
      <c r="V783" s="80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80"/>
      <c r="P784" s="80"/>
      <c r="Q784" s="1"/>
      <c r="R784" s="1"/>
      <c r="S784" s="1"/>
      <c r="T784" s="1"/>
      <c r="U784" s="1"/>
      <c r="V784" s="80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80"/>
      <c r="P785" s="80"/>
      <c r="Q785" s="1"/>
      <c r="R785" s="1"/>
      <c r="S785" s="1"/>
      <c r="T785" s="1"/>
      <c r="U785" s="1"/>
      <c r="V785" s="80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80"/>
      <c r="P786" s="80"/>
      <c r="Q786" s="1"/>
      <c r="R786" s="1"/>
      <c r="S786" s="1"/>
      <c r="T786" s="1"/>
      <c r="U786" s="1"/>
      <c r="V786" s="80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80"/>
      <c r="P787" s="80"/>
      <c r="Q787" s="1"/>
      <c r="R787" s="1"/>
      <c r="S787" s="1"/>
      <c r="T787" s="1"/>
      <c r="U787" s="1"/>
      <c r="V787" s="80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80"/>
      <c r="P788" s="80"/>
      <c r="Q788" s="1"/>
      <c r="R788" s="1"/>
      <c r="S788" s="1"/>
      <c r="T788" s="1"/>
      <c r="U788" s="1"/>
      <c r="V788" s="80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80"/>
      <c r="P789" s="80"/>
      <c r="Q789" s="1"/>
      <c r="R789" s="1"/>
      <c r="S789" s="1"/>
      <c r="T789" s="1"/>
      <c r="U789" s="1"/>
      <c r="V789" s="80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80"/>
      <c r="P790" s="80"/>
      <c r="Q790" s="1"/>
      <c r="R790" s="1"/>
      <c r="S790" s="1"/>
      <c r="T790" s="1"/>
      <c r="U790" s="1"/>
      <c r="V790" s="80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80"/>
      <c r="P791" s="80"/>
      <c r="Q791" s="1"/>
      <c r="R791" s="1"/>
      <c r="S791" s="1"/>
      <c r="T791" s="1"/>
      <c r="U791" s="1"/>
      <c r="V791" s="80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80"/>
      <c r="P792" s="80"/>
      <c r="Q792" s="1"/>
      <c r="R792" s="1"/>
      <c r="S792" s="1"/>
      <c r="T792" s="1"/>
      <c r="U792" s="1"/>
      <c r="V792" s="80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80"/>
      <c r="P793" s="80"/>
      <c r="Q793" s="1"/>
      <c r="R793" s="1"/>
      <c r="S793" s="1"/>
      <c r="T793" s="1"/>
      <c r="U793" s="1"/>
      <c r="V793" s="80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80"/>
      <c r="P794" s="80"/>
      <c r="Q794" s="1"/>
      <c r="R794" s="1"/>
      <c r="S794" s="1"/>
      <c r="T794" s="1"/>
      <c r="U794" s="1"/>
      <c r="V794" s="80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80"/>
      <c r="P795" s="80"/>
      <c r="Q795" s="1"/>
      <c r="R795" s="1"/>
      <c r="S795" s="1"/>
      <c r="T795" s="1"/>
      <c r="U795" s="1"/>
      <c r="V795" s="80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80"/>
      <c r="P796" s="80"/>
      <c r="Q796" s="1"/>
      <c r="R796" s="1"/>
      <c r="S796" s="1"/>
      <c r="T796" s="1"/>
      <c r="U796" s="1"/>
      <c r="V796" s="80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80"/>
      <c r="P797" s="80"/>
      <c r="Q797" s="1"/>
      <c r="R797" s="1"/>
      <c r="S797" s="1"/>
      <c r="T797" s="1"/>
      <c r="U797" s="1"/>
      <c r="V797" s="80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80"/>
      <c r="P798" s="80"/>
      <c r="Q798" s="1"/>
      <c r="R798" s="1"/>
      <c r="S798" s="1"/>
      <c r="T798" s="1"/>
      <c r="U798" s="1"/>
      <c r="V798" s="80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80"/>
      <c r="P799" s="80"/>
      <c r="Q799" s="1"/>
      <c r="R799" s="1"/>
      <c r="S799" s="1"/>
      <c r="T799" s="1"/>
      <c r="U799" s="1"/>
      <c r="V799" s="80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80"/>
      <c r="P800" s="80"/>
      <c r="Q800" s="1"/>
      <c r="R800" s="1"/>
      <c r="S800" s="1"/>
      <c r="T800" s="1"/>
      <c r="U800" s="1"/>
      <c r="V800" s="80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80"/>
      <c r="P801" s="80"/>
      <c r="Q801" s="1"/>
      <c r="R801" s="1"/>
      <c r="S801" s="1"/>
      <c r="T801" s="1"/>
      <c r="U801" s="1"/>
      <c r="V801" s="80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80"/>
      <c r="P802" s="80"/>
      <c r="Q802" s="1"/>
      <c r="R802" s="1"/>
      <c r="S802" s="1"/>
      <c r="T802" s="1"/>
      <c r="U802" s="1"/>
      <c r="V802" s="80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80"/>
      <c r="P803" s="80"/>
      <c r="Q803" s="1"/>
      <c r="R803" s="1"/>
      <c r="S803" s="1"/>
      <c r="T803" s="1"/>
      <c r="U803" s="1"/>
      <c r="V803" s="80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80"/>
      <c r="P804" s="80"/>
      <c r="Q804" s="1"/>
      <c r="R804" s="1"/>
      <c r="S804" s="1"/>
      <c r="T804" s="1"/>
      <c r="U804" s="1"/>
      <c r="V804" s="80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80"/>
      <c r="P805" s="80"/>
      <c r="Q805" s="1"/>
      <c r="R805" s="1"/>
      <c r="S805" s="1"/>
      <c r="T805" s="1"/>
      <c r="U805" s="1"/>
      <c r="V805" s="80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80"/>
      <c r="P806" s="80"/>
      <c r="Q806" s="1"/>
      <c r="R806" s="1"/>
      <c r="S806" s="1"/>
      <c r="T806" s="1"/>
      <c r="U806" s="1"/>
      <c r="V806" s="80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80"/>
      <c r="P807" s="80"/>
      <c r="Q807" s="1"/>
      <c r="R807" s="1"/>
      <c r="S807" s="1"/>
      <c r="T807" s="1"/>
      <c r="U807" s="1"/>
      <c r="V807" s="80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80"/>
      <c r="P808" s="80"/>
      <c r="Q808" s="1"/>
      <c r="R808" s="1"/>
      <c r="S808" s="1"/>
      <c r="T808" s="1"/>
      <c r="U808" s="1"/>
      <c r="V808" s="80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80"/>
      <c r="P809" s="80"/>
      <c r="Q809" s="1"/>
      <c r="R809" s="1"/>
      <c r="S809" s="1"/>
      <c r="T809" s="1"/>
      <c r="U809" s="1"/>
      <c r="V809" s="80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80"/>
      <c r="P810" s="80"/>
      <c r="Q810" s="1"/>
      <c r="R810" s="1"/>
      <c r="S810" s="1"/>
      <c r="T810" s="1"/>
      <c r="U810" s="1"/>
      <c r="V810" s="80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80"/>
      <c r="P811" s="80"/>
      <c r="Q811" s="1"/>
      <c r="R811" s="1"/>
      <c r="S811" s="1"/>
      <c r="T811" s="1"/>
      <c r="U811" s="1"/>
      <c r="V811" s="80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80"/>
      <c r="P812" s="80"/>
      <c r="Q812" s="1"/>
      <c r="R812" s="1"/>
      <c r="S812" s="1"/>
      <c r="T812" s="1"/>
      <c r="U812" s="1"/>
      <c r="V812" s="80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80"/>
      <c r="P813" s="80"/>
      <c r="Q813" s="1"/>
      <c r="R813" s="1"/>
      <c r="S813" s="1"/>
      <c r="T813" s="1"/>
      <c r="U813" s="1"/>
      <c r="V813" s="80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80"/>
      <c r="P814" s="80"/>
      <c r="Q814" s="1"/>
      <c r="R814" s="1"/>
      <c r="S814" s="1"/>
      <c r="T814" s="1"/>
      <c r="U814" s="1"/>
      <c r="V814" s="80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80"/>
      <c r="P815" s="80"/>
      <c r="Q815" s="1"/>
      <c r="R815" s="1"/>
      <c r="S815" s="1"/>
      <c r="T815" s="1"/>
      <c r="U815" s="1"/>
      <c r="V815" s="80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80"/>
      <c r="P816" s="80"/>
      <c r="Q816" s="1"/>
      <c r="R816" s="1"/>
      <c r="S816" s="1"/>
      <c r="T816" s="1"/>
      <c r="U816" s="1"/>
      <c r="V816" s="80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80"/>
      <c r="P817" s="80"/>
      <c r="Q817" s="1"/>
      <c r="R817" s="1"/>
      <c r="S817" s="1"/>
      <c r="T817" s="1"/>
      <c r="U817" s="1"/>
      <c r="V817" s="80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80"/>
      <c r="P818" s="80"/>
      <c r="Q818" s="1"/>
      <c r="R818" s="1"/>
      <c r="S818" s="1"/>
      <c r="T818" s="1"/>
      <c r="U818" s="1"/>
      <c r="V818" s="80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80"/>
      <c r="P819" s="80"/>
      <c r="Q819" s="1"/>
      <c r="R819" s="1"/>
      <c r="S819" s="1"/>
      <c r="T819" s="1"/>
      <c r="U819" s="1"/>
      <c r="V819" s="80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80"/>
      <c r="P820" s="80"/>
      <c r="Q820" s="1"/>
      <c r="R820" s="1"/>
      <c r="S820" s="1"/>
      <c r="T820" s="1"/>
      <c r="U820" s="1"/>
      <c r="V820" s="80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80"/>
      <c r="P821" s="80"/>
      <c r="Q821" s="1"/>
      <c r="R821" s="1"/>
      <c r="S821" s="1"/>
      <c r="T821" s="1"/>
      <c r="U821" s="1"/>
      <c r="V821" s="80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80"/>
      <c r="P822" s="80"/>
      <c r="Q822" s="1"/>
      <c r="R822" s="1"/>
      <c r="S822" s="1"/>
      <c r="T822" s="1"/>
      <c r="U822" s="1"/>
      <c r="V822" s="80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80"/>
      <c r="P823" s="80"/>
      <c r="Q823" s="1"/>
      <c r="R823" s="1"/>
      <c r="S823" s="1"/>
      <c r="T823" s="1"/>
      <c r="U823" s="1"/>
      <c r="V823" s="80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80"/>
      <c r="P824" s="80"/>
      <c r="Q824" s="1"/>
      <c r="R824" s="1"/>
      <c r="S824" s="1"/>
      <c r="T824" s="1"/>
      <c r="U824" s="1"/>
      <c r="V824" s="80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80"/>
      <c r="P825" s="80"/>
      <c r="Q825" s="1"/>
      <c r="R825" s="1"/>
      <c r="S825" s="1"/>
      <c r="T825" s="1"/>
      <c r="U825" s="1"/>
      <c r="V825" s="80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80"/>
      <c r="P826" s="80"/>
      <c r="Q826" s="1"/>
      <c r="R826" s="1"/>
      <c r="S826" s="1"/>
      <c r="T826" s="1"/>
      <c r="U826" s="1"/>
      <c r="V826" s="80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80"/>
      <c r="P827" s="80"/>
      <c r="Q827" s="1"/>
      <c r="R827" s="1"/>
      <c r="S827" s="1"/>
      <c r="T827" s="1"/>
      <c r="U827" s="1"/>
      <c r="V827" s="80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80"/>
      <c r="P828" s="80"/>
      <c r="Q828" s="1"/>
      <c r="R828" s="1"/>
      <c r="S828" s="1"/>
      <c r="T828" s="1"/>
      <c r="U828" s="1"/>
      <c r="V828" s="80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80"/>
      <c r="P829" s="80"/>
      <c r="Q829" s="1"/>
      <c r="R829" s="1"/>
      <c r="S829" s="1"/>
      <c r="T829" s="1"/>
      <c r="U829" s="1"/>
      <c r="V829" s="80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80"/>
      <c r="P830" s="80"/>
      <c r="Q830" s="1"/>
      <c r="R830" s="1"/>
      <c r="S830" s="1"/>
      <c r="T830" s="1"/>
      <c r="U830" s="1"/>
      <c r="V830" s="80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80"/>
      <c r="P831" s="80"/>
      <c r="Q831" s="1"/>
      <c r="R831" s="1"/>
      <c r="S831" s="1"/>
      <c r="T831" s="1"/>
      <c r="U831" s="1"/>
      <c r="V831" s="80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80"/>
      <c r="P832" s="80"/>
      <c r="Q832" s="1"/>
      <c r="R832" s="1"/>
      <c r="S832" s="1"/>
      <c r="T832" s="1"/>
      <c r="U832" s="1"/>
      <c r="V832" s="80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80"/>
      <c r="P833" s="80"/>
      <c r="Q833" s="1"/>
      <c r="R833" s="1"/>
      <c r="S833" s="1"/>
      <c r="T833" s="1"/>
      <c r="U833" s="1"/>
      <c r="V833" s="80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80"/>
      <c r="P834" s="80"/>
      <c r="Q834" s="1"/>
      <c r="R834" s="1"/>
      <c r="S834" s="1"/>
      <c r="T834" s="1"/>
      <c r="U834" s="1"/>
      <c r="V834" s="80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80"/>
      <c r="P835" s="80"/>
      <c r="Q835" s="1"/>
      <c r="R835" s="1"/>
      <c r="S835" s="1"/>
      <c r="T835" s="1"/>
      <c r="U835" s="1"/>
      <c r="V835" s="80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80"/>
      <c r="P836" s="80"/>
      <c r="Q836" s="1"/>
      <c r="R836" s="1"/>
      <c r="S836" s="1"/>
      <c r="T836" s="1"/>
      <c r="U836" s="1"/>
      <c r="V836" s="80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80"/>
      <c r="P837" s="80"/>
      <c r="Q837" s="1"/>
      <c r="R837" s="1"/>
      <c r="S837" s="1"/>
      <c r="T837" s="1"/>
      <c r="U837" s="1"/>
      <c r="V837" s="80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80"/>
      <c r="P838" s="80"/>
      <c r="Q838" s="1"/>
      <c r="R838" s="1"/>
      <c r="S838" s="1"/>
      <c r="T838" s="1"/>
      <c r="U838" s="1"/>
      <c r="V838" s="80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80"/>
      <c r="P839" s="80"/>
      <c r="Q839" s="1"/>
      <c r="R839" s="1"/>
      <c r="S839" s="1"/>
      <c r="T839" s="1"/>
      <c r="U839" s="1"/>
      <c r="V839" s="80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80"/>
      <c r="P840" s="80"/>
      <c r="Q840" s="1"/>
      <c r="R840" s="1"/>
      <c r="S840" s="1"/>
      <c r="T840" s="1"/>
      <c r="U840" s="1"/>
      <c r="V840" s="80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80"/>
      <c r="P841" s="80"/>
      <c r="Q841" s="1"/>
      <c r="R841" s="1"/>
      <c r="S841" s="1"/>
      <c r="T841" s="1"/>
      <c r="U841" s="1"/>
      <c r="V841" s="80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80"/>
      <c r="P842" s="80"/>
      <c r="Q842" s="1"/>
      <c r="R842" s="1"/>
      <c r="S842" s="1"/>
      <c r="T842" s="1"/>
      <c r="U842" s="1"/>
      <c r="V842" s="80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80"/>
      <c r="P843" s="80"/>
      <c r="Q843" s="1"/>
      <c r="R843" s="1"/>
      <c r="S843" s="1"/>
      <c r="T843" s="1"/>
      <c r="U843" s="1"/>
      <c r="V843" s="80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80"/>
      <c r="P844" s="80"/>
      <c r="Q844" s="1"/>
      <c r="R844" s="1"/>
      <c r="S844" s="1"/>
      <c r="T844" s="1"/>
      <c r="U844" s="1"/>
      <c r="V844" s="80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80"/>
      <c r="P845" s="80"/>
      <c r="Q845" s="1"/>
      <c r="R845" s="1"/>
      <c r="S845" s="1"/>
      <c r="T845" s="1"/>
      <c r="U845" s="1"/>
      <c r="V845" s="80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80"/>
      <c r="P846" s="80"/>
      <c r="Q846" s="1"/>
      <c r="R846" s="1"/>
      <c r="S846" s="1"/>
      <c r="T846" s="1"/>
      <c r="U846" s="1"/>
      <c r="V846" s="80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80"/>
      <c r="P847" s="80"/>
      <c r="Q847" s="1"/>
      <c r="R847" s="1"/>
      <c r="S847" s="1"/>
      <c r="T847" s="1"/>
      <c r="U847" s="1"/>
      <c r="V847" s="80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80"/>
      <c r="P848" s="80"/>
      <c r="Q848" s="1"/>
      <c r="R848" s="1"/>
      <c r="S848" s="1"/>
      <c r="T848" s="1"/>
      <c r="U848" s="1"/>
      <c r="V848" s="80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80"/>
      <c r="P849" s="80"/>
      <c r="Q849" s="1"/>
      <c r="R849" s="1"/>
      <c r="S849" s="1"/>
      <c r="T849" s="1"/>
      <c r="U849" s="1"/>
      <c r="V849" s="80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80"/>
      <c r="P850" s="80"/>
      <c r="Q850" s="1"/>
      <c r="R850" s="1"/>
      <c r="S850" s="1"/>
      <c r="T850" s="1"/>
      <c r="U850" s="1"/>
      <c r="V850" s="80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80"/>
      <c r="P851" s="80"/>
      <c r="Q851" s="1"/>
      <c r="R851" s="1"/>
      <c r="S851" s="1"/>
      <c r="T851" s="1"/>
      <c r="U851" s="1"/>
      <c r="V851" s="80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80"/>
      <c r="P852" s="80"/>
      <c r="Q852" s="1"/>
      <c r="R852" s="1"/>
      <c r="S852" s="1"/>
      <c r="T852" s="1"/>
      <c r="U852" s="1"/>
      <c r="V852" s="80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80"/>
      <c r="P853" s="80"/>
      <c r="Q853" s="1"/>
      <c r="R853" s="1"/>
      <c r="S853" s="1"/>
      <c r="T853" s="1"/>
      <c r="U853" s="1"/>
      <c r="V853" s="80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80"/>
      <c r="P854" s="80"/>
      <c r="Q854" s="1"/>
      <c r="R854" s="1"/>
      <c r="S854" s="1"/>
      <c r="T854" s="1"/>
      <c r="U854" s="1"/>
      <c r="V854" s="80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80"/>
      <c r="P855" s="80"/>
      <c r="Q855" s="1"/>
      <c r="R855" s="1"/>
      <c r="S855" s="1"/>
      <c r="T855" s="1"/>
      <c r="U855" s="1"/>
      <c r="V855" s="80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80"/>
      <c r="P856" s="80"/>
      <c r="Q856" s="1"/>
      <c r="R856" s="1"/>
      <c r="S856" s="1"/>
      <c r="T856" s="1"/>
      <c r="U856" s="1"/>
      <c r="V856" s="80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80"/>
      <c r="P857" s="80"/>
      <c r="Q857" s="1"/>
      <c r="R857" s="1"/>
      <c r="S857" s="1"/>
      <c r="T857" s="1"/>
      <c r="U857" s="1"/>
      <c r="V857" s="80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80"/>
      <c r="P858" s="80"/>
      <c r="Q858" s="1"/>
      <c r="R858" s="1"/>
      <c r="S858" s="1"/>
      <c r="T858" s="1"/>
      <c r="U858" s="1"/>
      <c r="V858" s="80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80"/>
      <c r="P859" s="80"/>
      <c r="Q859" s="1"/>
      <c r="R859" s="1"/>
      <c r="S859" s="1"/>
      <c r="T859" s="1"/>
      <c r="U859" s="1"/>
      <c r="V859" s="80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80"/>
      <c r="P860" s="80"/>
      <c r="Q860" s="1"/>
      <c r="R860" s="1"/>
      <c r="S860" s="1"/>
      <c r="T860" s="1"/>
      <c r="U860" s="1"/>
      <c r="V860" s="80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80"/>
      <c r="P861" s="80"/>
      <c r="Q861" s="1"/>
      <c r="R861" s="1"/>
      <c r="S861" s="1"/>
      <c r="T861" s="1"/>
      <c r="U861" s="1"/>
      <c r="V861" s="80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80"/>
      <c r="P862" s="80"/>
      <c r="Q862" s="1"/>
      <c r="R862" s="1"/>
      <c r="S862" s="1"/>
      <c r="T862" s="1"/>
      <c r="U862" s="1"/>
      <c r="V862" s="80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80"/>
      <c r="P863" s="80"/>
      <c r="Q863" s="1"/>
      <c r="R863" s="1"/>
      <c r="S863" s="1"/>
      <c r="T863" s="1"/>
      <c r="U863" s="1"/>
      <c r="V863" s="80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80"/>
      <c r="P864" s="80"/>
      <c r="Q864" s="1"/>
      <c r="R864" s="1"/>
      <c r="S864" s="1"/>
      <c r="T864" s="1"/>
      <c r="U864" s="1"/>
      <c r="V864" s="80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80"/>
      <c r="P865" s="80"/>
      <c r="Q865" s="1"/>
      <c r="R865" s="1"/>
      <c r="S865" s="1"/>
      <c r="T865" s="1"/>
      <c r="U865" s="1"/>
      <c r="V865" s="80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80"/>
      <c r="P866" s="80"/>
      <c r="Q866" s="1"/>
      <c r="R866" s="1"/>
      <c r="S866" s="1"/>
      <c r="T866" s="1"/>
      <c r="U866" s="1"/>
      <c r="V866" s="80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80"/>
      <c r="P867" s="80"/>
      <c r="Q867" s="1"/>
      <c r="R867" s="1"/>
      <c r="S867" s="1"/>
      <c r="T867" s="1"/>
      <c r="U867" s="1"/>
      <c r="V867" s="80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80"/>
      <c r="P868" s="80"/>
      <c r="Q868" s="1"/>
      <c r="R868" s="1"/>
      <c r="S868" s="1"/>
      <c r="T868" s="1"/>
      <c r="U868" s="1"/>
      <c r="V868" s="80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80"/>
      <c r="P869" s="80"/>
      <c r="Q869" s="1"/>
      <c r="R869" s="1"/>
      <c r="S869" s="1"/>
      <c r="T869" s="1"/>
      <c r="U869" s="1"/>
      <c r="V869" s="80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80"/>
      <c r="P870" s="80"/>
      <c r="Q870" s="1"/>
      <c r="R870" s="1"/>
      <c r="S870" s="1"/>
      <c r="T870" s="1"/>
      <c r="U870" s="1"/>
      <c r="V870" s="80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80"/>
      <c r="P871" s="80"/>
      <c r="Q871" s="1"/>
      <c r="R871" s="1"/>
      <c r="S871" s="1"/>
      <c r="T871" s="1"/>
      <c r="U871" s="1"/>
      <c r="V871" s="80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80"/>
      <c r="P872" s="80"/>
      <c r="Q872" s="1"/>
      <c r="R872" s="1"/>
      <c r="S872" s="1"/>
      <c r="T872" s="1"/>
      <c r="U872" s="1"/>
      <c r="V872" s="80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80"/>
      <c r="P873" s="80"/>
      <c r="Q873" s="1"/>
      <c r="R873" s="1"/>
      <c r="S873" s="1"/>
      <c r="T873" s="1"/>
      <c r="U873" s="1"/>
      <c r="V873" s="80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80"/>
      <c r="P874" s="80"/>
      <c r="Q874" s="1"/>
      <c r="R874" s="1"/>
      <c r="S874" s="1"/>
      <c r="T874" s="1"/>
      <c r="U874" s="1"/>
      <c r="V874" s="80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80"/>
      <c r="P875" s="80"/>
      <c r="Q875" s="1"/>
      <c r="R875" s="1"/>
      <c r="S875" s="1"/>
      <c r="T875" s="1"/>
      <c r="U875" s="1"/>
      <c r="V875" s="80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80"/>
      <c r="P876" s="80"/>
      <c r="Q876" s="1"/>
      <c r="R876" s="1"/>
      <c r="S876" s="1"/>
      <c r="T876" s="1"/>
      <c r="U876" s="1"/>
      <c r="V876" s="80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80"/>
      <c r="P877" s="80"/>
      <c r="Q877" s="1"/>
      <c r="R877" s="1"/>
      <c r="S877" s="1"/>
      <c r="T877" s="1"/>
      <c r="U877" s="1"/>
      <c r="V877" s="80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80"/>
      <c r="P878" s="80"/>
      <c r="Q878" s="1"/>
      <c r="R878" s="1"/>
      <c r="S878" s="1"/>
      <c r="T878" s="1"/>
      <c r="U878" s="1"/>
      <c r="V878" s="80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80"/>
      <c r="P879" s="80"/>
      <c r="Q879" s="1"/>
      <c r="R879" s="1"/>
      <c r="S879" s="1"/>
      <c r="T879" s="1"/>
      <c r="U879" s="1"/>
      <c r="V879" s="80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80"/>
      <c r="P880" s="80"/>
      <c r="Q880" s="1"/>
      <c r="R880" s="1"/>
      <c r="S880" s="1"/>
      <c r="T880" s="1"/>
      <c r="U880" s="1"/>
      <c r="V880" s="80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80"/>
      <c r="P881" s="80"/>
      <c r="Q881" s="1"/>
      <c r="R881" s="1"/>
      <c r="S881" s="1"/>
      <c r="T881" s="1"/>
      <c r="U881" s="1"/>
      <c r="V881" s="80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80"/>
      <c r="P882" s="80"/>
      <c r="Q882" s="1"/>
      <c r="R882" s="1"/>
      <c r="S882" s="1"/>
      <c r="T882" s="1"/>
      <c r="U882" s="1"/>
      <c r="V882" s="80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80"/>
      <c r="P883" s="80"/>
      <c r="Q883" s="1"/>
      <c r="R883" s="1"/>
      <c r="S883" s="1"/>
      <c r="T883" s="1"/>
      <c r="U883" s="1"/>
      <c r="V883" s="80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80"/>
      <c r="P884" s="80"/>
      <c r="Q884" s="1"/>
      <c r="R884" s="1"/>
      <c r="S884" s="1"/>
      <c r="T884" s="1"/>
      <c r="U884" s="1"/>
      <c r="V884" s="80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80"/>
      <c r="P885" s="80"/>
      <c r="Q885" s="1"/>
      <c r="R885" s="1"/>
      <c r="S885" s="1"/>
      <c r="T885" s="1"/>
      <c r="U885" s="1"/>
      <c r="V885" s="80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80"/>
      <c r="P886" s="80"/>
      <c r="Q886" s="1"/>
      <c r="R886" s="1"/>
      <c r="S886" s="1"/>
      <c r="T886" s="1"/>
      <c r="U886" s="1"/>
      <c r="V886" s="80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80"/>
      <c r="P887" s="80"/>
      <c r="Q887" s="1"/>
      <c r="R887" s="1"/>
      <c r="S887" s="1"/>
      <c r="T887" s="1"/>
      <c r="U887" s="1"/>
      <c r="V887" s="80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80"/>
      <c r="P888" s="80"/>
      <c r="Q888" s="1"/>
      <c r="R888" s="1"/>
      <c r="S888" s="1"/>
      <c r="T888" s="1"/>
      <c r="U888" s="1"/>
      <c r="V888" s="80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80"/>
      <c r="P889" s="80"/>
      <c r="Q889" s="1"/>
      <c r="R889" s="1"/>
      <c r="S889" s="1"/>
      <c r="T889" s="1"/>
      <c r="U889" s="1"/>
      <c r="V889" s="80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80"/>
      <c r="P890" s="80"/>
      <c r="Q890" s="1"/>
      <c r="R890" s="1"/>
      <c r="S890" s="1"/>
      <c r="T890" s="1"/>
      <c r="U890" s="1"/>
      <c r="V890" s="80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80"/>
      <c r="P891" s="80"/>
      <c r="Q891" s="1"/>
      <c r="R891" s="1"/>
      <c r="S891" s="1"/>
      <c r="T891" s="1"/>
      <c r="U891" s="1"/>
      <c r="V891" s="80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80"/>
      <c r="P892" s="80"/>
      <c r="Q892" s="1"/>
      <c r="R892" s="1"/>
      <c r="S892" s="1"/>
      <c r="T892" s="1"/>
      <c r="U892" s="1"/>
      <c r="V892" s="80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80"/>
      <c r="P893" s="80"/>
      <c r="Q893" s="1"/>
      <c r="R893" s="1"/>
      <c r="S893" s="1"/>
      <c r="T893" s="1"/>
      <c r="U893" s="1"/>
      <c r="V893" s="80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80"/>
      <c r="P894" s="80"/>
      <c r="Q894" s="1"/>
      <c r="R894" s="1"/>
      <c r="S894" s="1"/>
      <c r="T894" s="1"/>
      <c r="U894" s="1"/>
      <c r="V894" s="80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80"/>
      <c r="P895" s="80"/>
      <c r="Q895" s="1"/>
      <c r="R895" s="1"/>
      <c r="S895" s="1"/>
      <c r="T895" s="1"/>
      <c r="U895" s="1"/>
      <c r="V895" s="80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80"/>
      <c r="P896" s="80"/>
      <c r="Q896" s="1"/>
      <c r="R896" s="1"/>
      <c r="S896" s="1"/>
      <c r="T896" s="1"/>
      <c r="U896" s="1"/>
      <c r="V896" s="80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80"/>
      <c r="P897" s="80"/>
      <c r="Q897" s="1"/>
      <c r="R897" s="1"/>
      <c r="S897" s="1"/>
      <c r="T897" s="1"/>
      <c r="U897" s="1"/>
      <c r="V897" s="80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80"/>
      <c r="P898" s="80"/>
      <c r="Q898" s="1"/>
      <c r="R898" s="1"/>
      <c r="S898" s="1"/>
      <c r="T898" s="1"/>
      <c r="U898" s="1"/>
      <c r="V898" s="80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80"/>
      <c r="P899" s="80"/>
      <c r="Q899" s="1"/>
      <c r="R899" s="1"/>
      <c r="S899" s="1"/>
      <c r="T899" s="1"/>
      <c r="U899" s="1"/>
      <c r="V899" s="80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80"/>
      <c r="P900" s="80"/>
      <c r="Q900" s="1"/>
      <c r="R900" s="1"/>
      <c r="S900" s="1"/>
      <c r="T900" s="1"/>
      <c r="U900" s="1"/>
      <c r="V900" s="80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80"/>
      <c r="P901" s="80"/>
      <c r="Q901" s="1"/>
      <c r="R901" s="1"/>
      <c r="S901" s="1"/>
      <c r="T901" s="1"/>
      <c r="U901" s="1"/>
      <c r="V901" s="80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80"/>
      <c r="P902" s="80"/>
      <c r="Q902" s="1"/>
      <c r="R902" s="1"/>
      <c r="S902" s="1"/>
      <c r="T902" s="1"/>
      <c r="U902" s="1"/>
      <c r="V902" s="80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80"/>
      <c r="P903" s="80"/>
      <c r="Q903" s="1"/>
      <c r="R903" s="1"/>
      <c r="S903" s="1"/>
      <c r="T903" s="1"/>
      <c r="U903" s="1"/>
      <c r="V903" s="80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80"/>
      <c r="P904" s="80"/>
      <c r="Q904" s="1"/>
      <c r="R904" s="1"/>
      <c r="S904" s="1"/>
      <c r="T904" s="1"/>
      <c r="U904" s="1"/>
      <c r="V904" s="80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80"/>
      <c r="P905" s="80"/>
      <c r="Q905" s="1"/>
      <c r="R905" s="1"/>
      <c r="S905" s="1"/>
      <c r="T905" s="1"/>
      <c r="U905" s="1"/>
      <c r="V905" s="80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80"/>
      <c r="P906" s="80"/>
      <c r="Q906" s="1"/>
      <c r="R906" s="1"/>
      <c r="S906" s="1"/>
      <c r="T906" s="1"/>
      <c r="U906" s="1"/>
      <c r="V906" s="80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80"/>
      <c r="P907" s="80"/>
      <c r="Q907" s="1"/>
      <c r="R907" s="1"/>
      <c r="S907" s="1"/>
      <c r="T907" s="1"/>
      <c r="U907" s="1"/>
      <c r="V907" s="80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80"/>
      <c r="P908" s="80"/>
      <c r="Q908" s="1"/>
      <c r="R908" s="1"/>
      <c r="S908" s="1"/>
      <c r="T908" s="1"/>
      <c r="U908" s="1"/>
      <c r="V908" s="80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80"/>
      <c r="P909" s="80"/>
      <c r="Q909" s="1"/>
      <c r="R909" s="1"/>
      <c r="S909" s="1"/>
      <c r="T909" s="1"/>
      <c r="U909" s="1"/>
      <c r="V909" s="80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80"/>
      <c r="P910" s="80"/>
      <c r="Q910" s="1"/>
      <c r="R910" s="1"/>
      <c r="S910" s="1"/>
      <c r="T910" s="1"/>
      <c r="U910" s="1"/>
      <c r="V910" s="80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80"/>
      <c r="P911" s="80"/>
      <c r="Q911" s="1"/>
      <c r="R911" s="1"/>
      <c r="S911" s="1"/>
      <c r="T911" s="1"/>
      <c r="U911" s="1"/>
      <c r="V911" s="80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80"/>
      <c r="P912" s="80"/>
      <c r="Q912" s="1"/>
      <c r="R912" s="1"/>
      <c r="S912" s="1"/>
      <c r="T912" s="1"/>
      <c r="U912" s="1"/>
      <c r="V912" s="80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80"/>
      <c r="P913" s="80"/>
      <c r="Q913" s="1"/>
      <c r="R913" s="1"/>
      <c r="S913" s="1"/>
      <c r="T913" s="1"/>
      <c r="U913" s="1"/>
      <c r="V913" s="80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80"/>
      <c r="P914" s="80"/>
      <c r="Q914" s="1"/>
      <c r="R914" s="1"/>
      <c r="S914" s="1"/>
      <c r="T914" s="1"/>
      <c r="U914" s="1"/>
      <c r="V914" s="80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80"/>
      <c r="P915" s="80"/>
      <c r="Q915" s="1"/>
      <c r="R915" s="1"/>
      <c r="S915" s="1"/>
      <c r="T915" s="1"/>
      <c r="U915" s="1"/>
      <c r="V915" s="80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80"/>
      <c r="P916" s="80"/>
      <c r="Q916" s="1"/>
      <c r="R916" s="1"/>
      <c r="S916" s="1"/>
      <c r="T916" s="1"/>
      <c r="U916" s="1"/>
      <c r="V916" s="80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80"/>
      <c r="P917" s="80"/>
      <c r="Q917" s="1"/>
      <c r="R917" s="1"/>
      <c r="S917" s="1"/>
      <c r="T917" s="1"/>
      <c r="U917" s="1"/>
      <c r="V917" s="80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80"/>
      <c r="P918" s="80"/>
      <c r="Q918" s="1"/>
      <c r="R918" s="1"/>
      <c r="S918" s="1"/>
      <c r="T918" s="1"/>
      <c r="U918" s="1"/>
      <c r="V918" s="80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80"/>
      <c r="P919" s="80"/>
      <c r="Q919" s="1"/>
      <c r="R919" s="1"/>
      <c r="S919" s="1"/>
      <c r="T919" s="1"/>
      <c r="U919" s="1"/>
      <c r="V919" s="80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80"/>
      <c r="P920" s="80"/>
      <c r="Q920" s="1"/>
      <c r="R920" s="1"/>
      <c r="S920" s="1"/>
      <c r="T920" s="1"/>
      <c r="U920" s="1"/>
      <c r="V920" s="80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80"/>
      <c r="P921" s="80"/>
      <c r="Q921" s="1"/>
      <c r="R921" s="1"/>
      <c r="S921" s="1"/>
      <c r="T921" s="1"/>
      <c r="U921" s="1"/>
      <c r="V921" s="80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80"/>
      <c r="P922" s="80"/>
      <c r="Q922" s="1"/>
      <c r="R922" s="1"/>
      <c r="S922" s="1"/>
      <c r="T922" s="1"/>
      <c r="U922" s="1"/>
      <c r="V922" s="80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80"/>
      <c r="P923" s="80"/>
      <c r="Q923" s="1"/>
      <c r="R923" s="1"/>
      <c r="S923" s="1"/>
      <c r="T923" s="1"/>
      <c r="U923" s="1"/>
      <c r="V923" s="80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80"/>
      <c r="P924" s="80"/>
      <c r="Q924" s="1"/>
      <c r="R924" s="1"/>
      <c r="S924" s="1"/>
      <c r="T924" s="1"/>
      <c r="U924" s="1"/>
      <c r="V924" s="80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80"/>
      <c r="P925" s="80"/>
      <c r="Q925" s="1"/>
      <c r="R925" s="1"/>
      <c r="S925" s="1"/>
      <c r="T925" s="1"/>
      <c r="U925" s="1"/>
      <c r="V925" s="80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80"/>
      <c r="P926" s="80"/>
      <c r="Q926" s="1"/>
      <c r="R926" s="1"/>
      <c r="S926" s="1"/>
      <c r="T926" s="1"/>
      <c r="U926" s="1"/>
      <c r="V926" s="80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80"/>
      <c r="P927" s="80"/>
      <c r="Q927" s="1"/>
      <c r="R927" s="1"/>
      <c r="S927" s="1"/>
      <c r="T927" s="1"/>
      <c r="U927" s="1"/>
      <c r="V927" s="80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80"/>
      <c r="P928" s="80"/>
      <c r="Q928" s="1"/>
      <c r="R928" s="1"/>
      <c r="S928" s="1"/>
      <c r="T928" s="1"/>
      <c r="U928" s="1"/>
      <c r="V928" s="80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80"/>
      <c r="P929" s="80"/>
      <c r="Q929" s="1"/>
      <c r="R929" s="1"/>
      <c r="S929" s="1"/>
      <c r="T929" s="1"/>
      <c r="U929" s="1"/>
      <c r="V929" s="80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80"/>
      <c r="P930" s="80"/>
      <c r="Q930" s="1"/>
      <c r="R930" s="1"/>
      <c r="S930" s="1"/>
      <c r="T930" s="1"/>
      <c r="U930" s="1"/>
      <c r="V930" s="80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80"/>
      <c r="P931" s="80"/>
      <c r="Q931" s="1"/>
      <c r="R931" s="1"/>
      <c r="S931" s="1"/>
      <c r="T931" s="1"/>
      <c r="U931" s="1"/>
      <c r="V931" s="80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80"/>
      <c r="P932" s="80"/>
      <c r="Q932" s="1"/>
      <c r="R932" s="1"/>
      <c r="S932" s="1"/>
      <c r="T932" s="1"/>
      <c r="U932" s="1"/>
      <c r="V932" s="80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80"/>
      <c r="P933" s="80"/>
      <c r="Q933" s="1"/>
      <c r="R933" s="1"/>
      <c r="S933" s="1"/>
      <c r="T933" s="1"/>
      <c r="U933" s="1"/>
      <c r="V933" s="80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80"/>
      <c r="P934" s="80"/>
      <c r="Q934" s="1"/>
      <c r="R934" s="1"/>
      <c r="S934" s="1"/>
      <c r="T934" s="1"/>
      <c r="U934" s="1"/>
      <c r="V934" s="80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80"/>
      <c r="P935" s="80"/>
      <c r="Q935" s="1"/>
      <c r="R935" s="1"/>
      <c r="S935" s="1"/>
      <c r="T935" s="1"/>
      <c r="U935" s="1"/>
      <c r="V935" s="80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80"/>
      <c r="P936" s="80"/>
      <c r="Q936" s="1"/>
      <c r="R936" s="1"/>
      <c r="S936" s="1"/>
      <c r="T936" s="1"/>
      <c r="U936" s="1"/>
      <c r="V936" s="80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80"/>
      <c r="P937" s="80"/>
      <c r="Q937" s="1"/>
      <c r="R937" s="1"/>
      <c r="S937" s="1"/>
      <c r="T937" s="1"/>
      <c r="U937" s="1"/>
      <c r="V937" s="80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80"/>
      <c r="P938" s="80"/>
      <c r="Q938" s="1"/>
      <c r="R938" s="1"/>
      <c r="S938" s="1"/>
      <c r="T938" s="1"/>
      <c r="U938" s="1"/>
      <c r="V938" s="80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80"/>
      <c r="P939" s="80"/>
      <c r="Q939" s="1"/>
      <c r="R939" s="1"/>
      <c r="S939" s="1"/>
      <c r="T939" s="1"/>
      <c r="U939" s="1"/>
      <c r="V939" s="80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80"/>
      <c r="P940" s="80"/>
      <c r="Q940" s="1"/>
      <c r="R940" s="1"/>
      <c r="S940" s="1"/>
      <c r="T940" s="1"/>
      <c r="U940" s="1"/>
      <c r="V940" s="80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80"/>
      <c r="P941" s="80"/>
      <c r="Q941" s="1"/>
      <c r="R941" s="1"/>
      <c r="S941" s="1"/>
      <c r="T941" s="1"/>
      <c r="U941" s="1"/>
      <c r="V941" s="80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80"/>
      <c r="P942" s="80"/>
      <c r="Q942" s="1"/>
      <c r="R942" s="1"/>
      <c r="S942" s="1"/>
      <c r="T942" s="1"/>
      <c r="U942" s="1"/>
      <c r="V942" s="80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80"/>
      <c r="P943" s="80"/>
      <c r="Q943" s="1"/>
      <c r="R943" s="1"/>
      <c r="S943" s="1"/>
      <c r="T943" s="1"/>
      <c r="U943" s="1"/>
      <c r="V943" s="80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80"/>
      <c r="P944" s="80"/>
      <c r="Q944" s="1"/>
      <c r="R944" s="1"/>
      <c r="S944" s="1"/>
      <c r="T944" s="1"/>
      <c r="U944" s="1"/>
      <c r="V944" s="80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80"/>
      <c r="P945" s="80"/>
      <c r="Q945" s="1"/>
      <c r="R945" s="1"/>
      <c r="S945" s="1"/>
      <c r="T945" s="1"/>
      <c r="U945" s="1"/>
      <c r="V945" s="80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80"/>
      <c r="P946" s="80"/>
      <c r="Q946" s="1"/>
      <c r="R946" s="1"/>
      <c r="S946" s="1"/>
      <c r="T946" s="1"/>
      <c r="U946" s="1"/>
      <c r="V946" s="80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80"/>
      <c r="P947" s="80"/>
      <c r="Q947" s="1"/>
      <c r="R947" s="1"/>
      <c r="S947" s="1"/>
      <c r="T947" s="1"/>
      <c r="U947" s="1"/>
      <c r="V947" s="80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80"/>
      <c r="P948" s="80"/>
      <c r="Q948" s="1"/>
      <c r="R948" s="1"/>
      <c r="S948" s="1"/>
      <c r="T948" s="1"/>
      <c r="U948" s="1"/>
      <c r="V948" s="80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80"/>
      <c r="P949" s="80"/>
      <c r="Q949" s="1"/>
      <c r="R949" s="1"/>
      <c r="S949" s="1"/>
      <c r="T949" s="1"/>
      <c r="U949" s="1"/>
      <c r="V949" s="80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80"/>
      <c r="P950" s="80"/>
      <c r="Q950" s="1"/>
      <c r="R950" s="1"/>
      <c r="S950" s="1"/>
      <c r="T950" s="1"/>
      <c r="U950" s="1"/>
      <c r="V950" s="80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80"/>
      <c r="P951" s="80"/>
      <c r="Q951" s="1"/>
      <c r="R951" s="1"/>
      <c r="S951" s="1"/>
      <c r="T951" s="1"/>
      <c r="U951" s="1"/>
      <c r="V951" s="80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80"/>
      <c r="P952" s="80"/>
      <c r="Q952" s="1"/>
      <c r="R952" s="1"/>
      <c r="S952" s="1"/>
      <c r="T952" s="1"/>
      <c r="U952" s="1"/>
      <c r="V952" s="80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80"/>
      <c r="P953" s="80"/>
      <c r="Q953" s="1"/>
      <c r="R953" s="1"/>
      <c r="S953" s="1"/>
      <c r="T953" s="1"/>
      <c r="U953" s="1"/>
      <c r="V953" s="80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80"/>
      <c r="P954" s="80"/>
      <c r="Q954" s="1"/>
      <c r="R954" s="1"/>
      <c r="S954" s="1"/>
      <c r="T954" s="1"/>
      <c r="U954" s="1"/>
      <c r="V954" s="80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80"/>
      <c r="P955" s="80"/>
      <c r="Q955" s="1"/>
      <c r="R955" s="1"/>
      <c r="S955" s="1"/>
      <c r="T955" s="1"/>
      <c r="U955" s="1"/>
      <c r="V955" s="80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80"/>
      <c r="P956" s="80"/>
      <c r="Q956" s="1"/>
      <c r="R956" s="1"/>
      <c r="S956" s="1"/>
      <c r="T956" s="1"/>
      <c r="U956" s="1"/>
      <c r="V956" s="80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80"/>
      <c r="P957" s="80"/>
      <c r="Q957" s="1"/>
      <c r="R957" s="1"/>
      <c r="S957" s="1"/>
      <c r="T957" s="1"/>
      <c r="U957" s="1"/>
      <c r="V957" s="80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80"/>
      <c r="P958" s="80"/>
      <c r="Q958" s="1"/>
      <c r="R958" s="1"/>
      <c r="S958" s="1"/>
      <c r="T958" s="1"/>
      <c r="U958" s="1"/>
      <c r="V958" s="80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80"/>
      <c r="P959" s="80"/>
      <c r="Q959" s="1"/>
      <c r="R959" s="1"/>
      <c r="S959" s="1"/>
      <c r="T959" s="1"/>
      <c r="U959" s="1"/>
      <c r="V959" s="80"/>
      <c r="W959" s="1"/>
      <c r="X959" s="1"/>
      <c r="Y959" s="1"/>
      <c r="Z959" s="1"/>
    </row>
  </sheetData>
  <hyperlinks>
    <hyperlink ref="G297" r:id="rId1" xr:uid="{0F92B27E-3496-4AF5-A78D-B471CE8D44A2}"/>
    <hyperlink ref="G298" r:id="rId2" xr:uid="{47BE8CE8-701F-46FE-A6EF-7128ED5EA22B}"/>
    <hyperlink ref="L299" r:id="rId3" xr:uid="{BBF5CEFD-1194-421C-AF0A-072BACDD60DB}"/>
    <hyperlink ref="E306" r:id="rId4" xr:uid="{FFEA58D8-614A-4110-AB1F-3802FD3A5E51}"/>
    <hyperlink ref="L306" r:id="rId5" xr:uid="{47B79673-9F18-4CB2-98D2-A6A9882EE4C0}"/>
    <hyperlink ref="L307" r:id="rId6" xr:uid="{6B4EF665-2D34-4CD4-A6DF-D3251D5E885F}"/>
    <hyperlink ref="L310" r:id="rId7" xr:uid="{DE45C4F2-95F8-48E0-9BFE-C5F0AF3EF2B2}"/>
    <hyperlink ref="G311" r:id="rId8" xr:uid="{915FE5BD-6B7D-4DEF-8707-844F2483ABB3}"/>
    <hyperlink ref="G312" r:id="rId9" xr:uid="{8218069B-CBE6-43FD-88B3-428318720980}"/>
    <hyperlink ref="L312" r:id="rId10" xr:uid="{619B44BF-5A04-4890-BA24-E3E8F8BE2735}"/>
    <hyperlink ref="L347" r:id="rId11" xr:uid="{21633962-E8ED-4A8E-98E4-4FF34C167459}"/>
    <hyperlink ref="L348" r:id="rId12" xr:uid="{067FD65D-2EC4-4E3D-969C-E642EAED0993}"/>
    <hyperlink ref="L340" r:id="rId13" xr:uid="{96AC6325-2080-4C55-80D2-969A75F9E4F0}"/>
    <hyperlink ref="L339" r:id="rId14" xr:uid="{D41DA76F-595E-4B0A-A487-D7D587A999F2}"/>
    <hyperlink ref="L334" r:id="rId15" xr:uid="{CB4528C4-2E97-45F8-9CEB-02822886D91C}"/>
    <hyperlink ref="G333" r:id="rId16" xr:uid="{6861263D-1CF2-47F5-B3E5-BE4566C15493}"/>
    <hyperlink ref="L292" r:id="rId17" xr:uid="{31828F3C-C0E1-44DF-BCC7-145AC5116E79}"/>
    <hyperlink ref="L291" r:id="rId18" xr:uid="{F1F472D8-6186-434C-83DC-4DF86B0E266C}"/>
    <hyperlink ref="B291" r:id="rId19" display="http://opendata.burtgel.gov.mn/lesinfo/5162122" xr:uid="{C045BDF9-7839-4005-B0EE-BCE5FFB980EA}"/>
    <hyperlink ref="L289" r:id="rId20" xr:uid="{E447C3BB-54A0-40AC-9559-38397560B5DA}"/>
    <hyperlink ref="L288" r:id="rId21" xr:uid="{2A74FD8E-78A8-4192-99DC-50BCC47618BD}"/>
    <hyperlink ref="L287" r:id="rId22" xr:uid="{D4EDE942-4AC5-4440-B32B-F4F3DDB4BAE9}"/>
    <hyperlink ref="B287" r:id="rId23" display="http://opendata.burtgel.gov.mn/lesinfo/8148724" xr:uid="{2EB5D86F-DBDE-4272-A81A-9DEBD3BF3473}"/>
    <hyperlink ref="L286" r:id="rId24" xr:uid="{EA5594E7-ACA6-4D11-94F1-80C1463634F2}"/>
    <hyperlink ref="B286" r:id="rId25" display="http://opendata.burtgel.gov.mn/lesinfo/5434084" xr:uid="{026EDCC3-3D81-4EEF-892E-02A026B27062}"/>
    <hyperlink ref="B285" r:id="rId26" display="http://opendata.burtgel.gov.mn/lesinfo/5149037" xr:uid="{5EE6E8B8-7111-4206-BC89-C2C7A678439F}"/>
    <hyperlink ref="L283" r:id="rId27" xr:uid="{B82DC995-44DB-4293-A1B1-D80745B6402B}"/>
    <hyperlink ref="G283" r:id="rId28" xr:uid="{5BC7F588-4019-4748-8C20-1888B4937E89}"/>
    <hyperlink ref="B283" r:id="rId29" display="http://opendata.burtgel.gov.mn/lesinfo/2648989" xr:uid="{C127631F-3DED-4A13-935A-CF881435907C}"/>
    <hyperlink ref="B282" r:id="rId30" display="http://opendata.burtgel.gov.mn/lesinfo/9129146" xr:uid="{4A474C62-C6B7-4261-8CAB-8424B6957A04}"/>
    <hyperlink ref="L281" r:id="rId31" xr:uid="{984038C7-7DB2-4F4D-B943-C854F15B43AE}"/>
    <hyperlink ref="D281" r:id="rId32" xr:uid="{96306CEB-2535-47FF-9B63-4263A093F64E}"/>
    <hyperlink ref="B280" r:id="rId33" display="http://opendata.burtgel.gov.mn/lesinfo/6262538" xr:uid="{20F45A8B-5ECC-4798-BA79-B22E3BD4FE93}"/>
    <hyperlink ref="L279" r:id="rId34" xr:uid="{A153C73E-79A3-40BD-84E1-E3419EC7E416}"/>
    <hyperlink ref="L278" r:id="rId35" xr:uid="{4F050EC7-FE2D-4340-9D68-A7376885E0A6}"/>
    <hyperlink ref="B278" r:id="rId36" display="http://opendata.burtgel.gov.mn/lesinfo/5628083" xr:uid="{72C48597-3A77-4788-8810-0374F3BA8E0E}"/>
    <hyperlink ref="L277" r:id="rId37" xr:uid="{F7012C83-A70F-4505-9D61-3CA7C9C640C2}"/>
    <hyperlink ref="L276" r:id="rId38" xr:uid="{1230204A-D7FE-4191-B2DB-3E4B4E70467E}"/>
    <hyperlink ref="L275" r:id="rId39" xr:uid="{A18CF5E1-CF93-4379-AFE0-F7522BCA9933}"/>
    <hyperlink ref="G275" r:id="rId40" xr:uid="{324604F6-A913-45C3-BADE-5133880736F5}"/>
    <hyperlink ref="L274" r:id="rId41" xr:uid="{B8BF6160-D1D4-4223-BE20-EB44C72F451A}"/>
    <hyperlink ref="G274" r:id="rId42" xr:uid="{C45D156C-8798-44A0-8B2F-094DC0F5EFC1}"/>
    <hyperlink ref="L273" r:id="rId43" xr:uid="{439BE184-C0B0-4682-B885-79813218EF60}"/>
    <hyperlink ref="L269" r:id="rId44" xr:uid="{AB9292B7-A07B-4C32-9070-E9488D0D5B54}"/>
    <hyperlink ref="L268" r:id="rId45" xr:uid="{DCBFA504-5D57-4F93-B83C-6DA5BFB9402F}"/>
    <hyperlink ref="L265" r:id="rId46" xr:uid="{BBCB907B-B898-4F2A-A2AF-68132915863B}"/>
    <hyperlink ref="L264" r:id="rId47" xr:uid="{E0BDDDC9-CDD7-4105-B94C-BBD18B5DF3A9}"/>
    <hyperlink ref="L263" r:id="rId48" xr:uid="{DC181CF1-E8F0-4957-9959-5692EB7FDA2D}"/>
    <hyperlink ref="L261" r:id="rId49" xr:uid="{132FC63A-E74E-4AAF-81EF-B37D0746891D}"/>
    <hyperlink ref="L259" r:id="rId50" xr:uid="{85F6E121-3C2C-4080-A9A6-E92294693C17}"/>
    <hyperlink ref="L258" r:id="rId51" xr:uid="{36AC6FFA-BE52-4290-9E44-F359D96C6424}"/>
    <hyperlink ref="L257" r:id="rId52" xr:uid="{CD33C14E-79B9-453C-B4F5-04842AE60543}"/>
    <hyperlink ref="L251" r:id="rId53" xr:uid="{75B2F858-65CF-4AFB-AF9D-95896091B723}"/>
    <hyperlink ref="L249" r:id="rId54" xr:uid="{0F04A641-1780-4B09-8781-F8C92B006C1B}"/>
    <hyperlink ref="L248" r:id="rId55" xr:uid="{736A4A74-DF72-4CD6-94A3-889C48E7FC1B}"/>
    <hyperlink ref="D246" r:id="rId56" xr:uid="{426F6FC0-5BEB-4CD8-A4AE-754450BFF282}"/>
    <hyperlink ref="L244" r:id="rId57" xr:uid="{74DF1F2B-51AF-434A-A1FC-A117E40F0F50}"/>
    <hyperlink ref="L242" r:id="rId58" xr:uid="{5B27836C-F7BC-4F0D-99FC-19C82D55934C}"/>
    <hyperlink ref="L241" r:id="rId59" xr:uid="{00566A40-7C30-426D-B46A-B3E58734B28A}"/>
    <hyperlink ref="L225" r:id="rId60" xr:uid="{59E40B8A-393D-4933-8D88-858E42D6C39D}"/>
    <hyperlink ref="L224" r:id="rId61" xr:uid="{B3824402-99F5-4E55-A53E-5FE4C9D4D2A5}"/>
    <hyperlink ref="L223" r:id="rId62" xr:uid="{85E73F22-3CCD-48EA-AE31-44ACDDA80FB8}"/>
    <hyperlink ref="L221" r:id="rId63" xr:uid="{D69EE73A-7878-4CAC-B395-53AD8FDDAA79}"/>
    <hyperlink ref="L218" r:id="rId64" xr:uid="{2C195D8B-111C-474A-8B90-2C566DAA91E7}"/>
    <hyperlink ref="L216" r:id="rId65" xr:uid="{66665809-21C1-45F1-BF6B-7BE25BBA1E2E}"/>
    <hyperlink ref="L215" r:id="rId66" xr:uid="{33FA858F-14A4-4C55-BC1E-07E21A3ABF63}"/>
    <hyperlink ref="L213" r:id="rId67" xr:uid="{B350032B-6012-432C-A4A5-B8F9CE21F36C}"/>
    <hyperlink ref="L212" r:id="rId68" xr:uid="{E94A7382-AD57-448C-AB03-D8FF5475E0FF}"/>
    <hyperlink ref="L209" r:id="rId69" xr:uid="{0C31E6ED-8C64-45F6-82FD-9424F457F7AE}"/>
    <hyperlink ref="L205" r:id="rId70" xr:uid="{293315CA-8C9F-4842-8F30-BDCA25D496D2}"/>
    <hyperlink ref="L204" r:id="rId71" xr:uid="{F136DC3F-FB02-4E9C-A147-100B4549DB19}"/>
    <hyperlink ref="L200" r:id="rId72" xr:uid="{FD65FC21-F551-48DF-A4A4-955ABBDD41D8}"/>
    <hyperlink ref="L190" r:id="rId73" xr:uid="{68AAC3D7-20CD-4549-A4BD-D8244A5E24FD}"/>
    <hyperlink ref="L185" r:id="rId74" xr:uid="{6FFF40BC-5E4C-4869-BBBD-27FB69CCB6A2}"/>
    <hyperlink ref="L183" r:id="rId75" xr:uid="{DFA81175-56A7-4A61-98E3-893989656410}"/>
    <hyperlink ref="L180" r:id="rId76" xr:uid="{A8D7439F-26F7-41F4-9A44-D95AF90F0A6A}"/>
    <hyperlink ref="L156" r:id="rId77" xr:uid="{D63C2A4F-F272-4DFE-B5BE-21C7292C9A82}"/>
    <hyperlink ref="L145" r:id="rId78" xr:uid="{48CF50CA-7646-470F-9F64-B23748E2E273}"/>
    <hyperlink ref="K144" r:id="rId79" xr:uid="{CFD3A144-1717-42F7-93FF-15F2EC91312E}"/>
    <hyperlink ref="E144" r:id="rId80" xr:uid="{60C2B6EA-9237-49A0-9E38-5BD02697E83D}"/>
    <hyperlink ref="K143" r:id="rId81" xr:uid="{7F5EDC23-FB78-4454-91DD-082539ABCB2D}"/>
    <hyperlink ref="F143" r:id="rId82" xr:uid="{E2C78CEB-64E3-4353-8F14-362C9A5A498A}"/>
    <hyperlink ref="E143" r:id="rId83" xr:uid="{CCBBF3F6-AEA2-4BFC-AF51-741910F112F1}"/>
    <hyperlink ref="L142" r:id="rId84" xr:uid="{C9BB6591-1A65-4487-BC5D-F27B2200579E}"/>
    <hyperlink ref="L141" r:id="rId85" xr:uid="{28F36A9B-7822-484C-A03B-A2FA64450C8C}"/>
    <hyperlink ref="L138" r:id="rId86" xr:uid="{2C189F71-EDDA-4BDA-8D94-D6738059EB85}"/>
    <hyperlink ref="L136" r:id="rId87" xr:uid="{6F7BE029-DF31-4B2A-BB0C-A1A1937A8E3D}"/>
    <hyperlink ref="L135" r:id="rId88" xr:uid="{6F014E65-5F4D-470A-9196-31AB7617BAC9}"/>
    <hyperlink ref="L134" r:id="rId89" xr:uid="{889D7FDC-9B3F-463C-A136-BF59040EC43A}"/>
    <hyperlink ref="L133" r:id="rId90" xr:uid="{327A4146-210F-43D1-A41C-D6444BF2C78E}"/>
    <hyperlink ref="L132" r:id="rId91" xr:uid="{382409CC-404C-4EC6-8D7A-F605A9ABD7A2}"/>
    <hyperlink ref="G130" r:id="rId92" xr:uid="{5F856726-322A-4DA8-9A8E-11E0880E23D1}"/>
    <hyperlink ref="G129" r:id="rId93" xr:uid="{DC7C1A3E-73AF-41FD-A0D0-DF08A862D2FB}"/>
    <hyperlink ref="L128" r:id="rId94" xr:uid="{7F39AEC2-098D-4FE6-9337-50002FAF257A}"/>
    <hyperlink ref="G128" r:id="rId95" xr:uid="{E7D5F66E-C74E-42FF-94E2-16A8A6AFD995}"/>
    <hyperlink ref="G127" r:id="rId96" xr:uid="{0AFB96FC-9CAB-4F81-A5AB-8D10BDEB4DD3}"/>
    <hyperlink ref="G125" r:id="rId97" xr:uid="{0D8A8FF2-48CA-4332-B6BA-6C9E43EB446D}"/>
    <hyperlink ref="L124" r:id="rId98" xr:uid="{6257EB3F-D379-49B7-AD0B-1869235FA1AE}"/>
    <hyperlink ref="L123" r:id="rId99" xr:uid="{DBB1A6DE-38D6-45D4-8615-B0DD8CA65D86}"/>
    <hyperlink ref="L122" r:id="rId100" xr:uid="{F50BFF16-8B81-45F4-B150-423340321C33}"/>
    <hyperlink ref="L121" r:id="rId101" xr:uid="{B0DA15D7-49CA-4790-A9BC-EC5BD8DC5987}"/>
    <hyperlink ref="L119" r:id="rId102" xr:uid="{80C67F2F-CC0A-4944-9746-0CE230D5A9B5}"/>
    <hyperlink ref="G119" r:id="rId103" xr:uid="{87700527-CBB2-4EF9-A1A4-C99CB181C9AB}"/>
    <hyperlink ref="L118" r:id="rId104" xr:uid="{D0BB39D7-CD44-4C95-840F-6B9E837E86ED}"/>
    <hyperlink ref="L116" r:id="rId105" xr:uid="{72429666-975D-42B7-95DA-2BF30E1D1CCA}"/>
    <hyperlink ref="L115" r:id="rId106" xr:uid="{5912C017-05C2-4EB1-9BEF-AED130613161}"/>
    <hyperlink ref="L114" r:id="rId107" xr:uid="{69D104EE-C6E3-4E6D-89C8-A446539F8F8F}"/>
    <hyperlink ref="L113" r:id="rId108" xr:uid="{E487B4FA-6D76-47C9-9B1A-2256C4B090F2}"/>
    <hyperlink ref="L112" r:id="rId109" xr:uid="{365FF573-DF0B-4F02-9889-4B42407D1574}"/>
    <hyperlink ref="L110" r:id="rId110" xr:uid="{AE8D6693-D7BD-49B8-B040-6E361AB239EB}"/>
    <hyperlink ref="G110" r:id="rId111" xr:uid="{948308AF-7E0E-4C12-A995-39211F0F3735}"/>
    <hyperlink ref="L109" r:id="rId112" xr:uid="{18A12B2D-7C19-462E-B21C-BE559BE2475C}"/>
    <hyperlink ref="G109" r:id="rId113" xr:uid="{1F44DF10-0E37-4F91-A092-A8C4459EAADF}"/>
    <hyperlink ref="L108" r:id="rId114" xr:uid="{FA436DC4-9BE5-40C0-B497-F97931DD0172}"/>
    <hyperlink ref="G108" r:id="rId115" xr:uid="{F006B18D-6344-41E0-8159-0A994C952623}"/>
    <hyperlink ref="L107" r:id="rId116" xr:uid="{E9B3D7B1-9F34-47F9-BB98-E45FF215A638}"/>
    <hyperlink ref="G107" r:id="rId117" xr:uid="{011A02B4-58C8-4BB1-8A07-6F1F83123806}"/>
    <hyperlink ref="L106" r:id="rId118" xr:uid="{347F6B40-F7B2-4329-B479-1B93261BF484}"/>
    <hyperlink ref="G106" r:id="rId119" xr:uid="{7297538D-69F8-4D6F-83DA-C715C6AF6615}"/>
    <hyperlink ref="L105" r:id="rId120" xr:uid="{D41F56DB-01C7-48EF-A94E-673A99B7FA2E}"/>
    <hyperlink ref="G105" r:id="rId121" xr:uid="{D50CA2F2-6531-41A1-9D3D-635425C42A2C}"/>
    <hyperlink ref="L104" r:id="rId122" xr:uid="{0191440A-4C63-4586-9118-E72BA5659AFE}"/>
    <hyperlink ref="G104" r:id="rId123" xr:uid="{188F4FC8-D465-4843-AEFF-F422A0661531}"/>
    <hyperlink ref="L102" r:id="rId124" xr:uid="{BACF0DCE-8A9A-46E9-8FFE-77398D7798C9}"/>
    <hyperlink ref="G102" r:id="rId125" xr:uid="{5BE62D66-A8E4-4234-8A71-A9B177DD35D5}"/>
    <hyperlink ref="L101" r:id="rId126" xr:uid="{BEDBC50D-86CB-4ABB-92F1-76A64A5DC7ED}"/>
    <hyperlink ref="G101" r:id="rId127" xr:uid="{806E59ED-BAD7-48CD-B779-A9B6BD3C4302}"/>
    <hyperlink ref="L100" r:id="rId128" xr:uid="{AED5CB2A-9DB4-4929-8803-9B8D5ACECBEB}"/>
    <hyperlink ref="L99" r:id="rId129" xr:uid="{5EA52201-3A77-48D2-BBD6-D8F414D9B02D}"/>
    <hyperlink ref="L98" r:id="rId130" xr:uid="{FEDAB784-1FEB-4A0A-84AB-CEE051EA1B65}"/>
    <hyperlink ref="L97" r:id="rId131" xr:uid="{0CD4DA06-CE2F-4A80-9086-E5C846095F87}"/>
    <hyperlink ref="L96" r:id="rId132" xr:uid="{AD8D7AF3-97C5-42CC-AB31-E2949B88F83C}"/>
    <hyperlink ref="G96" r:id="rId133" xr:uid="{57813351-5B3F-4587-97EC-E86AE20D1FC0}"/>
    <hyperlink ref="L95" r:id="rId134" xr:uid="{52BE0670-EE8F-474A-B9DD-0FCA3C2520A9}"/>
    <hyperlink ref="G95" r:id="rId135" xr:uid="{0B19509C-28B2-4ACE-8C22-53611C1A4A5E}"/>
    <hyperlink ref="L94" r:id="rId136" xr:uid="{3935B2A3-23A8-41A0-A4B4-9571A7D7F41A}"/>
    <hyperlink ref="L93" r:id="rId137" xr:uid="{17017870-8020-4B4D-B20A-EB455F70BAFF}"/>
    <hyperlink ref="L92" r:id="rId138" xr:uid="{6948B1E2-B6FD-41CE-BA4D-FCE60A859A56}"/>
    <hyperlink ref="G92" r:id="rId139" xr:uid="{0EB5AC38-016D-4784-BAF0-A3D5E9BFA280}"/>
    <hyperlink ref="L91" r:id="rId140" xr:uid="{33F0F403-73F0-4260-A7AC-5AA41E3B42FE}"/>
    <hyperlink ref="L90" r:id="rId141" xr:uid="{F0B028F8-0300-4CB4-A7F8-EB0E403646C5}"/>
    <hyperlink ref="L89" r:id="rId142" xr:uid="{3A21D473-90AC-493E-8E4D-4499BC639BBF}"/>
    <hyperlink ref="G89" r:id="rId143" xr:uid="{CFF8A7C9-9948-4D5D-B166-7F33215C0482}"/>
    <hyperlink ref="L88" r:id="rId144" xr:uid="{79FA2CA5-CE9F-464E-ADF1-D5375F8CF038}"/>
    <hyperlink ref="G88" r:id="rId145" xr:uid="{8FB2C003-7362-416C-92BF-748999076466}"/>
    <hyperlink ref="L87" r:id="rId146" xr:uid="{3CCA4136-57BC-4A82-A934-08D12E87DB9E}"/>
  </hyperlinks>
  <pageMargins left="0.7" right="0.7" top="0.75" bottom="0.75" header="0.3" footer="0.3"/>
  <pageSetup paperSize="9" orientation="portrait" r:id="rId147"/>
  <drawing r:id="rId1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Bayaka</cp:lastModifiedBy>
  <dcterms:created xsi:type="dcterms:W3CDTF">2020-09-22T06:29:47Z</dcterms:created>
  <dcterms:modified xsi:type="dcterms:W3CDTF">2022-03-17T04:33:35Z</dcterms:modified>
</cp:coreProperties>
</file>